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SINDICATO!$A$1:$I$18</definedName>
  </definedNames>
  <calcPr calcId="124519"/>
</workbook>
</file>

<file path=xl/calcChain.xml><?xml version="1.0" encoding="utf-8"?>
<calcChain xmlns="http://schemas.openxmlformats.org/spreadsheetml/2006/main">
  <c r="D18" i="8"/>
  <c r="C18"/>
  <c r="D18" i="15"/>
  <c r="G18" i="8"/>
  <c r="C13" i="14"/>
  <c r="E16" i="8"/>
  <c r="F16" s="1"/>
  <c r="H16" s="1"/>
  <c r="B14" i="16"/>
  <c r="A4" i="15"/>
  <c r="A3"/>
  <c r="B4" i="14"/>
  <c r="B3"/>
  <c r="C16" l="1"/>
  <c r="E16" s="1"/>
  <c r="F16" s="1"/>
  <c r="G16" s="1"/>
  <c r="I16" i="8"/>
  <c r="C18" i="15" s="1"/>
  <c r="C19" s="1"/>
  <c r="B15" i="16"/>
  <c r="B16" s="1"/>
  <c r="D15" i="15"/>
  <c r="E15" i="8"/>
  <c r="F15" l="1"/>
  <c r="C15" i="14"/>
  <c r="D10" i="15"/>
  <c r="D11"/>
  <c r="D12"/>
  <c r="D9"/>
  <c r="H15" i="8" l="1"/>
  <c r="E15" i="14"/>
  <c r="F15" s="1"/>
  <c r="G15" s="1"/>
  <c r="E11" i="8"/>
  <c r="C11" i="14" l="1"/>
  <c r="I15" i="8"/>
  <c r="E12"/>
  <c r="C12" i="14" s="1"/>
  <c r="E13" i="8"/>
  <c r="E13" i="14" s="1"/>
  <c r="F13" s="1"/>
  <c r="E14" i="8"/>
  <c r="C14" i="14" l="1"/>
  <c r="E14" s="1"/>
  <c r="C18"/>
  <c r="E18" i="8"/>
  <c r="C15" i="15"/>
  <c r="C16" s="1"/>
  <c r="F13" i="8"/>
  <c r="H13" s="1"/>
  <c r="I13" s="1"/>
  <c r="C11" i="15" s="1"/>
  <c r="E12" i="14"/>
  <c r="F12" s="1"/>
  <c r="E11"/>
  <c r="F11" s="1"/>
  <c r="G13"/>
  <c r="F12" i="8"/>
  <c r="H12" s="1"/>
  <c r="I12" s="1"/>
  <c r="C10" i="15" s="1"/>
  <c r="F11" i="8"/>
  <c r="F18" s="1"/>
  <c r="F14"/>
  <c r="H14" s="1"/>
  <c r="F14" i="14" l="1"/>
  <c r="G14"/>
  <c r="G12"/>
  <c r="F18"/>
  <c r="E18"/>
  <c r="I14" i="8"/>
  <c r="H11"/>
  <c r="H18" s="1"/>
  <c r="G11" i="14"/>
  <c r="G18" l="1"/>
  <c r="B17" i="16" s="1"/>
  <c r="B18" s="1"/>
  <c r="C12" i="15"/>
  <c r="I11" i="8"/>
  <c r="I18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9" i="15" l="1"/>
  <c r="C13" s="1"/>
  <c r="C21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<sst xmlns="http://schemas.openxmlformats.org/spreadsheetml/2006/main" count="838" uniqueCount="481">
  <si>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</si>
  <si>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</si>
  <si>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</si>
  <si>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</si>
  <si>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</si>
  <si>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</si>
  <si>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</si>
  <si>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</si>
  <si>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</si>
  <si>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</si>
  <si>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</si>
  <si>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</si>
  <si>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</si>
  <si>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</si>
  <si>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</si>
  <si>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</si>
  <si>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</si>
  <si>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</si>
  <si>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</si>
  <si>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</si>
  <si>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</si>
  <si>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</si>
  <si>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</si>
  <si>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</si>
  <si>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</si>
  <si>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</si>
  <si>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</si>
  <si>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</si>
  <si>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</si>
  <si>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</si>
  <si>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</si>
  <si>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</si>
  <si>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</si>
  <si>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</si>
  <si>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</si>
  <si>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</si>
  <si>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</si>
  <si>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</si>
  <si>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</si>
  <si>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</si>
  <si>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</si>
  <si>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</si>
  <si>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</si>
  <si>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</si>
  <si>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</si>
  <si>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</si>
  <si>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</si>
  <si>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</si>
  <si>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</si>
  <si>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</si>
  <si>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</si>
  <si>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</si>
  <si>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</si>
  <si>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</si>
  <si>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</si>
  <si>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</si>
  <si>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</si>
  <si>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</si>
  <si>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</si>
  <si>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</si>
  <si>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</si>
  <si>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</si>
  <si>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</si>
  <si>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</si>
  <si>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</si>
  <si>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</si>
  <si>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</si>
  <si>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</si>
  <si>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</si>
  <si>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</si>
  <si>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</si>
  <si>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</si>
  <si>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</si>
  <si>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</si>
  <si>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</si>
  <si>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</si>
  <si>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</si>
  <si>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</si>
  <si>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</si>
  <si>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</si>
  <si>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</si>
  <si>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</si>
  <si>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</si>
  <si>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</si>
  <si>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</si>
  <si>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</si>
  <si>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</si>
  <si>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</si>
  <si>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</si>
  <si>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</si>
  <si>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</si>
  <si>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</si>
  <si>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</si>
  <si>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</si>
  <si>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</si>
  <si>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</si>
  <si>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</si>
  <si>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</si>
  <si>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</si>
  <si>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</si>
  <si>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</si>
  <si>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</si>
  <si>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</si>
  <si>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</si>
  <si>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</si>
  <si>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</si>
  <si>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</si>
  <si>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</si>
  <si>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</si>
  <si>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</si>
  <si>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</si>
  <si>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</si>
  <si>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</si>
  <si>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</si>
  <si>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</si>
  <si>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</si>
  <si>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</si>
  <si>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</si>
  <si>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</si>
  <si>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</si>
  <si>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</si>
  <si>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</si>
  <si>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</si>
  <si>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</si>
  <si>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</si>
  <si>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</si>
  <si>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</si>
  <si>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</si>
  <si>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</si>
  <si>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</si>
  <si>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</si>
  <si>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</si>
  <si>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</si>
  <si>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</si>
  <si>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</si>
  <si>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</si>
  <si>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</si>
  <si>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</si>
  <si>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</si>
  <si>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</si>
  <si>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</si>
  <si>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</si>
  <si>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</si>
  <si>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</si>
  <si>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</si>
  <si>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</si>
  <si>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</si>
  <si>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</si>
  <si>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</si>
  <si>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</si>
  <si>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</si>
  <si>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</si>
  <si>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</si>
  <si>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</si>
  <si>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</si>
  <si>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</si>
  <si>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</si>
  <si>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</si>
  <si>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</si>
  <si>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</si>
  <si>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</si>
  <si>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</si>
  <si>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</si>
  <si>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</si>
  <si>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</si>
  <si>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</si>
  <si>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</si>
  <si>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</si>
  <si>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</si>
  <si>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</si>
  <si>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</si>
  <si>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</si>
  <si>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</si>
  <si>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</si>
  <si>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</si>
  <si>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</si>
  <si>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</si>
  <si>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</si>
  <si>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</si>
  <si>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</si>
  <si>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</si>
  <si>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</si>
  <si>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</si>
  <si>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</si>
  <si>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</si>
  <si>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</si>
  <si>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</si>
  <si>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</si>
  <si>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</si>
  <si>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</si>
  <si>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</si>
  <si>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</si>
  <si>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</si>
  <si>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</si>
  <si>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</si>
  <si>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</si>
  <si>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</si>
  <si>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</si>
  <si>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</si>
  <si>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</si>
  <si>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</si>
  <si>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</si>
  <si>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</si>
  <si>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</si>
  <si>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</si>
  <si>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</si>
  <si>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</si>
  <si>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</si>
  <si>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</si>
  <si>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</si>
  <si>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</si>
  <si>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</si>
  <si>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</si>
  <si>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</si>
  <si>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</si>
  <si>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</si>
  <si>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</si>
  <si>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</si>
  <si>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</si>
  <si>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</si>
  <si>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</si>
  <si>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</si>
  <si>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</si>
  <si>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</si>
  <si>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</si>
  <si>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</si>
  <si>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</si>
  <si>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</si>
  <si>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</si>
  <si>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</si>
  <si>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</si>
  <si>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</si>
  <si>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</si>
  <si>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</si>
  <si>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</si>
  <si>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</si>
  <si>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</si>
  <si>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</si>
  <si>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</si>
  <si>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</si>
  <si>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</si>
  <si>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</si>
  <si>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</si>
  <si>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</si>
  <si>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</si>
  <si>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</si>
  <si>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</si>
  <si>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</si>
  <si>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</si>
  <si>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</si>
  <si>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</si>
  <si>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</si>
  <si>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</si>
  <si>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</si>
  <si>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</si>
  <si>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</si>
  <si>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</si>
  <si>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</si>
  <si>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</si>
  <si>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</si>
  <si>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</si>
  <si>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</si>
  <si>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</si>
  <si>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</si>
  <si>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</si>
  <si>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</si>
  <si>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</si>
  <si>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</si>
  <si>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</si>
  <si>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</si>
  <si>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</si>
  <si>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</si>
  <si>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</si>
  <si>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</si>
  <si>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</si>
  <si>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</si>
  <si>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</si>
  <si>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</si>
  <si>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</si>
  <si>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</si>
  <si>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</si>
  <si>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</si>
  <si>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</si>
  <si>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</si>
  <si>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</si>
  <si>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</si>
  <si>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</si>
  <si>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</si>
  <si>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</si>
  <si>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</si>
  <si>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</si>
  <si>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</si>
  <si>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</si>
  <si>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</si>
  <si>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</si>
  <si>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</si>
  <si>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</si>
  <si>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</si>
  <si>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</si>
  <si>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</si>
  <si>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</si>
  <si>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</si>
  <si>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</si>
  <si>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</si>
  <si>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</si>
  <si>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</si>
  <si>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</si>
  <si>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</si>
  <si>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</si>
  <si>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</si>
  <si>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</si>
  <si>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</si>
  <si>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</si>
  <si>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</si>
  <si>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</si>
  <si>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</si>
  <si>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</si>
  <si>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</si>
  <si>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</si>
  <si>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</si>
  <si>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</si>
  <si>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</si>
  <si>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</si>
  <si>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</si>
  <si>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</si>
  <si>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</si>
  <si>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</si>
  <si>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</si>
  <si>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</si>
  <si>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</si>
  <si>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</si>
  <si>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</si>
  <si>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</si>
  <si>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</si>
  <si>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</si>
  <si>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</si>
  <si>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</si>
  <si>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</si>
  <si>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</si>
  <si>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</si>
  <si>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</si>
  <si>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</si>
  <si>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</si>
  <si>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</si>
  <si>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</si>
  <si>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</si>
  <si>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</si>
  <si>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</si>
  <si>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</si>
  <si>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</si>
  <si>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</si>
  <si>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</si>
  <si>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</si>
  <si>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</si>
  <si>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</si>
  <si>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</si>
  <si>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</si>
  <si>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</si>
  <si>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</si>
  <si>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</si>
  <si>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</si>
  <si>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</si>
  <si>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</si>
  <si>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</si>
  <si>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</si>
  <si>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</si>
  <si>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</si>
  <si>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</si>
  <si>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</si>
  <si>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</si>
  <si>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</si>
  <si>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</si>
  <si>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</si>
  <si>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</si>
  <si>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</si>
  <si>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</si>
  <si>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</si>
  <si>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</si>
  <si>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</si>
  <si>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</si>
  <si>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</si>
  <si>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</si>
  <si>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</si>
  <si>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</si>
  <si>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</si>
  <si>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</si>
  <si>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</si>
  <si>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</si>
  <si>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</si>
  <si>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</si>
  <si>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</si>
  <si>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</si>
  <si>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</si>
  <si>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</si>
  <si>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</si>
  <si>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</si>
  <si>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</si>
  <si>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</si>
  <si>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</si>
  <si>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</si>
  <si>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</si>
  <si>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</si>
  <si>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</si>
  <si>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</si>
  <si>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</si>
  <si>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</si>
  <si>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</si>
  <si>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</si>
  <si>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</si>
  <si>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</si>
  <si>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</si>
  <si>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</si>
  <si>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</si>
  <si>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</si>
  <si>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</si>
  <si>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</si>
  <si>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</si>
  <si>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</si>
  <si>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</si>
  <si>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</si>
  <si>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</si>
  <si>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</si>
  <si>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</si>
  <si>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</si>
  <si>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</si>
  <si>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</si>
  <si>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</si>
  <si>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</si>
  <si>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</si>
  <si>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</si>
  <si>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</si>
  <si>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</si>
  <si>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</si>
  <si>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</si>
  <si>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</si>
  <si>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</si>
  <si>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</si>
  <si>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</si>
  <si>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</si>
  <si>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</si>
  <si>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</si>
  <si>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</si>
  <si>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</si>
  <si>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</si>
  <si>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</si>
  <si>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</si>
  <si>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</si>
  <si>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</si>
  <si>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</si>
  <si>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</si>
  <si>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</si>
  <si>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</si>
  <si>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</si>
  <si>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</si>
  <si>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</si>
  <si>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</si>
  <si>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Total de movimientos 4</t>
  </si>
  <si>
    <t>0174544935</t>
  </si>
  <si>
    <t>FERRER GONZALEZ MARIA ELENA</t>
  </si>
  <si>
    <t>Total de movimientos 1</t>
  </si>
  <si>
    <t>BANORTE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</si>
  <si>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</si>
  <si>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</si>
  <si>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</si>
  <si>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</si>
  <si>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</si>
  <si>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</si>
  <si>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</si>
  <si>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</si>
  <si>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</si>
  <si>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</si>
  <si>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</si>
  <si>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</si>
  <si>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</si>
  <si>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 de movimientos 6</t>
  </si>
  <si>
    <t>Total</t>
  </si>
  <si>
    <t>Total Efectivo</t>
  </si>
  <si>
    <t>SEMANA 13</t>
  </si>
  <si>
    <t>Periodo 13 al 13 Semanal del 22/03/2017 al 28/03/2017</t>
  </si>
  <si>
    <t>DESGLOSE DE NOMINA SEMANA 13</t>
  </si>
  <si>
    <t>22/03/2017 AL 28/03/2017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</si>
</sst>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D26" sqref="D26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3.28515625" style="65" bestFit="1" customWidth="1"/>
    <col min="4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13</v>
      </c>
    </row>
    <row r="4" spans="1:11">
      <c r="A4" s="143"/>
      <c r="B4" s="161" t="str">
        <f>+SINDICATO!B4</f>
        <v>Periodo 13 al 13 Semanal del 22/03/2017 al 28/03/2017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440</v>
      </c>
      <c r="F7" s="192"/>
      <c r="G7" s="193"/>
    </row>
    <row r="8" spans="1:11" ht="34.5" thickBot="1">
      <c r="A8" s="153" t="s">
        <v>432</v>
      </c>
      <c r="B8" s="154" t="s">
        <v>433</v>
      </c>
      <c r="C8" s="155" t="s">
        <v>434</v>
      </c>
      <c r="E8" s="166" t="s">
        <v>441</v>
      </c>
      <c r="F8" s="166" t="s">
        <v>442</v>
      </c>
      <c r="G8" s="166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">
        <v>447</v>
      </c>
      <c r="C11" s="160">
        <f>+SINDICATO!E11</f>
        <v>3605.33</v>
      </c>
      <c r="E11" s="164">
        <f>+C11</f>
        <v>3605.33</v>
      </c>
      <c r="F11" s="164">
        <f>+E11*0.16</f>
        <v>576.8528</v>
      </c>
      <c r="G11" s="164">
        <f>+E11+F11</f>
        <v>4182.1827999999996</v>
      </c>
      <c r="J11" s="91" t="s">
        <v>31</v>
      </c>
      <c r="K11" s="91" t="s">
        <v>447</v>
      </c>
    </row>
    <row r="12" spans="1:11" ht="15">
      <c r="A12" s="158"/>
      <c r="B12" s="141" t="s">
        <v>448</v>
      </c>
      <c r="C12" s="167">
        <f>+SINDICATO!E12</f>
        <v>1816</v>
      </c>
      <c r="E12" s="164">
        <f t="shared" ref="E12:E13" si="0">+C12</f>
        <v>1816</v>
      </c>
      <c r="F12" s="164">
        <f t="shared" ref="F12:F14" si="1">+E12*0.16</f>
        <v>290.56</v>
      </c>
      <c r="G12" s="164">
        <f t="shared" ref="G12:G13" si="2">+E12+F12</f>
        <v>2106.56</v>
      </c>
      <c r="J12" s="91" t="s">
        <v>46</v>
      </c>
      <c r="K12" s="91" t="s">
        <v>448</v>
      </c>
    </row>
    <row r="13" spans="1:11" ht="15">
      <c r="A13" s="158"/>
      <c r="B13" s="141" t="s">
        <v>230</v>
      </c>
      <c r="C13" s="167">
        <f>+SINDICATO!E13</f>
        <v>1677</v>
      </c>
      <c r="E13" s="164">
        <f t="shared" si="0"/>
        <v>1677</v>
      </c>
      <c r="F13" s="164">
        <f t="shared" si="1"/>
        <v>268.32</v>
      </c>
      <c r="G13" s="164">
        <f t="shared" si="2"/>
        <v>1945.32</v>
      </c>
      <c r="J13" s="91" t="s">
        <v>46</v>
      </c>
      <c r="K13" s="91" t="s">
        <v>185</v>
      </c>
    </row>
    <row r="14" spans="1:11" ht="15">
      <c r="A14" s="158"/>
      <c r="B14" s="157" t="s">
        <v>187</v>
      </c>
      <c r="C14" s="167">
        <f>+SINDICATO!E14</f>
        <v>1516</v>
      </c>
      <c r="E14" s="164">
        <f t="shared" ref="E14" si="3">+C14</f>
        <v>1516</v>
      </c>
      <c r="F14" s="164">
        <f t="shared" si="1"/>
        <v>242.56</v>
      </c>
      <c r="G14" s="164">
        <f>+E14+F14</f>
        <v>1758.56</v>
      </c>
      <c r="J14" s="91" t="s">
        <v>44</v>
      </c>
      <c r="K14" s="91" t="s">
        <v>187</v>
      </c>
    </row>
    <row r="15" spans="1:11" ht="15">
      <c r="A15" s="158"/>
      <c r="B15" s="157" t="s">
        <v>458</v>
      </c>
      <c r="C15" s="167">
        <f>+SINDICATO!E15</f>
        <v>2100</v>
      </c>
      <c r="E15" s="164">
        <f t="shared" ref="E15" si="4">+C15</f>
        <v>2100</v>
      </c>
      <c r="F15" s="164">
        <f t="shared" ref="F15" si="5">+E15*0.16</f>
        <v>336</v>
      </c>
      <c r="G15" s="164">
        <f>+E15+F15</f>
        <v>2436</v>
      </c>
      <c r="J15" s="91" t="s">
        <v>46</v>
      </c>
      <c r="K15" s="91" t="s">
        <v>458</v>
      </c>
    </row>
    <row r="16" spans="1:11" ht="15">
      <c r="A16" s="158"/>
      <c r="B16" s="157" t="s">
        <v>472</v>
      </c>
      <c r="C16" s="167">
        <f>+SINDICATO!E16</f>
        <v>1147.5259999999998</v>
      </c>
      <c r="E16" s="164">
        <f t="shared" ref="E16" si="6">+C16</f>
        <v>1147.5259999999998</v>
      </c>
      <c r="F16" s="164">
        <f t="shared" ref="F16" si="7">+E16*0.16</f>
        <v>183.60415999999998</v>
      </c>
      <c r="G16" s="164">
        <f>+E16+F16</f>
        <v>1331.1301599999997</v>
      </c>
      <c r="J16" s="190" t="s">
        <v>47</v>
      </c>
      <c r="K16" s="190" t="s">
        <v>472</v>
      </c>
    </row>
    <row r="17" spans="3:7">
      <c r="C17" s="162"/>
    </row>
    <row r="18" spans="3:7" ht="13.5" thickBot="1">
      <c r="C18" s="163">
        <f>SUM(C11:C16)</f>
        <v>11861.856</v>
      </c>
      <c r="E18" s="165">
        <f>SUM(E11:E17)</f>
        <v>11861.856</v>
      </c>
      <c r="F18" s="165">
        <f t="shared" ref="F18" si="8">SUM(F11:F17)</f>
        <v>1897.89696</v>
      </c>
      <c r="G18" s="165">
        <f>SUM(G11:G17)</f>
        <v>13759.752959999998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9"/>
  <sheetViews>
    <sheetView zoomScale="118" zoomScaleNormal="118" workbookViewId="0">
      <selection activeCell="D24" sqref="D2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477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478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447</v>
      </c>
      <c r="C11" s="159">
        <v>1026.69</v>
      </c>
      <c r="D11" s="160">
        <v>2578.64</v>
      </c>
      <c r="E11" s="160">
        <f>SUM(C11:D11)</f>
        <v>3605.33</v>
      </c>
      <c r="F11" s="160">
        <f>+E11*0.1</f>
        <v>360.53300000000002</v>
      </c>
      <c r="G11" s="160">
        <v>0</v>
      </c>
      <c r="H11" s="160">
        <f>SUM(F11:G11)</f>
        <v>360.53300000000002</v>
      </c>
      <c r="I11" s="160">
        <f t="shared" ref="I11:I16" si="0">+E11-H11</f>
        <v>3244.797</v>
      </c>
    </row>
    <row r="12" spans="1:9">
      <c r="A12" s="158"/>
      <c r="B12" s="141" t="s">
        <v>448</v>
      </c>
      <c r="C12" s="159">
        <v>1516</v>
      </c>
      <c r="D12" s="160">
        <v>300</v>
      </c>
      <c r="E12" s="167">
        <f t="shared" ref="E12:E14" si="1">SUM(C12:D12)</f>
        <v>1816</v>
      </c>
      <c r="F12" s="167">
        <f t="shared" ref="F12:F14" si="2">+E12*0.1</f>
        <v>181.60000000000002</v>
      </c>
      <c r="G12" s="160">
        <v>150</v>
      </c>
      <c r="H12" s="167">
        <f t="shared" ref="H12:H14" si="3">SUM(F12:G12)</f>
        <v>331.6</v>
      </c>
      <c r="I12" s="167">
        <f t="shared" si="0"/>
        <v>1484.4</v>
      </c>
    </row>
    <row r="13" spans="1:9">
      <c r="A13" s="158"/>
      <c r="B13" s="141" t="s">
        <v>230</v>
      </c>
      <c r="C13" s="159">
        <v>1677</v>
      </c>
      <c r="D13" s="160"/>
      <c r="E13" s="167">
        <f t="shared" si="1"/>
        <v>1677</v>
      </c>
      <c r="F13" s="167">
        <f t="shared" si="2"/>
        <v>167.70000000000002</v>
      </c>
      <c r="G13" s="160">
        <v>0</v>
      </c>
      <c r="H13" s="167">
        <f t="shared" si="3"/>
        <v>167.70000000000002</v>
      </c>
      <c r="I13" s="167">
        <f t="shared" si="0"/>
        <v>1509.3</v>
      </c>
    </row>
    <row r="14" spans="1:9">
      <c r="A14" s="158"/>
      <c r="B14" s="157" t="s">
        <v>187</v>
      </c>
      <c r="C14" s="159">
        <v>1516</v>
      </c>
      <c r="D14" s="167"/>
      <c r="E14" s="167">
        <f t="shared" si="1"/>
        <v>1516</v>
      </c>
      <c r="F14" s="167">
        <f t="shared" si="2"/>
        <v>151.6</v>
      </c>
      <c r="G14" s="160">
        <v>0</v>
      </c>
      <c r="H14" s="167">
        <f t="shared" si="3"/>
        <v>151.6</v>
      </c>
      <c r="I14" s="167">
        <f t="shared" si="0"/>
        <v>1364.4</v>
      </c>
    </row>
    <row r="15" spans="1:9">
      <c r="A15" s="158"/>
      <c r="B15" s="157" t="s">
        <v>458</v>
      </c>
      <c r="C15" s="159">
        <v>2100</v>
      </c>
      <c r="D15" s="167"/>
      <c r="E15" s="167">
        <f t="shared" ref="E15" si="4">SUM(C15:D15)</f>
        <v>2100</v>
      </c>
      <c r="F15" s="167">
        <f t="shared" ref="F15" si="5">+E15*0.1</f>
        <v>210</v>
      </c>
      <c r="G15" s="167">
        <v>0</v>
      </c>
      <c r="H15" s="167">
        <f t="shared" ref="H15" si="6">SUM(F15:G15)</f>
        <v>210</v>
      </c>
      <c r="I15" s="167">
        <f t="shared" si="0"/>
        <v>1890</v>
      </c>
    </row>
    <row r="16" spans="1:9">
      <c r="A16" s="158"/>
      <c r="B16" s="157" t="s">
        <v>472</v>
      </c>
      <c r="C16" s="159">
        <v>560.28</v>
      </c>
      <c r="D16" s="167">
        <v>587.24599999999998</v>
      </c>
      <c r="E16" s="167">
        <f t="shared" ref="E16" si="7">SUM(C16:D16)</f>
        <v>1147.5259999999998</v>
      </c>
      <c r="F16" s="167">
        <f t="shared" ref="F16" si="8">+E16*0.1</f>
        <v>114.75259999999999</v>
      </c>
      <c r="G16" s="167">
        <v>0</v>
      </c>
      <c r="H16" s="167">
        <f t="shared" ref="H16" si="9">SUM(F16:G16)</f>
        <v>114.75259999999999</v>
      </c>
      <c r="I16" s="167">
        <f t="shared" si="0"/>
        <v>1032.7733999999998</v>
      </c>
    </row>
    <row r="18" spans="3:9" ht="13.5" thickBot="1">
      <c r="C18" s="163">
        <f>SUM(C11:C16)</f>
        <v>8395.9700000000012</v>
      </c>
      <c r="D18" s="163">
        <f>SUM(D11:D16)</f>
        <v>3465.886</v>
      </c>
      <c r="E18" s="163">
        <f>SUM(E11:E16)</f>
        <v>11861.856</v>
      </c>
      <c r="F18" s="163">
        <f t="shared" ref="F18:I18" si="10">SUM(F11:F16)</f>
        <v>1186.1856</v>
      </c>
      <c r="G18" s="163">
        <f t="shared" si="10"/>
        <v>150</v>
      </c>
      <c r="H18" s="163">
        <f t="shared" si="10"/>
        <v>1336.1856</v>
      </c>
      <c r="I18" s="163">
        <f t="shared" si="10"/>
        <v>10525.670400000001</v>
      </c>
    </row>
    <row r="19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21"/>
  <sheetViews>
    <sheetView workbookViewId="0">
      <selection activeCell="A19" sqref="A19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tr">
        <f>+SINDICATO!B3</f>
        <v>SEMANA 13</v>
      </c>
    </row>
    <row r="4" spans="1:4">
      <c r="A4" s="161" t="str">
        <f>+SINDICATO!B4</f>
        <v>Periodo 13 al 13 Semanal del 22/03/2017 al 28/03/2017</v>
      </c>
    </row>
    <row r="8" spans="1:4" ht="15">
      <c r="A8" s="170" t="s">
        <v>451</v>
      </c>
      <c r="B8" s="170" t="s">
        <v>452</v>
      </c>
      <c r="C8" s="171" t="s">
        <v>453</v>
      </c>
      <c r="D8" s="170" t="s">
        <v>15</v>
      </c>
    </row>
    <row r="9" spans="1:4" ht="15">
      <c r="A9" s="168">
        <v>1196048064</v>
      </c>
      <c r="B9" s="168" t="s">
        <v>454</v>
      </c>
      <c r="C9" s="173">
        <f>+SINDICATO!I11</f>
        <v>3244.797</v>
      </c>
      <c r="D9" s="168" t="str">
        <f>+SINDICATO!B11</f>
        <v>ARIAS MONROY JOSE</v>
      </c>
    </row>
    <row r="10" spans="1:4" s="162" customFormat="1" ht="15">
      <c r="A10" s="174" t="s">
        <v>457</v>
      </c>
      <c r="B10" s="168" t="s">
        <v>454</v>
      </c>
      <c r="C10" s="173">
        <f>+SINDICATO!I12</f>
        <v>1484.4</v>
      </c>
      <c r="D10" s="168" t="str">
        <f>+SINDICATO!B12</f>
        <v>GAYTAN MARTINEZ RAUL</v>
      </c>
    </row>
    <row r="11" spans="1:4" s="162" customFormat="1" ht="15">
      <c r="A11" s="168">
        <v>1461266403</v>
      </c>
      <c r="B11" s="168" t="s">
        <v>454</v>
      </c>
      <c r="C11" s="173">
        <f>+SINDICATO!I13</f>
        <v>1509.3</v>
      </c>
      <c r="D11" s="168" t="str">
        <f>+SINDICATO!B13</f>
        <v>Camacho Hernandez Leopoldo</v>
      </c>
    </row>
    <row r="12" spans="1:4" s="162" customFormat="1" ht="15">
      <c r="A12" s="168">
        <v>1463375854</v>
      </c>
      <c r="B12" s="168" t="s">
        <v>454</v>
      </c>
      <c r="C12" s="173">
        <f>+SINDICATO!I14</f>
        <v>1364.4</v>
      </c>
      <c r="D12" s="168" t="str">
        <f>+SINDICATO!B14</f>
        <v>SANCHEZ DE SANTIAGO RICARDO</v>
      </c>
    </row>
    <row r="13" spans="1:4" ht="15">
      <c r="A13" s="169" t="s">
        <v>455</v>
      </c>
      <c r="B13" s="169"/>
      <c r="C13" s="172">
        <f>SUM(C9:C12)</f>
        <v>7602.8970000000008</v>
      </c>
      <c r="D13" s="169" t="s">
        <v>456</v>
      </c>
    </row>
    <row r="14" spans="1:4" s="162" customFormat="1" ht="15">
      <c r="A14" s="169"/>
      <c r="B14" s="169"/>
      <c r="C14" s="172"/>
      <c r="D14" s="169"/>
    </row>
    <row r="15" spans="1:4" s="162" customFormat="1" ht="15">
      <c r="A15" s="168"/>
      <c r="B15" s="177" t="s">
        <v>460</v>
      </c>
      <c r="C15" s="173">
        <f>+SINDICATO!I15</f>
        <v>1890</v>
      </c>
      <c r="D15" s="168" t="str">
        <f>SINDICATO!B15</f>
        <v>FERRER GONZALEZ MARIA ELENA</v>
      </c>
    </row>
    <row r="16" spans="1:4" s="162" customFormat="1" ht="15">
      <c r="A16" s="169" t="s">
        <v>455</v>
      </c>
      <c r="B16" s="169"/>
      <c r="C16" s="172">
        <f>+C15</f>
        <v>1890</v>
      </c>
      <c r="D16" s="169" t="s">
        <v>459</v>
      </c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7" t="s">
        <v>473</v>
      </c>
      <c r="C18" s="173">
        <f>+SINDICATO!I16</f>
        <v>1032.7733999999998</v>
      </c>
      <c r="D18" s="168" t="str">
        <f>+SINDICATO!B16</f>
        <v>JUAREZ URIBE MICHEL</v>
      </c>
    </row>
    <row r="19" spans="1:4" s="162" customFormat="1" ht="15">
      <c r="A19" s="169" t="s">
        <v>476</v>
      </c>
      <c r="B19" s="169"/>
      <c r="C19" s="172">
        <f>+C18</f>
        <v>1032.7733999999998</v>
      </c>
      <c r="D19" s="169" t="s">
        <v>459</v>
      </c>
    </row>
    <row r="21" spans="1:4" ht="18.75">
      <c r="A21" s="175" t="s">
        <v>475</v>
      </c>
      <c r="B21" s="175"/>
      <c r="C21" s="176">
        <f>+C13+C16+C19</f>
        <v>10525.670400000001</v>
      </c>
      <c r="D21" s="175" t="s">
        <v>474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baseColWidth="10" defaultRowHeight="12.75"/>
  <sheetData>
    <row r="1" spans="1:8" ht="15">
      <c r="A1" s="178" t="s">
        <v>461</v>
      </c>
      <c r="B1" s="178"/>
      <c r="C1" s="179"/>
      <c r="D1" s="180"/>
      <c r="E1" s="180"/>
      <c r="F1" s="181"/>
      <c r="G1" s="181"/>
      <c r="H1" s="162"/>
    </row>
    <row r="2" spans="1:8" ht="15">
      <c r="A2" s="178" t="s">
        <v>479</v>
      </c>
      <c r="B2" s="178"/>
      <c r="C2" s="179"/>
      <c r="D2" s="180"/>
      <c r="E2" s="180"/>
      <c r="F2" s="182" t="s">
        <v>28</v>
      </c>
      <c r="G2" s="181"/>
      <c r="H2" s="162"/>
    </row>
    <row r="3" spans="1:8" ht="15">
      <c r="A3" s="178" t="s">
        <v>462</v>
      </c>
      <c r="B3" s="183" t="s">
        <v>480</v>
      </c>
      <c r="C3" s="179"/>
      <c r="D3" s="180"/>
      <c r="E3" s="180"/>
      <c r="F3" s="181"/>
      <c r="G3" s="181"/>
      <c r="H3" s="162"/>
    </row>
    <row r="4" spans="1:8" ht="15">
      <c r="A4" s="179"/>
      <c r="B4" s="179"/>
      <c r="C4" s="179"/>
      <c r="D4" s="180"/>
      <c r="E4" s="180"/>
      <c r="F4" s="181"/>
      <c r="G4" s="181"/>
      <c r="H4" s="162"/>
    </row>
    <row r="5" spans="1:8" ht="15">
      <c r="A5" s="179" t="s">
        <v>135</v>
      </c>
      <c r="B5" s="179" t="s">
        <v>463</v>
      </c>
      <c r="C5" s="179"/>
      <c r="D5" s="180"/>
      <c r="E5" s="180"/>
      <c r="F5" s="181"/>
      <c r="G5" s="181"/>
      <c r="H5" s="162"/>
    </row>
    <row r="6" spans="1:8" ht="15">
      <c r="A6" s="180" t="s">
        <v>464</v>
      </c>
      <c r="B6" s="184">
        <v>3605.33</v>
      </c>
      <c r="C6" s="180"/>
      <c r="D6" s="180"/>
      <c r="E6" s="180"/>
      <c r="F6" s="181"/>
      <c r="G6" s="181"/>
      <c r="H6" s="162"/>
    </row>
    <row r="7" spans="1:8" ht="15">
      <c r="A7" s="180" t="s">
        <v>465</v>
      </c>
      <c r="B7" s="184">
        <v>0</v>
      </c>
      <c r="C7" s="180"/>
      <c r="D7" s="180"/>
      <c r="E7" s="180"/>
      <c r="F7" s="181"/>
      <c r="G7" s="181"/>
      <c r="H7" s="162"/>
    </row>
    <row r="8" spans="1:8" ht="15">
      <c r="A8" s="180" t="s">
        <v>466</v>
      </c>
      <c r="B8" s="184">
        <v>0</v>
      </c>
      <c r="C8" s="180"/>
      <c r="D8" s="180"/>
      <c r="E8" s="180"/>
      <c r="F8" s="181"/>
      <c r="G8" s="181"/>
      <c r="H8" s="162"/>
    </row>
    <row r="9" spans="1:8" ht="15">
      <c r="A9" s="180" t="s">
        <v>467</v>
      </c>
      <c r="B9" s="184">
        <v>5593</v>
      </c>
      <c r="C9" s="180"/>
      <c r="D9" s="180"/>
      <c r="E9" s="180"/>
      <c r="F9" s="181"/>
      <c r="G9" s="181"/>
      <c r="H9" s="162"/>
    </row>
    <row r="10" spans="1:8" ht="15">
      <c r="A10" s="180" t="s">
        <v>468</v>
      </c>
      <c r="B10" s="184">
        <v>0</v>
      </c>
      <c r="C10" s="180"/>
      <c r="D10" s="180"/>
      <c r="E10" s="180"/>
      <c r="F10" s="181"/>
      <c r="G10" s="181"/>
      <c r="H10" s="162"/>
    </row>
    <row r="11" spans="1:8" ht="15">
      <c r="A11" s="180" t="s">
        <v>469</v>
      </c>
      <c r="B11" s="184">
        <v>1516</v>
      </c>
      <c r="C11" s="180"/>
      <c r="D11" s="180"/>
      <c r="E11" s="180"/>
      <c r="F11" s="181"/>
      <c r="G11" s="181"/>
      <c r="H11" s="162"/>
    </row>
    <row r="12" spans="1:8" ht="15">
      <c r="A12" s="180" t="s">
        <v>470</v>
      </c>
      <c r="B12" s="185">
        <v>0</v>
      </c>
      <c r="C12" s="180"/>
      <c r="D12" s="180"/>
      <c r="E12" s="180"/>
      <c r="F12" s="181"/>
      <c r="G12" s="181"/>
      <c r="H12" s="162"/>
    </row>
    <row r="13" spans="1:8" ht="15.75" thickBot="1">
      <c r="A13" s="180" t="s">
        <v>471</v>
      </c>
      <c r="B13" s="186">
        <v>1147.53</v>
      </c>
      <c r="C13" s="180"/>
      <c r="D13" s="180"/>
      <c r="E13" s="180"/>
      <c r="F13" s="181"/>
      <c r="G13" s="181"/>
      <c r="H13" s="162"/>
    </row>
    <row r="14" spans="1:8" ht="15">
      <c r="A14" s="180"/>
      <c r="B14" s="187">
        <f>SUM(B6:B13)</f>
        <v>11861.86</v>
      </c>
      <c r="C14" s="180"/>
      <c r="D14" s="187"/>
      <c r="E14" s="180"/>
      <c r="F14" s="181"/>
      <c r="G14" s="181"/>
      <c r="H14" s="162"/>
    </row>
    <row r="15" spans="1:8" ht="15.75" thickBot="1">
      <c r="A15" s="180"/>
      <c r="B15" s="188">
        <f>B14*0.16</f>
        <v>1897.8976000000002</v>
      </c>
      <c r="C15" s="180"/>
      <c r="D15" s="181"/>
      <c r="E15" s="180"/>
      <c r="F15" s="181"/>
      <c r="G15" s="181"/>
      <c r="H15" s="162"/>
    </row>
    <row r="16" spans="1:8" ht="15.75" thickTop="1">
      <c r="A16" s="180"/>
      <c r="B16" s="189">
        <f>+B14+B15</f>
        <v>13759.757600000001</v>
      </c>
      <c r="C16" s="180"/>
      <c r="D16" s="189"/>
      <c r="E16" s="180"/>
      <c r="F16" s="181"/>
      <c r="G16" s="181"/>
      <c r="H16" s="162"/>
    </row>
    <row r="17" spans="1:8" ht="15">
      <c r="A17" s="180"/>
      <c r="B17" s="184">
        <f>+FACTURACION!G18</f>
        <v>13759.752959999998</v>
      </c>
      <c r="C17" s="180"/>
      <c r="D17" s="184"/>
      <c r="E17" s="180"/>
      <c r="F17" s="181"/>
      <c r="G17" s="181"/>
      <c r="H17" s="162"/>
    </row>
    <row r="18" spans="1:8" ht="15">
      <c r="A18" s="180"/>
      <c r="B18" s="184">
        <f>+B16-B17</f>
        <v>4.6400000028370414E-3</v>
      </c>
      <c r="C18" s="180"/>
      <c r="D18" s="184"/>
      <c r="E18" s="180"/>
      <c r="F18" s="181"/>
      <c r="G18" s="181"/>
      <c r="H18" s="162"/>
    </row>
    <row r="19" spans="1:8" ht="15">
      <c r="A19" s="180"/>
      <c r="B19" s="184"/>
      <c r="C19" s="180"/>
      <c r="D19" s="180"/>
      <c r="E19" s="180"/>
      <c r="F19" s="181"/>
      <c r="G19" s="181"/>
      <c r="H19" s="162"/>
    </row>
    <row r="20" spans="1:8">
      <c r="A20" s="180"/>
      <c r="B20" s="180"/>
      <c r="C20" s="180"/>
      <c r="D20" s="180"/>
      <c r="E20" s="180"/>
      <c r="F20" s="181"/>
      <c r="G20" s="181"/>
      <c r="H20" s="162"/>
    </row>
    <row r="21" spans="1:8">
      <c r="A21" s="180"/>
      <c r="B21" s="180"/>
      <c r="C21" s="180"/>
      <c r="D21" s="180"/>
      <c r="E21" s="180"/>
      <c r="F21" s="181"/>
      <c r="G21" s="181"/>
      <c r="H21" s="162"/>
    </row>
    <row r="22" spans="1:8">
      <c r="A22" s="180"/>
      <c r="B22" s="180"/>
      <c r="C22" s="180"/>
      <c r="D22" s="180"/>
      <c r="E22" s="180"/>
      <c r="F22" s="181"/>
      <c r="G22" s="181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2017-02-20T19:16:48Z</cp:lastPrinted>
  <dcterms:created xsi:type="dcterms:W3CDTF">2015-07-23T15:19:36Z</dcterms:created>
  <dcterms:modified xsi:type="dcterms:W3CDTF">2017-04-01T17:10:55Z</dcterms:modified>
</cp:coreProperties>
</file>