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35" windowWidth="19320" windowHeight="6975" activeTab="3"/>
  </bookViews>
  <sheets>
    <sheet name="FACTURACION" sheetId="2" r:id="rId1"/>
    <sheet name="INGENIERIA" sheetId="1" r:id="rId2"/>
    <sheet name="BANCOS" sheetId="3" r:id="rId3"/>
    <sheet name="POLIZA" sheetId="4" r:id="rId4"/>
  </sheets>
  <definedNames>
    <definedName name="_xlnm._FilterDatabase" localSheetId="0" hidden="1">FACTURACION!$A$11:$M$73</definedName>
  </definedNames>
  <calcPr calcId="124519"/>
</workbook>
</file>

<file path=xl/calcChain.xml><?xml version="1.0" encoding="utf-8"?>
<calcChain xmlns="http://schemas.openxmlformats.org/spreadsheetml/2006/main">
  <c r="B16" i="4"/>
  <c r="B17" l="1"/>
  <c r="B18" s="1"/>
  <c r="B20" s="1"/>
  <c r="G80" i="2" l="1"/>
  <c r="H80"/>
  <c r="I80"/>
  <c r="J80"/>
  <c r="K80"/>
  <c r="F80"/>
  <c r="F13"/>
  <c r="G13" s="1"/>
  <c r="F14"/>
  <c r="G14" s="1"/>
  <c r="F15"/>
  <c r="G15" s="1"/>
  <c r="F16"/>
  <c r="G16" s="1"/>
  <c r="F17"/>
  <c r="G17" s="1"/>
  <c r="F18"/>
  <c r="G18" s="1"/>
  <c r="F19"/>
  <c r="G19" s="1"/>
  <c r="F20"/>
  <c r="G20" s="1"/>
  <c r="F21"/>
  <c r="G21" s="1"/>
  <c r="F22"/>
  <c r="G22" s="1"/>
  <c r="F23"/>
  <c r="G23" s="1"/>
  <c r="F24"/>
  <c r="G24" s="1"/>
  <c r="F25"/>
  <c r="G25" s="1"/>
  <c r="F26"/>
  <c r="G26" s="1"/>
  <c r="F27"/>
  <c r="G27" s="1"/>
  <c r="F28"/>
  <c r="F29"/>
  <c r="H29" s="1"/>
  <c r="F30"/>
  <c r="F31"/>
  <c r="H31" s="1"/>
  <c r="F32"/>
  <c r="F33"/>
  <c r="H33" s="1"/>
  <c r="F34"/>
  <c r="F35"/>
  <c r="H35" s="1"/>
  <c r="F36"/>
  <c r="F37"/>
  <c r="H37" s="1"/>
  <c r="F38"/>
  <c r="F39"/>
  <c r="H39" s="1"/>
  <c r="F40"/>
  <c r="F41"/>
  <c r="G41" s="1"/>
  <c r="F42"/>
  <c r="F43"/>
  <c r="H43" s="1"/>
  <c r="F44"/>
  <c r="F45"/>
  <c r="H45" s="1"/>
  <c r="F46"/>
  <c r="F47"/>
  <c r="H47" s="1"/>
  <c r="F48"/>
  <c r="F49"/>
  <c r="H49" s="1"/>
  <c r="F50"/>
  <c r="F51"/>
  <c r="H51" s="1"/>
  <c r="F52"/>
  <c r="F53"/>
  <c r="H53" s="1"/>
  <c r="F54"/>
  <c r="F55"/>
  <c r="H55" s="1"/>
  <c r="F56"/>
  <c r="F57"/>
  <c r="H57" s="1"/>
  <c r="F58"/>
  <c r="F59"/>
  <c r="H59" s="1"/>
  <c r="F60"/>
  <c r="F61"/>
  <c r="H61" s="1"/>
  <c r="F62"/>
  <c r="F63"/>
  <c r="H63" s="1"/>
  <c r="F64"/>
  <c r="G64" s="1"/>
  <c r="F65"/>
  <c r="H65" s="1"/>
  <c r="F66"/>
  <c r="H66" s="1"/>
  <c r="F67"/>
  <c r="H67" s="1"/>
  <c r="F68"/>
  <c r="H68" s="1"/>
  <c r="F69"/>
  <c r="H69" s="1"/>
  <c r="F70"/>
  <c r="H70" s="1"/>
  <c r="F71"/>
  <c r="H71" s="1"/>
  <c r="F12"/>
  <c r="G12" s="1"/>
  <c r="C86"/>
  <c r="C85"/>
  <c r="F85" s="1"/>
  <c r="F77"/>
  <c r="G77" s="1"/>
  <c r="I77" s="1"/>
  <c r="H77"/>
  <c r="F78"/>
  <c r="G78"/>
  <c r="H78"/>
  <c r="I78"/>
  <c r="J78" s="1"/>
  <c r="K78" s="1"/>
  <c r="G76"/>
  <c r="I76" s="1"/>
  <c r="F76"/>
  <c r="H76" s="1"/>
  <c r="H14" l="1"/>
  <c r="H26"/>
  <c r="I26" s="1"/>
  <c r="H24"/>
  <c r="H22"/>
  <c r="I22" s="1"/>
  <c r="H20"/>
  <c r="H18"/>
  <c r="I18" s="1"/>
  <c r="H16"/>
  <c r="H27"/>
  <c r="H25"/>
  <c r="H23"/>
  <c r="I23" s="1"/>
  <c r="H21"/>
  <c r="H19"/>
  <c r="I19" s="1"/>
  <c r="H17"/>
  <c r="H15"/>
  <c r="I15" s="1"/>
  <c r="H13"/>
  <c r="H12"/>
  <c r="I12" s="1"/>
  <c r="G71"/>
  <c r="I71" s="1"/>
  <c r="J71" s="1"/>
  <c r="K71" s="1"/>
  <c r="G70"/>
  <c r="I70" s="1"/>
  <c r="J70" s="1"/>
  <c r="K70" s="1"/>
  <c r="G69"/>
  <c r="I69" s="1"/>
  <c r="J69" s="1"/>
  <c r="K69" s="1"/>
  <c r="G68"/>
  <c r="I68" s="1"/>
  <c r="J68" s="1"/>
  <c r="K68" s="1"/>
  <c r="G67"/>
  <c r="I67" s="1"/>
  <c r="J67" s="1"/>
  <c r="K67" s="1"/>
  <c r="G66"/>
  <c r="I66" s="1"/>
  <c r="J66" s="1"/>
  <c r="K66" s="1"/>
  <c r="G65"/>
  <c r="I65" s="1"/>
  <c r="J65" s="1"/>
  <c r="K65" s="1"/>
  <c r="H41"/>
  <c r="I41" s="1"/>
  <c r="J41" s="1"/>
  <c r="K41" s="1"/>
  <c r="F73"/>
  <c r="F83" s="1"/>
  <c r="G62"/>
  <c r="G60"/>
  <c r="G58"/>
  <c r="G56"/>
  <c r="G54"/>
  <c r="G52"/>
  <c r="G50"/>
  <c r="G48"/>
  <c r="G46"/>
  <c r="G44"/>
  <c r="G42"/>
  <c r="H64"/>
  <c r="I64" s="1"/>
  <c r="G63"/>
  <c r="I63" s="1"/>
  <c r="H62"/>
  <c r="G61"/>
  <c r="I61" s="1"/>
  <c r="H60"/>
  <c r="G59"/>
  <c r="I59" s="1"/>
  <c r="H58"/>
  <c r="G57"/>
  <c r="I57" s="1"/>
  <c r="H56"/>
  <c r="G55"/>
  <c r="I55" s="1"/>
  <c r="H54"/>
  <c r="G53"/>
  <c r="I53" s="1"/>
  <c r="H52"/>
  <c r="G51"/>
  <c r="I51" s="1"/>
  <c r="H50"/>
  <c r="G49"/>
  <c r="I49" s="1"/>
  <c r="H48"/>
  <c r="G47"/>
  <c r="I47" s="1"/>
  <c r="H46"/>
  <c r="G45"/>
  <c r="I45" s="1"/>
  <c r="H44"/>
  <c r="G43"/>
  <c r="I43" s="1"/>
  <c r="H42"/>
  <c r="G40"/>
  <c r="I40" s="1"/>
  <c r="H40"/>
  <c r="G38"/>
  <c r="H38"/>
  <c r="G36"/>
  <c r="I36" s="1"/>
  <c r="H36"/>
  <c r="G34"/>
  <c r="H34"/>
  <c r="G32"/>
  <c r="I32" s="1"/>
  <c r="H32"/>
  <c r="G30"/>
  <c r="H30"/>
  <c r="G28"/>
  <c r="H28"/>
  <c r="G39"/>
  <c r="I39" s="1"/>
  <c r="G37"/>
  <c r="I37" s="1"/>
  <c r="G35"/>
  <c r="I35" s="1"/>
  <c r="G33"/>
  <c r="I33" s="1"/>
  <c r="G31"/>
  <c r="I31" s="1"/>
  <c r="G29"/>
  <c r="I29" s="1"/>
  <c r="I27"/>
  <c r="I25"/>
  <c r="I24"/>
  <c r="I21"/>
  <c r="I20"/>
  <c r="I17"/>
  <c r="I16"/>
  <c r="I14"/>
  <c r="I13"/>
  <c r="F86"/>
  <c r="J77"/>
  <c r="K77" s="1"/>
  <c r="J76"/>
  <c r="K76" s="1"/>
  <c r="I56" l="1"/>
  <c r="I38"/>
  <c r="I30"/>
  <c r="J30" s="1"/>
  <c r="K30" s="1"/>
  <c r="I42"/>
  <c r="J42" s="1"/>
  <c r="K42" s="1"/>
  <c r="I50"/>
  <c r="I58"/>
  <c r="J58" s="1"/>
  <c r="G73"/>
  <c r="G83" s="1"/>
  <c r="J12"/>
  <c r="K12" s="1"/>
  <c r="I46"/>
  <c r="J46" s="1"/>
  <c r="K46" s="1"/>
  <c r="I54"/>
  <c r="J54" s="1"/>
  <c r="K54" s="1"/>
  <c r="I62"/>
  <c r="J62" s="1"/>
  <c r="K62" s="1"/>
  <c r="I28"/>
  <c r="J28" s="1"/>
  <c r="K28" s="1"/>
  <c r="I34"/>
  <c r="J34" s="1"/>
  <c r="K34" s="1"/>
  <c r="I44"/>
  <c r="J44" s="1"/>
  <c r="K44" s="1"/>
  <c r="I52"/>
  <c r="J52" s="1"/>
  <c r="K52" s="1"/>
  <c r="I60"/>
  <c r="J60" s="1"/>
  <c r="H73"/>
  <c r="H83" s="1"/>
  <c r="I48"/>
  <c r="J48" s="1"/>
  <c r="K48" s="1"/>
  <c r="J29"/>
  <c r="K29" s="1"/>
  <c r="J33"/>
  <c r="K33" s="1"/>
  <c r="J37"/>
  <c r="K37" s="1"/>
  <c r="J38"/>
  <c r="K38" s="1"/>
  <c r="J49"/>
  <c r="K49" s="1"/>
  <c r="J57"/>
  <c r="K57" s="1"/>
  <c r="J50"/>
  <c r="J31"/>
  <c r="K31" s="1"/>
  <c r="J35"/>
  <c r="K35" s="1"/>
  <c r="J39"/>
  <c r="K39" s="1"/>
  <c r="J45"/>
  <c r="K45" s="1"/>
  <c r="J53"/>
  <c r="K53" s="1"/>
  <c r="J61"/>
  <c r="K61" s="1"/>
  <c r="J56"/>
  <c r="K56" s="1"/>
  <c r="J13"/>
  <c r="K13" s="1"/>
  <c r="J15"/>
  <c r="K15" s="1"/>
  <c r="J17"/>
  <c r="K17" s="1"/>
  <c r="J19"/>
  <c r="K19" s="1"/>
  <c r="J21"/>
  <c r="K21" s="1"/>
  <c r="J23"/>
  <c r="K23" s="1"/>
  <c r="J27"/>
  <c r="K27" s="1"/>
  <c r="J32"/>
  <c r="K32" s="1"/>
  <c r="J36"/>
  <c r="K36" s="1"/>
  <c r="J40"/>
  <c r="K40" s="1"/>
  <c r="J43"/>
  <c r="K43" s="1"/>
  <c r="J47"/>
  <c r="K47" s="1"/>
  <c r="J51"/>
  <c r="K51" s="1"/>
  <c r="J55"/>
  <c r="K55" s="1"/>
  <c r="J59"/>
  <c r="K59" s="1"/>
  <c r="J63"/>
  <c r="K63" s="1"/>
  <c r="J64"/>
  <c r="K64"/>
  <c r="J14"/>
  <c r="K14" s="1"/>
  <c r="J16"/>
  <c r="K16" s="1"/>
  <c r="J18"/>
  <c r="K18" s="1"/>
  <c r="J20"/>
  <c r="K20" s="1"/>
  <c r="J22"/>
  <c r="K22" s="1"/>
  <c r="J24"/>
  <c r="K24" s="1"/>
  <c r="J26"/>
  <c r="K26" s="1"/>
  <c r="J25"/>
  <c r="K25" s="1"/>
  <c r="K60" l="1"/>
  <c r="K50"/>
  <c r="K58"/>
  <c r="J73"/>
  <c r="J83" s="1"/>
  <c r="I73"/>
  <c r="I83" s="1"/>
  <c r="K73" l="1"/>
  <c r="K83" s="1"/>
</calcChain>
</file>

<file path=xl/sharedStrings.xml><?xml version="1.0" encoding="utf-8"?>
<sst xmlns="http://schemas.openxmlformats.org/spreadsheetml/2006/main" count="679" uniqueCount="197">
  <si>
    <t>CONTPAQ i</t>
  </si>
  <si>
    <t xml:space="preserve">      NÓMINAS</t>
  </si>
  <si>
    <t>011 INGENIERIA FISCAL LABORAL SC</t>
  </si>
  <si>
    <t>Lista de Raya (forma tabular)</t>
  </si>
  <si>
    <t>Periodo 2 al 2 Quincenal del 16/01/2017 al 31/01/2017</t>
  </si>
  <si>
    <t>Reg Pat IMSS: 00000000000,Z3422423106</t>
  </si>
  <si>
    <t xml:space="preserve">RFC: IFL -130502-TN8 </t>
  </si>
  <si>
    <t>Código</t>
  </si>
  <si>
    <t>Empleado</t>
  </si>
  <si>
    <t>Sueldo</t>
  </si>
  <si>
    <t>Comisiones</t>
  </si>
  <si>
    <t>Prima de vacaciones a tiempo</t>
  </si>
  <si>
    <t>Pago dias quiant</t>
  </si>
  <si>
    <t>*TOTAL* *PERCEPCIONES*</t>
  </si>
  <si>
    <t>Subsidio al Empleo (sp)</t>
  </si>
  <si>
    <t>I.S.R. (sp)</t>
  </si>
  <si>
    <t>I.M.S.S.</t>
  </si>
  <si>
    <t>Préstamo Infonavit</t>
  </si>
  <si>
    <t>Ajuste al neto</t>
  </si>
  <si>
    <t>Descto Uniforme</t>
  </si>
  <si>
    <t>Ahorro CTM</t>
  </si>
  <si>
    <t>DESC CTA 254</t>
  </si>
  <si>
    <t>*TOTAL* *DEDUCCIONES*</t>
  </si>
  <si>
    <t>*NETO*</t>
  </si>
  <si>
    <t xml:space="preserve">    Reg. Pat. IMSS:  Z3422423106</t>
  </si>
  <si>
    <t>Departamento 1 1200X11</t>
  </si>
  <si>
    <t>AME11</t>
  </si>
  <si>
    <t>Acosta Moreno Edgar Armando</t>
  </si>
  <si>
    <t>AAJ27</t>
  </si>
  <si>
    <t>Antonio Aviña Javier</t>
  </si>
  <si>
    <t>BCJ22</t>
  </si>
  <si>
    <t>Barcenas Colmenero Jorge Alejandro</t>
  </si>
  <si>
    <t>0BM11</t>
  </si>
  <si>
    <t>Bonilla Martinez Daniela Monserra</t>
  </si>
  <si>
    <t>00009</t>
  </si>
  <si>
    <t>Camacho Resendiz M Dolores</t>
  </si>
  <si>
    <t>CCC27</t>
  </si>
  <si>
    <t>Cantu Castro Camilo Enrique</t>
  </si>
  <si>
    <t>0CM18</t>
  </si>
  <si>
    <t>Carrasco Martinez Patricia</t>
  </si>
  <si>
    <t>0CH25</t>
  </si>
  <si>
    <t>Cedeño Hernandez Juana</t>
  </si>
  <si>
    <t>CAC18</t>
  </si>
  <si>
    <t>Chavez Adauto Claudia</t>
  </si>
  <si>
    <t>00002</t>
  </si>
  <si>
    <t>Chavez Perez Beatriz</t>
  </si>
  <si>
    <t>0CA07</t>
  </si>
  <si>
    <t>Colin Alvarez Othon</t>
  </si>
  <si>
    <t>0DM01</t>
  </si>
  <si>
    <t>Damian Melchor Magaly</t>
  </si>
  <si>
    <t>0EZ08</t>
  </si>
  <si>
    <t>Espindola Zarazua Maria Guadalupe</t>
  </si>
  <si>
    <t>00043</t>
  </si>
  <si>
    <t>Espinoza Alvarez Armando</t>
  </si>
  <si>
    <t>FC026</t>
  </si>
  <si>
    <t>Flores Catarino Josue</t>
  </si>
  <si>
    <t>GLM06</t>
  </si>
  <si>
    <t>Garcia Lino Martha Guadalupe</t>
  </si>
  <si>
    <t>GLG22</t>
  </si>
  <si>
    <t>Garcia Lozano Gabriela</t>
  </si>
  <si>
    <t>GML10</t>
  </si>
  <si>
    <t>Garcia Mendoza Luis Adrian</t>
  </si>
  <si>
    <t>0GP00</t>
  </si>
  <si>
    <t>Garcia Perez Diana</t>
  </si>
  <si>
    <t>GEI28</t>
  </si>
  <si>
    <t>Gomez Escobedo Irais Maria Dolores</t>
  </si>
  <si>
    <t>0GV02</t>
  </si>
  <si>
    <t>Gomez Valencia Evelia</t>
  </si>
  <si>
    <t>0GO02</t>
  </si>
  <si>
    <t>Gonzalez Oregon Lizbeth</t>
  </si>
  <si>
    <t>0GS02</t>
  </si>
  <si>
    <t>Gonzalez Sanchez Michelle Estefan</t>
  </si>
  <si>
    <t>GSJ22</t>
  </si>
  <si>
    <t>Gonzalez Sotelo Judith</t>
  </si>
  <si>
    <t>HC018</t>
  </si>
  <si>
    <t>Hernandez Carpio Jesus</t>
  </si>
  <si>
    <t>0HM06</t>
  </si>
  <si>
    <t>Hernandez Martinez Alma Janet</t>
  </si>
  <si>
    <t>HMM09</t>
  </si>
  <si>
    <t>Hernandez Martinez Marco Antonio</t>
  </si>
  <si>
    <t>HEM17</t>
  </si>
  <si>
    <t>Hernandez Montero Maria Monserrat</t>
  </si>
  <si>
    <t>JAM01</t>
  </si>
  <si>
    <t>Juarez Aguilar Miguel</t>
  </si>
  <si>
    <t>0JB01</t>
  </si>
  <si>
    <t>Juarez Bautista Juan Carlos</t>
  </si>
  <si>
    <t>0MC02</t>
  </si>
  <si>
    <t>Macin Calderon Yaneli</t>
  </si>
  <si>
    <t>0MZ28</t>
  </si>
  <si>
    <t>Mancilla Zuñiga Fermin</t>
  </si>
  <si>
    <t>0MM00</t>
  </si>
  <si>
    <t>Mandujano Martinez Guadalupe</t>
  </si>
  <si>
    <t>0MC13</t>
  </si>
  <si>
    <t>Martinez Cabrera Erick Ignacio</t>
  </si>
  <si>
    <t>0MG29</t>
  </si>
  <si>
    <t>Martinez Gonzalez Maria Dolores</t>
  </si>
  <si>
    <t>MGO</t>
  </si>
  <si>
    <t>Martinez Gonzalez Omar</t>
  </si>
  <si>
    <t>MCF05</t>
  </si>
  <si>
    <t>Medina Camarillo Francisco Juan Diego</t>
  </si>
  <si>
    <t>MR027</t>
  </si>
  <si>
    <t>Molina Ramirez Jesus Octavio</t>
  </si>
  <si>
    <t>MHJ24</t>
  </si>
  <si>
    <t>Mompala Hernandez Juan Manuel</t>
  </si>
  <si>
    <t>MOL28</t>
  </si>
  <si>
    <t>Morales Orozco Luis Alberto</t>
  </si>
  <si>
    <t>0NE26</t>
  </si>
  <si>
    <t>Nieto Espinosa Erika</t>
  </si>
  <si>
    <t>OG214</t>
  </si>
  <si>
    <t>Olvera Gonzalez Carlos Alberto</t>
  </si>
  <si>
    <t>OL001</t>
  </si>
  <si>
    <t>Olvera Landaverde Armando</t>
  </si>
  <si>
    <t>0OP01</t>
  </si>
  <si>
    <t>Ontiveros Pliego  Luis Gerardo</t>
  </si>
  <si>
    <t>OOE31</t>
  </si>
  <si>
    <t>Orozco Ortega Enaim</t>
  </si>
  <si>
    <t>OBB18</t>
  </si>
  <si>
    <t>Ortiz Bolaños Baneza Yudiht</t>
  </si>
  <si>
    <t>0PL01</t>
  </si>
  <si>
    <t>Pascual  Lopez Mayra Elizabeth</t>
  </si>
  <si>
    <t>0PH18</t>
  </si>
  <si>
    <t>Piña Hernandez Carlos Eliseo</t>
  </si>
  <si>
    <t>RGA22</t>
  </si>
  <si>
    <t>Rivera Galvan Jose Alberto</t>
  </si>
  <si>
    <t>0RV28</t>
  </si>
  <si>
    <t>Romero Velazquez  Gustavo Emmanuel</t>
  </si>
  <si>
    <t>0RF01</t>
  </si>
  <si>
    <t>Rubio Franco Gabriela</t>
  </si>
  <si>
    <t>REA03</t>
  </si>
  <si>
    <t>Ruiz Encarnacion Anabel</t>
  </si>
  <si>
    <t>0SM19</t>
  </si>
  <si>
    <t>Sanchez Morales Idalid</t>
  </si>
  <si>
    <t>SP014</t>
  </si>
  <si>
    <t>Sierra Polina Cesar Alan</t>
  </si>
  <si>
    <t>0TS10</t>
  </si>
  <si>
    <t>Tinoco Suarez Margarita</t>
  </si>
  <si>
    <t>TJI07</t>
  </si>
  <si>
    <t>Torres Jimenez Ismael Fernando</t>
  </si>
  <si>
    <t>0TT02</t>
  </si>
  <si>
    <t>Trejo Torres Erika Rocio</t>
  </si>
  <si>
    <t>0CV22</t>
  </si>
  <si>
    <t>Vargas Cosme Susana</t>
  </si>
  <si>
    <t>VCM13</t>
  </si>
  <si>
    <t>Velazquez Cruz Maria Patricia</t>
  </si>
  <si>
    <t>0VA00</t>
  </si>
  <si>
    <t>Villalba Acosta Fernando</t>
  </si>
  <si>
    <t>Total Depto</t>
  </si>
  <si>
    <t xml:space="preserve">  -----------------------</t>
  </si>
  <si>
    <t>Departamento 2 1200XSERVICOS</t>
  </si>
  <si>
    <t>CMJ01</t>
  </si>
  <si>
    <t>Carrillo Martinez Jose Pedro Vidal</t>
  </si>
  <si>
    <t>GOT03</t>
  </si>
  <si>
    <t>Garcia Olivos Maria Teresa</t>
  </si>
  <si>
    <t>NGY02</t>
  </si>
  <si>
    <t>Navarro Gomez Yazmin</t>
  </si>
  <si>
    <t xml:space="preserve">  =============</t>
  </si>
  <si>
    <t>Total Gral.</t>
  </si>
  <si>
    <t xml:space="preserve"> </t>
  </si>
  <si>
    <t>FACTURA</t>
  </si>
  <si>
    <t>2% NOMINA</t>
  </si>
  <si>
    <t>7.5 % COMISIÓN</t>
  </si>
  <si>
    <t>SUBTOTAL</t>
  </si>
  <si>
    <t>IVA</t>
  </si>
  <si>
    <t>TOTAL</t>
  </si>
  <si>
    <t>Periodo Quincenal-2 del 2017-01-16 al 2017-01-31</t>
  </si>
  <si>
    <t>Codigo</t>
  </si>
  <si>
    <t>Cuenta</t>
  </si>
  <si>
    <t>Metodo de pago</t>
  </si>
  <si>
    <t>Importe</t>
  </si>
  <si>
    <t>Nombre</t>
  </si>
  <si>
    <t>28 Tarjeta de Débito</t>
  </si>
  <si>
    <t>Total Tarjeta de Débito</t>
  </si>
  <si>
    <t>Total de movimientos 53</t>
  </si>
  <si>
    <t>BNX</t>
  </si>
  <si>
    <t xml:space="preserve">01 Efectivo </t>
  </si>
  <si>
    <t>BANORTE</t>
  </si>
  <si>
    <t>Total Otros Bancos</t>
  </si>
  <si>
    <t>Total de movimientos 3</t>
  </si>
  <si>
    <t>Efectivo</t>
  </si>
  <si>
    <t>Total de movimientos 7</t>
  </si>
  <si>
    <t>Total Efectivo</t>
  </si>
  <si>
    <t>Total de movimientos 63</t>
  </si>
  <si>
    <t>QUERETARO MOTORS, SA</t>
  </si>
  <si>
    <t>REPORTE DE NOMINA QUINCENAL</t>
  </si>
  <si>
    <t xml:space="preserve">Periodo </t>
  </si>
  <si>
    <t>CUENTA</t>
  </si>
  <si>
    <t>IMPORTE</t>
  </si>
  <si>
    <t>683-001-001</t>
  </si>
  <si>
    <t>QUINCENA 2DA DE ENERO</t>
  </si>
  <si>
    <t>16/01/2017 AL 31/01/2017</t>
  </si>
  <si>
    <t>VENTAS</t>
  </si>
  <si>
    <t>ADMINISTRACION</t>
  </si>
  <si>
    <t>SERVICIO</t>
  </si>
  <si>
    <t>REFACCIONES</t>
  </si>
  <si>
    <t>SEMINUEVOS</t>
  </si>
  <si>
    <t>F&amp;I</t>
  </si>
  <si>
    <t>HOJALATERIA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</si>
</sst>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(&quot;$&quot;* #,##0.00_);_(&quot;$&quot;* \(#,##0.00\);_(&quot;$&quot;* &quot;-&quot;??_);_(@_)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color rgb="FF000000"/>
      <name val="Calibri"/>
      <family val="2"/>
      <scheme val="minor"/>
    </font>
    <font>
      <b/>
      <sz val="11"/>
      <color theme="1"/>
      <name val="Arial"/>
      <family val="2"/>
    </font>
    <font>
      <sz val="11"/>
      <color rgb="FF0000FF"/>
      <name val="Calibri"/>
      <family val="2"/>
      <scheme val="minor"/>
    </font>
    <font>
      <sz val="11"/>
      <color rgb="FF0099FF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9D0707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</borders>
  <cellStyleXfs count="27">
    <xf numFmtId="0" fontId="0" fillId="0" borderId="0"/>
    <xf numFmtId="44" fontId="1" fillId="0" borderId="0" applyFont="0" applyFill="0" applyBorder="0" applyAlignment="0" applyProtection="0"/>
    <xf numFmtId="0" fontId="15" fillId="0" borderId="0"/>
    <xf numFmtId="0" fontId="16" fillId="0" borderId="0"/>
    <xf numFmtId="43" fontId="15" fillId="0" borderId="0" applyFill="0" applyBorder="0" applyAlignment="0" applyProtection="0"/>
    <xf numFmtId="0" fontId="15" fillId="0" borderId="0"/>
    <xf numFmtId="0" fontId="1" fillId="0" borderId="0"/>
    <xf numFmtId="43" fontId="15" fillId="0" borderId="0" applyFill="0" applyBorder="0" applyAlignment="0" applyProtection="0"/>
    <xf numFmtId="0" fontId="15" fillId="0" borderId="0"/>
    <xf numFmtId="43" fontId="15" fillId="0" borderId="0" applyFill="0" applyBorder="0" applyAlignment="0" applyProtection="0"/>
    <xf numFmtId="0" fontId="15" fillId="0" borderId="0"/>
    <xf numFmtId="43" fontId="15" fillId="0" borderId="0" applyFill="0" applyBorder="0" applyAlignment="0" applyProtection="0"/>
    <xf numFmtId="0" fontId="15" fillId="0" borderId="0"/>
    <xf numFmtId="43" fontId="15" fillId="0" borderId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5" fillId="0" borderId="0"/>
    <xf numFmtId="43" fontId="15" fillId="0" borderId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5" fillId="0" borderId="0"/>
    <xf numFmtId="43" fontId="15" fillId="0" borderId="0" applyFill="0" applyBorder="0" applyAlignment="0" applyProtection="0"/>
    <xf numFmtId="43" fontId="15" fillId="0" borderId="0" applyFill="0" applyBorder="0" applyAlignment="0" applyProtection="0"/>
    <xf numFmtId="44" fontId="15" fillId="0" borderId="0" applyFill="0" applyBorder="0" applyAlignment="0" applyProtection="0"/>
    <xf numFmtId="43" fontId="15" fillId="0" borderId="0" applyFill="0" applyBorder="0" applyAlignment="0" applyProtection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3" fillId="0" borderId="0" xfId="0" applyFont="1"/>
    <xf numFmtId="49" fontId="3" fillId="0" borderId="0" xfId="0" applyNumberFormat="1" applyFont="1"/>
    <xf numFmtId="49" fontId="4" fillId="0" borderId="0" xfId="0" applyNumberFormat="1" applyFont="1" applyAlignment="1">
      <alignment horizontal="centerContinuous"/>
    </xf>
    <xf numFmtId="49" fontId="5" fillId="0" borderId="0" xfId="0" applyNumberFormat="1" applyFont="1" applyAlignment="1">
      <alignment horizontal="centerContinuous" vertical="top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49" fontId="10" fillId="2" borderId="2" xfId="0" applyNumberFormat="1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0" fontId="12" fillId="2" borderId="2" xfId="0" applyFont="1" applyFill="1" applyBorder="1" applyAlignment="1">
      <alignment horizontal="center" wrapText="1"/>
    </xf>
    <xf numFmtId="49" fontId="10" fillId="0" borderId="0" xfId="0" applyNumberFormat="1" applyFont="1"/>
    <xf numFmtId="49" fontId="12" fillId="0" borderId="0" xfId="0" applyNumberFormat="1" applyFont="1"/>
    <xf numFmtId="164" fontId="3" fillId="0" borderId="0" xfId="0" applyNumberFormat="1" applyFont="1"/>
    <xf numFmtId="164" fontId="13" fillId="0" borderId="0" xfId="0" applyNumberFormat="1" applyFont="1"/>
    <xf numFmtId="49" fontId="3" fillId="0" borderId="0" xfId="0" applyNumberFormat="1" applyFont="1" applyAlignment="1">
      <alignment horizontal="right"/>
    </xf>
    <xf numFmtId="49" fontId="10" fillId="0" borderId="0" xfId="0" applyNumberFormat="1" applyFont="1" applyAlignment="1">
      <alignment horizontal="left"/>
    </xf>
    <xf numFmtId="0" fontId="10" fillId="0" borderId="0" xfId="0" applyFont="1"/>
    <xf numFmtId="164" fontId="10" fillId="0" borderId="0" xfId="0" applyNumberFormat="1" applyFont="1"/>
    <xf numFmtId="164" fontId="14" fillId="0" borderId="0" xfId="0" applyNumberFormat="1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164" fontId="10" fillId="0" borderId="0" xfId="0" applyNumberFormat="1" applyFont="1"/>
    <xf numFmtId="0" fontId="11" fillId="2" borderId="6" xfId="5" applyFont="1" applyFill="1" applyBorder="1" applyAlignment="1">
      <alignment horizontal="center" vertical="center" wrapText="1"/>
    </xf>
    <xf numFmtId="44" fontId="3" fillId="0" borderId="0" xfId="1" applyFont="1"/>
    <xf numFmtId="44" fontId="10" fillId="0" borderId="0" xfId="0" applyNumberFormat="1" applyFont="1"/>
    <xf numFmtId="44" fontId="10" fillId="0" borderId="1" xfId="0" applyNumberFormat="1" applyFont="1" applyBorder="1"/>
    <xf numFmtId="164" fontId="3" fillId="0" borderId="0" xfId="1" applyNumberFormat="1" applyFont="1"/>
    <xf numFmtId="0" fontId="0" fillId="0" borderId="0" xfId="0"/>
    <xf numFmtId="0" fontId="19" fillId="0" borderId="0" xfId="0" applyFont="1"/>
    <xf numFmtId="0" fontId="20" fillId="0" borderId="0" xfId="0" applyFont="1"/>
    <xf numFmtId="0" fontId="2" fillId="0" borderId="0" xfId="0" applyFont="1"/>
    <xf numFmtId="0" fontId="21" fillId="0" borderId="0" xfId="0" applyFont="1"/>
    <xf numFmtId="0" fontId="2" fillId="0" borderId="0" xfId="0" applyFont="1" applyAlignment="1">
      <alignment horizontal="centerContinuous"/>
    </xf>
    <xf numFmtId="0" fontId="22" fillId="0" borderId="0" xfId="0" applyFont="1"/>
    <xf numFmtId="0" fontId="23" fillId="0" borderId="0" xfId="0" applyFont="1" applyAlignment="1">
      <alignment horizontal="centerContinuous"/>
    </xf>
    <xf numFmtId="0" fontId="24" fillId="0" borderId="0" xfId="0" applyFont="1"/>
    <xf numFmtId="0" fontId="17" fillId="0" borderId="0" xfId="0" applyFont="1"/>
    <xf numFmtId="0" fontId="25" fillId="0" borderId="7" xfId="0" applyFont="1" applyFill="1" applyBorder="1" applyAlignment="1">
      <alignment horizontal="centerContinuous"/>
    </xf>
    <xf numFmtId="165" fontId="25" fillId="0" borderId="7" xfId="0" applyNumberFormat="1" applyFont="1" applyFill="1" applyBorder="1" applyAlignment="1">
      <alignment horizontal="centerContinuous"/>
    </xf>
    <xf numFmtId="49" fontId="0" fillId="0" borderId="0" xfId="0" applyNumberFormat="1"/>
    <xf numFmtId="165" fontId="2" fillId="0" borderId="0" xfId="0" applyNumberFormat="1" applyFont="1"/>
    <xf numFmtId="0" fontId="26" fillId="0" borderId="0" xfId="0" applyFont="1"/>
    <xf numFmtId="165" fontId="26" fillId="0" borderId="0" xfId="0" applyNumberFormat="1" applyFont="1"/>
    <xf numFmtId="0" fontId="18" fillId="0" borderId="3" xfId="5" applyFont="1" applyBorder="1" applyAlignment="1">
      <alignment horizontal="center" vertical="center"/>
    </xf>
    <xf numFmtId="0" fontId="18" fillId="0" borderId="4" xfId="5" applyFont="1" applyBorder="1" applyAlignment="1">
      <alignment horizontal="center" vertical="center"/>
    </xf>
    <xf numFmtId="0" fontId="18" fillId="0" borderId="5" xfId="5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0" xfId="0" applyAlignment="1"/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7" fillId="0" borderId="8" xfId="0" applyFont="1" applyBorder="1"/>
    <xf numFmtId="0" fontId="0" fillId="0" borderId="8" xfId="0" applyBorder="1"/>
    <xf numFmtId="14" fontId="0" fillId="0" borderId="8" xfId="0" applyNumberFormat="1" applyBorder="1"/>
    <xf numFmtId="0" fontId="2" fillId="0" borderId="8" xfId="0" applyFont="1" applyBorder="1" applyAlignment="1">
      <alignment horizontal="center"/>
    </xf>
    <xf numFmtId="0" fontId="0" fillId="0" borderId="8" xfId="0" applyBorder="1" applyAlignment="1">
      <alignment horizontal="left"/>
    </xf>
    <xf numFmtId="43" fontId="1" fillId="0" borderId="8" xfId="26" applyFont="1" applyBorder="1"/>
    <xf numFmtId="43" fontId="1" fillId="0" borderId="9" xfId="26" applyFont="1" applyBorder="1"/>
    <xf numFmtId="43" fontId="1" fillId="0" borderId="10" xfId="26" applyFont="1" applyBorder="1"/>
    <xf numFmtId="43" fontId="1" fillId="0" borderId="11" xfId="26" applyFont="1" applyBorder="1"/>
    <xf numFmtId="43" fontId="2" fillId="0" borderId="12" xfId="26" applyFont="1" applyBorder="1"/>
  </cellXfs>
  <cellStyles count="27">
    <cellStyle name="Excel Built-in Normal" xfId="3"/>
    <cellStyle name="Millares" xfId="26" builtinId="3"/>
    <cellStyle name="Millares 2" xfId="4"/>
    <cellStyle name="Millares 2 2" xfId="14"/>
    <cellStyle name="Millares 2 3" xfId="19"/>
    <cellStyle name="Millares 3" xfId="7"/>
    <cellStyle name="Millares 4" xfId="9"/>
    <cellStyle name="Millares 5" xfId="11"/>
    <cellStyle name="Millares 6" xfId="13"/>
    <cellStyle name="Millares 7" xfId="18"/>
    <cellStyle name="Millares 8" xfId="22"/>
    <cellStyle name="Millares 8 2" xfId="25"/>
    <cellStyle name="Millares 9" xfId="23"/>
    <cellStyle name="Moneda" xfId="1" builtinId="4"/>
    <cellStyle name="Moneda 2" xfId="15"/>
    <cellStyle name="Moneda 3" xfId="24"/>
    <cellStyle name="Normal" xfId="0" builtinId="0"/>
    <cellStyle name="Normal 11" xfId="21"/>
    <cellStyle name="Normal 2" xfId="5"/>
    <cellStyle name="Normal 2 2" xfId="16"/>
    <cellStyle name="Normal 2 3" xfId="20"/>
    <cellStyle name="Normal 3" xfId="2"/>
    <cellStyle name="Normal 3 2" xfId="6"/>
    <cellStyle name="Normal 4" xfId="8"/>
    <cellStyle name="Normal 5" xfId="10"/>
    <cellStyle name="Normal 6" xfId="12"/>
    <cellStyle name="Normal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6"/>
  <sheetViews>
    <sheetView workbookViewId="0">
      <pane xSplit="2" ySplit="11" topLeftCell="C72" activePane="bottomRight" state="frozen"/>
      <selection pane="topRight" activeCell="C1" sqref="C1"/>
      <selection pane="bottomLeft" activeCell="A14" sqref="A14"/>
      <selection pane="bottomRight" activeCell="K88" sqref="K88"/>
    </sheetView>
  </sheetViews>
  <sheetFormatPr baseColWidth="10" defaultRowHeight="11.25"/>
  <cols>
    <col min="1" max="1" width="12.28515625" style="2" customWidth="1"/>
    <col min="2" max="2" width="28.85546875" style="1" customWidth="1"/>
    <col min="3" max="3" width="14.42578125" style="1" customWidth="1"/>
    <col min="4" max="5" width="11.42578125" style="1"/>
    <col min="6" max="6" width="14.140625" style="1" customWidth="1"/>
    <col min="7" max="7" width="9.7109375" style="1" bestFit="1" customWidth="1"/>
    <col min="8" max="8" width="10.140625" style="1" customWidth="1"/>
    <col min="9" max="9" width="10.42578125" style="1" customWidth="1"/>
    <col min="10" max="10" width="9.7109375" style="1" customWidth="1"/>
    <col min="11" max="11" width="11.5703125" style="1" customWidth="1"/>
    <col min="12" max="16384" width="11.42578125" style="1"/>
  </cols>
  <sheetData>
    <row r="1" spans="1:13" ht="18" customHeight="1">
      <c r="A1" s="3" t="s">
        <v>0</v>
      </c>
      <c r="B1" s="21" t="s">
        <v>157</v>
      </c>
    </row>
    <row r="2" spans="1:13" ht="24.95" customHeight="1">
      <c r="A2" s="4" t="s">
        <v>1</v>
      </c>
      <c r="B2" s="22" t="s">
        <v>2</v>
      </c>
    </row>
    <row r="3" spans="1:13" ht="15">
      <c r="B3" s="23" t="s">
        <v>3</v>
      </c>
    </row>
    <row r="4" spans="1:13" ht="12.75">
      <c r="B4" s="24" t="s">
        <v>4</v>
      </c>
    </row>
    <row r="5" spans="1:13">
      <c r="B5" s="6" t="s">
        <v>5</v>
      </c>
    </row>
    <row r="6" spans="1:13">
      <c r="B6" s="6" t="s">
        <v>6</v>
      </c>
    </row>
    <row r="7" spans="1:13" ht="15">
      <c r="F7" s="49" t="s">
        <v>158</v>
      </c>
      <c r="G7" s="50"/>
      <c r="H7" s="50"/>
      <c r="I7" s="50"/>
      <c r="J7" s="50"/>
      <c r="K7" s="51"/>
    </row>
    <row r="8" spans="1:13" s="5" customFormat="1" ht="23.25" thickBot="1">
      <c r="A8" s="8" t="s">
        <v>7</v>
      </c>
      <c r="B8" s="9" t="s">
        <v>8</v>
      </c>
      <c r="C8" s="10" t="s">
        <v>13</v>
      </c>
      <c r="F8" s="28" t="s">
        <v>13</v>
      </c>
      <c r="G8" s="28" t="s">
        <v>159</v>
      </c>
      <c r="H8" s="28" t="s">
        <v>160</v>
      </c>
      <c r="I8" s="28" t="s">
        <v>161</v>
      </c>
      <c r="J8" s="28" t="s">
        <v>162</v>
      </c>
      <c r="K8" s="28" t="s">
        <v>163</v>
      </c>
    </row>
    <row r="9" spans="1:13" ht="12" thickTop="1">
      <c r="A9" s="13" t="s">
        <v>24</v>
      </c>
    </row>
    <row r="11" spans="1:13">
      <c r="A11" s="12" t="s">
        <v>25</v>
      </c>
    </row>
    <row r="12" spans="1:13">
      <c r="A12" s="2" t="s">
        <v>26</v>
      </c>
      <c r="B12" s="1" t="s">
        <v>27</v>
      </c>
      <c r="C12" s="14">
        <v>3242.4</v>
      </c>
      <c r="F12" s="29">
        <f>+C12</f>
        <v>3242.4</v>
      </c>
      <c r="G12" s="29">
        <f>+F12*2%</f>
        <v>64.847999999999999</v>
      </c>
      <c r="H12" s="29">
        <f>+F12*7.5%</f>
        <v>243.18</v>
      </c>
      <c r="I12" s="32">
        <f>SUM(F12:H12)</f>
        <v>3550.4279999999999</v>
      </c>
      <c r="J12" s="29">
        <f>+I12*0.16</f>
        <v>568.06848000000002</v>
      </c>
      <c r="K12" s="29">
        <f>+I12+J12</f>
        <v>4118.4964799999998</v>
      </c>
      <c r="M12" s="25" t="s">
        <v>190</v>
      </c>
    </row>
    <row r="13" spans="1:13">
      <c r="A13" s="2" t="s">
        <v>28</v>
      </c>
      <c r="B13" s="1" t="s">
        <v>29</v>
      </c>
      <c r="C13" s="14">
        <v>13500</v>
      </c>
      <c r="F13" s="29">
        <f t="shared" ref="F13:F71" si="0">+C13</f>
        <v>13500</v>
      </c>
      <c r="G13" s="29">
        <f t="shared" ref="G13:G71" si="1">+F13*2%</f>
        <v>270</v>
      </c>
      <c r="H13" s="29">
        <f t="shared" ref="H13:H71" si="2">+F13*7.5%</f>
        <v>1012.5</v>
      </c>
      <c r="I13" s="32">
        <f t="shared" ref="I13:I71" si="3">SUM(F13:H13)</f>
        <v>14782.5</v>
      </c>
      <c r="J13" s="29">
        <f t="shared" ref="J13:J71" si="4">+I13*0.16</f>
        <v>2365.2000000000003</v>
      </c>
      <c r="K13" s="29">
        <f t="shared" ref="K13:K71" si="5">+I13+J13</f>
        <v>17147.7</v>
      </c>
      <c r="M13" s="25" t="s">
        <v>190</v>
      </c>
    </row>
    <row r="14" spans="1:13">
      <c r="A14" s="2" t="s">
        <v>30</v>
      </c>
      <c r="B14" s="1" t="s">
        <v>31</v>
      </c>
      <c r="C14" s="14">
        <v>2099.9499999999998</v>
      </c>
      <c r="F14" s="29">
        <f t="shared" si="0"/>
        <v>2099.9499999999998</v>
      </c>
      <c r="G14" s="29">
        <f t="shared" si="1"/>
        <v>41.998999999999995</v>
      </c>
      <c r="H14" s="29">
        <f t="shared" si="2"/>
        <v>157.49624999999997</v>
      </c>
      <c r="I14" s="32">
        <f t="shared" si="3"/>
        <v>2299.4452499999998</v>
      </c>
      <c r="J14" s="29">
        <f t="shared" si="4"/>
        <v>367.91123999999996</v>
      </c>
      <c r="K14" s="29">
        <f t="shared" si="5"/>
        <v>2667.3564899999997</v>
      </c>
      <c r="M14" s="25" t="s">
        <v>192</v>
      </c>
    </row>
    <row r="15" spans="1:13">
      <c r="A15" s="2" t="s">
        <v>32</v>
      </c>
      <c r="B15" s="1" t="s">
        <v>33</v>
      </c>
      <c r="C15" s="14">
        <v>3000</v>
      </c>
      <c r="F15" s="29">
        <f t="shared" si="0"/>
        <v>3000</v>
      </c>
      <c r="G15" s="29">
        <f t="shared" si="1"/>
        <v>60</v>
      </c>
      <c r="H15" s="29">
        <f t="shared" si="2"/>
        <v>225</v>
      </c>
      <c r="I15" s="32">
        <f t="shared" si="3"/>
        <v>3285</v>
      </c>
      <c r="J15" s="29">
        <f t="shared" si="4"/>
        <v>525.6</v>
      </c>
      <c r="K15" s="29">
        <f t="shared" si="5"/>
        <v>3810.6</v>
      </c>
      <c r="M15" s="25" t="s">
        <v>192</v>
      </c>
    </row>
    <row r="16" spans="1:13">
      <c r="A16" s="2" t="s">
        <v>34</v>
      </c>
      <c r="B16" s="1" t="s">
        <v>35</v>
      </c>
      <c r="C16" s="14">
        <v>16500</v>
      </c>
      <c r="F16" s="29">
        <f t="shared" si="0"/>
        <v>16500</v>
      </c>
      <c r="G16" s="29">
        <f t="shared" si="1"/>
        <v>330</v>
      </c>
      <c r="H16" s="29">
        <f t="shared" si="2"/>
        <v>1237.5</v>
      </c>
      <c r="I16" s="32">
        <f t="shared" si="3"/>
        <v>18067.5</v>
      </c>
      <c r="J16" s="29">
        <f t="shared" si="4"/>
        <v>2890.8</v>
      </c>
      <c r="K16" s="29">
        <f t="shared" si="5"/>
        <v>20958.3</v>
      </c>
      <c r="M16" s="25" t="s">
        <v>191</v>
      </c>
    </row>
    <row r="17" spans="1:13">
      <c r="A17" s="2" t="s">
        <v>36</v>
      </c>
      <c r="B17" s="1" t="s">
        <v>37</v>
      </c>
      <c r="C17" s="14">
        <v>6000</v>
      </c>
      <c r="F17" s="29">
        <f t="shared" si="0"/>
        <v>6000</v>
      </c>
      <c r="G17" s="29">
        <f t="shared" si="1"/>
        <v>120</v>
      </c>
      <c r="H17" s="29">
        <f t="shared" si="2"/>
        <v>450</v>
      </c>
      <c r="I17" s="32">
        <f t="shared" si="3"/>
        <v>6570</v>
      </c>
      <c r="J17" s="29">
        <f t="shared" si="4"/>
        <v>1051.2</v>
      </c>
      <c r="K17" s="29">
        <f t="shared" si="5"/>
        <v>7621.2</v>
      </c>
      <c r="M17" s="25" t="s">
        <v>191</v>
      </c>
    </row>
    <row r="18" spans="1:13">
      <c r="A18" s="2" t="s">
        <v>38</v>
      </c>
      <c r="B18" s="1" t="s">
        <v>39</v>
      </c>
      <c r="C18" s="14">
        <v>3000</v>
      </c>
      <c r="F18" s="29">
        <f t="shared" si="0"/>
        <v>3000</v>
      </c>
      <c r="G18" s="29">
        <f t="shared" si="1"/>
        <v>60</v>
      </c>
      <c r="H18" s="29">
        <f t="shared" si="2"/>
        <v>225</v>
      </c>
      <c r="I18" s="32">
        <f t="shared" si="3"/>
        <v>3285</v>
      </c>
      <c r="J18" s="29">
        <f t="shared" si="4"/>
        <v>525.6</v>
      </c>
      <c r="K18" s="29">
        <f t="shared" si="5"/>
        <v>3810.6</v>
      </c>
      <c r="M18" s="25" t="s">
        <v>190</v>
      </c>
    </row>
    <row r="19" spans="1:13">
      <c r="A19" s="2" t="s">
        <v>40</v>
      </c>
      <c r="B19" s="1" t="s">
        <v>41</v>
      </c>
      <c r="C19" s="14">
        <v>5000.1000000000004</v>
      </c>
      <c r="F19" s="29">
        <f t="shared" si="0"/>
        <v>5000.1000000000004</v>
      </c>
      <c r="G19" s="29">
        <f t="shared" si="1"/>
        <v>100.00200000000001</v>
      </c>
      <c r="H19" s="29">
        <f t="shared" si="2"/>
        <v>375.00749999999999</v>
      </c>
      <c r="I19" s="32">
        <f t="shared" si="3"/>
        <v>5475.1095000000005</v>
      </c>
      <c r="J19" s="29">
        <f t="shared" si="4"/>
        <v>876.0175200000001</v>
      </c>
      <c r="K19" s="29">
        <f t="shared" si="5"/>
        <v>6351.1270200000008</v>
      </c>
      <c r="M19" s="25" t="s">
        <v>191</v>
      </c>
    </row>
    <row r="20" spans="1:13">
      <c r="A20" s="2" t="s">
        <v>42</v>
      </c>
      <c r="B20" s="1" t="s">
        <v>43</v>
      </c>
      <c r="C20" s="14">
        <v>3000</v>
      </c>
      <c r="F20" s="29">
        <f t="shared" si="0"/>
        <v>3000</v>
      </c>
      <c r="G20" s="29">
        <f t="shared" si="1"/>
        <v>60</v>
      </c>
      <c r="H20" s="29">
        <f t="shared" si="2"/>
        <v>225</v>
      </c>
      <c r="I20" s="32">
        <f t="shared" si="3"/>
        <v>3285</v>
      </c>
      <c r="J20" s="29">
        <f t="shared" si="4"/>
        <v>525.6</v>
      </c>
      <c r="K20" s="29">
        <f t="shared" si="5"/>
        <v>3810.6</v>
      </c>
      <c r="M20" s="25" t="s">
        <v>190</v>
      </c>
    </row>
    <row r="21" spans="1:13">
      <c r="A21" s="2" t="s">
        <v>44</v>
      </c>
      <c r="B21" s="1" t="s">
        <v>45</v>
      </c>
      <c r="C21" s="14">
        <v>2530.0500000000002</v>
      </c>
      <c r="F21" s="29">
        <f t="shared" si="0"/>
        <v>2530.0500000000002</v>
      </c>
      <c r="G21" s="29">
        <f t="shared" si="1"/>
        <v>50.601000000000006</v>
      </c>
      <c r="H21" s="29">
        <f t="shared" si="2"/>
        <v>189.75375</v>
      </c>
      <c r="I21" s="32">
        <f t="shared" si="3"/>
        <v>2770.4047500000001</v>
      </c>
      <c r="J21" s="29">
        <f t="shared" si="4"/>
        <v>443.26476000000002</v>
      </c>
      <c r="K21" s="29">
        <f t="shared" si="5"/>
        <v>3213.6695100000002</v>
      </c>
      <c r="M21" s="25" t="s">
        <v>190</v>
      </c>
    </row>
    <row r="22" spans="1:13">
      <c r="A22" s="2" t="s">
        <v>46</v>
      </c>
      <c r="B22" s="1" t="s">
        <v>47</v>
      </c>
      <c r="C22" s="14">
        <v>7056</v>
      </c>
      <c r="F22" s="29">
        <f t="shared" si="0"/>
        <v>7056</v>
      </c>
      <c r="G22" s="29">
        <f t="shared" si="1"/>
        <v>141.12</v>
      </c>
      <c r="H22" s="29">
        <f t="shared" si="2"/>
        <v>529.19999999999993</v>
      </c>
      <c r="I22" s="32">
        <f t="shared" si="3"/>
        <v>7726.32</v>
      </c>
      <c r="J22" s="29">
        <f t="shared" si="4"/>
        <v>1236.2112</v>
      </c>
      <c r="K22" s="29">
        <f t="shared" si="5"/>
        <v>8962.5311999999994</v>
      </c>
      <c r="M22" s="25" t="s">
        <v>191</v>
      </c>
    </row>
    <row r="23" spans="1:13">
      <c r="A23" s="2" t="s">
        <v>48</v>
      </c>
      <c r="B23" s="1" t="s">
        <v>49</v>
      </c>
      <c r="C23" s="14">
        <v>4000.05</v>
      </c>
      <c r="F23" s="29">
        <f t="shared" si="0"/>
        <v>4000.05</v>
      </c>
      <c r="G23" s="29">
        <f t="shared" si="1"/>
        <v>80.001000000000005</v>
      </c>
      <c r="H23" s="29">
        <f t="shared" si="2"/>
        <v>300.00375000000003</v>
      </c>
      <c r="I23" s="32">
        <f t="shared" si="3"/>
        <v>4380.0547500000002</v>
      </c>
      <c r="J23" s="29">
        <f t="shared" si="4"/>
        <v>700.80876000000001</v>
      </c>
      <c r="K23" s="29">
        <f t="shared" si="5"/>
        <v>5080.8635100000001</v>
      </c>
      <c r="M23" s="25" t="s">
        <v>191</v>
      </c>
    </row>
    <row r="24" spans="1:13">
      <c r="A24" s="2" t="s">
        <v>50</v>
      </c>
      <c r="B24" s="1" t="s">
        <v>51</v>
      </c>
      <c r="C24" s="14">
        <v>3500.1</v>
      </c>
      <c r="F24" s="29">
        <f t="shared" si="0"/>
        <v>3500.1</v>
      </c>
      <c r="G24" s="29">
        <f t="shared" si="1"/>
        <v>70.001999999999995</v>
      </c>
      <c r="H24" s="29">
        <f t="shared" si="2"/>
        <v>262.50749999999999</v>
      </c>
      <c r="I24" s="32">
        <f t="shared" si="3"/>
        <v>3832.6095</v>
      </c>
      <c r="J24" s="29">
        <f t="shared" si="4"/>
        <v>613.21752000000004</v>
      </c>
      <c r="K24" s="29">
        <f t="shared" si="5"/>
        <v>4445.8270199999997</v>
      </c>
      <c r="M24" s="25" t="s">
        <v>192</v>
      </c>
    </row>
    <row r="25" spans="1:13">
      <c r="A25" s="2" t="s">
        <v>52</v>
      </c>
      <c r="B25" s="1" t="s">
        <v>53</v>
      </c>
      <c r="C25" s="14">
        <v>10000.049999999999</v>
      </c>
      <c r="F25" s="29">
        <f t="shared" si="0"/>
        <v>10000.049999999999</v>
      </c>
      <c r="G25" s="29">
        <f t="shared" si="1"/>
        <v>200.00099999999998</v>
      </c>
      <c r="H25" s="29">
        <f t="shared" si="2"/>
        <v>750.00374999999997</v>
      </c>
      <c r="I25" s="32">
        <f t="shared" si="3"/>
        <v>10950.054749999999</v>
      </c>
      <c r="J25" s="29">
        <f t="shared" si="4"/>
        <v>1752.0087599999999</v>
      </c>
      <c r="K25" s="29">
        <f t="shared" si="5"/>
        <v>12702.06351</v>
      </c>
      <c r="M25" s="25" t="s">
        <v>192</v>
      </c>
    </row>
    <row r="26" spans="1:13">
      <c r="A26" s="2" t="s">
        <v>54</v>
      </c>
      <c r="B26" s="1" t="s">
        <v>55</v>
      </c>
      <c r="C26" s="14">
        <v>2750.1</v>
      </c>
      <c r="F26" s="29">
        <f t="shared" si="0"/>
        <v>2750.1</v>
      </c>
      <c r="G26" s="29">
        <f t="shared" si="1"/>
        <v>55.002000000000002</v>
      </c>
      <c r="H26" s="29">
        <f t="shared" si="2"/>
        <v>206.25749999999999</v>
      </c>
      <c r="I26" s="32">
        <f t="shared" si="3"/>
        <v>3011.3595</v>
      </c>
      <c r="J26" s="29">
        <f t="shared" si="4"/>
        <v>481.81752</v>
      </c>
      <c r="K26" s="29">
        <f t="shared" si="5"/>
        <v>3493.1770200000001</v>
      </c>
      <c r="M26" s="25" t="s">
        <v>192</v>
      </c>
    </row>
    <row r="27" spans="1:13">
      <c r="A27" s="2" t="s">
        <v>56</v>
      </c>
      <c r="B27" s="1" t="s">
        <v>57</v>
      </c>
      <c r="C27" s="14">
        <v>2500.0500000000002</v>
      </c>
      <c r="F27" s="29">
        <f t="shared" si="0"/>
        <v>2500.0500000000002</v>
      </c>
      <c r="G27" s="29">
        <f t="shared" si="1"/>
        <v>50.001000000000005</v>
      </c>
      <c r="H27" s="29">
        <f t="shared" si="2"/>
        <v>187.50375</v>
      </c>
      <c r="I27" s="32">
        <f t="shared" si="3"/>
        <v>2737.5547500000002</v>
      </c>
      <c r="J27" s="29">
        <f t="shared" si="4"/>
        <v>438.00876000000005</v>
      </c>
      <c r="K27" s="29">
        <f t="shared" si="5"/>
        <v>3175.5635100000004</v>
      </c>
      <c r="M27" s="25" t="s">
        <v>191</v>
      </c>
    </row>
    <row r="28" spans="1:13">
      <c r="A28" s="2" t="s">
        <v>58</v>
      </c>
      <c r="B28" s="1" t="s">
        <v>59</v>
      </c>
      <c r="C28" s="14">
        <v>4999.95</v>
      </c>
      <c r="F28" s="29">
        <f t="shared" si="0"/>
        <v>4999.95</v>
      </c>
      <c r="G28" s="29">
        <f t="shared" si="1"/>
        <v>99.998999999999995</v>
      </c>
      <c r="H28" s="29">
        <f t="shared" si="2"/>
        <v>374.99624999999997</v>
      </c>
      <c r="I28" s="32">
        <f t="shared" si="3"/>
        <v>5474.9452499999998</v>
      </c>
      <c r="J28" s="29">
        <f t="shared" si="4"/>
        <v>875.99123999999995</v>
      </c>
      <c r="K28" s="29">
        <f t="shared" si="5"/>
        <v>6350.93649</v>
      </c>
      <c r="M28" s="25" t="s">
        <v>191</v>
      </c>
    </row>
    <row r="29" spans="1:13">
      <c r="A29" s="2" t="s">
        <v>60</v>
      </c>
      <c r="B29" s="1" t="s">
        <v>61</v>
      </c>
      <c r="C29" s="14">
        <v>2750.1</v>
      </c>
      <c r="F29" s="29">
        <f t="shared" si="0"/>
        <v>2750.1</v>
      </c>
      <c r="G29" s="29">
        <f t="shared" si="1"/>
        <v>55.002000000000002</v>
      </c>
      <c r="H29" s="29">
        <f t="shared" si="2"/>
        <v>206.25749999999999</v>
      </c>
      <c r="I29" s="32">
        <f t="shared" si="3"/>
        <v>3011.3595</v>
      </c>
      <c r="J29" s="29">
        <f t="shared" si="4"/>
        <v>481.81752</v>
      </c>
      <c r="K29" s="29">
        <f t="shared" si="5"/>
        <v>3493.1770200000001</v>
      </c>
      <c r="M29" s="25" t="s">
        <v>193</v>
      </c>
    </row>
    <row r="30" spans="1:13">
      <c r="A30" s="2" t="s">
        <v>62</v>
      </c>
      <c r="B30" s="1" t="s">
        <v>63</v>
      </c>
      <c r="C30" s="14">
        <v>12499.95</v>
      </c>
      <c r="F30" s="29">
        <f t="shared" si="0"/>
        <v>12499.95</v>
      </c>
      <c r="G30" s="29">
        <f t="shared" si="1"/>
        <v>249.99900000000002</v>
      </c>
      <c r="H30" s="29">
        <f t="shared" si="2"/>
        <v>937.49625000000003</v>
      </c>
      <c r="I30" s="32">
        <f t="shared" si="3"/>
        <v>13687.445250000001</v>
      </c>
      <c r="J30" s="29">
        <f t="shared" si="4"/>
        <v>2189.9912400000003</v>
      </c>
      <c r="K30" s="29">
        <f t="shared" si="5"/>
        <v>15877.43649</v>
      </c>
      <c r="M30" s="25" t="s">
        <v>191</v>
      </c>
    </row>
    <row r="31" spans="1:13">
      <c r="A31" s="2" t="s">
        <v>64</v>
      </c>
      <c r="B31" s="1" t="s">
        <v>65</v>
      </c>
      <c r="C31" s="14">
        <v>3250.05</v>
      </c>
      <c r="F31" s="29">
        <f t="shared" si="0"/>
        <v>3250.05</v>
      </c>
      <c r="G31" s="29">
        <f t="shared" si="1"/>
        <v>65.001000000000005</v>
      </c>
      <c r="H31" s="29">
        <f t="shared" si="2"/>
        <v>243.75375</v>
      </c>
      <c r="I31" s="32">
        <f t="shared" si="3"/>
        <v>3558.8047500000002</v>
      </c>
      <c r="J31" s="29">
        <f t="shared" si="4"/>
        <v>569.40876000000003</v>
      </c>
      <c r="K31" s="29">
        <f t="shared" si="5"/>
        <v>4128.2135100000005</v>
      </c>
      <c r="M31" s="25" t="s">
        <v>194</v>
      </c>
    </row>
    <row r="32" spans="1:13">
      <c r="A32" s="2" t="s">
        <v>66</v>
      </c>
      <c r="B32" s="1" t="s">
        <v>67</v>
      </c>
      <c r="C32" s="14">
        <v>6000</v>
      </c>
      <c r="F32" s="29">
        <f t="shared" si="0"/>
        <v>6000</v>
      </c>
      <c r="G32" s="29">
        <f t="shared" si="1"/>
        <v>120</v>
      </c>
      <c r="H32" s="29">
        <f t="shared" si="2"/>
        <v>450</v>
      </c>
      <c r="I32" s="32">
        <f t="shared" si="3"/>
        <v>6570</v>
      </c>
      <c r="J32" s="29">
        <f t="shared" si="4"/>
        <v>1051.2</v>
      </c>
      <c r="K32" s="29">
        <f t="shared" si="5"/>
        <v>7621.2</v>
      </c>
      <c r="M32" s="25" t="s">
        <v>191</v>
      </c>
    </row>
    <row r="33" spans="1:13">
      <c r="A33" s="2" t="s">
        <v>68</v>
      </c>
      <c r="B33" s="1" t="s">
        <v>69</v>
      </c>
      <c r="C33" s="14">
        <v>3000</v>
      </c>
      <c r="F33" s="29">
        <f t="shared" si="0"/>
        <v>3000</v>
      </c>
      <c r="G33" s="29">
        <f t="shared" si="1"/>
        <v>60</v>
      </c>
      <c r="H33" s="29">
        <f t="shared" si="2"/>
        <v>225</v>
      </c>
      <c r="I33" s="32">
        <f t="shared" si="3"/>
        <v>3285</v>
      </c>
      <c r="J33" s="29">
        <f t="shared" si="4"/>
        <v>525.6</v>
      </c>
      <c r="K33" s="29">
        <f t="shared" si="5"/>
        <v>3810.6</v>
      </c>
      <c r="M33" s="25" t="s">
        <v>192</v>
      </c>
    </row>
    <row r="34" spans="1:13">
      <c r="A34" s="2" t="s">
        <v>70</v>
      </c>
      <c r="B34" s="1" t="s">
        <v>71</v>
      </c>
      <c r="C34" s="14">
        <v>3000</v>
      </c>
      <c r="F34" s="29">
        <f t="shared" si="0"/>
        <v>3000</v>
      </c>
      <c r="G34" s="29">
        <f t="shared" si="1"/>
        <v>60</v>
      </c>
      <c r="H34" s="29">
        <f t="shared" si="2"/>
        <v>225</v>
      </c>
      <c r="I34" s="32">
        <f t="shared" si="3"/>
        <v>3285</v>
      </c>
      <c r="J34" s="29">
        <f t="shared" si="4"/>
        <v>525.6</v>
      </c>
      <c r="K34" s="29">
        <f t="shared" si="5"/>
        <v>3810.6</v>
      </c>
      <c r="M34" s="25" t="s">
        <v>195</v>
      </c>
    </row>
    <row r="35" spans="1:13">
      <c r="A35" s="2" t="s">
        <v>72</v>
      </c>
      <c r="B35" s="1" t="s">
        <v>73</v>
      </c>
      <c r="C35" s="14">
        <v>4999.95</v>
      </c>
      <c r="F35" s="29">
        <f t="shared" si="0"/>
        <v>4999.95</v>
      </c>
      <c r="G35" s="29">
        <f t="shared" si="1"/>
        <v>99.998999999999995</v>
      </c>
      <c r="H35" s="29">
        <f t="shared" si="2"/>
        <v>374.99624999999997</v>
      </c>
      <c r="I35" s="32">
        <f t="shared" si="3"/>
        <v>5474.9452499999998</v>
      </c>
      <c r="J35" s="29">
        <f t="shared" si="4"/>
        <v>875.99123999999995</v>
      </c>
      <c r="K35" s="29">
        <f t="shared" si="5"/>
        <v>6350.93649</v>
      </c>
      <c r="M35" s="25" t="s">
        <v>191</v>
      </c>
    </row>
    <row r="36" spans="1:13">
      <c r="A36" s="2" t="s">
        <v>74</v>
      </c>
      <c r="B36" s="1" t="s">
        <v>75</v>
      </c>
      <c r="C36" s="14">
        <v>2750.1</v>
      </c>
      <c r="F36" s="29">
        <f t="shared" si="0"/>
        <v>2750.1</v>
      </c>
      <c r="G36" s="29">
        <f t="shared" si="1"/>
        <v>55.002000000000002</v>
      </c>
      <c r="H36" s="29">
        <f t="shared" si="2"/>
        <v>206.25749999999999</v>
      </c>
      <c r="I36" s="32">
        <f t="shared" si="3"/>
        <v>3011.3595</v>
      </c>
      <c r="J36" s="29">
        <f t="shared" si="4"/>
        <v>481.81752</v>
      </c>
      <c r="K36" s="29">
        <f t="shared" si="5"/>
        <v>3493.1770200000001</v>
      </c>
      <c r="M36" s="25" t="s">
        <v>193</v>
      </c>
    </row>
    <row r="37" spans="1:13">
      <c r="A37" s="2" t="s">
        <v>76</v>
      </c>
      <c r="B37" s="1" t="s">
        <v>77</v>
      </c>
      <c r="C37" s="14">
        <v>4000.05</v>
      </c>
      <c r="F37" s="29">
        <f t="shared" si="0"/>
        <v>4000.05</v>
      </c>
      <c r="G37" s="29">
        <f t="shared" si="1"/>
        <v>80.001000000000005</v>
      </c>
      <c r="H37" s="29">
        <f t="shared" si="2"/>
        <v>300.00375000000003</v>
      </c>
      <c r="I37" s="32">
        <f t="shared" si="3"/>
        <v>4380.0547500000002</v>
      </c>
      <c r="J37" s="29">
        <f t="shared" si="4"/>
        <v>700.80876000000001</v>
      </c>
      <c r="K37" s="29">
        <f t="shared" si="5"/>
        <v>5080.8635100000001</v>
      </c>
      <c r="M37" s="25" t="s">
        <v>191</v>
      </c>
    </row>
    <row r="38" spans="1:13">
      <c r="A38" s="2" t="s">
        <v>78</v>
      </c>
      <c r="B38" s="1" t="s">
        <v>79</v>
      </c>
      <c r="C38" s="14">
        <v>3124.95</v>
      </c>
      <c r="F38" s="29">
        <f t="shared" si="0"/>
        <v>3124.95</v>
      </c>
      <c r="G38" s="29">
        <f t="shared" si="1"/>
        <v>62.498999999999995</v>
      </c>
      <c r="H38" s="29">
        <f t="shared" si="2"/>
        <v>234.37124999999997</v>
      </c>
      <c r="I38" s="32">
        <f t="shared" si="3"/>
        <v>3421.8202499999998</v>
      </c>
      <c r="J38" s="29">
        <f t="shared" si="4"/>
        <v>547.49123999999995</v>
      </c>
      <c r="K38" s="29">
        <f t="shared" si="5"/>
        <v>3969.3114899999996</v>
      </c>
      <c r="M38" s="25" t="s">
        <v>190</v>
      </c>
    </row>
    <row r="39" spans="1:13">
      <c r="A39" s="2" t="s">
        <v>80</v>
      </c>
      <c r="B39" s="1" t="s">
        <v>81</v>
      </c>
      <c r="C39" s="14">
        <v>3000</v>
      </c>
      <c r="F39" s="29">
        <f t="shared" si="0"/>
        <v>3000</v>
      </c>
      <c r="G39" s="29">
        <f t="shared" si="1"/>
        <v>60</v>
      </c>
      <c r="H39" s="29">
        <f t="shared" si="2"/>
        <v>225</v>
      </c>
      <c r="I39" s="32">
        <f t="shared" si="3"/>
        <v>3285</v>
      </c>
      <c r="J39" s="29">
        <f t="shared" si="4"/>
        <v>525.6</v>
      </c>
      <c r="K39" s="29">
        <f t="shared" si="5"/>
        <v>3810.6</v>
      </c>
      <c r="M39" s="25" t="s">
        <v>190</v>
      </c>
    </row>
    <row r="40" spans="1:13">
      <c r="A40" s="2" t="s">
        <v>82</v>
      </c>
      <c r="B40" s="1" t="s">
        <v>83</v>
      </c>
      <c r="C40" s="14">
        <v>3750</v>
      </c>
      <c r="F40" s="29">
        <f t="shared" si="0"/>
        <v>3750</v>
      </c>
      <c r="G40" s="29">
        <f t="shared" si="1"/>
        <v>75</v>
      </c>
      <c r="H40" s="29">
        <f t="shared" si="2"/>
        <v>281.25</v>
      </c>
      <c r="I40" s="32">
        <f t="shared" si="3"/>
        <v>4106.25</v>
      </c>
      <c r="J40" s="29">
        <f t="shared" si="4"/>
        <v>657</v>
      </c>
      <c r="K40" s="29">
        <f t="shared" si="5"/>
        <v>4763.25</v>
      </c>
      <c r="M40" s="25" t="s">
        <v>196</v>
      </c>
    </row>
    <row r="41" spans="1:13">
      <c r="A41" s="2" t="s">
        <v>84</v>
      </c>
      <c r="B41" s="1" t="s">
        <v>85</v>
      </c>
      <c r="C41" s="14">
        <v>3250.05</v>
      </c>
      <c r="F41" s="29">
        <f t="shared" si="0"/>
        <v>3250.05</v>
      </c>
      <c r="G41" s="29">
        <f t="shared" si="1"/>
        <v>65.001000000000005</v>
      </c>
      <c r="H41" s="29">
        <f t="shared" si="2"/>
        <v>243.75375</v>
      </c>
      <c r="I41" s="32">
        <f t="shared" si="3"/>
        <v>3558.8047500000002</v>
      </c>
      <c r="J41" s="29">
        <f t="shared" si="4"/>
        <v>569.40876000000003</v>
      </c>
      <c r="K41" s="29">
        <f t="shared" si="5"/>
        <v>4128.2135100000005</v>
      </c>
      <c r="M41" s="25" t="s">
        <v>192</v>
      </c>
    </row>
    <row r="42" spans="1:13">
      <c r="A42" s="2" t="s">
        <v>86</v>
      </c>
      <c r="B42" s="1" t="s">
        <v>87</v>
      </c>
      <c r="C42" s="14">
        <v>3033.38</v>
      </c>
      <c r="F42" s="29">
        <f t="shared" si="0"/>
        <v>3033.38</v>
      </c>
      <c r="G42" s="29">
        <f t="shared" si="1"/>
        <v>60.6676</v>
      </c>
      <c r="H42" s="29">
        <f t="shared" si="2"/>
        <v>227.5035</v>
      </c>
      <c r="I42" s="32">
        <f t="shared" si="3"/>
        <v>3321.5511000000001</v>
      </c>
      <c r="J42" s="29">
        <f t="shared" si="4"/>
        <v>531.44817599999999</v>
      </c>
      <c r="K42" s="29">
        <f t="shared" si="5"/>
        <v>3852.999276</v>
      </c>
      <c r="M42" s="25" t="s">
        <v>190</v>
      </c>
    </row>
    <row r="43" spans="1:13">
      <c r="A43" s="2" t="s">
        <v>88</v>
      </c>
      <c r="B43" s="1" t="s">
        <v>89</v>
      </c>
      <c r="C43" s="14">
        <v>7050</v>
      </c>
      <c r="F43" s="29">
        <f t="shared" si="0"/>
        <v>7050</v>
      </c>
      <c r="G43" s="29">
        <f t="shared" si="1"/>
        <v>141</v>
      </c>
      <c r="H43" s="29">
        <f t="shared" si="2"/>
        <v>528.75</v>
      </c>
      <c r="I43" s="32">
        <f t="shared" si="3"/>
        <v>7719.75</v>
      </c>
      <c r="J43" s="29">
        <f t="shared" si="4"/>
        <v>1235.1600000000001</v>
      </c>
      <c r="K43" s="29">
        <f t="shared" si="5"/>
        <v>8954.91</v>
      </c>
      <c r="M43" s="25" t="s">
        <v>191</v>
      </c>
    </row>
    <row r="44" spans="1:13">
      <c r="A44" s="2" t="s">
        <v>90</v>
      </c>
      <c r="B44" s="1" t="s">
        <v>91</v>
      </c>
      <c r="C44" s="14">
        <v>1475.1</v>
      </c>
      <c r="F44" s="29">
        <f t="shared" si="0"/>
        <v>1475.1</v>
      </c>
      <c r="G44" s="29">
        <f t="shared" si="1"/>
        <v>29.501999999999999</v>
      </c>
      <c r="H44" s="29">
        <f t="shared" si="2"/>
        <v>110.63249999999999</v>
      </c>
      <c r="I44" s="32">
        <f t="shared" si="3"/>
        <v>1615.2344999999998</v>
      </c>
      <c r="J44" s="29">
        <f t="shared" si="4"/>
        <v>258.43751999999995</v>
      </c>
      <c r="K44" s="29">
        <f t="shared" si="5"/>
        <v>1873.6720199999997</v>
      </c>
      <c r="M44" s="25" t="s">
        <v>193</v>
      </c>
    </row>
    <row r="45" spans="1:13">
      <c r="A45" s="2" t="s">
        <v>92</v>
      </c>
      <c r="B45" s="1" t="s">
        <v>93</v>
      </c>
      <c r="C45" s="14">
        <v>2850</v>
      </c>
      <c r="F45" s="29">
        <f t="shared" si="0"/>
        <v>2850</v>
      </c>
      <c r="G45" s="29">
        <f t="shared" si="1"/>
        <v>57</v>
      </c>
      <c r="H45" s="29">
        <f t="shared" si="2"/>
        <v>213.75</v>
      </c>
      <c r="I45" s="32">
        <f t="shared" si="3"/>
        <v>3120.75</v>
      </c>
      <c r="J45" s="29">
        <f t="shared" si="4"/>
        <v>499.32</v>
      </c>
      <c r="K45" s="29">
        <f t="shared" si="5"/>
        <v>3620.07</v>
      </c>
      <c r="M45" s="25" t="s">
        <v>192</v>
      </c>
    </row>
    <row r="46" spans="1:13">
      <c r="A46" s="2" t="s">
        <v>94</v>
      </c>
      <c r="B46" s="1" t="s">
        <v>95</v>
      </c>
      <c r="C46" s="14">
        <v>2550</v>
      </c>
      <c r="F46" s="29">
        <f t="shared" si="0"/>
        <v>2550</v>
      </c>
      <c r="G46" s="29">
        <f t="shared" si="1"/>
        <v>51</v>
      </c>
      <c r="H46" s="29">
        <f t="shared" si="2"/>
        <v>191.25</v>
      </c>
      <c r="I46" s="32">
        <f t="shared" si="3"/>
        <v>2792.25</v>
      </c>
      <c r="J46" s="29">
        <f t="shared" si="4"/>
        <v>446.76</v>
      </c>
      <c r="K46" s="29">
        <f t="shared" si="5"/>
        <v>3239.01</v>
      </c>
      <c r="M46" s="25" t="s">
        <v>190</v>
      </c>
    </row>
    <row r="47" spans="1:13">
      <c r="A47" s="2" t="s">
        <v>96</v>
      </c>
      <c r="B47" s="1" t="s">
        <v>97</v>
      </c>
      <c r="C47" s="14">
        <v>3499.95</v>
      </c>
      <c r="F47" s="29">
        <f t="shared" si="0"/>
        <v>3499.95</v>
      </c>
      <c r="G47" s="29">
        <f t="shared" si="1"/>
        <v>69.998999999999995</v>
      </c>
      <c r="H47" s="29">
        <f t="shared" si="2"/>
        <v>262.49624999999997</v>
      </c>
      <c r="I47" s="32">
        <f t="shared" si="3"/>
        <v>3832.4452499999998</v>
      </c>
      <c r="J47" s="29">
        <f t="shared" si="4"/>
        <v>613.19123999999999</v>
      </c>
      <c r="K47" s="29">
        <f t="shared" si="5"/>
        <v>4445.6364899999999</v>
      </c>
      <c r="M47" s="25" t="s">
        <v>190</v>
      </c>
    </row>
    <row r="48" spans="1:13">
      <c r="A48" s="2" t="s">
        <v>98</v>
      </c>
      <c r="B48" s="1" t="s">
        <v>99</v>
      </c>
      <c r="C48" s="14">
        <v>7249.9</v>
      </c>
      <c r="F48" s="29">
        <f t="shared" si="0"/>
        <v>7249.9</v>
      </c>
      <c r="G48" s="29">
        <f t="shared" si="1"/>
        <v>144.99799999999999</v>
      </c>
      <c r="H48" s="29">
        <f t="shared" si="2"/>
        <v>543.74249999999995</v>
      </c>
      <c r="I48" s="32">
        <f t="shared" si="3"/>
        <v>7938.6404999999995</v>
      </c>
      <c r="J48" s="29">
        <f t="shared" si="4"/>
        <v>1270.1824799999999</v>
      </c>
      <c r="K48" s="29">
        <f t="shared" si="5"/>
        <v>9208.822979999999</v>
      </c>
      <c r="M48" s="25" t="s">
        <v>191</v>
      </c>
    </row>
    <row r="49" spans="1:13">
      <c r="A49" s="2" t="s">
        <v>100</v>
      </c>
      <c r="B49" s="1" t="s">
        <v>101</v>
      </c>
      <c r="C49" s="14">
        <v>2500.0500000000002</v>
      </c>
      <c r="F49" s="29">
        <f t="shared" si="0"/>
        <v>2500.0500000000002</v>
      </c>
      <c r="G49" s="29">
        <f t="shared" si="1"/>
        <v>50.001000000000005</v>
      </c>
      <c r="H49" s="29">
        <f t="shared" si="2"/>
        <v>187.50375</v>
      </c>
      <c r="I49" s="32">
        <f t="shared" si="3"/>
        <v>2737.5547500000002</v>
      </c>
      <c r="J49" s="29">
        <f t="shared" si="4"/>
        <v>438.00876000000005</v>
      </c>
      <c r="K49" s="29">
        <f t="shared" si="5"/>
        <v>3175.5635100000004</v>
      </c>
      <c r="M49" s="25" t="s">
        <v>192</v>
      </c>
    </row>
    <row r="50" spans="1:13">
      <c r="A50" s="2" t="s">
        <v>102</v>
      </c>
      <c r="B50" s="1" t="s">
        <v>103</v>
      </c>
      <c r="C50" s="14">
        <v>2749.95</v>
      </c>
      <c r="F50" s="29">
        <f t="shared" si="0"/>
        <v>2749.95</v>
      </c>
      <c r="G50" s="29">
        <f t="shared" si="1"/>
        <v>54.998999999999995</v>
      </c>
      <c r="H50" s="29">
        <f t="shared" si="2"/>
        <v>206.24624999999997</v>
      </c>
      <c r="I50" s="32">
        <f t="shared" si="3"/>
        <v>3011.1952499999998</v>
      </c>
      <c r="J50" s="29">
        <f t="shared" si="4"/>
        <v>481.79123999999996</v>
      </c>
      <c r="K50" s="29">
        <f t="shared" si="5"/>
        <v>3492.9864899999998</v>
      </c>
      <c r="M50" s="25" t="s">
        <v>190</v>
      </c>
    </row>
    <row r="51" spans="1:13">
      <c r="A51" s="2" t="s">
        <v>104</v>
      </c>
      <c r="B51" s="1" t="s">
        <v>105</v>
      </c>
      <c r="C51" s="14">
        <v>3249.9</v>
      </c>
      <c r="F51" s="29">
        <f t="shared" si="0"/>
        <v>3249.9</v>
      </c>
      <c r="G51" s="29">
        <f t="shared" si="1"/>
        <v>64.998000000000005</v>
      </c>
      <c r="H51" s="29">
        <f t="shared" si="2"/>
        <v>243.74250000000001</v>
      </c>
      <c r="I51" s="32">
        <f t="shared" si="3"/>
        <v>3558.6405</v>
      </c>
      <c r="J51" s="29">
        <f t="shared" si="4"/>
        <v>569.38247999999999</v>
      </c>
      <c r="K51" s="29">
        <f t="shared" si="5"/>
        <v>4128.0229799999997</v>
      </c>
      <c r="M51" s="25" t="s">
        <v>191</v>
      </c>
    </row>
    <row r="52" spans="1:13">
      <c r="A52" s="2" t="s">
        <v>106</v>
      </c>
      <c r="B52" s="1" t="s">
        <v>107</v>
      </c>
      <c r="C52" s="14">
        <v>2000.1</v>
      </c>
      <c r="F52" s="29">
        <f t="shared" si="0"/>
        <v>2000.1</v>
      </c>
      <c r="G52" s="29">
        <f t="shared" si="1"/>
        <v>40.002000000000002</v>
      </c>
      <c r="H52" s="29">
        <f t="shared" si="2"/>
        <v>150.00749999999999</v>
      </c>
      <c r="I52" s="32">
        <f t="shared" si="3"/>
        <v>2190.1095</v>
      </c>
      <c r="J52" s="29">
        <f t="shared" si="4"/>
        <v>350.41752000000002</v>
      </c>
      <c r="K52" s="29">
        <f t="shared" si="5"/>
        <v>2540.52702</v>
      </c>
      <c r="M52" s="25" t="s">
        <v>192</v>
      </c>
    </row>
    <row r="53" spans="1:13">
      <c r="A53" s="2" t="s">
        <v>108</v>
      </c>
      <c r="B53" s="1" t="s">
        <v>109</v>
      </c>
      <c r="C53" s="14">
        <v>3750</v>
      </c>
      <c r="F53" s="29">
        <f t="shared" si="0"/>
        <v>3750</v>
      </c>
      <c r="G53" s="29">
        <f t="shared" si="1"/>
        <v>75</v>
      </c>
      <c r="H53" s="29">
        <f t="shared" si="2"/>
        <v>281.25</v>
      </c>
      <c r="I53" s="32">
        <f t="shared" si="3"/>
        <v>4106.25</v>
      </c>
      <c r="J53" s="29">
        <f t="shared" si="4"/>
        <v>657</v>
      </c>
      <c r="K53" s="29">
        <f t="shared" si="5"/>
        <v>4763.25</v>
      </c>
      <c r="M53" s="25" t="s">
        <v>192</v>
      </c>
    </row>
    <row r="54" spans="1:13">
      <c r="A54" s="2" t="s">
        <v>110</v>
      </c>
      <c r="B54" s="1" t="s">
        <v>111</v>
      </c>
      <c r="C54" s="14">
        <v>6000</v>
      </c>
      <c r="F54" s="29">
        <f t="shared" si="0"/>
        <v>6000</v>
      </c>
      <c r="G54" s="29">
        <f t="shared" si="1"/>
        <v>120</v>
      </c>
      <c r="H54" s="29">
        <f t="shared" si="2"/>
        <v>450</v>
      </c>
      <c r="I54" s="32">
        <f t="shared" si="3"/>
        <v>6570</v>
      </c>
      <c r="J54" s="29">
        <f t="shared" si="4"/>
        <v>1051.2</v>
      </c>
      <c r="K54" s="29">
        <f t="shared" si="5"/>
        <v>7621.2</v>
      </c>
      <c r="M54" s="25" t="s">
        <v>196</v>
      </c>
    </row>
    <row r="55" spans="1:13">
      <c r="A55" s="2" t="s">
        <v>112</v>
      </c>
      <c r="B55" s="1" t="s">
        <v>113</v>
      </c>
      <c r="C55" s="14">
        <v>3000</v>
      </c>
      <c r="F55" s="29">
        <f t="shared" si="0"/>
        <v>3000</v>
      </c>
      <c r="G55" s="29">
        <f t="shared" si="1"/>
        <v>60</v>
      </c>
      <c r="H55" s="29">
        <f t="shared" si="2"/>
        <v>225</v>
      </c>
      <c r="I55" s="32">
        <f t="shared" si="3"/>
        <v>3285</v>
      </c>
      <c r="J55" s="29">
        <f t="shared" si="4"/>
        <v>525.6</v>
      </c>
      <c r="K55" s="29">
        <f t="shared" si="5"/>
        <v>3810.6</v>
      </c>
      <c r="M55" s="25" t="s">
        <v>190</v>
      </c>
    </row>
    <row r="56" spans="1:13">
      <c r="A56" s="2" t="s">
        <v>114</v>
      </c>
      <c r="B56" s="1" t="s">
        <v>115</v>
      </c>
      <c r="C56" s="14">
        <v>10000.049999999999</v>
      </c>
      <c r="F56" s="29">
        <f t="shared" si="0"/>
        <v>10000.049999999999</v>
      </c>
      <c r="G56" s="29">
        <f t="shared" si="1"/>
        <v>200.00099999999998</v>
      </c>
      <c r="H56" s="29">
        <f t="shared" si="2"/>
        <v>750.00374999999997</v>
      </c>
      <c r="I56" s="32">
        <f t="shared" si="3"/>
        <v>10950.054749999999</v>
      </c>
      <c r="J56" s="29">
        <f t="shared" si="4"/>
        <v>1752.0087599999999</v>
      </c>
      <c r="K56" s="29">
        <f t="shared" si="5"/>
        <v>12702.06351</v>
      </c>
      <c r="M56" s="25" t="s">
        <v>192</v>
      </c>
    </row>
    <row r="57" spans="1:13">
      <c r="A57" s="2" t="s">
        <v>116</v>
      </c>
      <c r="B57" s="1" t="s">
        <v>117</v>
      </c>
      <c r="C57" s="14">
        <v>3000</v>
      </c>
      <c r="F57" s="29">
        <f t="shared" si="0"/>
        <v>3000</v>
      </c>
      <c r="G57" s="29">
        <f t="shared" si="1"/>
        <v>60</v>
      </c>
      <c r="H57" s="29">
        <f t="shared" si="2"/>
        <v>225</v>
      </c>
      <c r="I57" s="32">
        <f t="shared" si="3"/>
        <v>3285</v>
      </c>
      <c r="J57" s="29">
        <f t="shared" si="4"/>
        <v>525.6</v>
      </c>
      <c r="K57" s="29">
        <f t="shared" si="5"/>
        <v>3810.6</v>
      </c>
      <c r="M57" s="25" t="s">
        <v>190</v>
      </c>
    </row>
    <row r="58" spans="1:13">
      <c r="A58" s="2" t="s">
        <v>118</v>
      </c>
      <c r="B58" s="1" t="s">
        <v>119</v>
      </c>
      <c r="C58" s="14">
        <v>4500</v>
      </c>
      <c r="F58" s="29">
        <f t="shared" si="0"/>
        <v>4500</v>
      </c>
      <c r="G58" s="29">
        <f t="shared" si="1"/>
        <v>90</v>
      </c>
      <c r="H58" s="29">
        <f t="shared" si="2"/>
        <v>337.5</v>
      </c>
      <c r="I58" s="32">
        <f t="shared" si="3"/>
        <v>4927.5</v>
      </c>
      <c r="J58" s="29">
        <f t="shared" si="4"/>
        <v>788.4</v>
      </c>
      <c r="K58" s="29">
        <f t="shared" si="5"/>
        <v>5715.9</v>
      </c>
      <c r="M58" s="25" t="s">
        <v>190</v>
      </c>
    </row>
    <row r="59" spans="1:13">
      <c r="A59" s="2" t="s">
        <v>120</v>
      </c>
      <c r="B59" s="1" t="s">
        <v>121</v>
      </c>
      <c r="C59" s="14">
        <v>6000</v>
      </c>
      <c r="F59" s="29">
        <f t="shared" si="0"/>
        <v>6000</v>
      </c>
      <c r="G59" s="29">
        <f t="shared" si="1"/>
        <v>120</v>
      </c>
      <c r="H59" s="29">
        <f t="shared" si="2"/>
        <v>450</v>
      </c>
      <c r="I59" s="32">
        <f t="shared" si="3"/>
        <v>6570</v>
      </c>
      <c r="J59" s="29">
        <f t="shared" si="4"/>
        <v>1051.2</v>
      </c>
      <c r="K59" s="29">
        <f t="shared" si="5"/>
        <v>7621.2</v>
      </c>
      <c r="M59" s="25" t="s">
        <v>191</v>
      </c>
    </row>
    <row r="60" spans="1:13">
      <c r="A60" s="2" t="s">
        <v>122</v>
      </c>
      <c r="B60" s="1" t="s">
        <v>123</v>
      </c>
      <c r="C60" s="14">
        <v>3249.9</v>
      </c>
      <c r="F60" s="29">
        <f t="shared" si="0"/>
        <v>3249.9</v>
      </c>
      <c r="G60" s="29">
        <f t="shared" si="1"/>
        <v>64.998000000000005</v>
      </c>
      <c r="H60" s="29">
        <f t="shared" si="2"/>
        <v>243.74250000000001</v>
      </c>
      <c r="I60" s="32">
        <f t="shared" si="3"/>
        <v>3558.6405</v>
      </c>
      <c r="J60" s="29">
        <f t="shared" si="4"/>
        <v>569.38247999999999</v>
      </c>
      <c r="K60" s="29">
        <f t="shared" si="5"/>
        <v>4128.0229799999997</v>
      </c>
      <c r="M60" s="25" t="s">
        <v>190</v>
      </c>
    </row>
    <row r="61" spans="1:13">
      <c r="A61" s="2" t="s">
        <v>124</v>
      </c>
      <c r="B61" s="1" t="s">
        <v>125</v>
      </c>
      <c r="C61" s="14">
        <v>2000.1</v>
      </c>
      <c r="F61" s="29">
        <f t="shared" si="0"/>
        <v>2000.1</v>
      </c>
      <c r="G61" s="29">
        <f t="shared" si="1"/>
        <v>40.002000000000002</v>
      </c>
      <c r="H61" s="29">
        <f t="shared" si="2"/>
        <v>150.00749999999999</v>
      </c>
      <c r="I61" s="32">
        <f t="shared" si="3"/>
        <v>2190.1095</v>
      </c>
      <c r="J61" s="29">
        <f t="shared" si="4"/>
        <v>350.41752000000002</v>
      </c>
      <c r="K61" s="29">
        <f t="shared" si="5"/>
        <v>2540.52702</v>
      </c>
      <c r="M61" s="25" t="s">
        <v>193</v>
      </c>
    </row>
    <row r="62" spans="1:13">
      <c r="A62" s="2" t="s">
        <v>126</v>
      </c>
      <c r="B62" s="1" t="s">
        <v>127</v>
      </c>
      <c r="C62" s="14">
        <v>3250.05</v>
      </c>
      <c r="F62" s="29">
        <f t="shared" si="0"/>
        <v>3250.05</v>
      </c>
      <c r="G62" s="29">
        <f t="shared" si="1"/>
        <v>65.001000000000005</v>
      </c>
      <c r="H62" s="29">
        <f t="shared" si="2"/>
        <v>243.75375</v>
      </c>
      <c r="I62" s="32">
        <f t="shared" si="3"/>
        <v>3558.8047500000002</v>
      </c>
      <c r="J62" s="29">
        <f t="shared" si="4"/>
        <v>569.40876000000003</v>
      </c>
      <c r="K62" s="29">
        <f t="shared" si="5"/>
        <v>4128.2135100000005</v>
      </c>
      <c r="M62" s="25" t="s">
        <v>190</v>
      </c>
    </row>
    <row r="63" spans="1:13">
      <c r="A63" s="2" t="s">
        <v>128</v>
      </c>
      <c r="B63" s="1" t="s">
        <v>129</v>
      </c>
      <c r="C63" s="14">
        <v>3250.05</v>
      </c>
      <c r="F63" s="29">
        <f t="shared" si="0"/>
        <v>3250.05</v>
      </c>
      <c r="G63" s="29">
        <f t="shared" si="1"/>
        <v>65.001000000000005</v>
      </c>
      <c r="H63" s="29">
        <f t="shared" si="2"/>
        <v>243.75375</v>
      </c>
      <c r="I63" s="32">
        <f t="shared" si="3"/>
        <v>3558.8047500000002</v>
      </c>
      <c r="J63" s="29">
        <f t="shared" si="4"/>
        <v>569.40876000000003</v>
      </c>
      <c r="K63" s="29">
        <f t="shared" si="5"/>
        <v>4128.2135100000005</v>
      </c>
      <c r="M63" s="25" t="s">
        <v>190</v>
      </c>
    </row>
    <row r="64" spans="1:13">
      <c r="A64" s="2" t="s">
        <v>130</v>
      </c>
      <c r="B64" s="1" t="s">
        <v>131</v>
      </c>
      <c r="C64" s="14">
        <v>6000</v>
      </c>
      <c r="F64" s="29">
        <f t="shared" si="0"/>
        <v>6000</v>
      </c>
      <c r="G64" s="29">
        <f t="shared" si="1"/>
        <v>120</v>
      </c>
      <c r="H64" s="29">
        <f t="shared" si="2"/>
        <v>450</v>
      </c>
      <c r="I64" s="32">
        <f t="shared" si="3"/>
        <v>6570</v>
      </c>
      <c r="J64" s="29">
        <f t="shared" si="4"/>
        <v>1051.2</v>
      </c>
      <c r="K64" s="29">
        <f t="shared" si="5"/>
        <v>7621.2</v>
      </c>
      <c r="M64" s="25" t="s">
        <v>193</v>
      </c>
    </row>
    <row r="65" spans="1:13">
      <c r="A65" s="2" t="s">
        <v>132</v>
      </c>
      <c r="B65" s="1" t="s">
        <v>133</v>
      </c>
      <c r="C65" s="14">
        <v>3000</v>
      </c>
      <c r="F65" s="29">
        <f t="shared" si="0"/>
        <v>3000</v>
      </c>
      <c r="G65" s="29">
        <f t="shared" si="1"/>
        <v>60</v>
      </c>
      <c r="H65" s="29">
        <f t="shared" si="2"/>
        <v>225</v>
      </c>
      <c r="I65" s="32">
        <f t="shared" si="3"/>
        <v>3285</v>
      </c>
      <c r="J65" s="29">
        <f t="shared" si="4"/>
        <v>525.6</v>
      </c>
      <c r="K65" s="29">
        <f t="shared" si="5"/>
        <v>3810.6</v>
      </c>
      <c r="M65" s="25" t="s">
        <v>195</v>
      </c>
    </row>
    <row r="66" spans="1:13">
      <c r="A66" s="2" t="s">
        <v>134</v>
      </c>
      <c r="B66" s="1" t="s">
        <v>135</v>
      </c>
      <c r="C66" s="14">
        <v>6000</v>
      </c>
      <c r="F66" s="29">
        <f t="shared" si="0"/>
        <v>6000</v>
      </c>
      <c r="G66" s="29">
        <f t="shared" si="1"/>
        <v>120</v>
      </c>
      <c r="H66" s="29">
        <f t="shared" si="2"/>
        <v>450</v>
      </c>
      <c r="I66" s="32">
        <f t="shared" si="3"/>
        <v>6570</v>
      </c>
      <c r="J66" s="29">
        <f t="shared" si="4"/>
        <v>1051.2</v>
      </c>
      <c r="K66" s="29">
        <f t="shared" si="5"/>
        <v>7621.2</v>
      </c>
      <c r="M66" s="25" t="s">
        <v>190</v>
      </c>
    </row>
    <row r="67" spans="1:13">
      <c r="A67" s="2" t="s">
        <v>136</v>
      </c>
      <c r="B67" s="1" t="s">
        <v>137</v>
      </c>
      <c r="C67" s="14">
        <v>3249.9</v>
      </c>
      <c r="F67" s="29">
        <f t="shared" si="0"/>
        <v>3249.9</v>
      </c>
      <c r="G67" s="29">
        <f t="shared" si="1"/>
        <v>64.998000000000005</v>
      </c>
      <c r="H67" s="29">
        <f t="shared" si="2"/>
        <v>243.74250000000001</v>
      </c>
      <c r="I67" s="32">
        <f t="shared" si="3"/>
        <v>3558.6405</v>
      </c>
      <c r="J67" s="29">
        <f t="shared" si="4"/>
        <v>569.38247999999999</v>
      </c>
      <c r="K67" s="29">
        <f t="shared" si="5"/>
        <v>4128.0229799999997</v>
      </c>
      <c r="M67" s="25" t="s">
        <v>191</v>
      </c>
    </row>
    <row r="68" spans="1:13">
      <c r="A68" s="2" t="s">
        <v>138</v>
      </c>
      <c r="B68" s="1" t="s">
        <v>139</v>
      </c>
      <c r="C68" s="14">
        <v>4533.3900000000003</v>
      </c>
      <c r="F68" s="29">
        <f t="shared" si="0"/>
        <v>4533.3900000000003</v>
      </c>
      <c r="G68" s="29">
        <f t="shared" si="1"/>
        <v>90.667800000000014</v>
      </c>
      <c r="H68" s="29">
        <f t="shared" si="2"/>
        <v>340.00425000000001</v>
      </c>
      <c r="I68" s="32">
        <f t="shared" si="3"/>
        <v>4964.0620500000005</v>
      </c>
      <c r="J68" s="29">
        <f t="shared" si="4"/>
        <v>794.24992800000007</v>
      </c>
      <c r="K68" s="29">
        <f t="shared" si="5"/>
        <v>5758.3119780000006</v>
      </c>
      <c r="M68" s="25" t="s">
        <v>191</v>
      </c>
    </row>
    <row r="69" spans="1:13">
      <c r="A69" s="2" t="s">
        <v>140</v>
      </c>
      <c r="B69" s="1" t="s">
        <v>141</v>
      </c>
      <c r="C69" s="14">
        <v>7056</v>
      </c>
      <c r="F69" s="29">
        <f t="shared" si="0"/>
        <v>7056</v>
      </c>
      <c r="G69" s="29">
        <f t="shared" si="1"/>
        <v>141.12</v>
      </c>
      <c r="H69" s="29">
        <f t="shared" si="2"/>
        <v>529.19999999999993</v>
      </c>
      <c r="I69" s="32">
        <f t="shared" si="3"/>
        <v>7726.32</v>
      </c>
      <c r="J69" s="29">
        <f t="shared" si="4"/>
        <v>1236.2112</v>
      </c>
      <c r="K69" s="29">
        <f t="shared" si="5"/>
        <v>8962.5311999999994</v>
      </c>
      <c r="M69" s="25" t="s">
        <v>191</v>
      </c>
    </row>
    <row r="70" spans="1:13">
      <c r="A70" s="2" t="s">
        <v>142</v>
      </c>
      <c r="B70" s="1" t="s">
        <v>143</v>
      </c>
      <c r="C70" s="14">
        <v>3600</v>
      </c>
      <c r="F70" s="29">
        <f t="shared" si="0"/>
        <v>3600</v>
      </c>
      <c r="G70" s="29">
        <f t="shared" si="1"/>
        <v>72</v>
      </c>
      <c r="H70" s="29">
        <f t="shared" si="2"/>
        <v>270</v>
      </c>
      <c r="I70" s="32">
        <f t="shared" si="3"/>
        <v>3942</v>
      </c>
      <c r="J70" s="29">
        <f t="shared" si="4"/>
        <v>630.72</v>
      </c>
      <c r="K70" s="29">
        <f t="shared" si="5"/>
        <v>4572.72</v>
      </c>
      <c r="M70" s="25" t="s">
        <v>194</v>
      </c>
    </row>
    <row r="71" spans="1:13">
      <c r="A71" s="2" t="s">
        <v>144</v>
      </c>
      <c r="B71" s="1" t="s">
        <v>145</v>
      </c>
      <c r="C71" s="14">
        <v>20000.099999999999</v>
      </c>
      <c r="F71" s="29">
        <f t="shared" si="0"/>
        <v>20000.099999999999</v>
      </c>
      <c r="G71" s="29">
        <f t="shared" si="1"/>
        <v>400.00199999999995</v>
      </c>
      <c r="H71" s="29">
        <f t="shared" si="2"/>
        <v>1500.0074999999999</v>
      </c>
      <c r="I71" s="32">
        <f t="shared" si="3"/>
        <v>21900.109499999999</v>
      </c>
      <c r="J71" s="29">
        <f t="shared" si="4"/>
        <v>3504.0175199999999</v>
      </c>
      <c r="K71" s="29">
        <f t="shared" si="5"/>
        <v>25404.12702</v>
      </c>
      <c r="M71" s="25" t="s">
        <v>191</v>
      </c>
    </row>
    <row r="72" spans="1:13" s="7" customFormat="1">
      <c r="A72" s="17" t="s">
        <v>146</v>
      </c>
      <c r="C72" s="7" t="s">
        <v>147</v>
      </c>
      <c r="F72" s="26" t="s">
        <v>147</v>
      </c>
      <c r="G72" s="26" t="s">
        <v>147</v>
      </c>
      <c r="H72" s="26" t="s">
        <v>147</v>
      </c>
      <c r="I72" s="26" t="s">
        <v>147</v>
      </c>
      <c r="J72" s="26" t="s">
        <v>147</v>
      </c>
      <c r="K72" s="26" t="s">
        <v>147</v>
      </c>
    </row>
    <row r="73" spans="1:13">
      <c r="C73" s="19">
        <v>287701.87</v>
      </c>
      <c r="F73" s="30">
        <f t="shared" ref="F73:J73" si="6">SUM(F12:F71)</f>
        <v>287701.87</v>
      </c>
      <c r="G73" s="30">
        <f t="shared" si="6"/>
        <v>5754.0374000000011</v>
      </c>
      <c r="H73" s="30">
        <f t="shared" si="6"/>
        <v>21577.640250000004</v>
      </c>
      <c r="I73" s="30">
        <f t="shared" si="6"/>
        <v>315033.54765000008</v>
      </c>
      <c r="J73" s="30">
        <f t="shared" si="6"/>
        <v>50405.36762399997</v>
      </c>
      <c r="K73" s="30">
        <f>SUM(K12:K71)</f>
        <v>365438.91527400003</v>
      </c>
    </row>
    <row r="75" spans="1:13">
      <c r="A75" s="12" t="s">
        <v>148</v>
      </c>
    </row>
    <row r="76" spans="1:13">
      <c r="A76" s="2" t="s">
        <v>149</v>
      </c>
      <c r="B76" s="1" t="s">
        <v>150</v>
      </c>
      <c r="C76" s="14">
        <v>3898.95</v>
      </c>
      <c r="F76" s="29">
        <f t="shared" ref="F76" si="7">+C76</f>
        <v>3898.95</v>
      </c>
      <c r="G76" s="29">
        <f t="shared" ref="G76:G78" si="8">+F76*2%</f>
        <v>77.978999999999999</v>
      </c>
      <c r="H76" s="29">
        <f t="shared" ref="H76" si="9">+F76*7.5%</f>
        <v>292.42124999999999</v>
      </c>
      <c r="I76" s="29">
        <f t="shared" ref="I76" si="10">SUM(F76:H76)</f>
        <v>4269.3502499999995</v>
      </c>
      <c r="J76" s="29">
        <f t="shared" ref="J76:J78" si="11">+I76*0.16</f>
        <v>683.0960399999999</v>
      </c>
      <c r="K76" s="29">
        <f t="shared" ref="K76" si="12">+I76+J76</f>
        <v>4952.4462899999999</v>
      </c>
      <c r="M76" s="25" t="s">
        <v>190</v>
      </c>
    </row>
    <row r="77" spans="1:13">
      <c r="A77" s="2" t="s">
        <v>151</v>
      </c>
      <c r="B77" s="1" t="s">
        <v>152</v>
      </c>
      <c r="C77" s="14">
        <v>4834.05</v>
      </c>
      <c r="F77" s="29">
        <f t="shared" ref="F77:F78" si="13">+C77</f>
        <v>4834.05</v>
      </c>
      <c r="G77" s="29">
        <f t="shared" si="8"/>
        <v>96.681000000000012</v>
      </c>
      <c r="H77" s="29">
        <f t="shared" ref="H77:H78" si="14">+F77*7.5%</f>
        <v>362.55374999999998</v>
      </c>
      <c r="I77" s="29">
        <f t="shared" ref="I77:I78" si="15">SUM(F77:H77)</f>
        <v>5293.2847499999998</v>
      </c>
      <c r="J77" s="29">
        <f t="shared" si="11"/>
        <v>846.92556000000002</v>
      </c>
      <c r="K77" s="29">
        <f t="shared" ref="K77:K78" si="16">+I77+J77</f>
        <v>6140.2103099999995</v>
      </c>
      <c r="M77" s="25" t="s">
        <v>191</v>
      </c>
    </row>
    <row r="78" spans="1:13">
      <c r="A78" s="2" t="s">
        <v>153</v>
      </c>
      <c r="B78" s="1" t="s">
        <v>154</v>
      </c>
      <c r="C78" s="14">
        <v>2782.5</v>
      </c>
      <c r="F78" s="29">
        <f t="shared" si="13"/>
        <v>2782.5</v>
      </c>
      <c r="G78" s="29">
        <f t="shared" si="8"/>
        <v>55.65</v>
      </c>
      <c r="H78" s="29">
        <f t="shared" si="14"/>
        <v>208.6875</v>
      </c>
      <c r="I78" s="29">
        <f t="shared" si="15"/>
        <v>3046.8375000000001</v>
      </c>
      <c r="J78" s="29">
        <f t="shared" si="11"/>
        <v>487.49400000000003</v>
      </c>
      <c r="K78" s="29">
        <f t="shared" si="16"/>
        <v>3534.3315000000002</v>
      </c>
      <c r="M78" s="25" t="s">
        <v>191</v>
      </c>
    </row>
    <row r="79" spans="1:13" s="7" customFormat="1">
      <c r="A79" s="17" t="s">
        <v>146</v>
      </c>
      <c r="C79" s="7" t="s">
        <v>147</v>
      </c>
      <c r="F79" s="26" t="s">
        <v>147</v>
      </c>
      <c r="G79" s="26" t="s">
        <v>147</v>
      </c>
      <c r="H79" s="26" t="s">
        <v>147</v>
      </c>
      <c r="I79" s="26" t="s">
        <v>147</v>
      </c>
      <c r="J79" s="26" t="s">
        <v>147</v>
      </c>
      <c r="K79" s="26" t="s">
        <v>147</v>
      </c>
    </row>
    <row r="80" spans="1:13">
      <c r="C80" s="19">
        <v>11515.5</v>
      </c>
      <c r="F80" s="30">
        <f>SUM(F76:F78)</f>
        <v>11515.5</v>
      </c>
      <c r="G80" s="30">
        <f t="shared" ref="G80:K80" si="17">SUM(G76:G78)</f>
        <v>230.31000000000003</v>
      </c>
      <c r="H80" s="30">
        <f t="shared" si="17"/>
        <v>863.66249999999991</v>
      </c>
      <c r="I80" s="30">
        <f t="shared" si="17"/>
        <v>12609.472499999998</v>
      </c>
      <c r="J80" s="30">
        <f t="shared" si="17"/>
        <v>2017.5156000000002</v>
      </c>
      <c r="K80" s="30">
        <f t="shared" si="17"/>
        <v>14626.988099999999</v>
      </c>
    </row>
    <row r="82" spans="1:11" s="7" customFormat="1">
      <c r="A82" s="16"/>
      <c r="C82" s="7" t="s">
        <v>155</v>
      </c>
      <c r="F82" s="26" t="s">
        <v>155</v>
      </c>
      <c r="G82" s="26" t="s">
        <v>155</v>
      </c>
      <c r="H82" s="26" t="s">
        <v>155</v>
      </c>
      <c r="I82" s="26" t="s">
        <v>155</v>
      </c>
      <c r="J82" s="26" t="s">
        <v>155</v>
      </c>
      <c r="K82" s="26" t="s">
        <v>155</v>
      </c>
    </row>
    <row r="83" spans="1:11" ht="12" thickBot="1">
      <c r="A83" s="17" t="s">
        <v>156</v>
      </c>
      <c r="B83" s="1" t="s">
        <v>157</v>
      </c>
      <c r="C83" s="19">
        <v>299217.37</v>
      </c>
      <c r="F83" s="31">
        <f>+F73+F80</f>
        <v>299217.37</v>
      </c>
      <c r="G83" s="31">
        <f t="shared" ref="G83:J83" si="18">+G73+G80</f>
        <v>5984.3474000000015</v>
      </c>
      <c r="H83" s="31">
        <f t="shared" si="18"/>
        <v>22441.302750000003</v>
      </c>
      <c r="I83" s="31">
        <f t="shared" si="18"/>
        <v>327643.02015000005</v>
      </c>
      <c r="J83" s="31">
        <f t="shared" si="18"/>
        <v>52422.883223999968</v>
      </c>
      <c r="K83" s="31">
        <f>+K73+K80</f>
        <v>380065.90337400005</v>
      </c>
    </row>
    <row r="84" spans="1:11" ht="12" thickTop="1"/>
    <row r="85" spans="1:11">
      <c r="C85" s="1">
        <f>+INGENIERIA!G83</f>
        <v>299217.37</v>
      </c>
      <c r="F85" s="25">
        <f>+C85</f>
        <v>299217.37</v>
      </c>
    </row>
    <row r="86" spans="1:11">
      <c r="A86" s="2" t="s">
        <v>157</v>
      </c>
      <c r="B86" s="1" t="s">
        <v>157</v>
      </c>
      <c r="C86" s="27">
        <f>+C83-C85</f>
        <v>0</v>
      </c>
      <c r="F86" s="27">
        <f>+F83-F85</f>
        <v>0</v>
      </c>
    </row>
  </sheetData>
  <autoFilter ref="A11:M73"/>
  <mergeCells count="1">
    <mergeCell ref="F7:K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86"/>
  <sheetViews>
    <sheetView workbookViewId="0">
      <pane xSplit="2" ySplit="11" topLeftCell="E75" activePane="bottomRight" state="frozen"/>
      <selection pane="topRight" activeCell="C1" sqref="C1"/>
      <selection pane="bottomLeft" activeCell="A14" sqref="A14"/>
      <selection pane="bottomRight" activeCell="Q83" sqref="Q83"/>
    </sheetView>
  </sheetViews>
  <sheetFormatPr baseColWidth="10" defaultRowHeight="11.25"/>
  <cols>
    <col min="1" max="1" width="12.28515625" style="2" customWidth="1"/>
    <col min="2" max="2" width="28.85546875" style="1" customWidth="1"/>
    <col min="3" max="4" width="12.42578125" style="1" customWidth="1"/>
    <col min="5" max="5" width="12.85546875" style="1" customWidth="1"/>
    <col min="6" max="6" width="11" style="1" customWidth="1"/>
    <col min="7" max="7" width="14.42578125" style="1" customWidth="1"/>
    <col min="8" max="8" width="12.7109375" style="1" customWidth="1"/>
    <col min="9" max="9" width="10.85546875" style="1" customWidth="1"/>
    <col min="10" max="10" width="10.28515625" style="1" customWidth="1"/>
    <col min="11" max="11" width="11.140625" style="1" customWidth="1"/>
    <col min="12" max="12" width="9.42578125" style="1" customWidth="1"/>
    <col min="13" max="13" width="9.85546875" style="1" customWidth="1"/>
    <col min="14" max="14" width="9" style="1" customWidth="1"/>
    <col min="15" max="15" width="9.5703125" style="1" customWidth="1"/>
    <col min="16" max="16" width="12.7109375" style="1" customWidth="1"/>
    <col min="17" max="17" width="11.140625" style="1" customWidth="1"/>
    <col min="18" max="16384" width="11.42578125" style="1"/>
  </cols>
  <sheetData>
    <row r="1" spans="1:17" ht="18" customHeight="1">
      <c r="A1" s="3" t="s">
        <v>0</v>
      </c>
      <c r="B1" s="52" t="s">
        <v>157</v>
      </c>
      <c r="C1" s="53"/>
    </row>
    <row r="2" spans="1:17" ht="24.95" customHeight="1">
      <c r="A2" s="4" t="s">
        <v>1</v>
      </c>
      <c r="B2" s="54" t="s">
        <v>2</v>
      </c>
      <c r="C2" s="55"/>
    </row>
    <row r="3" spans="1:17" ht="15.75">
      <c r="B3" s="56" t="s">
        <v>3</v>
      </c>
      <c r="C3" s="53"/>
      <c r="D3" s="7"/>
    </row>
    <row r="4" spans="1:17" ht="15">
      <c r="B4" s="57" t="s">
        <v>4</v>
      </c>
      <c r="C4" s="53"/>
      <c r="D4" s="7"/>
    </row>
    <row r="5" spans="1:17">
      <c r="B5" s="6" t="s">
        <v>5</v>
      </c>
    </row>
    <row r="6" spans="1:17">
      <c r="B6" s="6" t="s">
        <v>6</v>
      </c>
    </row>
    <row r="8" spans="1:17" s="5" customFormat="1" ht="34.5" thickBot="1">
      <c r="A8" s="8" t="s">
        <v>7</v>
      </c>
      <c r="B8" s="9" t="s">
        <v>8</v>
      </c>
      <c r="C8" s="9" t="s">
        <v>9</v>
      </c>
      <c r="D8" s="9" t="s">
        <v>10</v>
      </c>
      <c r="E8" s="9" t="s">
        <v>11</v>
      </c>
      <c r="F8" s="9" t="s">
        <v>12</v>
      </c>
      <c r="G8" s="10" t="s">
        <v>13</v>
      </c>
      <c r="H8" s="9" t="s">
        <v>14</v>
      </c>
      <c r="I8" s="9" t="s">
        <v>15</v>
      </c>
      <c r="J8" s="9" t="s">
        <v>16</v>
      </c>
      <c r="K8" s="9" t="s">
        <v>17</v>
      </c>
      <c r="L8" s="9" t="s">
        <v>18</v>
      </c>
      <c r="M8" s="9" t="s">
        <v>19</v>
      </c>
      <c r="N8" s="9" t="s">
        <v>20</v>
      </c>
      <c r="O8" s="9" t="s">
        <v>21</v>
      </c>
      <c r="P8" s="10" t="s">
        <v>22</v>
      </c>
      <c r="Q8" s="11" t="s">
        <v>23</v>
      </c>
    </row>
    <row r="9" spans="1:17" ht="12" thickTop="1">
      <c r="A9" s="13" t="s">
        <v>24</v>
      </c>
    </row>
    <row r="11" spans="1:17">
      <c r="A11" s="12" t="s">
        <v>25</v>
      </c>
    </row>
    <row r="12" spans="1:17">
      <c r="A12" s="2" t="s">
        <v>26</v>
      </c>
      <c r="B12" s="1" t="s">
        <v>27</v>
      </c>
      <c r="C12" s="14">
        <v>3242.4</v>
      </c>
      <c r="D12" s="14">
        <v>0</v>
      </c>
      <c r="E12" s="14">
        <v>0</v>
      </c>
      <c r="F12" s="14">
        <v>0</v>
      </c>
      <c r="G12" s="14">
        <v>3242.4</v>
      </c>
      <c r="H12" s="14">
        <v>0</v>
      </c>
      <c r="I12" s="14">
        <v>123.63</v>
      </c>
      <c r="J12" s="14">
        <v>85.86</v>
      </c>
      <c r="K12" s="14">
        <v>0</v>
      </c>
      <c r="L12" s="15">
        <v>-0.09</v>
      </c>
      <c r="M12" s="14">
        <v>0</v>
      </c>
      <c r="N12" s="14">
        <v>0</v>
      </c>
      <c r="O12" s="14">
        <v>400</v>
      </c>
      <c r="P12" s="14">
        <v>609.4</v>
      </c>
      <c r="Q12" s="14">
        <v>2633</v>
      </c>
    </row>
    <row r="13" spans="1:17">
      <c r="A13" s="2" t="s">
        <v>28</v>
      </c>
      <c r="B13" s="1" t="s">
        <v>29</v>
      </c>
      <c r="C13" s="14">
        <v>7500</v>
      </c>
      <c r="D13" s="14">
        <v>6000</v>
      </c>
      <c r="E13" s="14">
        <v>0</v>
      </c>
      <c r="F13" s="14">
        <v>0</v>
      </c>
      <c r="G13" s="14">
        <v>13500</v>
      </c>
      <c r="H13" s="14">
        <v>0</v>
      </c>
      <c r="I13" s="14">
        <v>2406.5700000000002</v>
      </c>
      <c r="J13" s="14">
        <v>216.67</v>
      </c>
      <c r="K13" s="14">
        <v>0</v>
      </c>
      <c r="L13" s="15">
        <v>-0.04</v>
      </c>
      <c r="M13" s="14">
        <v>0</v>
      </c>
      <c r="N13" s="14">
        <v>0</v>
      </c>
      <c r="O13" s="14">
        <v>0</v>
      </c>
      <c r="P13" s="14">
        <v>2623.2</v>
      </c>
      <c r="Q13" s="14">
        <v>10876.8</v>
      </c>
    </row>
    <row r="14" spans="1:17">
      <c r="A14" s="2" t="s">
        <v>30</v>
      </c>
      <c r="B14" s="1" t="s">
        <v>31</v>
      </c>
      <c r="C14" s="14">
        <v>1999.95</v>
      </c>
      <c r="D14" s="14">
        <v>100</v>
      </c>
      <c r="E14" s="14">
        <v>0</v>
      </c>
      <c r="F14" s="14">
        <v>0</v>
      </c>
      <c r="G14" s="14">
        <v>2099.9499999999998</v>
      </c>
      <c r="H14" s="15">
        <v>-64.28</v>
      </c>
      <c r="I14" s="14">
        <v>0</v>
      </c>
      <c r="J14" s="14">
        <v>53.02</v>
      </c>
      <c r="K14" s="14">
        <v>0</v>
      </c>
      <c r="L14" s="15">
        <v>-0.04</v>
      </c>
      <c r="M14" s="14">
        <v>33.049999999999997</v>
      </c>
      <c r="N14" s="14">
        <v>0</v>
      </c>
      <c r="O14" s="14">
        <v>200</v>
      </c>
      <c r="P14" s="14">
        <v>221.75</v>
      </c>
      <c r="Q14" s="14">
        <v>1878.2</v>
      </c>
    </row>
    <row r="15" spans="1:17">
      <c r="A15" s="2" t="s">
        <v>32</v>
      </c>
      <c r="B15" s="1" t="s">
        <v>33</v>
      </c>
      <c r="C15" s="14">
        <v>3000</v>
      </c>
      <c r="D15" s="14">
        <v>0</v>
      </c>
      <c r="E15" s="14">
        <v>0</v>
      </c>
      <c r="F15" s="14">
        <v>0</v>
      </c>
      <c r="G15" s="14">
        <v>3000</v>
      </c>
      <c r="H15" s="14">
        <v>0</v>
      </c>
      <c r="I15" s="14">
        <v>76.98</v>
      </c>
      <c r="J15" s="14">
        <v>79.540000000000006</v>
      </c>
      <c r="K15" s="14">
        <v>0</v>
      </c>
      <c r="L15" s="15">
        <v>-0.02</v>
      </c>
      <c r="M15" s="14">
        <v>66.099999999999994</v>
      </c>
      <c r="N15" s="14">
        <v>0</v>
      </c>
      <c r="O15" s="14">
        <v>0</v>
      </c>
      <c r="P15" s="14">
        <v>222.6</v>
      </c>
      <c r="Q15" s="14">
        <v>2777.4</v>
      </c>
    </row>
    <row r="16" spans="1:17">
      <c r="A16" s="2" t="s">
        <v>34</v>
      </c>
      <c r="B16" s="1" t="s">
        <v>35</v>
      </c>
      <c r="C16" s="14">
        <v>16500</v>
      </c>
      <c r="D16" s="14">
        <v>0</v>
      </c>
      <c r="E16" s="14">
        <v>0</v>
      </c>
      <c r="F16" s="14">
        <v>0</v>
      </c>
      <c r="G16" s="14">
        <v>16500</v>
      </c>
      <c r="H16" s="14">
        <v>0</v>
      </c>
      <c r="I16" s="14">
        <v>3134.65</v>
      </c>
      <c r="J16" s="14">
        <v>498.47</v>
      </c>
      <c r="K16" s="14">
        <v>0</v>
      </c>
      <c r="L16" s="15">
        <v>-0.02</v>
      </c>
      <c r="M16" s="14">
        <v>108.1</v>
      </c>
      <c r="N16" s="14">
        <v>0</v>
      </c>
      <c r="O16" s="14">
        <v>0</v>
      </c>
      <c r="P16" s="14">
        <v>3741.2</v>
      </c>
      <c r="Q16" s="14">
        <v>12758.8</v>
      </c>
    </row>
    <row r="17" spans="1:17">
      <c r="A17" s="2" t="s">
        <v>36</v>
      </c>
      <c r="B17" s="1" t="s">
        <v>37</v>
      </c>
      <c r="C17" s="14">
        <v>6000</v>
      </c>
      <c r="D17" s="14">
        <v>0</v>
      </c>
      <c r="E17" s="14">
        <v>0</v>
      </c>
      <c r="F17" s="14">
        <v>0</v>
      </c>
      <c r="G17" s="14">
        <v>6000</v>
      </c>
      <c r="H17" s="14">
        <v>0</v>
      </c>
      <c r="I17" s="14">
        <v>734.34</v>
      </c>
      <c r="J17" s="14">
        <v>170.25</v>
      </c>
      <c r="K17" s="14">
        <v>1216.44</v>
      </c>
      <c r="L17" s="15">
        <v>-0.03</v>
      </c>
      <c r="M17" s="14">
        <v>0</v>
      </c>
      <c r="N17" s="14">
        <v>0</v>
      </c>
      <c r="O17" s="14">
        <v>0</v>
      </c>
      <c r="P17" s="14">
        <v>2121</v>
      </c>
      <c r="Q17" s="14">
        <v>3879</v>
      </c>
    </row>
    <row r="18" spans="1:17">
      <c r="A18" s="2" t="s">
        <v>38</v>
      </c>
      <c r="B18" s="1" t="s">
        <v>39</v>
      </c>
      <c r="C18" s="14">
        <v>3000</v>
      </c>
      <c r="D18" s="14">
        <v>0</v>
      </c>
      <c r="E18" s="14">
        <v>0</v>
      </c>
      <c r="F18" s="14">
        <v>0</v>
      </c>
      <c r="G18" s="14">
        <v>3000</v>
      </c>
      <c r="H18" s="14">
        <v>0</v>
      </c>
      <c r="I18" s="14">
        <v>76.98</v>
      </c>
      <c r="J18" s="14">
        <v>79.430000000000007</v>
      </c>
      <c r="K18" s="14">
        <v>0</v>
      </c>
      <c r="L18" s="14">
        <v>0.09</v>
      </c>
      <c r="M18" s="14">
        <v>66.099999999999994</v>
      </c>
      <c r="N18" s="14">
        <v>0</v>
      </c>
      <c r="O18" s="14">
        <v>400</v>
      </c>
      <c r="P18" s="14">
        <v>622.6</v>
      </c>
      <c r="Q18" s="14">
        <v>2377.4</v>
      </c>
    </row>
    <row r="19" spans="1:17">
      <c r="A19" s="2" t="s">
        <v>40</v>
      </c>
      <c r="B19" s="1" t="s">
        <v>41</v>
      </c>
      <c r="C19" s="14">
        <v>5000.1000000000004</v>
      </c>
      <c r="D19" s="14">
        <v>0</v>
      </c>
      <c r="E19" s="14">
        <v>0</v>
      </c>
      <c r="F19" s="14">
        <v>0</v>
      </c>
      <c r="G19" s="14">
        <v>5000.1000000000004</v>
      </c>
      <c r="H19" s="14">
        <v>0</v>
      </c>
      <c r="I19" s="14">
        <v>523.55999999999995</v>
      </c>
      <c r="J19" s="14">
        <v>139.32</v>
      </c>
      <c r="K19" s="14">
        <v>0</v>
      </c>
      <c r="L19" s="15">
        <v>-0.08</v>
      </c>
      <c r="M19" s="14">
        <v>66.099999999999994</v>
      </c>
      <c r="N19" s="14">
        <v>0</v>
      </c>
      <c r="O19" s="14">
        <v>0</v>
      </c>
      <c r="P19" s="14">
        <v>728.9</v>
      </c>
      <c r="Q19" s="14">
        <v>4271.2</v>
      </c>
    </row>
    <row r="20" spans="1:17">
      <c r="A20" s="2" t="s">
        <v>42</v>
      </c>
      <c r="B20" s="1" t="s">
        <v>43</v>
      </c>
      <c r="C20" s="14">
        <v>3000</v>
      </c>
      <c r="D20" s="14">
        <v>0</v>
      </c>
      <c r="E20" s="14">
        <v>0</v>
      </c>
      <c r="F20" s="14">
        <v>0</v>
      </c>
      <c r="G20" s="14">
        <v>3000</v>
      </c>
      <c r="H20" s="14">
        <v>0</v>
      </c>
      <c r="I20" s="14">
        <v>76.98</v>
      </c>
      <c r="J20" s="14">
        <v>79.430000000000007</v>
      </c>
      <c r="K20" s="14">
        <v>0</v>
      </c>
      <c r="L20" s="15">
        <v>-0.01</v>
      </c>
      <c r="M20" s="14">
        <v>0</v>
      </c>
      <c r="N20" s="14">
        <v>0</v>
      </c>
      <c r="O20" s="14">
        <v>0</v>
      </c>
      <c r="P20" s="14">
        <v>156.4</v>
      </c>
      <c r="Q20" s="14">
        <v>2843.6</v>
      </c>
    </row>
    <row r="21" spans="1:17">
      <c r="A21" s="2" t="s">
        <v>44</v>
      </c>
      <c r="B21" s="1" t="s">
        <v>45</v>
      </c>
      <c r="C21" s="14">
        <v>2530.0500000000002</v>
      </c>
      <c r="D21" s="14">
        <v>0</v>
      </c>
      <c r="E21" s="14">
        <v>0</v>
      </c>
      <c r="F21" s="14">
        <v>0</v>
      </c>
      <c r="G21" s="14">
        <v>2530.0500000000002</v>
      </c>
      <c r="H21" s="14">
        <v>0</v>
      </c>
      <c r="I21" s="14">
        <v>10.93</v>
      </c>
      <c r="J21" s="14">
        <v>67.34</v>
      </c>
      <c r="K21" s="14">
        <v>680</v>
      </c>
      <c r="L21" s="15">
        <v>-0.02</v>
      </c>
      <c r="M21" s="14">
        <v>0</v>
      </c>
      <c r="N21" s="14">
        <v>0</v>
      </c>
      <c r="O21" s="14">
        <v>0</v>
      </c>
      <c r="P21" s="14">
        <v>758.25</v>
      </c>
      <c r="Q21" s="14">
        <v>1771.8</v>
      </c>
    </row>
    <row r="22" spans="1:17">
      <c r="A22" s="2" t="s">
        <v>46</v>
      </c>
      <c r="B22" s="1" t="s">
        <v>47</v>
      </c>
      <c r="C22" s="14">
        <v>7056</v>
      </c>
      <c r="D22" s="14">
        <v>0</v>
      </c>
      <c r="E22" s="14">
        <v>0</v>
      </c>
      <c r="F22" s="14">
        <v>0</v>
      </c>
      <c r="G22" s="14">
        <v>7056</v>
      </c>
      <c r="H22" s="14">
        <v>0</v>
      </c>
      <c r="I22" s="14">
        <v>959.9</v>
      </c>
      <c r="J22" s="14">
        <v>203.22</v>
      </c>
      <c r="K22" s="14">
        <v>0</v>
      </c>
      <c r="L22" s="14">
        <v>0.08</v>
      </c>
      <c r="M22" s="14">
        <v>0</v>
      </c>
      <c r="N22" s="14">
        <v>0</v>
      </c>
      <c r="O22" s="14">
        <v>0</v>
      </c>
      <c r="P22" s="14">
        <v>1163.2</v>
      </c>
      <c r="Q22" s="14">
        <v>5892.8</v>
      </c>
    </row>
    <row r="23" spans="1:17">
      <c r="A23" s="2" t="s">
        <v>48</v>
      </c>
      <c r="B23" s="1" t="s">
        <v>49</v>
      </c>
      <c r="C23" s="14">
        <v>4000.05</v>
      </c>
      <c r="D23" s="14">
        <v>0</v>
      </c>
      <c r="E23" s="14">
        <v>0</v>
      </c>
      <c r="F23" s="14">
        <v>0</v>
      </c>
      <c r="G23" s="14">
        <v>4000.05</v>
      </c>
      <c r="H23" s="14">
        <v>0</v>
      </c>
      <c r="I23" s="14">
        <v>349.04</v>
      </c>
      <c r="J23" s="14">
        <v>108.55</v>
      </c>
      <c r="K23" s="14">
        <v>989.04</v>
      </c>
      <c r="L23" s="15">
        <v>-0.08</v>
      </c>
      <c r="M23" s="14">
        <v>66.099999999999994</v>
      </c>
      <c r="N23" s="14">
        <v>0</v>
      </c>
      <c r="O23" s="14">
        <v>0</v>
      </c>
      <c r="P23" s="14">
        <v>1512.65</v>
      </c>
      <c r="Q23" s="14">
        <v>2487.4</v>
      </c>
    </row>
    <row r="24" spans="1:17">
      <c r="A24" s="2" t="s">
        <v>50</v>
      </c>
      <c r="B24" s="1" t="s">
        <v>51</v>
      </c>
      <c r="C24" s="14">
        <v>3500.1</v>
      </c>
      <c r="D24" s="14">
        <v>0</v>
      </c>
      <c r="E24" s="14">
        <v>0</v>
      </c>
      <c r="F24" s="14">
        <v>0</v>
      </c>
      <c r="G24" s="14">
        <v>3500.1</v>
      </c>
      <c r="H24" s="14">
        <v>0</v>
      </c>
      <c r="I24" s="14">
        <v>151.66999999999999</v>
      </c>
      <c r="J24" s="14">
        <v>93.49</v>
      </c>
      <c r="K24" s="14">
        <v>345.24</v>
      </c>
      <c r="L24" s="14">
        <v>0.1</v>
      </c>
      <c r="M24" s="14">
        <v>0</v>
      </c>
      <c r="N24" s="14">
        <v>0</v>
      </c>
      <c r="O24" s="14">
        <v>425</v>
      </c>
      <c r="P24" s="14">
        <v>1015.5</v>
      </c>
      <c r="Q24" s="14">
        <v>2484.6</v>
      </c>
    </row>
    <row r="25" spans="1:17">
      <c r="A25" s="2" t="s">
        <v>52</v>
      </c>
      <c r="B25" s="1" t="s">
        <v>53</v>
      </c>
      <c r="C25" s="14">
        <v>10000.049999999999</v>
      </c>
      <c r="D25" s="14">
        <v>0</v>
      </c>
      <c r="E25" s="14">
        <v>0</v>
      </c>
      <c r="F25" s="14">
        <v>0</v>
      </c>
      <c r="G25" s="14">
        <v>10000.049999999999</v>
      </c>
      <c r="H25" s="14">
        <v>0</v>
      </c>
      <c r="I25" s="14">
        <v>1588.75</v>
      </c>
      <c r="J25" s="14">
        <v>296.86</v>
      </c>
      <c r="K25" s="14">
        <v>378.46</v>
      </c>
      <c r="L25" s="15">
        <v>-0.02</v>
      </c>
      <c r="M25" s="14">
        <v>0</v>
      </c>
      <c r="N25" s="14">
        <v>500</v>
      </c>
      <c r="O25" s="14">
        <v>0</v>
      </c>
      <c r="P25" s="14">
        <v>2764.05</v>
      </c>
      <c r="Q25" s="14">
        <v>7236</v>
      </c>
    </row>
    <row r="26" spans="1:17">
      <c r="A26" s="2" t="s">
        <v>54</v>
      </c>
      <c r="B26" s="1" t="s">
        <v>55</v>
      </c>
      <c r="C26" s="14">
        <v>2750.1</v>
      </c>
      <c r="D26" s="14">
        <v>0</v>
      </c>
      <c r="E26" s="14">
        <v>0</v>
      </c>
      <c r="F26" s="14">
        <v>0</v>
      </c>
      <c r="G26" s="14">
        <v>2750.1</v>
      </c>
      <c r="H26" s="14">
        <v>0</v>
      </c>
      <c r="I26" s="14">
        <v>49.79</v>
      </c>
      <c r="J26" s="14">
        <v>72.819999999999993</v>
      </c>
      <c r="K26" s="14">
        <v>0</v>
      </c>
      <c r="L26" s="14">
        <v>0.09</v>
      </c>
      <c r="M26" s="14">
        <v>0</v>
      </c>
      <c r="N26" s="14">
        <v>0</v>
      </c>
      <c r="O26" s="14">
        <v>0</v>
      </c>
      <c r="P26" s="14">
        <v>122.7</v>
      </c>
      <c r="Q26" s="14">
        <v>2627.4</v>
      </c>
    </row>
    <row r="27" spans="1:17">
      <c r="A27" s="2" t="s">
        <v>56</v>
      </c>
      <c r="B27" s="1" t="s">
        <v>57</v>
      </c>
      <c r="C27" s="14">
        <v>2500.0500000000002</v>
      </c>
      <c r="D27" s="14">
        <v>0</v>
      </c>
      <c r="E27" s="14">
        <v>0</v>
      </c>
      <c r="F27" s="14">
        <v>0</v>
      </c>
      <c r="G27" s="14">
        <v>2500.0500000000002</v>
      </c>
      <c r="H27" s="14">
        <v>0</v>
      </c>
      <c r="I27" s="14">
        <v>7.67</v>
      </c>
      <c r="J27" s="14">
        <v>66.2</v>
      </c>
      <c r="K27" s="14">
        <v>0</v>
      </c>
      <c r="L27" s="15">
        <v>-0.02</v>
      </c>
      <c r="M27" s="14">
        <v>0</v>
      </c>
      <c r="N27" s="14">
        <v>0</v>
      </c>
      <c r="O27" s="14">
        <v>0</v>
      </c>
      <c r="P27" s="14">
        <v>73.849999999999994</v>
      </c>
      <c r="Q27" s="14">
        <v>2426.1999999999998</v>
      </c>
    </row>
    <row r="28" spans="1:17">
      <c r="A28" s="2" t="s">
        <v>58</v>
      </c>
      <c r="B28" s="1" t="s">
        <v>59</v>
      </c>
      <c r="C28" s="14">
        <v>4999.95</v>
      </c>
      <c r="D28" s="14">
        <v>0</v>
      </c>
      <c r="E28" s="14">
        <v>0</v>
      </c>
      <c r="F28" s="14">
        <v>0</v>
      </c>
      <c r="G28" s="14">
        <v>4999.95</v>
      </c>
      <c r="H28" s="14">
        <v>0</v>
      </c>
      <c r="I28" s="14">
        <v>523.53</v>
      </c>
      <c r="J28" s="14">
        <v>139.32</v>
      </c>
      <c r="K28" s="14">
        <v>0</v>
      </c>
      <c r="L28" s="14">
        <v>0.1</v>
      </c>
      <c r="M28" s="14">
        <v>0</v>
      </c>
      <c r="N28" s="14">
        <v>0</v>
      </c>
      <c r="O28" s="14">
        <v>0</v>
      </c>
      <c r="P28" s="14">
        <v>662.95</v>
      </c>
      <c r="Q28" s="14">
        <v>4337</v>
      </c>
    </row>
    <row r="29" spans="1:17">
      <c r="A29" s="2" t="s">
        <v>60</v>
      </c>
      <c r="B29" s="1" t="s">
        <v>61</v>
      </c>
      <c r="C29" s="14">
        <v>2750.1</v>
      </c>
      <c r="D29" s="14">
        <v>0</v>
      </c>
      <c r="E29" s="14">
        <v>0</v>
      </c>
      <c r="F29" s="14">
        <v>0</v>
      </c>
      <c r="G29" s="14">
        <v>2750.1</v>
      </c>
      <c r="H29" s="14">
        <v>0</v>
      </c>
      <c r="I29" s="14">
        <v>49.79</v>
      </c>
      <c r="J29" s="14">
        <v>72.819999999999993</v>
      </c>
      <c r="K29" s="14">
        <v>0</v>
      </c>
      <c r="L29" s="14">
        <v>0.09</v>
      </c>
      <c r="M29" s="14">
        <v>0</v>
      </c>
      <c r="N29" s="14">
        <v>0</v>
      </c>
      <c r="O29" s="14">
        <v>0</v>
      </c>
      <c r="P29" s="14">
        <v>122.7</v>
      </c>
      <c r="Q29" s="14">
        <v>2627.4</v>
      </c>
    </row>
    <row r="30" spans="1:17">
      <c r="A30" s="2" t="s">
        <v>62</v>
      </c>
      <c r="B30" s="1" t="s">
        <v>63</v>
      </c>
      <c r="C30" s="14">
        <v>12499.95</v>
      </c>
      <c r="D30" s="14">
        <v>0</v>
      </c>
      <c r="E30" s="14">
        <v>0</v>
      </c>
      <c r="F30" s="14">
        <v>0</v>
      </c>
      <c r="G30" s="14">
        <v>12499.95</v>
      </c>
      <c r="H30" s="14">
        <v>0</v>
      </c>
      <c r="I30" s="14">
        <v>2171.36</v>
      </c>
      <c r="J30" s="14">
        <v>373.38</v>
      </c>
      <c r="K30" s="14">
        <v>0</v>
      </c>
      <c r="L30" s="14">
        <v>0.01</v>
      </c>
      <c r="M30" s="14">
        <v>0</v>
      </c>
      <c r="N30" s="14">
        <v>0</v>
      </c>
      <c r="O30" s="14">
        <v>0</v>
      </c>
      <c r="P30" s="14">
        <v>2544.75</v>
      </c>
      <c r="Q30" s="14">
        <v>9955.2000000000007</v>
      </c>
    </row>
    <row r="31" spans="1:17">
      <c r="A31" s="2" t="s">
        <v>64</v>
      </c>
      <c r="B31" s="1" t="s">
        <v>65</v>
      </c>
      <c r="C31" s="14">
        <v>3250.05</v>
      </c>
      <c r="D31" s="14">
        <v>0</v>
      </c>
      <c r="E31" s="14">
        <v>0</v>
      </c>
      <c r="F31" s="14">
        <v>0</v>
      </c>
      <c r="G31" s="14">
        <v>3250.05</v>
      </c>
      <c r="H31" s="14">
        <v>0</v>
      </c>
      <c r="I31" s="14">
        <v>124.46</v>
      </c>
      <c r="J31" s="14">
        <v>86.06</v>
      </c>
      <c r="K31" s="14">
        <v>0</v>
      </c>
      <c r="L31" s="15">
        <v>-7.0000000000000007E-2</v>
      </c>
      <c r="M31" s="14">
        <v>0</v>
      </c>
      <c r="N31" s="14">
        <v>0</v>
      </c>
      <c r="O31" s="14">
        <v>400</v>
      </c>
      <c r="P31" s="14">
        <v>610.45000000000005</v>
      </c>
      <c r="Q31" s="14">
        <v>2639.6</v>
      </c>
    </row>
    <row r="32" spans="1:17">
      <c r="A32" s="2" t="s">
        <v>66</v>
      </c>
      <c r="B32" s="1" t="s">
        <v>67</v>
      </c>
      <c r="C32" s="14">
        <v>6000</v>
      </c>
      <c r="D32" s="14">
        <v>0</v>
      </c>
      <c r="E32" s="14">
        <v>0</v>
      </c>
      <c r="F32" s="14">
        <v>0</v>
      </c>
      <c r="G32" s="14">
        <v>6000</v>
      </c>
      <c r="H32" s="14">
        <v>0</v>
      </c>
      <c r="I32" s="14">
        <v>734.34</v>
      </c>
      <c r="J32" s="14">
        <v>170.25</v>
      </c>
      <c r="K32" s="14">
        <v>1597.51</v>
      </c>
      <c r="L32" s="14">
        <v>0.1</v>
      </c>
      <c r="M32" s="14">
        <v>0</v>
      </c>
      <c r="N32" s="14">
        <v>0</v>
      </c>
      <c r="O32" s="14">
        <v>0</v>
      </c>
      <c r="P32" s="14">
        <v>2502.1999999999998</v>
      </c>
      <c r="Q32" s="14">
        <v>3497.8</v>
      </c>
    </row>
    <row r="33" spans="1:17">
      <c r="A33" s="2" t="s">
        <v>68</v>
      </c>
      <c r="B33" s="1" t="s">
        <v>69</v>
      </c>
      <c r="C33" s="14">
        <v>3000</v>
      </c>
      <c r="D33" s="14">
        <v>0</v>
      </c>
      <c r="E33" s="14">
        <v>0</v>
      </c>
      <c r="F33" s="14">
        <v>0</v>
      </c>
      <c r="G33" s="14">
        <v>3000</v>
      </c>
      <c r="H33" s="14">
        <v>0</v>
      </c>
      <c r="I33" s="14">
        <v>76.98</v>
      </c>
      <c r="J33" s="14">
        <v>79.540000000000006</v>
      </c>
      <c r="K33" s="14">
        <v>0</v>
      </c>
      <c r="L33" s="15">
        <v>-0.02</v>
      </c>
      <c r="M33" s="14">
        <v>66.099999999999994</v>
      </c>
      <c r="N33" s="14">
        <v>500</v>
      </c>
      <c r="O33" s="14">
        <v>0</v>
      </c>
      <c r="P33" s="14">
        <v>722.6</v>
      </c>
      <c r="Q33" s="14">
        <v>2277.4</v>
      </c>
    </row>
    <row r="34" spans="1:17">
      <c r="A34" s="2" t="s">
        <v>70</v>
      </c>
      <c r="B34" s="1" t="s">
        <v>71</v>
      </c>
      <c r="C34" s="14">
        <v>3000</v>
      </c>
      <c r="D34" s="14">
        <v>0</v>
      </c>
      <c r="E34" s="14">
        <v>0</v>
      </c>
      <c r="F34" s="14">
        <v>0</v>
      </c>
      <c r="G34" s="14">
        <v>3000</v>
      </c>
      <c r="H34" s="14">
        <v>0</v>
      </c>
      <c r="I34" s="14">
        <v>76.98</v>
      </c>
      <c r="J34" s="14">
        <v>79.540000000000006</v>
      </c>
      <c r="K34" s="14">
        <v>0</v>
      </c>
      <c r="L34" s="14">
        <v>0.18</v>
      </c>
      <c r="M34" s="14">
        <v>66.099999999999994</v>
      </c>
      <c r="N34" s="14">
        <v>0</v>
      </c>
      <c r="O34" s="14">
        <v>0</v>
      </c>
      <c r="P34" s="14">
        <v>222.8</v>
      </c>
      <c r="Q34" s="14">
        <v>2777.2</v>
      </c>
    </row>
    <row r="35" spans="1:17">
      <c r="A35" s="2" t="s">
        <v>72</v>
      </c>
      <c r="B35" s="1" t="s">
        <v>73</v>
      </c>
      <c r="C35" s="14">
        <v>4999.95</v>
      </c>
      <c r="D35" s="14">
        <v>0</v>
      </c>
      <c r="E35" s="14">
        <v>0</v>
      </c>
      <c r="F35" s="14">
        <v>0</v>
      </c>
      <c r="G35" s="14">
        <v>4999.95</v>
      </c>
      <c r="H35" s="14">
        <v>0</v>
      </c>
      <c r="I35" s="14">
        <v>523.53</v>
      </c>
      <c r="J35" s="14">
        <v>139.32</v>
      </c>
      <c r="K35" s="14">
        <v>0</v>
      </c>
      <c r="L35" s="14">
        <v>0.1</v>
      </c>
      <c r="M35" s="14">
        <v>0</v>
      </c>
      <c r="N35" s="14">
        <v>0</v>
      </c>
      <c r="O35" s="14">
        <v>500</v>
      </c>
      <c r="P35" s="14">
        <v>1162.95</v>
      </c>
      <c r="Q35" s="14">
        <v>3837</v>
      </c>
    </row>
    <row r="36" spans="1:17">
      <c r="A36" s="2" t="s">
        <v>74</v>
      </c>
      <c r="B36" s="1" t="s">
        <v>75</v>
      </c>
      <c r="C36" s="14">
        <v>2750.1</v>
      </c>
      <c r="D36" s="14">
        <v>0</v>
      </c>
      <c r="E36" s="14">
        <v>0</v>
      </c>
      <c r="F36" s="14">
        <v>0</v>
      </c>
      <c r="G36" s="14">
        <v>2750.1</v>
      </c>
      <c r="H36" s="14">
        <v>0</v>
      </c>
      <c r="I36" s="14">
        <v>49.79</v>
      </c>
      <c r="J36" s="14">
        <v>72.92</v>
      </c>
      <c r="K36" s="14">
        <v>0</v>
      </c>
      <c r="L36" s="15">
        <v>-0.01</v>
      </c>
      <c r="M36" s="14">
        <v>0</v>
      </c>
      <c r="N36" s="14">
        <v>0</v>
      </c>
      <c r="O36" s="14">
        <v>400</v>
      </c>
      <c r="P36" s="14">
        <v>522.70000000000005</v>
      </c>
      <c r="Q36" s="14">
        <v>2227.4</v>
      </c>
    </row>
    <row r="37" spans="1:17">
      <c r="A37" s="2" t="s">
        <v>76</v>
      </c>
      <c r="B37" s="1" t="s">
        <v>77</v>
      </c>
      <c r="C37" s="14">
        <v>4000.05</v>
      </c>
      <c r="D37" s="14">
        <v>0</v>
      </c>
      <c r="E37" s="14">
        <v>0</v>
      </c>
      <c r="F37" s="14">
        <v>0</v>
      </c>
      <c r="G37" s="14">
        <v>4000.05</v>
      </c>
      <c r="H37" s="14">
        <v>0</v>
      </c>
      <c r="I37" s="14">
        <v>349.04</v>
      </c>
      <c r="J37" s="14">
        <v>108.55</v>
      </c>
      <c r="K37" s="14">
        <v>1252.02</v>
      </c>
      <c r="L37" s="15">
        <v>-0.06</v>
      </c>
      <c r="M37" s="14">
        <v>66.099999999999994</v>
      </c>
      <c r="N37" s="14">
        <v>0</v>
      </c>
      <c r="O37" s="14">
        <v>0</v>
      </c>
      <c r="P37" s="14">
        <v>1775.65</v>
      </c>
      <c r="Q37" s="14">
        <v>2224.4</v>
      </c>
    </row>
    <row r="38" spans="1:17">
      <c r="A38" s="2" t="s">
        <v>78</v>
      </c>
      <c r="B38" s="1" t="s">
        <v>79</v>
      </c>
      <c r="C38" s="14">
        <v>3124.95</v>
      </c>
      <c r="D38" s="14">
        <v>0</v>
      </c>
      <c r="E38" s="14">
        <v>0</v>
      </c>
      <c r="F38" s="14">
        <v>0</v>
      </c>
      <c r="G38" s="14">
        <v>3124.95</v>
      </c>
      <c r="H38" s="14">
        <v>0</v>
      </c>
      <c r="I38" s="14">
        <v>110.85</v>
      </c>
      <c r="J38" s="14">
        <v>82.73</v>
      </c>
      <c r="K38" s="14">
        <v>0</v>
      </c>
      <c r="L38" s="15">
        <v>-0.03</v>
      </c>
      <c r="M38" s="14">
        <v>0</v>
      </c>
      <c r="N38" s="14">
        <v>0</v>
      </c>
      <c r="O38" s="14">
        <v>0</v>
      </c>
      <c r="P38" s="14">
        <v>193.55</v>
      </c>
      <c r="Q38" s="14">
        <v>2931.4</v>
      </c>
    </row>
    <row r="39" spans="1:17">
      <c r="A39" s="2" t="s">
        <v>80</v>
      </c>
      <c r="B39" s="1" t="s">
        <v>81</v>
      </c>
      <c r="C39" s="14">
        <v>3000</v>
      </c>
      <c r="D39" s="14">
        <v>0</v>
      </c>
      <c r="E39" s="14">
        <v>0</v>
      </c>
      <c r="F39" s="14">
        <v>0</v>
      </c>
      <c r="G39" s="14">
        <v>3000</v>
      </c>
      <c r="H39" s="14">
        <v>0</v>
      </c>
      <c r="I39" s="14">
        <v>76.98</v>
      </c>
      <c r="J39" s="14">
        <v>79.430000000000007</v>
      </c>
      <c r="K39" s="14">
        <v>0</v>
      </c>
      <c r="L39" s="15">
        <v>-0.01</v>
      </c>
      <c r="M39" s="14">
        <v>0</v>
      </c>
      <c r="N39" s="14">
        <v>0</v>
      </c>
      <c r="O39" s="14">
        <v>0</v>
      </c>
      <c r="P39" s="14">
        <v>156.4</v>
      </c>
      <c r="Q39" s="14">
        <v>2843.6</v>
      </c>
    </row>
    <row r="40" spans="1:17">
      <c r="A40" s="2" t="s">
        <v>82</v>
      </c>
      <c r="B40" s="1" t="s">
        <v>83</v>
      </c>
      <c r="C40" s="14">
        <v>3750</v>
      </c>
      <c r="D40" s="14">
        <v>0</v>
      </c>
      <c r="E40" s="14">
        <v>0</v>
      </c>
      <c r="F40" s="14">
        <v>0</v>
      </c>
      <c r="G40" s="14">
        <v>3750</v>
      </c>
      <c r="H40" s="14">
        <v>0</v>
      </c>
      <c r="I40" s="14">
        <v>309.02999999999997</v>
      </c>
      <c r="J40" s="14">
        <v>100.65</v>
      </c>
      <c r="K40" s="14">
        <v>0</v>
      </c>
      <c r="L40" s="15">
        <v>-0.08</v>
      </c>
      <c r="M40" s="14">
        <v>0</v>
      </c>
      <c r="N40" s="14">
        <v>0</v>
      </c>
      <c r="O40" s="14">
        <v>400</v>
      </c>
      <c r="P40" s="14">
        <v>809.6</v>
      </c>
      <c r="Q40" s="14">
        <v>2940.4</v>
      </c>
    </row>
    <row r="41" spans="1:17">
      <c r="A41" s="2" t="s">
        <v>84</v>
      </c>
      <c r="B41" s="1" t="s">
        <v>85</v>
      </c>
      <c r="C41" s="14">
        <v>3250.05</v>
      </c>
      <c r="D41" s="14">
        <v>0</v>
      </c>
      <c r="E41" s="14">
        <v>0</v>
      </c>
      <c r="F41" s="14">
        <v>0</v>
      </c>
      <c r="G41" s="14">
        <v>3250.05</v>
      </c>
      <c r="H41" s="14">
        <v>0</v>
      </c>
      <c r="I41" s="14">
        <v>124.46</v>
      </c>
      <c r="J41" s="14">
        <v>86.18</v>
      </c>
      <c r="K41" s="14">
        <v>1141.28</v>
      </c>
      <c r="L41" s="14">
        <v>0.13</v>
      </c>
      <c r="M41" s="14">
        <v>0</v>
      </c>
      <c r="N41" s="14">
        <v>0</v>
      </c>
      <c r="O41" s="14">
        <v>0</v>
      </c>
      <c r="P41" s="14">
        <v>1352.05</v>
      </c>
      <c r="Q41" s="14">
        <v>1898</v>
      </c>
    </row>
    <row r="42" spans="1:17">
      <c r="A42" s="2" t="s">
        <v>86</v>
      </c>
      <c r="B42" s="1" t="s">
        <v>87</v>
      </c>
      <c r="C42" s="14">
        <v>3033.38</v>
      </c>
      <c r="D42" s="14">
        <v>0</v>
      </c>
      <c r="E42" s="14">
        <v>0</v>
      </c>
      <c r="F42" s="14">
        <v>0</v>
      </c>
      <c r="G42" s="14">
        <v>3033.38</v>
      </c>
      <c r="H42" s="14">
        <v>0</v>
      </c>
      <c r="I42" s="14">
        <v>80.62</v>
      </c>
      <c r="J42" s="14">
        <v>78.14</v>
      </c>
      <c r="K42" s="14">
        <v>0</v>
      </c>
      <c r="L42" s="15">
        <v>-0.08</v>
      </c>
      <c r="M42" s="14">
        <v>66.099999999999994</v>
      </c>
      <c r="N42" s="14">
        <v>0</v>
      </c>
      <c r="O42" s="14">
        <v>0</v>
      </c>
      <c r="P42" s="14">
        <v>224.78</v>
      </c>
      <c r="Q42" s="14">
        <v>2808.6</v>
      </c>
    </row>
    <row r="43" spans="1:17">
      <c r="A43" s="2" t="s">
        <v>88</v>
      </c>
      <c r="B43" s="1" t="s">
        <v>89</v>
      </c>
      <c r="C43" s="14">
        <v>4500</v>
      </c>
      <c r="D43" s="14">
        <v>2550</v>
      </c>
      <c r="E43" s="14">
        <v>0</v>
      </c>
      <c r="F43" s="14">
        <v>0</v>
      </c>
      <c r="G43" s="14">
        <v>7050</v>
      </c>
      <c r="H43" s="14">
        <v>0</v>
      </c>
      <c r="I43" s="14">
        <v>958.62</v>
      </c>
      <c r="J43" s="14">
        <v>124.4</v>
      </c>
      <c r="K43" s="14">
        <v>1000.17</v>
      </c>
      <c r="L43" s="14">
        <v>0.11</v>
      </c>
      <c r="M43" s="14">
        <v>108.1</v>
      </c>
      <c r="N43" s="14">
        <v>0</v>
      </c>
      <c r="O43" s="14">
        <v>0</v>
      </c>
      <c r="P43" s="14">
        <v>2191.4</v>
      </c>
      <c r="Q43" s="14">
        <v>4858.6000000000004</v>
      </c>
    </row>
    <row r="44" spans="1:17">
      <c r="A44" s="2" t="s">
        <v>90</v>
      </c>
      <c r="B44" s="1" t="s">
        <v>91</v>
      </c>
      <c r="C44" s="14">
        <v>1475.1</v>
      </c>
      <c r="D44" s="14">
        <v>0</v>
      </c>
      <c r="E44" s="14">
        <v>0</v>
      </c>
      <c r="F44" s="14">
        <v>0</v>
      </c>
      <c r="G44" s="14">
        <v>1475.1</v>
      </c>
      <c r="H44" s="15">
        <v>-117.2</v>
      </c>
      <c r="I44" s="14">
        <v>0</v>
      </c>
      <c r="J44" s="14">
        <v>39.21</v>
      </c>
      <c r="K44" s="14">
        <v>0</v>
      </c>
      <c r="L44" s="14">
        <v>0.09</v>
      </c>
      <c r="M44" s="14">
        <v>0</v>
      </c>
      <c r="N44" s="14">
        <v>0</v>
      </c>
      <c r="O44" s="14">
        <v>0</v>
      </c>
      <c r="P44" s="14">
        <v>-77.900000000000006</v>
      </c>
      <c r="Q44" s="14">
        <v>1553</v>
      </c>
    </row>
    <row r="45" spans="1:17">
      <c r="A45" s="2" t="s">
        <v>92</v>
      </c>
      <c r="B45" s="1" t="s">
        <v>93</v>
      </c>
      <c r="C45" s="14">
        <v>2850</v>
      </c>
      <c r="D45" s="14">
        <v>0</v>
      </c>
      <c r="E45" s="14">
        <v>0</v>
      </c>
      <c r="F45" s="14">
        <v>0</v>
      </c>
      <c r="G45" s="14">
        <v>2850</v>
      </c>
      <c r="H45" s="14">
        <v>0</v>
      </c>
      <c r="I45" s="14">
        <v>60.66</v>
      </c>
      <c r="J45" s="14">
        <v>75.55</v>
      </c>
      <c r="K45" s="14">
        <v>0</v>
      </c>
      <c r="L45" s="15">
        <v>-0.01</v>
      </c>
      <c r="M45" s="14">
        <v>0</v>
      </c>
      <c r="N45" s="14">
        <v>500</v>
      </c>
      <c r="O45" s="14">
        <v>0</v>
      </c>
      <c r="P45" s="14">
        <v>636.20000000000005</v>
      </c>
      <c r="Q45" s="14">
        <v>2213.8000000000002</v>
      </c>
    </row>
    <row r="46" spans="1:17">
      <c r="A46" s="2" t="s">
        <v>94</v>
      </c>
      <c r="B46" s="1" t="s">
        <v>95</v>
      </c>
      <c r="C46" s="14">
        <v>2550</v>
      </c>
      <c r="D46" s="14">
        <v>0</v>
      </c>
      <c r="E46" s="14">
        <v>0</v>
      </c>
      <c r="F46" s="14">
        <v>0</v>
      </c>
      <c r="G46" s="14">
        <v>2550</v>
      </c>
      <c r="H46" s="14">
        <v>0</v>
      </c>
      <c r="I46" s="14">
        <v>13.1</v>
      </c>
      <c r="J46" s="14">
        <v>67.709999999999994</v>
      </c>
      <c r="K46" s="14">
        <v>0</v>
      </c>
      <c r="L46" s="15">
        <v>-0.01</v>
      </c>
      <c r="M46" s="14">
        <v>0</v>
      </c>
      <c r="N46" s="14">
        <v>0</v>
      </c>
      <c r="O46" s="14">
        <v>0</v>
      </c>
      <c r="P46" s="14">
        <v>80.8</v>
      </c>
      <c r="Q46" s="14">
        <v>2469.1999999999998</v>
      </c>
    </row>
    <row r="47" spans="1:17">
      <c r="A47" s="2" t="s">
        <v>96</v>
      </c>
      <c r="B47" s="1" t="s">
        <v>97</v>
      </c>
      <c r="C47" s="14">
        <v>3499.95</v>
      </c>
      <c r="D47" s="14">
        <v>0</v>
      </c>
      <c r="E47" s="14">
        <v>0</v>
      </c>
      <c r="F47" s="14">
        <v>0</v>
      </c>
      <c r="G47" s="14">
        <v>3499.95</v>
      </c>
      <c r="H47" s="14">
        <v>0</v>
      </c>
      <c r="I47" s="14">
        <v>151.65</v>
      </c>
      <c r="J47" s="14">
        <v>92.92</v>
      </c>
      <c r="K47" s="14">
        <v>0</v>
      </c>
      <c r="L47" s="15">
        <v>-0.02</v>
      </c>
      <c r="M47" s="14">
        <v>0</v>
      </c>
      <c r="N47" s="14">
        <v>0</v>
      </c>
      <c r="O47" s="14">
        <v>375</v>
      </c>
      <c r="P47" s="14">
        <v>619.54999999999995</v>
      </c>
      <c r="Q47" s="14">
        <v>2880.4</v>
      </c>
    </row>
    <row r="48" spans="1:17">
      <c r="A48" s="2" t="s">
        <v>98</v>
      </c>
      <c r="B48" s="1" t="s">
        <v>99</v>
      </c>
      <c r="C48" s="14">
        <v>3249.9</v>
      </c>
      <c r="D48" s="14">
        <v>4000</v>
      </c>
      <c r="E48" s="14">
        <v>0</v>
      </c>
      <c r="F48" s="14">
        <v>0</v>
      </c>
      <c r="G48" s="14">
        <v>7249.9</v>
      </c>
      <c r="H48" s="14">
        <v>0</v>
      </c>
      <c r="I48" s="14">
        <v>1001.32</v>
      </c>
      <c r="J48" s="14">
        <v>86.06</v>
      </c>
      <c r="K48" s="14">
        <v>500</v>
      </c>
      <c r="L48" s="14">
        <v>0.12</v>
      </c>
      <c r="M48" s="14">
        <v>0</v>
      </c>
      <c r="N48" s="14">
        <v>0</v>
      </c>
      <c r="O48" s="14">
        <v>0</v>
      </c>
      <c r="P48" s="14">
        <v>1587.5</v>
      </c>
      <c r="Q48" s="14">
        <v>5662.4</v>
      </c>
    </row>
    <row r="49" spans="1:17">
      <c r="A49" s="2" t="s">
        <v>100</v>
      </c>
      <c r="B49" s="1" t="s">
        <v>101</v>
      </c>
      <c r="C49" s="14">
        <v>2500.0500000000002</v>
      </c>
      <c r="D49" s="14">
        <v>0</v>
      </c>
      <c r="E49" s="14">
        <v>0</v>
      </c>
      <c r="F49" s="14">
        <v>0</v>
      </c>
      <c r="G49" s="14">
        <v>2500.0500000000002</v>
      </c>
      <c r="H49" s="14">
        <v>0</v>
      </c>
      <c r="I49" s="14">
        <v>7.67</v>
      </c>
      <c r="J49" s="14">
        <v>66.540000000000006</v>
      </c>
      <c r="K49" s="14">
        <v>0</v>
      </c>
      <c r="L49" s="14">
        <v>0.04</v>
      </c>
      <c r="M49" s="14">
        <v>0</v>
      </c>
      <c r="N49" s="14">
        <v>0</v>
      </c>
      <c r="O49" s="14">
        <v>0</v>
      </c>
      <c r="P49" s="14">
        <v>74.25</v>
      </c>
      <c r="Q49" s="14">
        <v>2425.8000000000002</v>
      </c>
    </row>
    <row r="50" spans="1:17">
      <c r="A50" s="2" t="s">
        <v>102</v>
      </c>
      <c r="B50" s="1" t="s">
        <v>103</v>
      </c>
      <c r="C50" s="14">
        <v>2749.95</v>
      </c>
      <c r="D50" s="14">
        <v>0</v>
      </c>
      <c r="E50" s="14">
        <v>0</v>
      </c>
      <c r="F50" s="14">
        <v>0</v>
      </c>
      <c r="G50" s="14">
        <v>2749.95</v>
      </c>
      <c r="H50" s="14">
        <v>0</v>
      </c>
      <c r="I50" s="14">
        <v>49.78</v>
      </c>
      <c r="J50" s="14">
        <v>72.81</v>
      </c>
      <c r="K50" s="14">
        <v>0</v>
      </c>
      <c r="L50" s="14">
        <v>0.16</v>
      </c>
      <c r="M50" s="14">
        <v>0</v>
      </c>
      <c r="N50" s="14">
        <v>0</v>
      </c>
      <c r="O50" s="14">
        <v>0</v>
      </c>
      <c r="P50" s="14">
        <v>122.75</v>
      </c>
      <c r="Q50" s="14">
        <v>2627.2</v>
      </c>
    </row>
    <row r="51" spans="1:17">
      <c r="A51" s="2" t="s">
        <v>104</v>
      </c>
      <c r="B51" s="1" t="s">
        <v>105</v>
      </c>
      <c r="C51" s="14">
        <v>3249.9</v>
      </c>
      <c r="D51" s="14">
        <v>0</v>
      </c>
      <c r="E51" s="14">
        <v>0</v>
      </c>
      <c r="F51" s="14">
        <v>0</v>
      </c>
      <c r="G51" s="14">
        <v>3249.9</v>
      </c>
      <c r="H51" s="14">
        <v>0</v>
      </c>
      <c r="I51" s="14">
        <v>124.45</v>
      </c>
      <c r="J51" s="14">
        <v>86.06</v>
      </c>
      <c r="K51" s="14">
        <v>0</v>
      </c>
      <c r="L51" s="15">
        <v>-0.01</v>
      </c>
      <c r="M51" s="14">
        <v>0</v>
      </c>
      <c r="N51" s="14">
        <v>0</v>
      </c>
      <c r="O51" s="14">
        <v>0</v>
      </c>
      <c r="P51" s="14">
        <v>210.5</v>
      </c>
      <c r="Q51" s="14">
        <v>3039.4</v>
      </c>
    </row>
    <row r="52" spans="1:17">
      <c r="A52" s="2" t="s">
        <v>106</v>
      </c>
      <c r="B52" s="1" t="s">
        <v>107</v>
      </c>
      <c r="C52" s="14">
        <v>2000.1</v>
      </c>
      <c r="D52" s="14">
        <v>0</v>
      </c>
      <c r="E52" s="14">
        <v>0</v>
      </c>
      <c r="F52" s="14">
        <v>0</v>
      </c>
      <c r="G52" s="14">
        <v>2000.1</v>
      </c>
      <c r="H52" s="15">
        <v>-71.680000000000007</v>
      </c>
      <c r="I52" s="14">
        <v>0</v>
      </c>
      <c r="J52" s="14">
        <v>52.96</v>
      </c>
      <c r="K52" s="14">
        <v>0</v>
      </c>
      <c r="L52" s="14">
        <v>0.02</v>
      </c>
      <c r="M52" s="14">
        <v>0</v>
      </c>
      <c r="N52" s="14">
        <v>0</v>
      </c>
      <c r="O52" s="14">
        <v>0</v>
      </c>
      <c r="P52" s="14">
        <v>-18.7</v>
      </c>
      <c r="Q52" s="14">
        <v>2018.8</v>
      </c>
    </row>
    <row r="53" spans="1:17">
      <c r="A53" s="2" t="s">
        <v>108</v>
      </c>
      <c r="B53" s="1" t="s">
        <v>109</v>
      </c>
      <c r="C53" s="14">
        <v>3750</v>
      </c>
      <c r="D53" s="14">
        <v>0</v>
      </c>
      <c r="E53" s="14">
        <v>0</v>
      </c>
      <c r="F53" s="14">
        <v>0</v>
      </c>
      <c r="G53" s="14">
        <v>3750</v>
      </c>
      <c r="H53" s="14">
        <v>0</v>
      </c>
      <c r="I53" s="14">
        <v>309.02999999999997</v>
      </c>
      <c r="J53" s="14">
        <v>101.26</v>
      </c>
      <c r="K53" s="14">
        <v>405.25</v>
      </c>
      <c r="L53" s="14">
        <v>0.06</v>
      </c>
      <c r="M53" s="14">
        <v>0</v>
      </c>
      <c r="N53" s="14">
        <v>0</v>
      </c>
      <c r="O53" s="14">
        <v>0</v>
      </c>
      <c r="P53" s="14">
        <v>815.6</v>
      </c>
      <c r="Q53" s="14">
        <v>2934.4</v>
      </c>
    </row>
    <row r="54" spans="1:17">
      <c r="A54" s="2" t="s">
        <v>110</v>
      </c>
      <c r="B54" s="1" t="s">
        <v>111</v>
      </c>
      <c r="C54" s="14">
        <v>6000</v>
      </c>
      <c r="D54" s="14">
        <v>0</v>
      </c>
      <c r="E54" s="14">
        <v>0</v>
      </c>
      <c r="F54" s="14">
        <v>0</v>
      </c>
      <c r="G54" s="14">
        <v>6000</v>
      </c>
      <c r="H54" s="14">
        <v>0</v>
      </c>
      <c r="I54" s="14">
        <v>734.34</v>
      </c>
      <c r="J54" s="14">
        <v>171.24</v>
      </c>
      <c r="K54" s="14">
        <v>0</v>
      </c>
      <c r="L54" s="15">
        <v>-0.18</v>
      </c>
      <c r="M54" s="14">
        <v>0</v>
      </c>
      <c r="N54" s="14">
        <v>0</v>
      </c>
      <c r="O54" s="14">
        <v>0</v>
      </c>
      <c r="P54" s="14">
        <v>905.4</v>
      </c>
      <c r="Q54" s="14">
        <v>5094.6000000000004</v>
      </c>
    </row>
    <row r="55" spans="1:17">
      <c r="A55" s="2" t="s">
        <v>112</v>
      </c>
      <c r="B55" s="1" t="s">
        <v>113</v>
      </c>
      <c r="C55" s="14">
        <v>3000</v>
      </c>
      <c r="D55" s="14">
        <v>0</v>
      </c>
      <c r="E55" s="14">
        <v>0</v>
      </c>
      <c r="F55" s="14">
        <v>0</v>
      </c>
      <c r="G55" s="14">
        <v>3000</v>
      </c>
      <c r="H55" s="14">
        <v>0</v>
      </c>
      <c r="I55" s="14">
        <v>76.98</v>
      </c>
      <c r="J55" s="14">
        <v>79.430000000000007</v>
      </c>
      <c r="K55" s="14">
        <v>0</v>
      </c>
      <c r="L55" s="15">
        <v>-0.11</v>
      </c>
      <c r="M55" s="14">
        <v>108.1</v>
      </c>
      <c r="N55" s="14">
        <v>0</v>
      </c>
      <c r="O55" s="14">
        <v>0</v>
      </c>
      <c r="P55" s="14">
        <v>264.39999999999998</v>
      </c>
      <c r="Q55" s="14">
        <v>2735.6</v>
      </c>
    </row>
    <row r="56" spans="1:17">
      <c r="A56" s="2" t="s">
        <v>114</v>
      </c>
      <c r="B56" s="1" t="s">
        <v>115</v>
      </c>
      <c r="C56" s="14">
        <v>10000.049999999999</v>
      </c>
      <c r="D56" s="14">
        <v>0</v>
      </c>
      <c r="E56" s="14">
        <v>0</v>
      </c>
      <c r="F56" s="14">
        <v>0</v>
      </c>
      <c r="G56" s="14">
        <v>10000.049999999999</v>
      </c>
      <c r="H56" s="14">
        <v>0</v>
      </c>
      <c r="I56" s="14">
        <v>1588.75</v>
      </c>
      <c r="J56" s="14">
        <v>294.02</v>
      </c>
      <c r="K56" s="14">
        <v>0</v>
      </c>
      <c r="L56" s="14">
        <v>0.08</v>
      </c>
      <c r="M56" s="14">
        <v>0</v>
      </c>
      <c r="N56" s="14">
        <v>0</v>
      </c>
      <c r="O56" s="14">
        <v>0</v>
      </c>
      <c r="P56" s="14">
        <v>1882.85</v>
      </c>
      <c r="Q56" s="14">
        <v>8117.2</v>
      </c>
    </row>
    <row r="57" spans="1:17">
      <c r="A57" s="2" t="s">
        <v>116</v>
      </c>
      <c r="B57" s="1" t="s">
        <v>117</v>
      </c>
      <c r="C57" s="14">
        <v>3000</v>
      </c>
      <c r="D57" s="14">
        <v>0</v>
      </c>
      <c r="E57" s="14">
        <v>0</v>
      </c>
      <c r="F57" s="14">
        <v>0</v>
      </c>
      <c r="G57" s="14">
        <v>3000</v>
      </c>
      <c r="H57" s="14">
        <v>0</v>
      </c>
      <c r="I57" s="14">
        <v>76.98</v>
      </c>
      <c r="J57" s="14">
        <v>79.430000000000007</v>
      </c>
      <c r="K57" s="14">
        <v>0</v>
      </c>
      <c r="L57" s="15">
        <v>-0.01</v>
      </c>
      <c r="M57" s="14">
        <v>0</v>
      </c>
      <c r="N57" s="14">
        <v>0</v>
      </c>
      <c r="O57" s="14">
        <v>0</v>
      </c>
      <c r="P57" s="14">
        <v>156.4</v>
      </c>
      <c r="Q57" s="14">
        <v>2843.6</v>
      </c>
    </row>
    <row r="58" spans="1:17">
      <c r="A58" s="2" t="s">
        <v>118</v>
      </c>
      <c r="B58" s="1" t="s">
        <v>119</v>
      </c>
      <c r="C58" s="14">
        <v>4500</v>
      </c>
      <c r="D58" s="14">
        <v>0</v>
      </c>
      <c r="E58" s="14">
        <v>0</v>
      </c>
      <c r="F58" s="14">
        <v>0</v>
      </c>
      <c r="G58" s="14">
        <v>4500</v>
      </c>
      <c r="H58" s="14">
        <v>0</v>
      </c>
      <c r="I58" s="14">
        <v>433.94</v>
      </c>
      <c r="J58" s="14">
        <v>124.05</v>
      </c>
      <c r="K58" s="14">
        <v>0</v>
      </c>
      <c r="L58" s="14">
        <v>0.11</v>
      </c>
      <c r="M58" s="14">
        <v>66.099999999999994</v>
      </c>
      <c r="N58" s="14">
        <v>0</v>
      </c>
      <c r="O58" s="14">
        <v>0</v>
      </c>
      <c r="P58" s="14">
        <v>624.20000000000005</v>
      </c>
      <c r="Q58" s="14">
        <v>3875.8</v>
      </c>
    </row>
    <row r="59" spans="1:17">
      <c r="A59" s="2" t="s">
        <v>120</v>
      </c>
      <c r="B59" s="1" t="s">
        <v>121</v>
      </c>
      <c r="C59" s="14">
        <v>6000</v>
      </c>
      <c r="D59" s="14">
        <v>0</v>
      </c>
      <c r="E59" s="14">
        <v>0</v>
      </c>
      <c r="F59" s="14">
        <v>0</v>
      </c>
      <c r="G59" s="14">
        <v>6000</v>
      </c>
      <c r="H59" s="14">
        <v>0</v>
      </c>
      <c r="I59" s="14">
        <v>734.34</v>
      </c>
      <c r="J59" s="14">
        <v>170.5</v>
      </c>
      <c r="K59" s="14">
        <v>1107.0999999999999</v>
      </c>
      <c r="L59" s="14">
        <v>0.06</v>
      </c>
      <c r="M59" s="14">
        <v>0</v>
      </c>
      <c r="N59" s="14">
        <v>0</v>
      </c>
      <c r="O59" s="14">
        <v>0</v>
      </c>
      <c r="P59" s="14">
        <v>2012</v>
      </c>
      <c r="Q59" s="14">
        <v>3988</v>
      </c>
    </row>
    <row r="60" spans="1:17">
      <c r="A60" s="2" t="s">
        <v>122</v>
      </c>
      <c r="B60" s="1" t="s">
        <v>123</v>
      </c>
      <c r="C60" s="14">
        <v>3249.9</v>
      </c>
      <c r="D60" s="14">
        <v>0</v>
      </c>
      <c r="E60" s="14">
        <v>0</v>
      </c>
      <c r="F60" s="14">
        <v>0</v>
      </c>
      <c r="G60" s="14">
        <v>3249.9</v>
      </c>
      <c r="H60" s="14">
        <v>0</v>
      </c>
      <c r="I60" s="14">
        <v>124.45</v>
      </c>
      <c r="J60" s="14">
        <v>86.06</v>
      </c>
      <c r="K60" s="14">
        <v>0</v>
      </c>
      <c r="L60" s="15">
        <v>-0.01</v>
      </c>
      <c r="M60" s="14">
        <v>0</v>
      </c>
      <c r="N60" s="14">
        <v>0</v>
      </c>
      <c r="O60" s="14">
        <v>0</v>
      </c>
      <c r="P60" s="14">
        <v>210.5</v>
      </c>
      <c r="Q60" s="14">
        <v>3039.4</v>
      </c>
    </row>
    <row r="61" spans="1:17">
      <c r="A61" s="2" t="s">
        <v>124</v>
      </c>
      <c r="B61" s="1" t="s">
        <v>125</v>
      </c>
      <c r="C61" s="14">
        <v>2000.1</v>
      </c>
      <c r="D61" s="14">
        <v>0</v>
      </c>
      <c r="E61" s="14">
        <v>0</v>
      </c>
      <c r="F61" s="14">
        <v>0</v>
      </c>
      <c r="G61" s="14">
        <v>2000.1</v>
      </c>
      <c r="H61" s="15">
        <v>-71.680000000000007</v>
      </c>
      <c r="I61" s="14">
        <v>0</v>
      </c>
      <c r="J61" s="14">
        <v>52.96</v>
      </c>
      <c r="K61" s="14">
        <v>0</v>
      </c>
      <c r="L61" s="14">
        <v>0.02</v>
      </c>
      <c r="M61" s="14">
        <v>0</v>
      </c>
      <c r="N61" s="14">
        <v>0</v>
      </c>
      <c r="O61" s="14">
        <v>0</v>
      </c>
      <c r="P61" s="14">
        <v>-18.7</v>
      </c>
      <c r="Q61" s="14">
        <v>2018.8</v>
      </c>
    </row>
    <row r="62" spans="1:17">
      <c r="A62" s="2" t="s">
        <v>126</v>
      </c>
      <c r="B62" s="1" t="s">
        <v>127</v>
      </c>
      <c r="C62" s="14">
        <v>3250.05</v>
      </c>
      <c r="D62" s="14">
        <v>0</v>
      </c>
      <c r="E62" s="14">
        <v>0</v>
      </c>
      <c r="F62" s="14">
        <v>0</v>
      </c>
      <c r="G62" s="14">
        <v>3250.05</v>
      </c>
      <c r="H62" s="14">
        <v>0</v>
      </c>
      <c r="I62" s="14">
        <v>124.46</v>
      </c>
      <c r="J62" s="14">
        <v>86.18</v>
      </c>
      <c r="K62" s="14">
        <v>1136.3599999999999</v>
      </c>
      <c r="L62" s="14">
        <v>0.15</v>
      </c>
      <c r="M62" s="14">
        <v>66.099999999999994</v>
      </c>
      <c r="N62" s="14">
        <v>0</v>
      </c>
      <c r="O62" s="14">
        <v>0</v>
      </c>
      <c r="P62" s="14">
        <v>1413.25</v>
      </c>
      <c r="Q62" s="14">
        <v>1836.8</v>
      </c>
    </row>
    <row r="63" spans="1:17">
      <c r="A63" s="2" t="s">
        <v>128</v>
      </c>
      <c r="B63" s="1" t="s">
        <v>129</v>
      </c>
      <c r="C63" s="14">
        <v>3250.05</v>
      </c>
      <c r="D63" s="14">
        <v>0</v>
      </c>
      <c r="E63" s="14">
        <v>0</v>
      </c>
      <c r="F63" s="14">
        <v>0</v>
      </c>
      <c r="G63" s="14">
        <v>3250.05</v>
      </c>
      <c r="H63" s="14">
        <v>0</v>
      </c>
      <c r="I63" s="14">
        <v>124.46</v>
      </c>
      <c r="J63" s="14">
        <v>86.06</v>
      </c>
      <c r="K63" s="14">
        <v>0</v>
      </c>
      <c r="L63" s="15">
        <v>-7.0000000000000007E-2</v>
      </c>
      <c r="M63" s="14">
        <v>0</v>
      </c>
      <c r="N63" s="14">
        <v>0</v>
      </c>
      <c r="O63" s="14">
        <v>0</v>
      </c>
      <c r="P63" s="14">
        <v>210.45</v>
      </c>
      <c r="Q63" s="14">
        <v>3039.6</v>
      </c>
    </row>
    <row r="64" spans="1:17">
      <c r="A64" s="2" t="s">
        <v>130</v>
      </c>
      <c r="B64" s="1" t="s">
        <v>131</v>
      </c>
      <c r="C64" s="14">
        <v>6000</v>
      </c>
      <c r="D64" s="14">
        <v>0</v>
      </c>
      <c r="E64" s="14">
        <v>0</v>
      </c>
      <c r="F64" s="14">
        <v>0</v>
      </c>
      <c r="G64" s="14">
        <v>6000</v>
      </c>
      <c r="H64" s="14">
        <v>0</v>
      </c>
      <c r="I64" s="14">
        <v>734.34</v>
      </c>
      <c r="J64" s="14">
        <v>171.24</v>
      </c>
      <c r="K64" s="14">
        <v>520</v>
      </c>
      <c r="L64" s="14">
        <v>0.02</v>
      </c>
      <c r="M64" s="14">
        <v>0</v>
      </c>
      <c r="N64" s="14">
        <v>0</v>
      </c>
      <c r="O64" s="14">
        <v>0</v>
      </c>
      <c r="P64" s="14">
        <v>1425.6</v>
      </c>
      <c r="Q64" s="14">
        <v>4574.3999999999996</v>
      </c>
    </row>
    <row r="65" spans="1:17">
      <c r="A65" s="2" t="s">
        <v>132</v>
      </c>
      <c r="B65" s="1" t="s">
        <v>133</v>
      </c>
      <c r="C65" s="14">
        <v>3000</v>
      </c>
      <c r="D65" s="14">
        <v>0</v>
      </c>
      <c r="E65" s="14">
        <v>0</v>
      </c>
      <c r="F65" s="14">
        <v>0</v>
      </c>
      <c r="G65" s="14">
        <v>3000</v>
      </c>
      <c r="H65" s="14">
        <v>0</v>
      </c>
      <c r="I65" s="14">
        <v>76.98</v>
      </c>
      <c r="J65" s="14">
        <v>79.540000000000006</v>
      </c>
      <c r="K65" s="14">
        <v>0</v>
      </c>
      <c r="L65" s="14">
        <v>0.18</v>
      </c>
      <c r="M65" s="14">
        <v>66.099999999999994</v>
      </c>
      <c r="N65" s="14">
        <v>150</v>
      </c>
      <c r="O65" s="14">
        <v>0</v>
      </c>
      <c r="P65" s="14">
        <v>372.8</v>
      </c>
      <c r="Q65" s="14">
        <v>2627.2</v>
      </c>
    </row>
    <row r="66" spans="1:17">
      <c r="A66" s="2" t="s">
        <v>134</v>
      </c>
      <c r="B66" s="1" t="s">
        <v>135</v>
      </c>
      <c r="C66" s="14">
        <v>6000</v>
      </c>
      <c r="D66" s="14">
        <v>0</v>
      </c>
      <c r="E66" s="14">
        <v>0</v>
      </c>
      <c r="F66" s="14">
        <v>0</v>
      </c>
      <c r="G66" s="14">
        <v>6000</v>
      </c>
      <c r="H66" s="14">
        <v>0</v>
      </c>
      <c r="I66" s="14">
        <v>734.34</v>
      </c>
      <c r="J66" s="14">
        <v>170.98</v>
      </c>
      <c r="K66" s="14">
        <v>0</v>
      </c>
      <c r="L66" s="14">
        <v>0.08</v>
      </c>
      <c r="M66" s="14">
        <v>0</v>
      </c>
      <c r="N66" s="14">
        <v>0</v>
      </c>
      <c r="O66" s="14">
        <v>0</v>
      </c>
      <c r="P66" s="14">
        <v>905.4</v>
      </c>
      <c r="Q66" s="14">
        <v>5094.6000000000004</v>
      </c>
    </row>
    <row r="67" spans="1:17">
      <c r="A67" s="2" t="s">
        <v>136</v>
      </c>
      <c r="B67" s="1" t="s">
        <v>137</v>
      </c>
      <c r="C67" s="14">
        <v>3249.9</v>
      </c>
      <c r="D67" s="14">
        <v>0</v>
      </c>
      <c r="E67" s="14">
        <v>0</v>
      </c>
      <c r="F67" s="14">
        <v>0</v>
      </c>
      <c r="G67" s="14">
        <v>3249.9</v>
      </c>
      <c r="H67" s="14">
        <v>0</v>
      </c>
      <c r="I67" s="14">
        <v>124.45</v>
      </c>
      <c r="J67" s="14">
        <v>86.06</v>
      </c>
      <c r="K67" s="14">
        <v>0</v>
      </c>
      <c r="L67" s="15">
        <v>-0.01</v>
      </c>
      <c r="M67" s="14">
        <v>0</v>
      </c>
      <c r="N67" s="14">
        <v>0</v>
      </c>
      <c r="O67" s="14">
        <v>0</v>
      </c>
      <c r="P67" s="14">
        <v>210.5</v>
      </c>
      <c r="Q67" s="14">
        <v>3039.4</v>
      </c>
    </row>
    <row r="68" spans="1:17">
      <c r="A68" s="2" t="s">
        <v>138</v>
      </c>
      <c r="B68" s="1" t="s">
        <v>139</v>
      </c>
      <c r="C68" s="14">
        <v>4000.05</v>
      </c>
      <c r="D68" s="14">
        <v>0</v>
      </c>
      <c r="E68" s="14">
        <v>533.34</v>
      </c>
      <c r="F68" s="14">
        <v>0</v>
      </c>
      <c r="G68" s="14">
        <v>4533.3900000000003</v>
      </c>
      <c r="H68" s="14">
        <v>0</v>
      </c>
      <c r="I68" s="14">
        <v>349.04</v>
      </c>
      <c r="J68" s="14">
        <v>108.55</v>
      </c>
      <c r="K68" s="14">
        <v>1430.83</v>
      </c>
      <c r="L68" s="15">
        <v>-0.03</v>
      </c>
      <c r="M68" s="14">
        <v>0</v>
      </c>
      <c r="N68" s="14">
        <v>0</v>
      </c>
      <c r="O68" s="14">
        <v>0</v>
      </c>
      <c r="P68" s="14">
        <v>1888.39</v>
      </c>
      <c r="Q68" s="14">
        <v>2645</v>
      </c>
    </row>
    <row r="69" spans="1:17">
      <c r="A69" s="2" t="s">
        <v>140</v>
      </c>
      <c r="B69" s="1" t="s">
        <v>141</v>
      </c>
      <c r="C69" s="14">
        <v>7056</v>
      </c>
      <c r="D69" s="14">
        <v>0</v>
      </c>
      <c r="E69" s="14">
        <v>0</v>
      </c>
      <c r="F69" s="14">
        <v>0</v>
      </c>
      <c r="G69" s="14">
        <v>7056</v>
      </c>
      <c r="H69" s="14">
        <v>0</v>
      </c>
      <c r="I69" s="14">
        <v>959.9</v>
      </c>
      <c r="J69" s="14">
        <v>203.22</v>
      </c>
      <c r="K69" s="14">
        <v>0</v>
      </c>
      <c r="L69" s="14">
        <v>0.08</v>
      </c>
      <c r="M69" s="14">
        <v>0</v>
      </c>
      <c r="N69" s="14">
        <v>0</v>
      </c>
      <c r="O69" s="14">
        <v>0</v>
      </c>
      <c r="P69" s="14">
        <v>1163.2</v>
      </c>
      <c r="Q69" s="14">
        <v>5892.8</v>
      </c>
    </row>
    <row r="70" spans="1:17">
      <c r="A70" s="2" t="s">
        <v>142</v>
      </c>
      <c r="B70" s="1" t="s">
        <v>143</v>
      </c>
      <c r="C70" s="14">
        <v>3000</v>
      </c>
      <c r="D70" s="14">
        <v>0</v>
      </c>
      <c r="E70" s="14">
        <v>0</v>
      </c>
      <c r="F70" s="14">
        <v>600</v>
      </c>
      <c r="G70" s="14">
        <v>3600</v>
      </c>
      <c r="H70" s="14">
        <v>0</v>
      </c>
      <c r="I70" s="14">
        <v>180.27</v>
      </c>
      <c r="J70" s="14">
        <v>79.430000000000007</v>
      </c>
      <c r="K70" s="14">
        <v>0</v>
      </c>
      <c r="L70" s="14">
        <v>0.1</v>
      </c>
      <c r="M70" s="14">
        <v>0</v>
      </c>
      <c r="N70" s="14">
        <v>0</v>
      </c>
      <c r="O70" s="14">
        <v>0</v>
      </c>
      <c r="P70" s="14">
        <v>259.8</v>
      </c>
      <c r="Q70" s="14">
        <v>3340.2</v>
      </c>
    </row>
    <row r="71" spans="1:17">
      <c r="A71" s="2" t="s">
        <v>144</v>
      </c>
      <c r="B71" s="1" t="s">
        <v>145</v>
      </c>
      <c r="C71" s="14">
        <v>20000.099999999999</v>
      </c>
      <c r="D71" s="14">
        <v>0</v>
      </c>
      <c r="E71" s="14">
        <v>0</v>
      </c>
      <c r="F71" s="14">
        <v>0</v>
      </c>
      <c r="G71" s="14">
        <v>20000.099999999999</v>
      </c>
      <c r="H71" s="14">
        <v>0</v>
      </c>
      <c r="I71" s="14">
        <v>4184.68</v>
      </c>
      <c r="J71" s="14">
        <v>606.65</v>
      </c>
      <c r="K71" s="14">
        <v>0</v>
      </c>
      <c r="L71" s="14">
        <v>0.17</v>
      </c>
      <c r="M71" s="14">
        <v>0</v>
      </c>
      <c r="N71" s="14">
        <v>1500</v>
      </c>
      <c r="O71" s="14">
        <v>0</v>
      </c>
      <c r="P71" s="14">
        <v>6291.5</v>
      </c>
      <c r="Q71" s="14">
        <v>13708.6</v>
      </c>
    </row>
    <row r="72" spans="1:17" s="7" customFormat="1">
      <c r="A72" s="17" t="s">
        <v>146</v>
      </c>
      <c r="C72" s="7" t="s">
        <v>147</v>
      </c>
      <c r="D72" s="7" t="s">
        <v>147</v>
      </c>
      <c r="E72" s="7" t="s">
        <v>147</v>
      </c>
      <c r="F72" s="7" t="s">
        <v>147</v>
      </c>
      <c r="G72" s="7" t="s">
        <v>147</v>
      </c>
      <c r="H72" s="7" t="s">
        <v>147</v>
      </c>
      <c r="I72" s="7" t="s">
        <v>147</v>
      </c>
      <c r="J72" s="7" t="s">
        <v>147</v>
      </c>
      <c r="K72" s="7" t="s">
        <v>147</v>
      </c>
      <c r="L72" s="7" t="s">
        <v>147</v>
      </c>
      <c r="M72" s="7" t="s">
        <v>147</v>
      </c>
      <c r="N72" s="7" t="s">
        <v>147</v>
      </c>
      <c r="O72" s="7" t="s">
        <v>147</v>
      </c>
      <c r="P72" s="7" t="s">
        <v>147</v>
      </c>
      <c r="Q72" s="7" t="s">
        <v>147</v>
      </c>
    </row>
    <row r="73" spans="1:17">
      <c r="C73" s="19">
        <v>273918.53000000003</v>
      </c>
      <c r="D73" s="19">
        <v>12650</v>
      </c>
      <c r="E73" s="19">
        <v>533.34</v>
      </c>
      <c r="F73" s="19">
        <v>600</v>
      </c>
      <c r="G73" s="19">
        <v>287701.87</v>
      </c>
      <c r="H73" s="20">
        <v>-324.83999999999997</v>
      </c>
      <c r="I73" s="19">
        <v>29692.16</v>
      </c>
      <c r="J73" s="19">
        <v>7660.38</v>
      </c>
      <c r="K73" s="19">
        <v>13699.7</v>
      </c>
      <c r="L73" s="19">
        <v>1.42</v>
      </c>
      <c r="M73" s="19">
        <v>1084.45</v>
      </c>
      <c r="N73" s="19">
        <v>3150</v>
      </c>
      <c r="O73" s="19">
        <v>3500</v>
      </c>
      <c r="P73" s="19">
        <v>58463.27</v>
      </c>
      <c r="Q73" s="19">
        <v>229238.6</v>
      </c>
    </row>
    <row r="75" spans="1:17">
      <c r="A75" s="12" t="s">
        <v>148</v>
      </c>
    </row>
    <row r="76" spans="1:17">
      <c r="A76" s="2" t="s">
        <v>149</v>
      </c>
      <c r="B76" s="1" t="s">
        <v>150</v>
      </c>
      <c r="C76" s="14">
        <v>3898.95</v>
      </c>
      <c r="D76" s="14">
        <v>0</v>
      </c>
      <c r="E76" s="14">
        <v>0</v>
      </c>
      <c r="F76" s="14">
        <v>0</v>
      </c>
      <c r="G76" s="14">
        <v>3898.95</v>
      </c>
      <c r="H76" s="14">
        <v>0</v>
      </c>
      <c r="I76" s="14">
        <v>332.86</v>
      </c>
      <c r="J76" s="14">
        <v>105.58</v>
      </c>
      <c r="K76" s="14">
        <v>0</v>
      </c>
      <c r="L76" s="14">
        <v>0.11</v>
      </c>
      <c r="M76" s="14">
        <v>0</v>
      </c>
      <c r="N76" s="14">
        <v>0</v>
      </c>
      <c r="O76" s="14">
        <v>0</v>
      </c>
      <c r="P76" s="14">
        <v>438.55</v>
      </c>
      <c r="Q76" s="14">
        <v>3460.4</v>
      </c>
    </row>
    <row r="77" spans="1:17">
      <c r="A77" s="2" t="s">
        <v>151</v>
      </c>
      <c r="B77" s="1" t="s">
        <v>152</v>
      </c>
      <c r="C77" s="14">
        <v>4834.05</v>
      </c>
      <c r="D77" s="14">
        <v>0</v>
      </c>
      <c r="E77" s="14">
        <v>0</v>
      </c>
      <c r="F77" s="14">
        <v>0</v>
      </c>
      <c r="G77" s="14">
        <v>4834.05</v>
      </c>
      <c r="H77" s="14">
        <v>0</v>
      </c>
      <c r="I77" s="14">
        <v>493.8</v>
      </c>
      <c r="J77" s="14">
        <v>135.57</v>
      </c>
      <c r="K77" s="14">
        <v>1433.63</v>
      </c>
      <c r="L77" s="15">
        <v>-0.01</v>
      </c>
      <c r="M77" s="14">
        <v>39.659999999999997</v>
      </c>
      <c r="N77" s="14">
        <v>0</v>
      </c>
      <c r="O77" s="14">
        <v>0</v>
      </c>
      <c r="P77" s="14">
        <v>2102.65</v>
      </c>
      <c r="Q77" s="14">
        <v>2731.4</v>
      </c>
    </row>
    <row r="78" spans="1:17">
      <c r="A78" s="2" t="s">
        <v>153</v>
      </c>
      <c r="B78" s="1" t="s">
        <v>154</v>
      </c>
      <c r="C78" s="14">
        <v>2782.5</v>
      </c>
      <c r="D78" s="14">
        <v>0</v>
      </c>
      <c r="E78" s="14">
        <v>0</v>
      </c>
      <c r="F78" s="14">
        <v>0</v>
      </c>
      <c r="G78" s="14">
        <v>2782.5</v>
      </c>
      <c r="H78" s="14">
        <v>0</v>
      </c>
      <c r="I78" s="14">
        <v>53.32</v>
      </c>
      <c r="J78" s="14">
        <v>74.17</v>
      </c>
      <c r="K78" s="14">
        <v>0</v>
      </c>
      <c r="L78" s="14">
        <v>0.01</v>
      </c>
      <c r="M78" s="14">
        <v>0</v>
      </c>
      <c r="N78" s="14">
        <v>0</v>
      </c>
      <c r="O78" s="14">
        <v>0</v>
      </c>
      <c r="P78" s="14">
        <v>127.5</v>
      </c>
      <c r="Q78" s="14">
        <v>2655</v>
      </c>
    </row>
    <row r="79" spans="1:17" s="7" customFormat="1">
      <c r="A79" s="17" t="s">
        <v>146</v>
      </c>
      <c r="C79" s="7" t="s">
        <v>147</v>
      </c>
      <c r="D79" s="7" t="s">
        <v>147</v>
      </c>
      <c r="E79" s="7" t="s">
        <v>147</v>
      </c>
      <c r="F79" s="7" t="s">
        <v>147</v>
      </c>
      <c r="G79" s="7" t="s">
        <v>147</v>
      </c>
      <c r="H79" s="7" t="s">
        <v>147</v>
      </c>
      <c r="I79" s="7" t="s">
        <v>147</v>
      </c>
      <c r="J79" s="7" t="s">
        <v>147</v>
      </c>
      <c r="K79" s="7" t="s">
        <v>147</v>
      </c>
      <c r="L79" s="7" t="s">
        <v>147</v>
      </c>
      <c r="M79" s="7" t="s">
        <v>147</v>
      </c>
      <c r="N79" s="7" t="s">
        <v>147</v>
      </c>
      <c r="O79" s="7" t="s">
        <v>147</v>
      </c>
      <c r="P79" s="7" t="s">
        <v>147</v>
      </c>
      <c r="Q79" s="7" t="s">
        <v>147</v>
      </c>
    </row>
    <row r="80" spans="1:17">
      <c r="C80" s="19">
        <v>11515.5</v>
      </c>
      <c r="D80" s="19">
        <v>0</v>
      </c>
      <c r="E80" s="19">
        <v>0</v>
      </c>
      <c r="F80" s="19">
        <v>0</v>
      </c>
      <c r="G80" s="19">
        <v>11515.5</v>
      </c>
      <c r="H80" s="19">
        <v>0</v>
      </c>
      <c r="I80" s="19">
        <v>879.98</v>
      </c>
      <c r="J80" s="19">
        <v>315.32</v>
      </c>
      <c r="K80" s="19">
        <v>1433.63</v>
      </c>
      <c r="L80" s="19">
        <v>0.11</v>
      </c>
      <c r="M80" s="19">
        <v>39.659999999999997</v>
      </c>
      <c r="N80" s="19">
        <v>0</v>
      </c>
      <c r="O80" s="19">
        <v>0</v>
      </c>
      <c r="P80" s="19">
        <v>2668.7</v>
      </c>
      <c r="Q80" s="19">
        <v>8846.7999999999993</v>
      </c>
    </row>
    <row r="82" spans="1:17" s="7" customFormat="1">
      <c r="A82" s="16"/>
      <c r="C82" s="7" t="s">
        <v>155</v>
      </c>
      <c r="D82" s="7" t="s">
        <v>155</v>
      </c>
      <c r="E82" s="7" t="s">
        <v>155</v>
      </c>
      <c r="F82" s="7" t="s">
        <v>155</v>
      </c>
      <c r="G82" s="7" t="s">
        <v>155</v>
      </c>
      <c r="H82" s="7" t="s">
        <v>155</v>
      </c>
      <c r="I82" s="7" t="s">
        <v>155</v>
      </c>
      <c r="J82" s="7" t="s">
        <v>155</v>
      </c>
      <c r="K82" s="7" t="s">
        <v>155</v>
      </c>
      <c r="L82" s="7" t="s">
        <v>155</v>
      </c>
      <c r="M82" s="7" t="s">
        <v>155</v>
      </c>
      <c r="N82" s="7" t="s">
        <v>155</v>
      </c>
      <c r="O82" s="7" t="s">
        <v>155</v>
      </c>
      <c r="P82" s="7" t="s">
        <v>155</v>
      </c>
      <c r="Q82" s="7" t="s">
        <v>155</v>
      </c>
    </row>
    <row r="83" spans="1:17">
      <c r="A83" s="17" t="s">
        <v>156</v>
      </c>
      <c r="B83" s="1" t="s">
        <v>157</v>
      </c>
      <c r="C83" s="19">
        <v>285434.03000000003</v>
      </c>
      <c r="D83" s="19">
        <v>12650</v>
      </c>
      <c r="E83" s="19">
        <v>533.34</v>
      </c>
      <c r="F83" s="19">
        <v>600</v>
      </c>
      <c r="G83" s="19">
        <v>299217.37</v>
      </c>
      <c r="H83" s="20">
        <v>-324.83999999999997</v>
      </c>
      <c r="I83" s="19">
        <v>30572.14</v>
      </c>
      <c r="J83" s="19">
        <v>7975.7</v>
      </c>
      <c r="K83" s="19">
        <v>15133.33</v>
      </c>
      <c r="L83" s="19">
        <v>1.53</v>
      </c>
      <c r="M83" s="19">
        <v>1124.1099999999999</v>
      </c>
      <c r="N83" s="19">
        <v>3150</v>
      </c>
      <c r="O83" s="19">
        <v>3500</v>
      </c>
      <c r="P83" s="19">
        <v>61131.97</v>
      </c>
      <c r="Q83" s="19">
        <v>238085.4</v>
      </c>
    </row>
    <row r="85" spans="1:17">
      <c r="C85" s="1" t="s">
        <v>157</v>
      </c>
      <c r="D85" s="1" t="s">
        <v>157</v>
      </c>
      <c r="E85" s="1" t="s">
        <v>157</v>
      </c>
      <c r="F85" s="1" t="s">
        <v>157</v>
      </c>
      <c r="G85" s="1" t="s">
        <v>157</v>
      </c>
      <c r="H85" s="1" t="s">
        <v>157</v>
      </c>
      <c r="I85" s="1" t="s">
        <v>157</v>
      </c>
      <c r="J85" s="1" t="s">
        <v>157</v>
      </c>
      <c r="K85" s="1" t="s">
        <v>157</v>
      </c>
      <c r="L85" s="1" t="s">
        <v>157</v>
      </c>
      <c r="M85" s="1" t="s">
        <v>157</v>
      </c>
      <c r="N85" s="1" t="s">
        <v>157</v>
      </c>
      <c r="O85" s="1" t="s">
        <v>157</v>
      </c>
      <c r="P85" s="1" t="s">
        <v>157</v>
      </c>
      <c r="Q85" s="1" t="s">
        <v>157</v>
      </c>
    </row>
    <row r="86" spans="1:17">
      <c r="A86" s="2" t="s">
        <v>157</v>
      </c>
      <c r="B86" s="1" t="s">
        <v>157</v>
      </c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</row>
  </sheetData>
  <mergeCells count="4">
    <mergeCell ref="B1:C1"/>
    <mergeCell ref="B2:C2"/>
    <mergeCell ref="B3:C3"/>
    <mergeCell ref="B4:C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84"/>
  <sheetViews>
    <sheetView workbookViewId="0">
      <selection activeCell="H10" sqref="H10"/>
    </sheetView>
  </sheetViews>
  <sheetFormatPr baseColWidth="10" defaultRowHeight="15"/>
  <cols>
    <col min="3" max="3" width="18.85546875" bestFit="1" customWidth="1"/>
    <col min="4" max="4" width="18" customWidth="1"/>
    <col min="5" max="5" width="36" bestFit="1" customWidth="1"/>
  </cols>
  <sheetData>
    <row r="1" spans="1:10">
      <c r="A1" s="34" t="s">
        <v>0</v>
      </c>
      <c r="B1" s="33"/>
      <c r="C1" s="33"/>
      <c r="D1" s="33"/>
      <c r="E1" s="33"/>
      <c r="F1" s="33"/>
      <c r="G1" s="33"/>
      <c r="H1" s="33"/>
      <c r="I1" s="33"/>
      <c r="J1" s="33"/>
    </row>
    <row r="2" spans="1:10">
      <c r="A2" s="35" t="s">
        <v>1</v>
      </c>
      <c r="B2" s="33"/>
      <c r="C2" s="33"/>
      <c r="D2" s="33"/>
      <c r="E2" s="33"/>
      <c r="F2" s="33"/>
      <c r="G2" s="33"/>
      <c r="H2" s="33"/>
      <c r="I2" s="33"/>
      <c r="J2" s="33"/>
    </row>
    <row r="3" spans="1:10" ht="23.25">
      <c r="A3" s="37" t="s">
        <v>2</v>
      </c>
      <c r="B3" s="36"/>
      <c r="C3" s="38"/>
      <c r="D3" s="36"/>
      <c r="E3" s="36"/>
      <c r="F3" s="33"/>
      <c r="G3" s="33"/>
      <c r="H3" s="33"/>
      <c r="I3" s="33"/>
      <c r="J3" s="33"/>
    </row>
    <row r="4" spans="1:10" ht="15.75">
      <c r="A4" s="39" t="s">
        <v>164</v>
      </c>
      <c r="B4" s="36"/>
      <c r="C4" s="36"/>
      <c r="D4" s="36"/>
      <c r="E4" s="36"/>
      <c r="F4" s="33"/>
      <c r="G4" s="33"/>
      <c r="H4" s="33"/>
      <c r="I4" s="33"/>
      <c r="J4" s="33"/>
    </row>
    <row r="6" spans="1:10">
      <c r="A6" s="40"/>
      <c r="B6" s="40"/>
      <c r="C6" s="40"/>
      <c r="D6" s="40"/>
      <c r="E6" s="40"/>
      <c r="F6" s="40"/>
      <c r="G6" s="40"/>
      <c r="H6" s="40"/>
      <c r="I6" s="33"/>
      <c r="J6" s="33"/>
    </row>
    <row r="7" spans="1:10">
      <c r="A7" s="41"/>
      <c r="B7" s="41"/>
      <c r="C7" s="41"/>
      <c r="D7" s="41"/>
      <c r="E7" s="41"/>
      <c r="F7" s="41"/>
      <c r="G7" s="41"/>
      <c r="H7" s="41"/>
      <c r="I7" s="33"/>
      <c r="J7" s="33"/>
    </row>
    <row r="8" spans="1:10">
      <c r="A8" s="43" t="s">
        <v>165</v>
      </c>
      <c r="B8" s="43" t="s">
        <v>166</v>
      </c>
      <c r="C8" s="43" t="s">
        <v>167</v>
      </c>
      <c r="D8" s="44" t="s">
        <v>168</v>
      </c>
      <c r="E8" s="43" t="s">
        <v>169</v>
      </c>
      <c r="F8" s="42"/>
      <c r="G8" s="42"/>
      <c r="H8" s="42"/>
      <c r="I8" s="42"/>
      <c r="J8" s="42"/>
    </row>
    <row r="9" spans="1:10">
      <c r="A9" s="45" t="s">
        <v>34</v>
      </c>
      <c r="B9" s="33">
        <v>1467420064</v>
      </c>
      <c r="C9" s="33" t="s">
        <v>170</v>
      </c>
      <c r="D9" s="33">
        <v>12758.800000000001</v>
      </c>
      <c r="E9" s="33" t="s">
        <v>35</v>
      </c>
      <c r="F9" s="33"/>
      <c r="G9" s="33"/>
      <c r="H9" s="33"/>
      <c r="I9" s="33"/>
      <c r="J9" s="33"/>
    </row>
    <row r="10" spans="1:10">
      <c r="A10" s="45" t="s">
        <v>44</v>
      </c>
      <c r="B10" s="33">
        <v>2615562821</v>
      </c>
      <c r="C10" s="33" t="s">
        <v>170</v>
      </c>
      <c r="D10" s="33">
        <v>1771.8000000000002</v>
      </c>
      <c r="E10" s="33" t="s">
        <v>45</v>
      </c>
      <c r="F10" s="33"/>
      <c r="G10" s="33"/>
      <c r="H10" s="33"/>
      <c r="I10" s="33"/>
      <c r="J10" s="33"/>
    </row>
    <row r="11" spans="1:10">
      <c r="A11" s="45" t="s">
        <v>50</v>
      </c>
      <c r="B11" s="33">
        <v>2943846814</v>
      </c>
      <c r="C11" s="33" t="s">
        <v>170</v>
      </c>
      <c r="D11" s="33">
        <v>2484.6000000000004</v>
      </c>
      <c r="E11" s="33" t="s">
        <v>51</v>
      </c>
      <c r="F11" s="33"/>
      <c r="G11" s="33"/>
      <c r="H11" s="33"/>
      <c r="I11" s="33"/>
      <c r="J11" s="33"/>
    </row>
    <row r="12" spans="1:10">
      <c r="A12" s="45" t="s">
        <v>52</v>
      </c>
      <c r="B12" s="33">
        <v>2637315589</v>
      </c>
      <c r="C12" s="33" t="s">
        <v>170</v>
      </c>
      <c r="D12" s="33">
        <v>7236</v>
      </c>
      <c r="E12" s="33" t="s">
        <v>53</v>
      </c>
      <c r="F12" s="33"/>
      <c r="G12" s="33"/>
      <c r="H12" s="33"/>
      <c r="I12" s="33"/>
      <c r="J12" s="33"/>
    </row>
    <row r="13" spans="1:10">
      <c r="A13" s="45" t="s">
        <v>62</v>
      </c>
      <c r="B13" s="33">
        <v>2734223152</v>
      </c>
      <c r="C13" s="33" t="s">
        <v>170</v>
      </c>
      <c r="D13" s="33">
        <v>9955.2000000000007</v>
      </c>
      <c r="E13" s="33" t="s">
        <v>63</v>
      </c>
      <c r="F13" s="33"/>
      <c r="G13" s="33"/>
      <c r="H13" s="33"/>
      <c r="I13" s="33"/>
      <c r="J13" s="33"/>
    </row>
    <row r="14" spans="1:10">
      <c r="A14" s="45" t="s">
        <v>88</v>
      </c>
      <c r="B14" s="33">
        <v>2760229598</v>
      </c>
      <c r="C14" s="33" t="s">
        <v>170</v>
      </c>
      <c r="D14" s="33">
        <v>4858.6000000000004</v>
      </c>
      <c r="E14" s="33" t="s">
        <v>89</v>
      </c>
      <c r="F14" s="33"/>
      <c r="G14" s="33"/>
      <c r="H14" s="33"/>
      <c r="I14" s="33"/>
      <c r="J14" s="33"/>
    </row>
    <row r="15" spans="1:10">
      <c r="A15" s="45" t="s">
        <v>90</v>
      </c>
      <c r="B15" s="33">
        <v>1404990536</v>
      </c>
      <c r="C15" s="33" t="s">
        <v>170</v>
      </c>
      <c r="D15" s="33">
        <v>1553</v>
      </c>
      <c r="E15" s="33" t="s">
        <v>91</v>
      </c>
      <c r="F15" s="33"/>
      <c r="G15" s="33"/>
      <c r="H15" s="33"/>
      <c r="I15" s="33"/>
      <c r="J15" s="33"/>
    </row>
    <row r="16" spans="1:10">
      <c r="A16" s="45" t="s">
        <v>130</v>
      </c>
      <c r="B16" s="33">
        <v>2729733183</v>
      </c>
      <c r="C16" s="33" t="s">
        <v>170</v>
      </c>
      <c r="D16" s="33">
        <v>4574.4000000000005</v>
      </c>
      <c r="E16" s="33" t="s">
        <v>131</v>
      </c>
      <c r="F16" s="33"/>
      <c r="G16" s="33"/>
      <c r="H16" s="33"/>
      <c r="I16" s="33"/>
      <c r="J16" s="33"/>
    </row>
    <row r="17" spans="1:5">
      <c r="A17" s="45" t="s">
        <v>94</v>
      </c>
      <c r="B17" s="33">
        <v>2864339452</v>
      </c>
      <c r="C17" s="33" t="s">
        <v>170</v>
      </c>
      <c r="D17" s="33">
        <v>2469.2000000000003</v>
      </c>
      <c r="E17" s="33" t="s">
        <v>95</v>
      </c>
    </row>
    <row r="18" spans="1:5">
      <c r="A18" s="45" t="s">
        <v>92</v>
      </c>
      <c r="B18" s="33">
        <v>2884661508</v>
      </c>
      <c r="C18" s="33" t="s">
        <v>170</v>
      </c>
      <c r="D18" s="33">
        <v>2213.8000000000002</v>
      </c>
      <c r="E18" s="33" t="s">
        <v>93</v>
      </c>
    </row>
    <row r="19" spans="1:5">
      <c r="A19" s="45" t="s">
        <v>138</v>
      </c>
      <c r="B19" s="33">
        <v>2937082010</v>
      </c>
      <c r="C19" s="33" t="s">
        <v>170</v>
      </c>
      <c r="D19" s="33">
        <v>2645</v>
      </c>
      <c r="E19" s="33" t="s">
        <v>139</v>
      </c>
    </row>
    <row r="20" spans="1:5">
      <c r="A20" s="45" t="s">
        <v>48</v>
      </c>
      <c r="B20" s="33">
        <v>2893195635</v>
      </c>
      <c r="C20" s="33" t="s">
        <v>170</v>
      </c>
      <c r="D20" s="33">
        <v>2487.4</v>
      </c>
      <c r="E20" s="33" t="s">
        <v>49</v>
      </c>
    </row>
    <row r="21" spans="1:5">
      <c r="A21" s="45" t="s">
        <v>70</v>
      </c>
      <c r="B21" s="33">
        <v>2945821312</v>
      </c>
      <c r="C21" s="33" t="s">
        <v>170</v>
      </c>
      <c r="D21" s="33">
        <v>2777.2000000000003</v>
      </c>
      <c r="E21" s="33" t="s">
        <v>71</v>
      </c>
    </row>
    <row r="22" spans="1:5">
      <c r="A22" s="45" t="s">
        <v>74</v>
      </c>
      <c r="B22" s="33">
        <v>2887709471</v>
      </c>
      <c r="C22" s="33" t="s">
        <v>170</v>
      </c>
      <c r="D22" s="33">
        <v>2227.4</v>
      </c>
      <c r="E22" s="33" t="s">
        <v>75</v>
      </c>
    </row>
    <row r="23" spans="1:5">
      <c r="A23" s="45" t="s">
        <v>118</v>
      </c>
      <c r="B23" s="33">
        <v>2894923057</v>
      </c>
      <c r="C23" s="33" t="s">
        <v>170</v>
      </c>
      <c r="D23" s="33">
        <v>3875.8</v>
      </c>
      <c r="E23" s="33" t="s">
        <v>119</v>
      </c>
    </row>
    <row r="24" spans="1:5">
      <c r="A24" s="45" t="s">
        <v>76</v>
      </c>
      <c r="B24" s="33">
        <v>1109785957</v>
      </c>
      <c r="C24" s="33" t="s">
        <v>170</v>
      </c>
      <c r="D24" s="33">
        <v>2224.4</v>
      </c>
      <c r="E24" s="33" t="s">
        <v>77</v>
      </c>
    </row>
    <row r="25" spans="1:5">
      <c r="A25" s="45" t="s">
        <v>84</v>
      </c>
      <c r="B25" s="33">
        <v>2786636659</v>
      </c>
      <c r="C25" s="33" t="s">
        <v>170</v>
      </c>
      <c r="D25" s="33">
        <v>1898</v>
      </c>
      <c r="E25" s="33" t="s">
        <v>85</v>
      </c>
    </row>
    <row r="26" spans="1:5">
      <c r="A26" s="45" t="s">
        <v>86</v>
      </c>
      <c r="B26" s="33">
        <v>2836484549</v>
      </c>
      <c r="C26" s="33" t="s">
        <v>170</v>
      </c>
      <c r="D26" s="33">
        <v>2808.6000000000004</v>
      </c>
      <c r="E26" s="33" t="s">
        <v>87</v>
      </c>
    </row>
    <row r="27" spans="1:5">
      <c r="A27" s="45" t="s">
        <v>126</v>
      </c>
      <c r="B27" s="33">
        <v>1413691810</v>
      </c>
      <c r="C27" s="33" t="s">
        <v>170</v>
      </c>
      <c r="D27" s="33">
        <v>1836.8000000000002</v>
      </c>
      <c r="E27" s="33" t="s">
        <v>127</v>
      </c>
    </row>
    <row r="28" spans="1:5">
      <c r="A28" s="45" t="s">
        <v>46</v>
      </c>
      <c r="B28" s="33">
        <v>2987650868</v>
      </c>
      <c r="C28" s="33" t="s">
        <v>170</v>
      </c>
      <c r="D28" s="33">
        <v>5892.8</v>
      </c>
      <c r="E28" s="33" t="s">
        <v>47</v>
      </c>
    </row>
    <row r="29" spans="1:5">
      <c r="A29" s="45" t="s">
        <v>68</v>
      </c>
      <c r="B29" s="33">
        <v>2949799338</v>
      </c>
      <c r="C29" s="33" t="s">
        <v>170</v>
      </c>
      <c r="D29" s="33">
        <v>2277.4</v>
      </c>
      <c r="E29" s="33" t="s">
        <v>69</v>
      </c>
    </row>
    <row r="30" spans="1:5">
      <c r="A30" s="45" t="s">
        <v>32</v>
      </c>
      <c r="B30" s="33">
        <v>2914894898</v>
      </c>
      <c r="C30" s="33" t="s">
        <v>170</v>
      </c>
      <c r="D30" s="33">
        <v>2777.4</v>
      </c>
      <c r="E30" s="33" t="s">
        <v>33</v>
      </c>
    </row>
    <row r="31" spans="1:5">
      <c r="A31" s="45" t="s">
        <v>112</v>
      </c>
      <c r="B31" s="33">
        <v>2985396239</v>
      </c>
      <c r="C31" s="33" t="s">
        <v>170</v>
      </c>
      <c r="D31" s="33">
        <v>2735.6000000000004</v>
      </c>
      <c r="E31" s="33" t="s">
        <v>113</v>
      </c>
    </row>
    <row r="32" spans="1:5">
      <c r="A32" s="45" t="s">
        <v>40</v>
      </c>
      <c r="B32" s="33">
        <v>2966659578</v>
      </c>
      <c r="C32" s="33" t="s">
        <v>170</v>
      </c>
      <c r="D32" s="33">
        <v>4271.2</v>
      </c>
      <c r="E32" s="33" t="s">
        <v>41</v>
      </c>
    </row>
    <row r="33" spans="1:5">
      <c r="A33" s="45" t="s">
        <v>140</v>
      </c>
      <c r="B33" s="33">
        <v>2952243423</v>
      </c>
      <c r="C33" s="33" t="s">
        <v>170</v>
      </c>
      <c r="D33" s="33">
        <v>5892.8</v>
      </c>
      <c r="E33" s="33" t="s">
        <v>141</v>
      </c>
    </row>
    <row r="34" spans="1:5">
      <c r="A34" s="45" t="s">
        <v>120</v>
      </c>
      <c r="B34" s="33">
        <v>2986479715</v>
      </c>
      <c r="C34" s="33" t="s">
        <v>170</v>
      </c>
      <c r="D34" s="33">
        <v>3988</v>
      </c>
      <c r="E34" s="33" t="s">
        <v>121</v>
      </c>
    </row>
    <row r="35" spans="1:5">
      <c r="A35" s="45" t="s">
        <v>38</v>
      </c>
      <c r="B35" s="33">
        <v>1296442625</v>
      </c>
      <c r="C35" s="33" t="s">
        <v>170</v>
      </c>
      <c r="D35" s="33">
        <v>2377.4</v>
      </c>
      <c r="E35" s="33" t="s">
        <v>39</v>
      </c>
    </row>
    <row r="36" spans="1:5">
      <c r="A36" s="45" t="s">
        <v>106</v>
      </c>
      <c r="B36" s="33">
        <v>1116673821</v>
      </c>
      <c r="C36" s="33" t="s">
        <v>170</v>
      </c>
      <c r="D36" s="33">
        <v>2018.8000000000002</v>
      </c>
      <c r="E36" s="33" t="s">
        <v>107</v>
      </c>
    </row>
    <row r="37" spans="1:5">
      <c r="A37" s="45" t="s">
        <v>124</v>
      </c>
      <c r="B37" s="33">
        <v>2872910578</v>
      </c>
      <c r="C37" s="33" t="s">
        <v>170</v>
      </c>
      <c r="D37" s="33">
        <v>2018.8000000000002</v>
      </c>
      <c r="E37" s="33" t="s">
        <v>125</v>
      </c>
    </row>
    <row r="38" spans="1:5">
      <c r="A38" s="45" t="s">
        <v>100</v>
      </c>
      <c r="B38" s="33">
        <v>2782513943</v>
      </c>
      <c r="C38" s="33" t="s">
        <v>170</v>
      </c>
      <c r="D38" s="33">
        <v>2425.8000000000002</v>
      </c>
      <c r="E38" s="33" t="s">
        <v>101</v>
      </c>
    </row>
    <row r="39" spans="1:5">
      <c r="A39" s="45" t="s">
        <v>108</v>
      </c>
      <c r="B39" s="33">
        <v>2934137264</v>
      </c>
      <c r="C39" s="33" t="s">
        <v>170</v>
      </c>
      <c r="D39" s="33">
        <v>2934.4</v>
      </c>
      <c r="E39" s="33" t="s">
        <v>109</v>
      </c>
    </row>
    <row r="40" spans="1:5">
      <c r="A40" s="45" t="s">
        <v>110</v>
      </c>
      <c r="B40" s="33">
        <v>2912923548</v>
      </c>
      <c r="C40" s="33" t="s">
        <v>170</v>
      </c>
      <c r="D40" s="33">
        <v>5094.6000000000004</v>
      </c>
      <c r="E40" s="33" t="s">
        <v>111</v>
      </c>
    </row>
    <row r="41" spans="1:5">
      <c r="A41" s="45" t="s">
        <v>132</v>
      </c>
      <c r="B41" s="33">
        <v>2929389652</v>
      </c>
      <c r="C41" s="33" t="s">
        <v>170</v>
      </c>
      <c r="D41" s="33">
        <v>2627.2000000000003</v>
      </c>
      <c r="E41" s="33" t="s">
        <v>133</v>
      </c>
    </row>
    <row r="42" spans="1:5">
      <c r="A42" s="45" t="s">
        <v>66</v>
      </c>
      <c r="B42" s="33">
        <v>1202735490</v>
      </c>
      <c r="C42" s="33" t="s">
        <v>170</v>
      </c>
      <c r="D42" s="33">
        <v>3497.8</v>
      </c>
      <c r="E42" s="33" t="s">
        <v>67</v>
      </c>
    </row>
    <row r="43" spans="1:5">
      <c r="A43" s="45" t="s">
        <v>149</v>
      </c>
      <c r="B43" s="33">
        <v>1461266012</v>
      </c>
      <c r="C43" s="33" t="s">
        <v>170</v>
      </c>
      <c r="D43" s="33">
        <v>3460.4</v>
      </c>
      <c r="E43" s="33" t="s">
        <v>150</v>
      </c>
    </row>
    <row r="44" spans="1:5">
      <c r="A44" s="45" t="s">
        <v>151</v>
      </c>
      <c r="B44" s="33">
        <v>1110334472</v>
      </c>
      <c r="C44" s="33" t="s">
        <v>170</v>
      </c>
      <c r="D44" s="33">
        <v>2731.4</v>
      </c>
      <c r="E44" s="33" t="s">
        <v>152</v>
      </c>
    </row>
    <row r="45" spans="1:5">
      <c r="A45" s="45" t="s">
        <v>153</v>
      </c>
      <c r="B45" s="33">
        <v>2648514283</v>
      </c>
      <c r="C45" s="33" t="s">
        <v>170</v>
      </c>
      <c r="D45" s="33">
        <v>2655</v>
      </c>
      <c r="E45" s="33" t="s">
        <v>154</v>
      </c>
    </row>
    <row r="46" spans="1:5">
      <c r="A46" s="45" t="s">
        <v>80</v>
      </c>
      <c r="B46" s="33">
        <v>2975878772</v>
      </c>
      <c r="C46" s="33" t="s">
        <v>170</v>
      </c>
      <c r="D46" s="33">
        <v>2843.6000000000004</v>
      </c>
      <c r="E46" s="33" t="s">
        <v>81</v>
      </c>
    </row>
    <row r="47" spans="1:5">
      <c r="A47" s="45" t="s">
        <v>56</v>
      </c>
      <c r="B47" s="33">
        <v>1138849846</v>
      </c>
      <c r="C47" s="33" t="s">
        <v>170</v>
      </c>
      <c r="D47" s="33">
        <v>2426.2000000000003</v>
      </c>
      <c r="E47" s="33" t="s">
        <v>57</v>
      </c>
    </row>
    <row r="48" spans="1:5">
      <c r="A48" s="45" t="s">
        <v>60</v>
      </c>
      <c r="B48" s="33">
        <v>1175980984</v>
      </c>
      <c r="C48" s="33" t="s">
        <v>170</v>
      </c>
      <c r="D48" s="33">
        <v>2627.4</v>
      </c>
      <c r="E48" s="33" t="s">
        <v>61</v>
      </c>
    </row>
    <row r="49" spans="1:5">
      <c r="A49" s="45" t="s">
        <v>128</v>
      </c>
      <c r="B49" s="33">
        <v>1256161685</v>
      </c>
      <c r="C49" s="33" t="s">
        <v>170</v>
      </c>
      <c r="D49" s="33">
        <v>3039.6000000000004</v>
      </c>
      <c r="E49" s="33" t="s">
        <v>129</v>
      </c>
    </row>
    <row r="50" spans="1:5">
      <c r="A50" s="45" t="s">
        <v>116</v>
      </c>
      <c r="B50" s="33">
        <v>1123271927</v>
      </c>
      <c r="C50" s="33" t="s">
        <v>170</v>
      </c>
      <c r="D50" s="33">
        <v>2843.6000000000004</v>
      </c>
      <c r="E50" s="33" t="s">
        <v>117</v>
      </c>
    </row>
    <row r="51" spans="1:5">
      <c r="A51" s="45" t="s">
        <v>26</v>
      </c>
      <c r="B51" s="33">
        <v>1500494283</v>
      </c>
      <c r="C51" s="33" t="s">
        <v>170</v>
      </c>
      <c r="D51" s="33">
        <v>2633</v>
      </c>
      <c r="E51" s="33" t="s">
        <v>27</v>
      </c>
    </row>
    <row r="52" spans="1:5">
      <c r="A52" s="45" t="s">
        <v>114</v>
      </c>
      <c r="B52" s="33">
        <v>2728294178</v>
      </c>
      <c r="C52" s="33" t="s">
        <v>170</v>
      </c>
      <c r="D52" s="33">
        <v>8117.2000000000007</v>
      </c>
      <c r="E52" s="33" t="s">
        <v>115</v>
      </c>
    </row>
    <row r="53" spans="1:5">
      <c r="A53" s="45" t="s">
        <v>96</v>
      </c>
      <c r="B53" s="33">
        <v>1500005959</v>
      </c>
      <c r="C53" s="33" t="s">
        <v>170</v>
      </c>
      <c r="D53" s="33">
        <v>2880.4</v>
      </c>
      <c r="E53" s="33" t="s">
        <v>97</v>
      </c>
    </row>
    <row r="54" spans="1:5">
      <c r="A54" s="45" t="s">
        <v>42</v>
      </c>
      <c r="B54" s="33">
        <v>2798079789</v>
      </c>
      <c r="C54" s="33" t="s">
        <v>170</v>
      </c>
      <c r="D54" s="33">
        <v>2843.6000000000004</v>
      </c>
      <c r="E54" s="33" t="s">
        <v>43</v>
      </c>
    </row>
    <row r="55" spans="1:5">
      <c r="A55" s="45" t="s">
        <v>58</v>
      </c>
      <c r="B55" s="33">
        <v>1501656422</v>
      </c>
      <c r="C55" s="33" t="s">
        <v>170</v>
      </c>
      <c r="D55" s="33">
        <v>4337</v>
      </c>
      <c r="E55" s="33" t="s">
        <v>59</v>
      </c>
    </row>
    <row r="56" spans="1:5">
      <c r="A56" s="45" t="s">
        <v>78</v>
      </c>
      <c r="B56" s="33">
        <v>2867151373</v>
      </c>
      <c r="C56" s="33" t="s">
        <v>170</v>
      </c>
      <c r="D56" s="33">
        <v>2931.4</v>
      </c>
      <c r="E56" s="33" t="s">
        <v>79</v>
      </c>
    </row>
    <row r="57" spans="1:5">
      <c r="A57" s="45" t="s">
        <v>64</v>
      </c>
      <c r="B57" s="33">
        <v>1501643150</v>
      </c>
      <c r="C57" s="33" t="s">
        <v>170</v>
      </c>
      <c r="D57" s="33">
        <v>2639.6000000000004</v>
      </c>
      <c r="E57" s="33" t="s">
        <v>65</v>
      </c>
    </row>
    <row r="58" spans="1:5">
      <c r="A58" s="45" t="s">
        <v>98</v>
      </c>
      <c r="B58" s="33">
        <v>2909281894</v>
      </c>
      <c r="C58" s="33" t="s">
        <v>170</v>
      </c>
      <c r="D58" s="33">
        <v>5662.4000000000005</v>
      </c>
      <c r="E58" s="33" t="s">
        <v>99</v>
      </c>
    </row>
    <row r="59" spans="1:5">
      <c r="A59" s="45" t="s">
        <v>28</v>
      </c>
      <c r="B59" s="33">
        <v>2837094892</v>
      </c>
      <c r="C59" s="33" t="s">
        <v>170</v>
      </c>
      <c r="D59" s="33">
        <v>10876.800000000001</v>
      </c>
      <c r="E59" s="33" t="s">
        <v>29</v>
      </c>
    </row>
    <row r="60" spans="1:5">
      <c r="A60" s="45" t="s">
        <v>36</v>
      </c>
      <c r="B60" s="33">
        <v>2786907288</v>
      </c>
      <c r="C60" s="33" t="s">
        <v>170</v>
      </c>
      <c r="D60" s="33">
        <v>3879</v>
      </c>
      <c r="E60" s="33" t="s">
        <v>37</v>
      </c>
    </row>
    <row r="61" spans="1:5">
      <c r="A61" s="45" t="s">
        <v>30</v>
      </c>
      <c r="B61" s="33">
        <v>2896455182</v>
      </c>
      <c r="C61" s="33" t="s">
        <v>170</v>
      </c>
      <c r="D61" s="33">
        <v>1878.2</v>
      </c>
      <c r="E61" s="33" t="s">
        <v>31</v>
      </c>
    </row>
    <row r="62" spans="1:5">
      <c r="A62" s="36"/>
      <c r="B62" s="36" t="s">
        <v>171</v>
      </c>
      <c r="C62" s="36"/>
      <c r="D62" s="46">
        <v>194791.8</v>
      </c>
      <c r="E62" s="36" t="s">
        <v>172</v>
      </c>
    </row>
    <row r="65" spans="1:5">
      <c r="A65" s="45" t="s">
        <v>134</v>
      </c>
      <c r="B65" s="33" t="s">
        <v>173</v>
      </c>
      <c r="C65" s="33" t="s">
        <v>174</v>
      </c>
      <c r="D65" s="33">
        <v>5094.6000000000004</v>
      </c>
      <c r="E65" s="33" t="s">
        <v>135</v>
      </c>
    </row>
    <row r="66" spans="1:5">
      <c r="A66" s="45" t="s">
        <v>144</v>
      </c>
      <c r="B66" s="33" t="s">
        <v>175</v>
      </c>
      <c r="C66" s="33" t="s">
        <v>174</v>
      </c>
      <c r="D66" s="33">
        <v>13708.6</v>
      </c>
      <c r="E66" s="33" t="s">
        <v>145</v>
      </c>
    </row>
    <row r="67" spans="1:5">
      <c r="A67" s="45" t="s">
        <v>54</v>
      </c>
      <c r="B67" s="33" t="s">
        <v>175</v>
      </c>
      <c r="C67" s="33" t="s">
        <v>174</v>
      </c>
      <c r="D67" s="33">
        <v>2627.4</v>
      </c>
      <c r="E67" s="33" t="s">
        <v>55</v>
      </c>
    </row>
    <row r="68" spans="1:5">
      <c r="A68" s="45"/>
      <c r="B68" s="36" t="s">
        <v>176</v>
      </c>
      <c r="C68" s="33"/>
      <c r="D68" s="46">
        <v>21430.600000000002</v>
      </c>
      <c r="E68" s="36" t="s">
        <v>177</v>
      </c>
    </row>
    <row r="69" spans="1:5">
      <c r="A69" s="45"/>
      <c r="B69" s="33"/>
      <c r="C69" s="33"/>
      <c r="D69" s="33"/>
      <c r="E69" s="33"/>
    </row>
    <row r="70" spans="1:5">
      <c r="A70" s="45"/>
      <c r="B70" s="33"/>
      <c r="C70" s="33"/>
      <c r="D70" s="33"/>
      <c r="E70" s="33"/>
    </row>
    <row r="71" spans="1:5">
      <c r="A71" s="45" t="s">
        <v>102</v>
      </c>
      <c r="B71" s="33"/>
      <c r="C71" s="33" t="s">
        <v>174</v>
      </c>
      <c r="D71" s="33">
        <v>2627.2000000000003</v>
      </c>
      <c r="E71" s="33" t="s">
        <v>103</v>
      </c>
    </row>
    <row r="72" spans="1:5">
      <c r="A72" s="45" t="s">
        <v>82</v>
      </c>
      <c r="B72" s="33"/>
      <c r="C72" s="33" t="s">
        <v>174</v>
      </c>
      <c r="D72" s="33">
        <v>2940.4</v>
      </c>
      <c r="E72" s="33" t="s">
        <v>83</v>
      </c>
    </row>
    <row r="73" spans="1:5">
      <c r="A73" s="45" t="s">
        <v>72</v>
      </c>
      <c r="B73" s="33"/>
      <c r="C73" s="33" t="s">
        <v>174</v>
      </c>
      <c r="D73" s="33">
        <v>3837</v>
      </c>
      <c r="E73" s="33" t="s">
        <v>73</v>
      </c>
    </row>
    <row r="74" spans="1:5">
      <c r="A74" s="45" t="s">
        <v>122</v>
      </c>
      <c r="B74" s="33"/>
      <c r="C74" s="33" t="s">
        <v>174</v>
      </c>
      <c r="D74" s="33">
        <v>3039.4</v>
      </c>
      <c r="E74" s="33" t="s">
        <v>123</v>
      </c>
    </row>
    <row r="75" spans="1:5">
      <c r="A75" s="45" t="s">
        <v>104</v>
      </c>
      <c r="B75" s="33"/>
      <c r="C75" s="33" t="s">
        <v>174</v>
      </c>
      <c r="D75" s="33">
        <v>3039.4</v>
      </c>
      <c r="E75" s="33" t="s">
        <v>105</v>
      </c>
    </row>
    <row r="76" spans="1:5">
      <c r="A76" s="45" t="s">
        <v>136</v>
      </c>
      <c r="B76" s="33"/>
      <c r="C76" s="33" t="s">
        <v>174</v>
      </c>
      <c r="D76" s="33">
        <v>3039.4</v>
      </c>
      <c r="E76" s="33" t="s">
        <v>137</v>
      </c>
    </row>
    <row r="77" spans="1:5">
      <c r="A77" s="45" t="s">
        <v>142</v>
      </c>
      <c r="B77" s="33"/>
      <c r="C77" s="33" t="s">
        <v>174</v>
      </c>
      <c r="D77" s="33">
        <v>3340.2000000000003</v>
      </c>
      <c r="E77" s="33" t="s">
        <v>143</v>
      </c>
    </row>
    <row r="78" spans="1:5">
      <c r="A78" s="36"/>
      <c r="B78" s="36" t="s">
        <v>178</v>
      </c>
      <c r="C78" s="36"/>
      <c r="D78" s="46">
        <v>21863</v>
      </c>
      <c r="E78" s="36" t="s">
        <v>179</v>
      </c>
    </row>
    <row r="81" spans="1:5" ht="18.75">
      <c r="A81" s="47"/>
      <c r="B81" s="47" t="s">
        <v>171</v>
      </c>
      <c r="C81" s="47"/>
      <c r="D81" s="48">
        <v>194791.8</v>
      </c>
      <c r="E81" s="47" t="s">
        <v>172</v>
      </c>
    </row>
    <row r="82" spans="1:5" ht="18.75">
      <c r="A82" s="47"/>
      <c r="B82" s="47" t="s">
        <v>176</v>
      </c>
      <c r="C82" s="47"/>
      <c r="D82" s="48">
        <v>21430.600000000002</v>
      </c>
      <c r="E82" s="47" t="s">
        <v>177</v>
      </c>
    </row>
    <row r="83" spans="1:5" ht="18.75">
      <c r="A83" s="47"/>
      <c r="B83" s="47" t="s">
        <v>180</v>
      </c>
      <c r="C83" s="47"/>
      <c r="D83" s="48">
        <v>21863</v>
      </c>
      <c r="E83" s="47" t="s">
        <v>179</v>
      </c>
    </row>
    <row r="84" spans="1:5" ht="18.75">
      <c r="A84" s="47"/>
      <c r="B84" s="47"/>
      <c r="C84" s="47"/>
      <c r="D84" s="48">
        <v>238085.4</v>
      </c>
      <c r="E84" s="47" t="s">
        <v>181</v>
      </c>
    </row>
  </sheetData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2"/>
  <sheetViews>
    <sheetView tabSelected="1" workbookViewId="0"/>
  </sheetViews>
  <sheetFormatPr baseColWidth="10" defaultRowHeight="15"/>
  <cols>
    <col min="1" max="1" width="25.140625" customWidth="1"/>
    <col min="2" max="2" width="15.28515625" customWidth="1"/>
  </cols>
  <sheetData>
    <row r="1" spans="1:6">
      <c r="A1" s="58" t="s">
        <v>182</v>
      </c>
      <c r="B1" s="59"/>
      <c r="C1" s="59"/>
      <c r="D1" s="59"/>
      <c r="E1" s="59"/>
      <c r="F1" s="59"/>
    </row>
    <row r="2" spans="1:6">
      <c r="A2" s="58" t="s">
        <v>183</v>
      </c>
      <c r="B2" s="59"/>
      <c r="C2" s="59"/>
      <c r="D2" s="59"/>
      <c r="E2" s="59"/>
      <c r="F2" s="59"/>
    </row>
    <row r="3" spans="1:6">
      <c r="A3" s="59"/>
      <c r="B3" s="59"/>
      <c r="C3" s="59"/>
      <c r="D3" s="59"/>
      <c r="E3" s="59"/>
      <c r="F3" s="59"/>
    </row>
    <row r="4" spans="1:6">
      <c r="A4" s="59" t="s">
        <v>184</v>
      </c>
      <c r="B4" s="60" t="s">
        <v>189</v>
      </c>
      <c r="C4" s="59"/>
      <c r="D4" s="59"/>
      <c r="E4" s="59"/>
      <c r="F4" s="59"/>
    </row>
    <row r="5" spans="1:6">
      <c r="A5" s="59" t="s">
        <v>188</v>
      </c>
      <c r="B5" s="59"/>
      <c r="C5" s="59"/>
      <c r="D5" s="59"/>
      <c r="E5" s="59"/>
      <c r="F5" s="59"/>
    </row>
    <row r="6" spans="1:6">
      <c r="A6" s="59"/>
      <c r="B6" s="59"/>
      <c r="C6" s="59"/>
      <c r="D6" s="59"/>
      <c r="E6" s="59"/>
      <c r="F6" s="59"/>
    </row>
    <row r="7" spans="1:6">
      <c r="A7" s="61" t="s">
        <v>185</v>
      </c>
      <c r="B7" s="61" t="s">
        <v>186</v>
      </c>
      <c r="C7" s="59"/>
      <c r="D7" s="59"/>
      <c r="E7" s="59"/>
      <c r="F7" s="59"/>
    </row>
    <row r="8" spans="1:6">
      <c r="A8" s="62">
        <v>700070</v>
      </c>
      <c r="B8" s="63">
        <v>80350.69</v>
      </c>
      <c r="C8" s="59"/>
      <c r="D8" s="59"/>
      <c r="E8" s="59"/>
      <c r="F8" s="59"/>
    </row>
    <row r="9" spans="1:6">
      <c r="A9" s="62">
        <v>701070</v>
      </c>
      <c r="B9" s="63">
        <v>7500.8</v>
      </c>
      <c r="C9" s="59"/>
      <c r="D9" s="59"/>
      <c r="E9" s="59"/>
      <c r="F9" s="59"/>
    </row>
    <row r="10" spans="1:6">
      <c r="A10" s="62">
        <v>702070</v>
      </c>
      <c r="B10" s="63">
        <v>6570</v>
      </c>
      <c r="C10" s="59"/>
      <c r="D10" s="59"/>
      <c r="E10" s="59"/>
      <c r="F10" s="59"/>
    </row>
    <row r="11" spans="1:6">
      <c r="A11" s="62">
        <v>703070</v>
      </c>
      <c r="B11" s="63">
        <v>152820.21</v>
      </c>
      <c r="C11" s="59"/>
      <c r="D11" s="59"/>
      <c r="E11" s="59"/>
      <c r="F11" s="59"/>
    </row>
    <row r="12" spans="1:6">
      <c r="A12" s="62">
        <v>704070</v>
      </c>
      <c r="B12" s="63">
        <v>16398.060000000001</v>
      </c>
      <c r="C12" s="59"/>
      <c r="D12" s="59"/>
      <c r="E12" s="59"/>
      <c r="F12" s="59"/>
    </row>
    <row r="13" spans="1:6">
      <c r="A13" s="62">
        <v>705070</v>
      </c>
      <c r="B13" s="63">
        <v>53326.99</v>
      </c>
      <c r="C13" s="59"/>
      <c r="D13" s="59"/>
      <c r="E13" s="59"/>
      <c r="F13" s="59"/>
    </row>
    <row r="14" spans="1:6">
      <c r="A14" s="62">
        <v>706070</v>
      </c>
      <c r="B14" s="64">
        <v>0</v>
      </c>
      <c r="C14" s="59"/>
      <c r="D14" s="59"/>
      <c r="E14" s="59"/>
      <c r="F14" s="59"/>
    </row>
    <row r="15" spans="1:6" ht="15.75" thickBot="1">
      <c r="A15" s="59" t="s">
        <v>187</v>
      </c>
      <c r="B15" s="65">
        <v>10676.25</v>
      </c>
      <c r="C15" s="59"/>
      <c r="D15" s="59"/>
      <c r="E15" s="59"/>
      <c r="F15" s="59"/>
    </row>
    <row r="16" spans="1:6">
      <c r="A16" s="59"/>
      <c r="B16" s="66">
        <f>SUM(B8:B15)</f>
        <v>327643</v>
      </c>
      <c r="C16" s="59"/>
      <c r="D16" s="59"/>
      <c r="E16" s="59"/>
      <c r="F16" s="59"/>
    </row>
    <row r="17" spans="1:6" ht="15.75" thickBot="1">
      <c r="A17" s="59"/>
      <c r="B17" s="65">
        <f>B16*0.16</f>
        <v>52422.880000000005</v>
      </c>
      <c r="C17" s="59"/>
      <c r="D17" s="59"/>
      <c r="E17" s="59"/>
      <c r="F17" s="59"/>
    </row>
    <row r="18" spans="1:6" ht="15.75" thickBot="1">
      <c r="A18" s="59"/>
      <c r="B18" s="67">
        <f>+B16+B17</f>
        <v>380065.88</v>
      </c>
      <c r="C18" s="59"/>
      <c r="D18" s="59"/>
      <c r="E18" s="59"/>
      <c r="F18" s="59"/>
    </row>
    <row r="19" spans="1:6" ht="15.75" thickTop="1">
      <c r="A19" s="59"/>
      <c r="B19" s="66">
        <v>380065.9</v>
      </c>
      <c r="C19" s="59"/>
      <c r="D19" s="59"/>
      <c r="E19" s="59"/>
      <c r="F19" s="59"/>
    </row>
    <row r="20" spans="1:6">
      <c r="A20" s="59"/>
      <c r="B20" s="63">
        <f>B18-B19</f>
        <v>-2.0000000018626451E-2</v>
      </c>
      <c r="C20" s="59"/>
      <c r="D20" s="59"/>
      <c r="E20" s="59"/>
      <c r="F20" s="59"/>
    </row>
    <row r="21" spans="1:6">
      <c r="A21" s="59"/>
      <c r="B21" s="63"/>
      <c r="C21" s="59"/>
      <c r="D21" s="59"/>
      <c r="E21" s="59"/>
      <c r="F21" s="59"/>
    </row>
    <row r="22" spans="1:6">
      <c r="A22" s="59"/>
      <c r="B22" s="59"/>
      <c r="C22" s="59"/>
      <c r="D22" s="59"/>
      <c r="E22" s="59"/>
      <c r="F22" s="5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FACTURACION</vt:lpstr>
      <vt:lpstr>INGENIERIA</vt:lpstr>
      <vt:lpstr>BANCOS</vt:lpstr>
      <vt:lpstr>POLIZA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2017-02-04T17:42:58Z</cp:lastPrinted>
  <dcterms:created xsi:type="dcterms:W3CDTF">2017-01-30T15:43:50Z</dcterms:created>
  <dcterms:modified xsi:type="dcterms:W3CDTF">2017-02-04T17:43:01Z</dcterms:modified>
</cp:coreProperties>
</file>