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90" windowWidth="13995" windowHeight="7635"/>
  </bookViews>
  <sheets>
    <sheet name="FACTURACION" sheetId="2" r:id="rId1"/>
    <sheet name="INGENIERIA" sheetId="1" r:id="rId2"/>
    <sheet name="BANCOS" sheetId="3" r:id="rId3"/>
  </sheets>
  <calcPr calcId="124519"/>
  <fileRecoveryPr repairLoad="1"/>
</workbook>
</file>

<file path=xl/calcChain.xml><?xml version="1.0" encoding="utf-8"?>
<calcChain xmlns="http://schemas.openxmlformats.org/spreadsheetml/2006/main">
  <c r="D14" i="3"/>
  <c r="D13"/>
  <c r="D12"/>
  <c r="D9"/>
  <c r="D10" s="1"/>
  <c r="D18" s="1"/>
  <c r="P17" i="1"/>
  <c r="Q17"/>
  <c r="Q13"/>
  <c r="Q14"/>
  <c r="Q15"/>
  <c r="Q12"/>
  <c r="J17" i="2"/>
  <c r="F17"/>
  <c r="G17"/>
  <c r="H17"/>
  <c r="I17"/>
  <c r="E17"/>
  <c r="E13"/>
  <c r="F13"/>
  <c r="H13" s="1"/>
  <c r="G13"/>
  <c r="E14"/>
  <c r="G14" s="1"/>
  <c r="E15"/>
  <c r="F15"/>
  <c r="H15" s="1"/>
  <c r="G15"/>
  <c r="J12"/>
  <c r="I12"/>
  <c r="H12"/>
  <c r="G12"/>
  <c r="F12"/>
  <c r="E12"/>
  <c r="C15"/>
  <c r="C17" s="1"/>
  <c r="C14"/>
  <c r="C13"/>
  <c r="D17" i="1"/>
  <c r="E17"/>
  <c r="F17"/>
  <c r="G17"/>
  <c r="H17"/>
  <c r="I17"/>
  <c r="J17"/>
  <c r="K17"/>
  <c r="L17"/>
  <c r="M17"/>
  <c r="N17"/>
  <c r="C17"/>
  <c r="D15" i="3" l="1"/>
  <c r="D19" s="1"/>
  <c r="D20" s="1"/>
  <c r="I15" i="2"/>
  <c r="J15" s="1"/>
  <c r="I13"/>
  <c r="J13"/>
  <c r="F14"/>
  <c r="H14"/>
  <c r="J14" l="1"/>
  <c r="I14"/>
</calcChain>
</file>

<file path=xl/sharedStrings.xml><?xml version="1.0" encoding="utf-8"?>
<sst xmlns="http://schemas.openxmlformats.org/spreadsheetml/2006/main" count="131" uniqueCount="54">
  <si>
    <t>CONTPAQ i</t>
  </si>
  <si>
    <t xml:space="preserve">      NÓMINAS</t>
  </si>
  <si>
    <t>011 INGENIERIA FISCAL LABORAL SC</t>
  </si>
  <si>
    <t>Lista de Raya (forma tabular)</t>
  </si>
  <si>
    <t>Periodo 13 al 13 Quincenal del 01/07/2017 al 15/07/2017</t>
  </si>
  <si>
    <t>Reg Pat IMSS: 00000000000,Z3422423106</t>
  </si>
  <si>
    <t xml:space="preserve">RFC: IFL -130502-TN8 </t>
  </si>
  <si>
    <t>Código</t>
  </si>
  <si>
    <t>Empleado</t>
  </si>
  <si>
    <t>Sueldo</t>
  </si>
  <si>
    <t>Comisiones</t>
  </si>
  <si>
    <t>*TOTAL* *PERCEPCIONES*</t>
  </si>
  <si>
    <t>Seguro de vivienda Infonavit</t>
  </si>
  <si>
    <t>Préstamo Infonavit (vsm)</t>
  </si>
  <si>
    <t>I.S.R. (sp)</t>
  </si>
  <si>
    <t>I.M.S.S.</t>
  </si>
  <si>
    <t>Ajuste al neto</t>
  </si>
  <si>
    <t>Ahorro CTM</t>
  </si>
  <si>
    <t>DESC CTA 254</t>
  </si>
  <si>
    <t>*TOTAL* *DEDUCCIONES*</t>
  </si>
  <si>
    <t>*NETO*</t>
  </si>
  <si>
    <t xml:space="preserve">    Reg. Pat. IMSS:  Z3422423106</t>
  </si>
  <si>
    <t>Departamento 1 1200X11</t>
  </si>
  <si>
    <t>CDA15</t>
  </si>
  <si>
    <t>Catalan Durazno Alisandra</t>
  </si>
  <si>
    <t>JAM01</t>
  </si>
  <si>
    <t>Juarez Aguilar Miguel</t>
  </si>
  <si>
    <t>0JB01</t>
  </si>
  <si>
    <t>Juarez Bautista Juan Carlos</t>
  </si>
  <si>
    <t>0VA00</t>
  </si>
  <si>
    <t>Villalba Acosta Fernando</t>
  </si>
  <si>
    <t>Total Depto</t>
  </si>
  <si>
    <t xml:space="preserve">  -----------------------</t>
  </si>
  <si>
    <t xml:space="preserve"> </t>
  </si>
  <si>
    <t>DEPOSITADO 1Q JULIO</t>
  </si>
  <si>
    <t>FALTA POR DEPOSITAR</t>
  </si>
  <si>
    <t>FACTURA</t>
  </si>
  <si>
    <t>2% NOMINA</t>
  </si>
  <si>
    <t>7.5% COMISION</t>
  </si>
  <si>
    <t>SUBTOTAL</t>
  </si>
  <si>
    <t>IVA</t>
  </si>
  <si>
    <t>TOTAL</t>
  </si>
  <si>
    <t>Periodo 13 del 2017-07-01 al 2017-07-15</t>
  </si>
  <si>
    <t>Codigo</t>
  </si>
  <si>
    <t>Cuenta</t>
  </si>
  <si>
    <t>Metodo de pago</t>
  </si>
  <si>
    <t>Importe</t>
  </si>
  <si>
    <t>Nombre</t>
  </si>
  <si>
    <t>03 Transferencia electrónica de fondos</t>
  </si>
  <si>
    <t>Total Transferencia electrónica de fondos</t>
  </si>
  <si>
    <t>28 Tarjeta de Débito</t>
  </si>
  <si>
    <t>Total Tarjeta de Débito</t>
  </si>
  <si>
    <t>Total de movimientos 1</t>
  </si>
  <si>
    <t>Total de movimientos 3</t>
  </si>
</sst>
</file>

<file path=xl/styles.xml><?xml version="1.0" encoding="utf-8"?>
<styleSheet xmlns="http://schemas.openxmlformats.org/spreadsheetml/2006/main">
  <numFmts count="3">
    <numFmt numFmtId="44" formatCode="_-&quot;$&quot;* #,##0.00_-;\-&quot;$&quot;* #,##0.00_-;_-&quot;$&quot;* &quot;-&quot;??_-;_-@_-"/>
    <numFmt numFmtId="164" formatCode="&quot;$&quot;#,##0.00"/>
    <numFmt numFmtId="165" formatCode="_(&quot;$&quot;* #,##0.00_);_(&quot;$&quot;* \(#,##0.00\);_(&quot;$&quot;* &quot;-&quot;??_);_(@_)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  <font>
      <sz val="8"/>
      <color indexed="10"/>
      <name val="Arial"/>
      <family val="2"/>
    </font>
    <font>
      <sz val="11"/>
      <color rgb="FF0000FF"/>
      <name val="Calibri"/>
      <family val="2"/>
      <scheme val="minor"/>
    </font>
    <font>
      <sz val="11"/>
      <color rgb="FF0099FF"/>
      <name val="Calibri"/>
      <family val="2"/>
      <scheme val="minor"/>
    </font>
    <font>
      <sz val="15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1"/>
      <color rgb="FF9D0707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FD"/>
      </left>
      <right style="thin">
        <color rgb="FF0000FD"/>
      </right>
      <top/>
      <bottom style="double">
        <color rgb="FF0000FD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6">
    <xf numFmtId="0" fontId="0" fillId="0" borderId="0" xfId="0"/>
    <xf numFmtId="0" fontId="2" fillId="0" borderId="0" xfId="0" applyFont="1"/>
    <xf numFmtId="49" fontId="2" fillId="0" borderId="0" xfId="0" applyNumberFormat="1" applyFont="1"/>
    <xf numFmtId="49" fontId="3" fillId="0" borderId="0" xfId="0" applyNumberFormat="1" applyFont="1" applyAlignment="1">
      <alignment horizontal="centerContinuous"/>
    </xf>
    <xf numFmtId="49" fontId="4" fillId="0" borderId="0" xfId="0" applyNumberFormat="1" applyFont="1" applyAlignment="1">
      <alignment horizontal="centerContinuous" vertical="top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49" fontId="9" fillId="2" borderId="2" xfId="0" applyNumberFormat="1" applyFont="1" applyFill="1" applyBorder="1" applyAlignment="1">
      <alignment horizontal="center" wrapText="1"/>
    </xf>
    <xf numFmtId="0" fontId="9" fillId="2" borderId="2" xfId="0" applyFont="1" applyFill="1" applyBorder="1" applyAlignment="1">
      <alignment horizontal="center" wrapText="1"/>
    </xf>
    <xf numFmtId="0" fontId="10" fillId="2" borderId="2" xfId="0" applyFont="1" applyFill="1" applyBorder="1" applyAlignment="1">
      <alignment horizontal="center" wrapText="1"/>
    </xf>
    <xf numFmtId="0" fontId="11" fillId="2" borderId="2" xfId="0" applyFont="1" applyFill="1" applyBorder="1" applyAlignment="1">
      <alignment horizontal="center" wrapText="1"/>
    </xf>
    <xf numFmtId="49" fontId="9" fillId="0" borderId="0" xfId="0" applyNumberFormat="1" applyFont="1"/>
    <xf numFmtId="49" fontId="11" fillId="0" borderId="0" xfId="0" applyNumberFormat="1" applyFont="1"/>
    <xf numFmtId="164" fontId="2" fillId="0" borderId="0" xfId="0" applyNumberFormat="1" applyFont="1"/>
    <xf numFmtId="164" fontId="12" fillId="0" borderId="0" xfId="0" applyNumberFormat="1" applyFont="1"/>
    <xf numFmtId="49" fontId="9" fillId="0" borderId="0" xfId="0" applyNumberFormat="1" applyFont="1" applyAlignment="1">
      <alignment horizontal="left"/>
    </xf>
    <xf numFmtId="0" fontId="9" fillId="0" borderId="0" xfId="0" applyFont="1"/>
    <xf numFmtId="164" fontId="9" fillId="0" borderId="0" xfId="0" applyNumberFormat="1" applyFont="1"/>
    <xf numFmtId="0" fontId="6" fillId="0" borderId="0" xfId="0" applyFont="1" applyAlignment="1">
      <alignment vertical="center"/>
    </xf>
    <xf numFmtId="0" fontId="0" fillId="0" borderId="0" xfId="0" applyAlignment="1">
      <alignment vertical="center"/>
    </xf>
    <xf numFmtId="0" fontId="7" fillId="0" borderId="0" xfId="0" applyFont="1" applyAlignment="1"/>
    <xf numFmtId="0" fontId="0" fillId="0" borderId="0" xfId="0" applyAlignment="1"/>
    <xf numFmtId="0" fontId="8" fillId="0" borderId="0" xfId="0" applyFont="1" applyAlignment="1"/>
    <xf numFmtId="0" fontId="2" fillId="0" borderId="0" xfId="0" applyFont="1"/>
    <xf numFmtId="49" fontId="2" fillId="0" borderId="0" xfId="0" applyNumberFormat="1" applyFont="1"/>
    <xf numFmtId="49" fontId="3" fillId="0" borderId="0" xfId="0" applyNumberFormat="1" applyFont="1" applyAlignment="1">
      <alignment horizontal="centerContinuous"/>
    </xf>
    <xf numFmtId="49" fontId="4" fillId="0" borderId="0" xfId="0" applyNumberFormat="1" applyFont="1" applyAlignment="1">
      <alignment horizontal="centerContinuous" vertical="top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49" fontId="9" fillId="2" borderId="2" xfId="0" applyNumberFormat="1" applyFont="1" applyFill="1" applyBorder="1" applyAlignment="1">
      <alignment horizontal="center" wrapText="1"/>
    </xf>
    <xf numFmtId="0" fontId="9" fillId="2" borderId="2" xfId="0" applyFont="1" applyFill="1" applyBorder="1" applyAlignment="1">
      <alignment horizontal="center" wrapText="1"/>
    </xf>
    <xf numFmtId="0" fontId="10" fillId="2" borderId="2" xfId="0" applyFont="1" applyFill="1" applyBorder="1" applyAlignment="1">
      <alignment horizontal="center" wrapText="1"/>
    </xf>
    <xf numFmtId="0" fontId="11" fillId="2" borderId="2" xfId="0" applyFont="1" applyFill="1" applyBorder="1" applyAlignment="1">
      <alignment horizontal="center" wrapText="1"/>
    </xf>
    <xf numFmtId="49" fontId="9" fillId="0" borderId="0" xfId="0" applyNumberFormat="1" applyFont="1"/>
    <xf numFmtId="49" fontId="11" fillId="0" borderId="0" xfId="0" applyNumberFormat="1" applyFont="1"/>
    <xf numFmtId="164" fontId="2" fillId="0" borderId="0" xfId="0" applyNumberFormat="1" applyFont="1"/>
    <xf numFmtId="49" fontId="9" fillId="0" borderId="0" xfId="0" applyNumberFormat="1" applyFont="1" applyAlignment="1">
      <alignment horizontal="left"/>
    </xf>
    <xf numFmtId="0" fontId="9" fillId="0" borderId="0" xfId="0" applyFont="1"/>
    <xf numFmtId="164" fontId="9" fillId="0" borderId="0" xfId="0" applyNumberFormat="1" applyFont="1"/>
    <xf numFmtId="0" fontId="6" fillId="0" borderId="0" xfId="0" applyFont="1" applyAlignment="1">
      <alignment vertical="center"/>
    </xf>
    <xf numFmtId="0" fontId="7" fillId="0" borderId="0" xfId="0" applyFont="1" applyAlignment="1"/>
    <xf numFmtId="0" fontId="8" fillId="0" borderId="0" xfId="0" applyFont="1" applyAlignment="1"/>
    <xf numFmtId="0" fontId="5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164" fontId="9" fillId="0" borderId="0" xfId="0" applyNumberFormat="1" applyFont="1"/>
    <xf numFmtId="44" fontId="2" fillId="0" borderId="0" xfId="1" applyFont="1"/>
    <xf numFmtId="0" fontId="10" fillId="2" borderId="5" xfId="0" applyFont="1" applyFill="1" applyBorder="1" applyAlignment="1">
      <alignment horizontal="center" vertical="center" wrapText="1"/>
    </xf>
    <xf numFmtId="44" fontId="20" fillId="0" borderId="1" xfId="0" applyNumberFormat="1" applyFont="1" applyBorder="1"/>
    <xf numFmtId="44" fontId="0" fillId="0" borderId="0" xfId="0" applyNumberFormat="1"/>
    <xf numFmtId="0" fontId="0" fillId="0" borderId="0" xfId="0"/>
    <xf numFmtId="0" fontId="13" fillId="0" borderId="0" xfId="0" applyFont="1"/>
    <xf numFmtId="0" fontId="14" fillId="0" borderId="0" xfId="0" applyFont="1"/>
    <xf numFmtId="0" fontId="15" fillId="0" borderId="0" xfId="0" applyFont="1" applyAlignment="1">
      <alignment horizontal="centerContinuous"/>
    </xf>
    <xf numFmtId="0" fontId="16" fillId="0" borderId="0" xfId="0" applyFont="1" applyAlignment="1">
      <alignment horizontal="centerContinuous"/>
    </xf>
    <xf numFmtId="0" fontId="17" fillId="0" borderId="0" xfId="0" applyFont="1"/>
    <xf numFmtId="0" fontId="21" fillId="0" borderId="0" xfId="0" applyFont="1"/>
    <xf numFmtId="0" fontId="18" fillId="0" borderId="3" xfId="0" applyFont="1" applyFill="1" applyBorder="1" applyAlignment="1">
      <alignment horizontal="centerContinuous"/>
    </xf>
    <xf numFmtId="165" fontId="18" fillId="0" borderId="3" xfId="0" applyNumberFormat="1" applyFont="1" applyFill="1" applyBorder="1" applyAlignment="1">
      <alignment horizontal="centerContinuous"/>
    </xf>
    <xf numFmtId="165" fontId="0" fillId="0" borderId="0" xfId="0" applyNumberFormat="1"/>
    <xf numFmtId="0" fontId="0" fillId="3" borderId="0" xfId="0" applyFill="1"/>
    <xf numFmtId="165" fontId="0" fillId="3" borderId="0" xfId="0" applyNumberFormat="1" applyFill="1"/>
    <xf numFmtId="0" fontId="19" fillId="0" borderId="4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pane xSplit="2" ySplit="11" topLeftCell="C12" activePane="bottomRight" state="frozen"/>
      <selection pane="topRight" activeCell="C1" sqref="C1"/>
      <selection pane="bottomLeft" activeCell="A12" sqref="A12"/>
      <selection pane="bottomRight" activeCell="J17" sqref="J17"/>
    </sheetView>
  </sheetViews>
  <sheetFormatPr baseColWidth="10" defaultRowHeight="11.25"/>
  <cols>
    <col min="1" max="1" width="10.42578125" style="25" customWidth="1"/>
    <col min="2" max="2" width="21.7109375" style="24" customWidth="1"/>
    <col min="3" max="3" width="12" style="24" customWidth="1"/>
    <col min="4" max="4" width="11.42578125" style="24"/>
    <col min="5" max="5" width="15.42578125" style="24" customWidth="1"/>
    <col min="6" max="16384" width="11.42578125" style="24"/>
  </cols>
  <sheetData>
    <row r="1" spans="1:10" ht="18" customHeight="1">
      <c r="A1" s="26" t="s">
        <v>0</v>
      </c>
      <c r="B1" s="44" t="s">
        <v>33</v>
      </c>
    </row>
    <row r="2" spans="1:10" ht="24.95" customHeight="1">
      <c r="A2" s="27" t="s">
        <v>1</v>
      </c>
      <c r="B2" s="41" t="s">
        <v>2</v>
      </c>
    </row>
    <row r="3" spans="1:10" ht="15">
      <c r="B3" s="42" t="s">
        <v>3</v>
      </c>
      <c r="C3" s="30"/>
    </row>
    <row r="4" spans="1:10" ht="12.75">
      <c r="B4" s="43" t="s">
        <v>4</v>
      </c>
      <c r="C4" s="30"/>
    </row>
    <row r="5" spans="1:10">
      <c r="B5" s="29" t="s">
        <v>5</v>
      </c>
    </row>
    <row r="6" spans="1:10">
      <c r="B6" s="29" t="s">
        <v>6</v>
      </c>
    </row>
    <row r="7" spans="1:10" ht="15.75">
      <c r="E7" s="63" t="s">
        <v>36</v>
      </c>
      <c r="F7" s="63"/>
      <c r="G7" s="63"/>
      <c r="H7" s="63"/>
      <c r="I7" s="63"/>
      <c r="J7" s="63"/>
    </row>
    <row r="8" spans="1:10" s="28" customFormat="1" ht="23.25" thickBot="1">
      <c r="A8" s="31" t="s">
        <v>7</v>
      </c>
      <c r="B8" s="32" t="s">
        <v>8</v>
      </c>
      <c r="C8" s="32" t="s">
        <v>10</v>
      </c>
      <c r="E8" s="48" t="s">
        <v>11</v>
      </c>
      <c r="F8" s="48" t="s">
        <v>37</v>
      </c>
      <c r="G8" s="48" t="s">
        <v>38</v>
      </c>
      <c r="H8" s="48" t="s">
        <v>39</v>
      </c>
      <c r="I8" s="48" t="s">
        <v>40</v>
      </c>
      <c r="J8" s="48" t="s">
        <v>41</v>
      </c>
    </row>
    <row r="9" spans="1:10" ht="12" thickTop="1">
      <c r="A9" s="36" t="s">
        <v>21</v>
      </c>
    </row>
    <row r="11" spans="1:10">
      <c r="A11" s="35" t="s">
        <v>22</v>
      </c>
    </row>
    <row r="12" spans="1:10">
      <c r="A12" s="25" t="s">
        <v>23</v>
      </c>
      <c r="B12" s="24" t="s">
        <v>24</v>
      </c>
      <c r="C12" s="37">
        <v>2500</v>
      </c>
      <c r="E12" s="47">
        <f>+C12</f>
        <v>2500</v>
      </c>
      <c r="F12" s="47">
        <f>+E12*2%</f>
        <v>50</v>
      </c>
      <c r="G12" s="47">
        <f>+E12*7.5%</f>
        <v>187.5</v>
      </c>
      <c r="H12" s="47">
        <f>SUM(E12:G12)</f>
        <v>2737.5</v>
      </c>
      <c r="I12" s="47">
        <f>+H12*16%</f>
        <v>438</v>
      </c>
      <c r="J12" s="47">
        <f>+H12+I12</f>
        <v>3175.5</v>
      </c>
    </row>
    <row r="13" spans="1:10">
      <c r="A13" s="25" t="s">
        <v>25</v>
      </c>
      <c r="B13" s="24" t="s">
        <v>26</v>
      </c>
      <c r="C13" s="37">
        <f>6264.61-1500</f>
        <v>4764.6099999999997</v>
      </c>
      <c r="E13" s="47">
        <f t="shared" ref="E13:E15" si="0">+C13</f>
        <v>4764.6099999999997</v>
      </c>
      <c r="F13" s="47">
        <f t="shared" ref="F13:F15" si="1">+E13*2%</f>
        <v>95.292199999999994</v>
      </c>
      <c r="G13" s="47">
        <f t="shared" ref="G13:G15" si="2">+E13*7.5%</f>
        <v>357.34574999999995</v>
      </c>
      <c r="H13" s="47">
        <f t="shared" ref="H13:H15" si="3">SUM(E13:G13)</f>
        <v>5217.247949999999</v>
      </c>
      <c r="I13" s="47">
        <f t="shared" ref="I13:I15" si="4">+H13*16%</f>
        <v>834.75967199999991</v>
      </c>
      <c r="J13" s="47">
        <f t="shared" ref="J13:J15" si="5">+H13+I13</f>
        <v>6052.0076219999992</v>
      </c>
    </row>
    <row r="14" spans="1:10">
      <c r="A14" s="25" t="s">
        <v>27</v>
      </c>
      <c r="B14" s="24" t="s">
        <v>28</v>
      </c>
      <c r="C14" s="37">
        <f>6264.61-1500</f>
        <v>4764.6099999999997</v>
      </c>
      <c r="E14" s="47">
        <f t="shared" si="0"/>
        <v>4764.6099999999997</v>
      </c>
      <c r="F14" s="47">
        <f t="shared" si="1"/>
        <v>95.292199999999994</v>
      </c>
      <c r="G14" s="47">
        <f t="shared" si="2"/>
        <v>357.34574999999995</v>
      </c>
      <c r="H14" s="47">
        <f t="shared" si="3"/>
        <v>5217.247949999999</v>
      </c>
      <c r="I14" s="47">
        <f t="shared" si="4"/>
        <v>834.75967199999991</v>
      </c>
      <c r="J14" s="47">
        <f t="shared" si="5"/>
        <v>6052.0076219999992</v>
      </c>
    </row>
    <row r="15" spans="1:10">
      <c r="A15" s="25" t="s">
        <v>29</v>
      </c>
      <c r="B15" s="24" t="s">
        <v>30</v>
      </c>
      <c r="C15" s="37">
        <f>60212.5-50212.5</f>
        <v>10000</v>
      </c>
      <c r="E15" s="47">
        <f t="shared" si="0"/>
        <v>10000</v>
      </c>
      <c r="F15" s="47">
        <f t="shared" si="1"/>
        <v>200</v>
      </c>
      <c r="G15" s="47">
        <f t="shared" si="2"/>
        <v>750</v>
      </c>
      <c r="H15" s="47">
        <f t="shared" si="3"/>
        <v>10950</v>
      </c>
      <c r="I15" s="47">
        <f t="shared" si="4"/>
        <v>1752</v>
      </c>
      <c r="J15" s="47">
        <f t="shared" si="5"/>
        <v>12702</v>
      </c>
    </row>
    <row r="16" spans="1:10" s="30" customFormat="1">
      <c r="A16" s="38" t="s">
        <v>31</v>
      </c>
      <c r="C16" s="30" t="s">
        <v>32</v>
      </c>
      <c r="E16" s="45" t="s">
        <v>32</v>
      </c>
      <c r="F16" s="45" t="s">
        <v>32</v>
      </c>
      <c r="G16" s="45" t="s">
        <v>32</v>
      </c>
      <c r="H16" s="45" t="s">
        <v>32</v>
      </c>
      <c r="I16" s="45" t="s">
        <v>32</v>
      </c>
      <c r="J16" s="45" t="s">
        <v>32</v>
      </c>
    </row>
    <row r="17" spans="1:10" ht="13.5" thickBot="1">
      <c r="C17" s="40">
        <f t="shared" ref="C17" si="6">SUM(C12:C15)</f>
        <v>22029.22</v>
      </c>
      <c r="E17" s="49">
        <f>SUM(E12:E16)</f>
        <v>22029.22</v>
      </c>
      <c r="F17" s="49">
        <f t="shared" ref="F17:I17" si="7">SUM(F12:F16)</f>
        <v>440.58439999999996</v>
      </c>
      <c r="G17" s="49">
        <f t="shared" si="7"/>
        <v>1652.1914999999999</v>
      </c>
      <c r="H17" s="49">
        <f t="shared" si="7"/>
        <v>24121.995899999998</v>
      </c>
      <c r="I17" s="49">
        <f t="shared" si="7"/>
        <v>3859.5193439999998</v>
      </c>
      <c r="J17" s="49">
        <f>SUM(J12:J16)</f>
        <v>27981.515243999998</v>
      </c>
    </row>
    <row r="18" spans="1:10" ht="12" thickTop="1"/>
    <row r="20" spans="1:10">
      <c r="C20" s="24" t="s">
        <v>33</v>
      </c>
    </row>
    <row r="21" spans="1:10">
      <c r="A21" s="25" t="s">
        <v>33</v>
      </c>
      <c r="B21" s="24" t="s">
        <v>33</v>
      </c>
      <c r="C21" s="39"/>
    </row>
  </sheetData>
  <mergeCells count="1">
    <mergeCell ref="E7:J7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Q21"/>
  <sheetViews>
    <sheetView workbookViewId="0">
      <pane xSplit="2" ySplit="11" topLeftCell="G12" activePane="bottomRight" state="frozen"/>
      <selection pane="topRight" activeCell="C1" sqref="C1"/>
      <selection pane="bottomLeft" activeCell="A12" sqref="A12"/>
      <selection pane="bottomRight" activeCell="Q24" sqref="Q24"/>
    </sheetView>
  </sheetViews>
  <sheetFormatPr baseColWidth="10" defaultRowHeight="11.25"/>
  <cols>
    <col min="1" max="1" width="10.42578125" style="2" customWidth="1"/>
    <col min="2" max="2" width="21.7109375" style="1" customWidth="1"/>
    <col min="3" max="3" width="12.5703125" style="1" customWidth="1"/>
    <col min="4" max="4" width="12" style="1" customWidth="1"/>
    <col min="5" max="7" width="15" style="1" bestFit="1" customWidth="1"/>
    <col min="8" max="8" width="12.42578125" style="1" customWidth="1"/>
    <col min="9" max="9" width="11.7109375" style="1" customWidth="1"/>
    <col min="10" max="10" width="9.42578125" style="1" customWidth="1"/>
    <col min="11" max="11" width="10.28515625" style="1" customWidth="1"/>
    <col min="12" max="12" width="11.42578125" style="1" customWidth="1"/>
    <col min="13" max="13" width="15" style="1" bestFit="1" customWidth="1"/>
    <col min="14" max="14" width="13.42578125" style="1" customWidth="1"/>
    <col min="15" max="16384" width="11.42578125" style="1"/>
  </cols>
  <sheetData>
    <row r="1" spans="1:17" ht="18" customHeight="1">
      <c r="A1" s="3" t="s">
        <v>0</v>
      </c>
      <c r="B1" s="64" t="s">
        <v>33</v>
      </c>
      <c r="C1" s="65"/>
    </row>
    <row r="2" spans="1:17" ht="24.95" customHeight="1">
      <c r="A2" s="4" t="s">
        <v>1</v>
      </c>
      <c r="B2" s="19" t="s">
        <v>2</v>
      </c>
      <c r="C2" s="20"/>
    </row>
    <row r="3" spans="1:17" ht="15.75">
      <c r="B3" s="21" t="s">
        <v>3</v>
      </c>
      <c r="C3" s="22"/>
      <c r="D3" s="7"/>
    </row>
    <row r="4" spans="1:17" ht="15">
      <c r="B4" s="23" t="s">
        <v>4</v>
      </c>
      <c r="C4" s="22"/>
      <c r="D4" s="7"/>
    </row>
    <row r="5" spans="1:17">
      <c r="B5" s="6" t="s">
        <v>5</v>
      </c>
    </row>
    <row r="6" spans="1:17">
      <c r="B6" s="6" t="s">
        <v>6</v>
      </c>
    </row>
    <row r="8" spans="1:17" s="5" customFormat="1" ht="23.25" thickBot="1">
      <c r="A8" s="8" t="s">
        <v>7</v>
      </c>
      <c r="B8" s="9" t="s">
        <v>8</v>
      </c>
      <c r="C8" s="9" t="s">
        <v>9</v>
      </c>
      <c r="D8" s="9" t="s">
        <v>10</v>
      </c>
      <c r="E8" s="10" t="s">
        <v>11</v>
      </c>
      <c r="F8" s="9" t="s">
        <v>12</v>
      </c>
      <c r="G8" s="9" t="s">
        <v>13</v>
      </c>
      <c r="H8" s="9" t="s">
        <v>14</v>
      </c>
      <c r="I8" s="9" t="s">
        <v>15</v>
      </c>
      <c r="J8" s="9" t="s">
        <v>16</v>
      </c>
      <c r="K8" s="9" t="s">
        <v>17</v>
      </c>
      <c r="L8" s="9" t="s">
        <v>18</v>
      </c>
      <c r="M8" s="10" t="s">
        <v>19</v>
      </c>
      <c r="N8" s="11" t="s">
        <v>20</v>
      </c>
      <c r="P8" s="33" t="s">
        <v>34</v>
      </c>
      <c r="Q8" s="34" t="s">
        <v>35</v>
      </c>
    </row>
    <row r="9" spans="1:17" ht="12" thickTop="1">
      <c r="A9" s="13" t="s">
        <v>21</v>
      </c>
    </row>
    <row r="11" spans="1:17">
      <c r="A11" s="12" t="s">
        <v>22</v>
      </c>
    </row>
    <row r="12" spans="1:17">
      <c r="A12" s="2" t="s">
        <v>23</v>
      </c>
      <c r="B12" s="1" t="s">
        <v>24</v>
      </c>
      <c r="C12" s="14">
        <v>2749.95</v>
      </c>
      <c r="D12" s="14">
        <v>2500</v>
      </c>
      <c r="E12" s="14">
        <v>5249.95</v>
      </c>
      <c r="F12" s="14">
        <v>0</v>
      </c>
      <c r="G12" s="14">
        <v>0</v>
      </c>
      <c r="H12" s="14">
        <v>574.13</v>
      </c>
      <c r="I12" s="14">
        <v>68.27</v>
      </c>
      <c r="J12" s="15">
        <v>-0.05</v>
      </c>
      <c r="K12" s="14">
        <v>0</v>
      </c>
      <c r="L12" s="14">
        <v>0</v>
      </c>
      <c r="M12" s="14">
        <v>642.35</v>
      </c>
      <c r="N12" s="14">
        <v>4607.6000000000004</v>
      </c>
      <c r="P12" s="47">
        <v>2632</v>
      </c>
      <c r="Q12" s="47">
        <f>+N12-P12</f>
        <v>1975.6000000000004</v>
      </c>
    </row>
    <row r="13" spans="1:17">
      <c r="A13" s="2" t="s">
        <v>25</v>
      </c>
      <c r="B13" s="1" t="s">
        <v>26</v>
      </c>
      <c r="C13" s="14">
        <v>3750</v>
      </c>
      <c r="D13" s="14">
        <v>6264.61</v>
      </c>
      <c r="E13" s="14">
        <v>10014.61</v>
      </c>
      <c r="F13" s="14">
        <v>0</v>
      </c>
      <c r="G13" s="14">
        <v>0</v>
      </c>
      <c r="H13" s="14">
        <v>1591.86</v>
      </c>
      <c r="I13" s="14">
        <v>143.1</v>
      </c>
      <c r="J13" s="14">
        <v>0.05</v>
      </c>
      <c r="K13" s="14">
        <v>0</v>
      </c>
      <c r="L13" s="14">
        <v>0</v>
      </c>
      <c r="M13" s="14">
        <v>1735.01</v>
      </c>
      <c r="N13" s="14">
        <v>8279.6</v>
      </c>
      <c r="P13" s="47">
        <v>4532.6000000000004</v>
      </c>
      <c r="Q13" s="47">
        <f t="shared" ref="Q13:Q15" si="0">+N13-P13</f>
        <v>3747</v>
      </c>
    </row>
    <row r="14" spans="1:17">
      <c r="A14" s="2" t="s">
        <v>27</v>
      </c>
      <c r="B14" s="1" t="s">
        <v>28</v>
      </c>
      <c r="C14" s="14">
        <v>3250.05</v>
      </c>
      <c r="D14" s="14">
        <v>6264.61</v>
      </c>
      <c r="E14" s="14">
        <v>9514.66</v>
      </c>
      <c r="F14" s="14">
        <v>15</v>
      </c>
      <c r="G14" s="14">
        <v>1038.1099999999999</v>
      </c>
      <c r="H14" s="14">
        <v>1485.07</v>
      </c>
      <c r="I14" s="14">
        <v>163.58000000000001</v>
      </c>
      <c r="J14" s="14">
        <v>0.1</v>
      </c>
      <c r="K14" s="14">
        <v>0</v>
      </c>
      <c r="L14" s="14">
        <v>0</v>
      </c>
      <c r="M14" s="14">
        <v>2701.86</v>
      </c>
      <c r="N14" s="14">
        <v>6812.8</v>
      </c>
      <c r="P14" s="47">
        <v>3054.6</v>
      </c>
      <c r="Q14" s="47">
        <f t="shared" si="0"/>
        <v>3758.2000000000003</v>
      </c>
    </row>
    <row r="15" spans="1:17">
      <c r="A15" s="2" t="s">
        <v>29</v>
      </c>
      <c r="B15" s="1" t="s">
        <v>30</v>
      </c>
      <c r="C15" s="14">
        <v>20000.099999999999</v>
      </c>
      <c r="D15" s="14">
        <v>60212.5</v>
      </c>
      <c r="E15" s="14">
        <v>80212.600000000006</v>
      </c>
      <c r="F15" s="14">
        <v>0</v>
      </c>
      <c r="G15" s="14">
        <v>0</v>
      </c>
      <c r="H15" s="14">
        <v>24017.79</v>
      </c>
      <c r="I15" s="14">
        <v>771.98</v>
      </c>
      <c r="J15" s="14">
        <v>0.05</v>
      </c>
      <c r="K15" s="14">
        <v>1500</v>
      </c>
      <c r="L15" s="14">
        <v>827.58</v>
      </c>
      <c r="M15" s="14">
        <v>27117.4</v>
      </c>
      <c r="N15" s="14">
        <v>53095.199999999997</v>
      </c>
      <c r="P15" s="47">
        <v>46495.199999999997</v>
      </c>
      <c r="Q15" s="47">
        <f t="shared" si="0"/>
        <v>6600</v>
      </c>
    </row>
    <row r="16" spans="1:17" s="7" customFormat="1">
      <c r="A16" s="16" t="s">
        <v>31</v>
      </c>
      <c r="C16" s="7" t="s">
        <v>32</v>
      </c>
      <c r="D16" s="7" t="s">
        <v>32</v>
      </c>
      <c r="E16" s="7" t="s">
        <v>32</v>
      </c>
      <c r="F16" s="7" t="s">
        <v>32</v>
      </c>
      <c r="G16" s="7" t="s">
        <v>32</v>
      </c>
      <c r="H16" s="7" t="s">
        <v>32</v>
      </c>
      <c r="I16" s="7" t="s">
        <v>32</v>
      </c>
      <c r="J16" s="7" t="s">
        <v>32</v>
      </c>
      <c r="K16" s="7" t="s">
        <v>32</v>
      </c>
      <c r="L16" s="7" t="s">
        <v>32</v>
      </c>
      <c r="M16" s="7" t="s">
        <v>32</v>
      </c>
      <c r="N16" s="7" t="s">
        <v>32</v>
      </c>
      <c r="O16" s="45"/>
      <c r="P16" s="45" t="s">
        <v>32</v>
      </c>
      <c r="Q16" s="45" t="s">
        <v>32</v>
      </c>
    </row>
    <row r="17" spans="1:17">
      <c r="C17" s="18">
        <f>SUM(C12:C15)</f>
        <v>29750.1</v>
      </c>
      <c r="D17" s="18">
        <f t="shared" ref="D17:N17" si="1">SUM(D12:D15)</f>
        <v>75241.72</v>
      </c>
      <c r="E17" s="18">
        <f t="shared" si="1"/>
        <v>104991.82</v>
      </c>
      <c r="F17" s="18">
        <f t="shared" si="1"/>
        <v>15</v>
      </c>
      <c r="G17" s="18">
        <f t="shared" si="1"/>
        <v>1038.1099999999999</v>
      </c>
      <c r="H17" s="18">
        <f t="shared" si="1"/>
        <v>27668.85</v>
      </c>
      <c r="I17" s="18">
        <f t="shared" si="1"/>
        <v>1146.93</v>
      </c>
      <c r="J17" s="18">
        <f t="shared" si="1"/>
        <v>0.15000000000000002</v>
      </c>
      <c r="K17" s="18">
        <f t="shared" si="1"/>
        <v>1500</v>
      </c>
      <c r="L17" s="18">
        <f t="shared" si="1"/>
        <v>827.58</v>
      </c>
      <c r="M17" s="18">
        <f t="shared" si="1"/>
        <v>32196.620000000003</v>
      </c>
      <c r="N17" s="18">
        <f t="shared" si="1"/>
        <v>72795.199999999997</v>
      </c>
      <c r="O17" s="46"/>
      <c r="P17" s="46">
        <f t="shared" ref="P17:Q17" si="2">SUM(P12:P15)</f>
        <v>56714.399999999994</v>
      </c>
      <c r="Q17" s="46">
        <f t="shared" si="2"/>
        <v>16080.800000000001</v>
      </c>
    </row>
    <row r="20" spans="1:17">
      <c r="C20" s="1" t="s">
        <v>33</v>
      </c>
      <c r="D20" s="1" t="s">
        <v>33</v>
      </c>
      <c r="E20" s="1" t="s">
        <v>33</v>
      </c>
      <c r="F20" s="1" t="s">
        <v>33</v>
      </c>
      <c r="G20" s="1" t="s">
        <v>33</v>
      </c>
      <c r="H20" s="1" t="s">
        <v>33</v>
      </c>
      <c r="I20" s="1" t="s">
        <v>33</v>
      </c>
      <c r="J20" s="1" t="s">
        <v>33</v>
      </c>
      <c r="K20" s="1" t="s">
        <v>33</v>
      </c>
      <c r="L20" s="1" t="s">
        <v>33</v>
      </c>
      <c r="M20" s="1" t="s">
        <v>33</v>
      </c>
      <c r="N20" s="1" t="s">
        <v>33</v>
      </c>
    </row>
    <row r="21" spans="1:17">
      <c r="A21" s="2" t="s">
        <v>33</v>
      </c>
      <c r="B21" s="1" t="s">
        <v>33</v>
      </c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</row>
  </sheetData>
  <mergeCells count="1">
    <mergeCell ref="B1:C1"/>
  </mergeCells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G20"/>
  <sheetViews>
    <sheetView workbookViewId="0">
      <selection activeCell="E25" sqref="E25"/>
    </sheetView>
  </sheetViews>
  <sheetFormatPr baseColWidth="10" defaultRowHeight="15"/>
  <cols>
    <col min="2" max="2" width="15" customWidth="1"/>
    <col min="3" max="3" width="20.28515625" customWidth="1"/>
    <col min="4" max="4" width="12.5703125" bestFit="1" customWidth="1"/>
    <col min="5" max="5" width="24.7109375" bestFit="1" customWidth="1"/>
  </cols>
  <sheetData>
    <row r="1" spans="1:7">
      <c r="A1" s="52" t="s">
        <v>0</v>
      </c>
      <c r="B1" s="51"/>
      <c r="C1" s="51"/>
      <c r="D1" s="51"/>
      <c r="E1" s="51"/>
      <c r="F1" s="51"/>
      <c r="G1" s="51"/>
    </row>
    <row r="2" spans="1:7">
      <c r="A2" s="53" t="s">
        <v>1</v>
      </c>
      <c r="B2" s="51"/>
      <c r="C2" s="51"/>
      <c r="D2" s="51"/>
      <c r="E2" s="51"/>
      <c r="F2" s="51"/>
      <c r="G2" s="51"/>
    </row>
    <row r="3" spans="1:7" ht="19.5">
      <c r="A3" s="51" t="s">
        <v>2</v>
      </c>
      <c r="B3" s="51"/>
      <c r="C3" s="54"/>
      <c r="D3" s="51"/>
      <c r="E3" s="51"/>
      <c r="F3" s="51"/>
      <c r="G3" s="51"/>
    </row>
    <row r="4" spans="1:7">
      <c r="A4" s="51" t="s">
        <v>42</v>
      </c>
      <c r="B4" s="51"/>
      <c r="C4" s="51"/>
      <c r="D4" s="51"/>
      <c r="E4" s="51"/>
      <c r="F4" s="51"/>
      <c r="G4" s="51"/>
    </row>
    <row r="6" spans="1:7">
      <c r="A6" s="55"/>
      <c r="B6" s="55"/>
      <c r="C6" s="55"/>
      <c r="D6" s="55"/>
      <c r="E6" s="55"/>
      <c r="F6" s="55"/>
      <c r="G6" s="55"/>
    </row>
    <row r="7" spans="1:7">
      <c r="A7" s="56"/>
      <c r="B7" s="56"/>
      <c r="C7" s="56"/>
      <c r="D7" s="56"/>
      <c r="E7" s="56"/>
      <c r="F7" s="56"/>
      <c r="G7" s="56"/>
    </row>
    <row r="8" spans="1:7">
      <c r="A8" s="58" t="s">
        <v>43</v>
      </c>
      <c r="B8" s="58" t="s">
        <v>44</v>
      </c>
      <c r="C8" s="58" t="s">
        <v>45</v>
      </c>
      <c r="D8" s="59" t="s">
        <v>46</v>
      </c>
      <c r="E8" s="58" t="s">
        <v>47</v>
      </c>
      <c r="F8" s="57"/>
      <c r="G8" s="57"/>
    </row>
    <row r="9" spans="1:7">
      <c r="A9" s="51" t="s">
        <v>29</v>
      </c>
      <c r="B9" s="51">
        <v>56708845683</v>
      </c>
      <c r="C9" s="51" t="s">
        <v>48</v>
      </c>
      <c r="D9" s="50">
        <f>+INGENIERIA!Q15</f>
        <v>6600</v>
      </c>
      <c r="E9" s="51" t="s">
        <v>30</v>
      </c>
      <c r="F9" s="51"/>
      <c r="G9" s="51"/>
    </row>
    <row r="10" spans="1:7">
      <c r="A10" s="51"/>
      <c r="B10" s="51" t="s">
        <v>49</v>
      </c>
      <c r="C10" s="51"/>
      <c r="D10" s="60">
        <f>+D9</f>
        <v>6600</v>
      </c>
      <c r="E10" s="51" t="s">
        <v>52</v>
      </c>
      <c r="F10" s="51"/>
      <c r="G10" s="51"/>
    </row>
    <row r="12" spans="1:7">
      <c r="A12" s="51" t="s">
        <v>27</v>
      </c>
      <c r="B12" s="51">
        <v>56708845498</v>
      </c>
      <c r="C12" s="51" t="s">
        <v>50</v>
      </c>
      <c r="D12" s="50">
        <f>+INGENIERIA!Q14</f>
        <v>3758.2000000000003</v>
      </c>
      <c r="E12" s="51" t="s">
        <v>28</v>
      </c>
      <c r="F12" s="51"/>
      <c r="G12" s="51"/>
    </row>
    <row r="13" spans="1:7">
      <c r="A13" s="51" t="s">
        <v>25</v>
      </c>
      <c r="B13" s="51">
        <v>60590132940</v>
      </c>
      <c r="C13" s="51" t="s">
        <v>50</v>
      </c>
      <c r="D13" s="50">
        <f>+INGENIERIA!Q13</f>
        <v>3747</v>
      </c>
      <c r="E13" s="51" t="s">
        <v>26</v>
      </c>
      <c r="F13" s="51"/>
      <c r="G13" s="51"/>
    </row>
    <row r="14" spans="1:7">
      <c r="A14" s="51" t="s">
        <v>23</v>
      </c>
      <c r="B14" s="51">
        <v>56656751080</v>
      </c>
      <c r="C14" s="51" t="s">
        <v>50</v>
      </c>
      <c r="D14" s="50">
        <f>+INGENIERIA!Q12</f>
        <v>1975.6000000000004</v>
      </c>
      <c r="E14" s="51" t="s">
        <v>24</v>
      </c>
      <c r="F14" s="51"/>
      <c r="G14" s="51"/>
    </row>
    <row r="15" spans="1:7">
      <c r="A15" s="51"/>
      <c r="B15" s="51" t="s">
        <v>51</v>
      </c>
      <c r="C15" s="51"/>
      <c r="D15" s="60">
        <f>+D12+D13+D14</f>
        <v>9480.8000000000011</v>
      </c>
      <c r="E15" s="51" t="s">
        <v>53</v>
      </c>
      <c r="F15" s="51"/>
      <c r="G15" s="51"/>
    </row>
    <row r="18" spans="2:5">
      <c r="B18" s="61" t="s">
        <v>49</v>
      </c>
      <c r="C18" s="61"/>
      <c r="D18" s="62">
        <f>+D10</f>
        <v>6600</v>
      </c>
      <c r="E18" s="61" t="s">
        <v>52</v>
      </c>
    </row>
    <row r="19" spans="2:5">
      <c r="B19" s="61" t="s">
        <v>51</v>
      </c>
      <c r="C19" s="61"/>
      <c r="D19" s="62">
        <f>+D15</f>
        <v>9480.8000000000011</v>
      </c>
      <c r="E19" s="61" t="s">
        <v>53</v>
      </c>
    </row>
    <row r="20" spans="2:5">
      <c r="B20" s="61"/>
      <c r="C20" s="61"/>
      <c r="D20" s="62">
        <f>+D18+D19</f>
        <v>16080.800000000001</v>
      </c>
      <c r="E20" s="6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FACTURACION</vt:lpstr>
      <vt:lpstr>INGENIERIA</vt:lpstr>
      <vt:lpstr>BANCOS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..</dc:creator>
  <cp:lastModifiedBy>usuario</cp:lastModifiedBy>
  <dcterms:created xsi:type="dcterms:W3CDTF">2017-07-17T18:52:19Z</dcterms:created>
  <dcterms:modified xsi:type="dcterms:W3CDTF">2017-07-17T23:46:28Z</dcterms:modified>
</cp:coreProperties>
</file>