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 l="1"/>
  <c r="B15" i="14"/>
  <c r="E15" i="8"/>
  <c r="D17" i="8"/>
  <c r="G17" i="8"/>
  <c r="H17" i="8"/>
  <c r="C17" i="8"/>
  <c r="D9" i="15"/>
  <c r="D10" i="15"/>
  <c r="D11" i="15"/>
  <c r="D12" i="15"/>
  <c r="B11" i="14"/>
  <c r="B12" i="14"/>
  <c r="B13" i="14"/>
  <c r="B14" i="14"/>
  <c r="F15" i="8" l="1"/>
  <c r="I15" i="8" s="1"/>
  <c r="J15" i="8" s="1"/>
  <c r="C13" i="15" s="1"/>
  <c r="C15" i="14"/>
  <c r="E15" i="14" s="1"/>
  <c r="F15" i="14" s="1"/>
  <c r="G15" i="14" s="1"/>
  <c r="E14" i="8"/>
  <c r="F14" i="8" s="1"/>
  <c r="A4" i="15"/>
  <c r="A3" i="15"/>
  <c r="B4" i="14"/>
  <c r="I14" i="8" l="1"/>
  <c r="J14" i="8" s="1"/>
  <c r="C12" i="15" s="1"/>
  <c r="C14" i="14"/>
  <c r="E14" i="14" s="1"/>
  <c r="F14" i="14" s="1"/>
  <c r="G14" i="14" s="1"/>
  <c r="E13" i="8"/>
  <c r="C13" i="14" l="1"/>
  <c r="E13" i="14" s="1"/>
  <c r="F13" i="14" s="1"/>
  <c r="G13" i="14" s="1"/>
  <c r="F13" i="8"/>
  <c r="I13" i="8" s="1"/>
  <c r="J13" i="8" l="1"/>
  <c r="C11" i="15" s="1"/>
  <c r="E11" i="8"/>
  <c r="F11" i="8" s="1"/>
  <c r="E12" i="8"/>
  <c r="C12" i="14" l="1"/>
  <c r="F12" i="8"/>
  <c r="C11" i="14"/>
  <c r="C17" i="14" s="1"/>
  <c r="E17" i="8"/>
  <c r="E12" i="14"/>
  <c r="B11" i="16" s="1"/>
  <c r="I12" i="8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<sst xmlns="http://schemas.openxmlformats.org/spreadsheetml/2006/main" count="827" uniqueCount="476">
  <si>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</si>
  <si>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</si>
  <si>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</si>
  <si>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</si>
  <si>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</si>
  <si>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</si>
  <si>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</si>
  <si>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</si>
  <si>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</si>
  <si>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</si>
  <si>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</si>
  <si>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</si>
  <si>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</si>
  <si>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</si>
  <si>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</si>
  <si>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</si>
  <si>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</si>
  <si>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</si>
  <si>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</si>
  <si>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</si>
  <si>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</si>
  <si>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</si>
  <si>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</si>
  <si>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</si>
  <si>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</si>
  <si>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</si>
  <si>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</si>
  <si>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</si>
  <si>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</si>
  <si>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</si>
  <si>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</si>
  <si>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</si>
  <si>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</si>
  <si>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</si>
  <si>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</si>
  <si>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</si>
  <si>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</si>
  <si>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</si>
  <si>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</si>
  <si>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</si>
  <si>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</si>
  <si>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</si>
  <si>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</si>
  <si>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</si>
  <si>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</si>
  <si>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</si>
  <si>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</si>
  <si>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</si>
  <si>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</si>
  <si>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</si>
  <si>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</si>
  <si>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</si>
  <si>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</si>
  <si>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</si>
  <si>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</si>
  <si>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</si>
  <si>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</si>
  <si>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</si>
  <si>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</si>
  <si>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</si>
  <si>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</si>
  <si>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</si>
  <si>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</si>
  <si>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</si>
  <si>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</si>
  <si>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</si>
  <si>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</si>
  <si>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</si>
  <si>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</si>
  <si>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</si>
  <si>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</si>
  <si>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</si>
  <si>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</si>
  <si>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</si>
  <si>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</si>
  <si>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</si>
  <si>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</si>
  <si>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</si>
  <si>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</si>
  <si>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</si>
  <si>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</si>
  <si>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</si>
  <si>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</si>
  <si>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</si>
  <si>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</si>
  <si>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</si>
  <si>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</si>
  <si>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</si>
  <si>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</si>
  <si>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</si>
  <si>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</si>
  <si>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</si>
  <si>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</si>
  <si>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</si>
  <si>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</si>
  <si>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</si>
  <si>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</si>
  <si>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</si>
  <si>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</si>
  <si>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</si>
  <si>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</si>
  <si>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</si>
  <si>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</si>
  <si>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</si>
  <si>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</si>
  <si>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</si>
  <si>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</si>
  <si>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</si>
  <si>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</si>
  <si>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</si>
  <si>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</si>
  <si>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</si>
  <si>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</si>
  <si>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</si>
  <si>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</si>
  <si>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</si>
  <si>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</si>
  <si>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</si>
  <si>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</si>
  <si>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</si>
  <si>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</si>
  <si>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</si>
  <si>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</si>
  <si>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</si>
  <si>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</si>
  <si>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</si>
  <si>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</si>
  <si>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</si>
  <si>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</si>
  <si>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</si>
  <si>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</si>
  <si>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</si>
  <si>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</si>
  <si>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</si>
  <si>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</si>
  <si>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</si>
  <si>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</si>
  <si>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</si>
  <si>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</si>
  <si>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</si>
  <si>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</si>
  <si>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</si>
  <si>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</si>
  <si>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</si>
  <si>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</si>
  <si>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</si>
  <si>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</si>
  <si>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</si>
  <si>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</si>
  <si>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</si>
  <si>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</si>
  <si>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</si>
  <si>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</si>
  <si>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</si>
  <si>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</si>
  <si>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</si>
  <si>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</si>
  <si>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</si>
  <si>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</si>
  <si>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</si>
  <si>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</si>
  <si>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</si>
  <si>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</si>
  <si>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</si>
  <si>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</si>
  <si>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</si>
  <si>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</si>
  <si>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</si>
  <si>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</si>
  <si>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</si>
  <si>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</si>
  <si>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</si>
  <si>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</si>
  <si>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</si>
  <si>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</si>
  <si>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</si>
  <si>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</si>
  <si>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</si>
  <si>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</si>
  <si>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</si>
  <si>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</si>
  <si>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</si>
  <si>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</si>
  <si>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</si>
  <si>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</si>
  <si>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</si>
  <si>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</si>
  <si>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</si>
  <si>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</si>
  <si>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</si>
  <si>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</si>
  <si>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</si>
  <si>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</si>
  <si>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</si>
  <si>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</si>
  <si>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</si>
  <si>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</si>
  <si>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</si>
  <si>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</si>
  <si>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</si>
  <si>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</si>
  <si>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</si>
  <si>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</si>
  <si>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</si>
  <si>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</si>
  <si>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</si>
  <si>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</si>
  <si>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</si>
  <si>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</si>
  <si>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</si>
  <si>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</si>
  <si>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</si>
  <si>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</si>
  <si>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</si>
  <si>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</si>
  <si>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</si>
  <si>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</si>
  <si>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</si>
  <si>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</si>
  <si>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</si>
  <si>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</si>
  <si>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</si>
  <si>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</si>
  <si>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</si>
  <si>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</si>
  <si>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</si>
  <si>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</si>
  <si>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</si>
  <si>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</si>
  <si>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</si>
  <si>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</si>
  <si>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</si>
  <si>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</si>
  <si>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</si>
  <si>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</si>
  <si>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</si>
  <si>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</si>
  <si>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</si>
  <si>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</si>
  <si>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</si>
  <si>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</si>
  <si>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</si>
  <si>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</si>
  <si>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</si>
  <si>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</si>
  <si>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</si>
  <si>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</si>
  <si>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</si>
  <si>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</si>
  <si>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</si>
  <si>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</si>
  <si>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</si>
  <si>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</si>
  <si>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</si>
  <si>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</si>
  <si>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</si>
  <si>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</si>
  <si>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</si>
  <si>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</si>
  <si>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</si>
  <si>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</si>
  <si>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</si>
  <si>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</si>
  <si>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</si>
  <si>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</si>
  <si>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</si>
  <si>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</si>
  <si>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</si>
  <si>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</si>
  <si>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</si>
  <si>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</si>
  <si>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</si>
  <si>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</si>
  <si>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</si>
  <si>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</si>
  <si>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</si>
  <si>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</si>
  <si>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</si>
  <si>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</si>
  <si>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</si>
  <si>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</si>
  <si>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</si>
  <si>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</si>
  <si>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</si>
  <si>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</si>
  <si>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</si>
  <si>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</si>
  <si>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</si>
  <si>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</si>
  <si>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</si>
  <si>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</si>
  <si>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</si>
  <si>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</si>
  <si>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</si>
  <si>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</si>
  <si>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</si>
  <si>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</si>
  <si>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</si>
  <si>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</si>
  <si>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</si>
  <si>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</si>
  <si>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</si>
  <si>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</si>
  <si>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</si>
  <si>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</si>
  <si>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</si>
  <si>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</si>
  <si>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</si>
  <si>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</si>
  <si>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</si>
  <si>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</si>
  <si>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</si>
  <si>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</si>
  <si>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</si>
  <si>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</si>
  <si>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</si>
  <si>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</si>
  <si>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</si>
  <si>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</si>
  <si>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</si>
  <si>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</si>
  <si>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</si>
  <si>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</si>
  <si>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</si>
  <si>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</si>
  <si>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</si>
  <si>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</si>
  <si>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</si>
  <si>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</si>
  <si>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</si>
  <si>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</si>
  <si>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</si>
  <si>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</si>
  <si>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</si>
  <si>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</si>
  <si>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</si>
  <si>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</si>
  <si>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</si>
  <si>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</si>
  <si>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</si>
  <si>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</si>
  <si>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</si>
  <si>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</si>
  <si>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</si>
  <si>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</si>
  <si>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</si>
  <si>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</si>
  <si>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</si>
  <si>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</si>
  <si>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</si>
  <si>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</si>
  <si>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</si>
  <si>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</si>
  <si>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</si>
  <si>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</si>
  <si>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</si>
  <si>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</si>
  <si>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</si>
  <si>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</si>
  <si>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</si>
  <si>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</si>
  <si>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</si>
  <si>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</si>
  <si>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</si>
  <si>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</si>
  <si>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</si>
  <si>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</si>
  <si>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</si>
  <si>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</si>
  <si>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</si>
  <si>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</si>
  <si>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</si>
  <si>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</si>
  <si>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</si>
  <si>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</si>
  <si>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</si>
  <si>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</si>
  <si>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</si>
  <si>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</si>
  <si>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</si>
  <si>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</si>
  <si>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</si>
  <si>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</si>
  <si>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</si>
  <si>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</si>
  <si>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</si>
  <si>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</si>
  <si>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</si>
  <si>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</si>
  <si>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</si>
  <si>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</si>
  <si>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</si>
  <si>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</si>
  <si>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</si>
  <si>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</si>
  <si>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</si>
  <si>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</si>
  <si>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</si>
  <si>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</si>
  <si>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</si>
  <si>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</si>
  <si>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</si>
  <si>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</si>
  <si>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</si>
  <si>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</si>
  <si>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</si>
  <si>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</si>
  <si>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</si>
  <si>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</si>
  <si>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</si>
  <si>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</si>
  <si>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</si>
  <si>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</si>
  <si>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</si>
  <si>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</si>
  <si>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</si>
  <si>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</si>
  <si>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</si>
  <si>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</si>
  <si>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</si>
  <si>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</si>
  <si>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</si>
  <si>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</si>
  <si>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</si>
  <si>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</si>
  <si>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</si>
  <si>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</si>
  <si>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</si>
  <si>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</si>
  <si>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</si>
  <si>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</si>
  <si>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</si>
  <si>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</si>
  <si>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</si>
  <si>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</si>
  <si>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</si>
  <si>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</si>
  <si>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</si>
  <si>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</si>
  <si>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</si>
  <si>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</si>
  <si>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</si>
  <si>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</si>
  <si>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</si>
  <si>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</si>
  <si>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</si>
  <si>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</si>
  <si>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</si>
  <si>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</si>
  <si>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</si>
  <si>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</si>
  <si>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</si>
  <si>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</si>
  <si>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</si>
  <si>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</si>
  <si>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</si>
  <si>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</si>
  <si>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</si>
  <si>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</si>
  <si>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</si>
  <si>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</si>
  <si>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</si>
  <si>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</si>
  <si>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</si>
  <si>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</si>
  <si>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</si>
  <si>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</si>
  <si>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</si>
  <si>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</si>
  <si>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</si>
  <si>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</si>
  <si>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</si>
  <si>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</si>
  <si>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AGUINALDO</t>
  </si>
  <si>
    <t>Periodo 20/12/2017</t>
  </si>
  <si>
    <t>DESGLOSE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</si>
</sst>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09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B2" sqref="B2"/>
    </sheetView>
  </sheetViews>
  <sheetFormatPr baseColWidth="10" defaultColWidth="12" defaultRowHeight="12.75"/>
  <cols>
    <col min="1" max="1" width="4.85546875" style="161" customWidth="1"/>
    <col min="2" max="2" width="22" style="161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AGUINALDO</v>
      </c>
    </row>
    <row r="4" spans="1:11">
      <c r="A4" s="143"/>
      <c r="B4" s="160" t="str">
        <f>+SINDICATO!B4</f>
        <v>Periodo 20/12/2017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0" t="s">
        <v>439</v>
      </c>
      <c r="F7" s="191"/>
      <c r="G7" s="192"/>
    </row>
    <row r="8" spans="1:11" ht="23.25" thickBot="1">
      <c r="A8" s="153" t="s">
        <v>432</v>
      </c>
      <c r="B8" s="154" t="s">
        <v>433</v>
      </c>
      <c r="C8" s="155" t="s">
        <v>434</v>
      </c>
      <c r="E8" s="165" t="s">
        <v>467</v>
      </c>
      <c r="F8" s="165" t="s">
        <v>441</v>
      </c>
      <c r="G8" s="165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6">
        <f>+SINDICATO!E11</f>
        <v>3847.2116071428568</v>
      </c>
      <c r="E11" s="163">
        <f t="shared" ref="E11" si="0">+C11</f>
        <v>3847.2116071428568</v>
      </c>
      <c r="F11" s="163">
        <f t="shared" ref="F11:F12" si="1">+E11*0.16</f>
        <v>615.55385714285705</v>
      </c>
      <c r="G11" s="163">
        <f t="shared" ref="G11" si="2">+E11+F11</f>
        <v>4462.7654642857142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6">
        <f>+SINDICATO!E12</f>
        <v>3611.9553571428569</v>
      </c>
      <c r="E12" s="163">
        <f t="shared" ref="E12" si="3">+C12</f>
        <v>3611.9553571428569</v>
      </c>
      <c r="F12" s="163">
        <f t="shared" si="1"/>
        <v>577.91285714285709</v>
      </c>
      <c r="G12" s="163">
        <f>+E12+F12</f>
        <v>4189.8682142857142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6">
        <f>+SINDICATO!E13</f>
        <v>4158.4821428571422</v>
      </c>
      <c r="E13" s="163">
        <f t="shared" ref="E13" si="4">+C13</f>
        <v>4158.4821428571422</v>
      </c>
      <c r="F13" s="163">
        <f t="shared" ref="F13" si="5">+E13*0.16</f>
        <v>665.35714285714278</v>
      </c>
      <c r="G13" s="163">
        <f>+E13+F13</f>
        <v>4823.8392857142853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6">
        <f>+SINDICATO!E14</f>
        <v>1762.4303337388267</v>
      </c>
      <c r="E14" s="163">
        <f t="shared" ref="E14" si="6">+C14</f>
        <v>1762.4303337388267</v>
      </c>
      <c r="F14" s="163">
        <f t="shared" ref="F14" si="7">+E14*0.16</f>
        <v>281.98885339821226</v>
      </c>
      <c r="G14" s="163">
        <f>+E14+F14</f>
        <v>2044.419187137039</v>
      </c>
      <c r="J14" s="187" t="s">
        <v>44</v>
      </c>
      <c r="K14" s="187" t="s">
        <v>195</v>
      </c>
    </row>
    <row r="15" spans="1:11" ht="15">
      <c r="A15" s="158"/>
      <c r="B15" s="141" t="str">
        <f>+SINDICATO!B15</f>
        <v>BECERRA JIMENEZ ALEJANDRO BONIFACIO</v>
      </c>
      <c r="C15" s="166">
        <f>+SINDICATO!E15</f>
        <v>3964.2937500000007</v>
      </c>
      <c r="E15" s="163">
        <f t="shared" ref="E15" si="8">+C15</f>
        <v>3964.2937500000007</v>
      </c>
      <c r="F15" s="163">
        <f t="shared" ref="F15" si="9">+E15*0.16</f>
        <v>634.28700000000015</v>
      </c>
      <c r="G15" s="163">
        <f>+E15+F15</f>
        <v>4598.580750000001</v>
      </c>
      <c r="J15" s="187" t="s">
        <v>46</v>
      </c>
      <c r="K15" s="187" t="s">
        <v>471</v>
      </c>
    </row>
    <row r="16" spans="1:11">
      <c r="C16" s="161"/>
    </row>
    <row r="17" spans="3:7" ht="13.5" thickBot="1">
      <c r="C17" s="162">
        <f>SUM(C11:C15)</f>
        <v>17344.373190881684</v>
      </c>
      <c r="E17" s="164">
        <f>SUM(E11:E16)</f>
        <v>17344.373190881684</v>
      </c>
      <c r="F17" s="164">
        <f t="shared" ref="F17:G17" si="10">SUM(F11:F16)</f>
        <v>2775.0997105410693</v>
      </c>
      <c r="G17" s="164">
        <f t="shared" si="10"/>
        <v>20119.472901422752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J17" sqref="J17"/>
    </sheetView>
  </sheetViews>
  <sheetFormatPr baseColWidth="10" defaultColWidth="12" defaultRowHeight="12.75"/>
  <cols>
    <col min="1" max="1" width="4.85546875" customWidth="1"/>
    <col min="2" max="2" width="22" customWidth="1"/>
    <col min="3" max="4" width="11.140625" customWidth="1"/>
    <col min="5" max="5" width="12.28515625" customWidth="1"/>
    <col min="6" max="6" width="9.85546875" bestFit="1" customWidth="1"/>
    <col min="7" max="7" width="9.85546875" style="161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0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66">
        <v>3847.2116071428568</v>
      </c>
      <c r="D11" s="159"/>
      <c r="E11" s="166">
        <f t="shared" ref="E11:E12" si="0">SUM(C11:D11)</f>
        <v>3847.2116071428568</v>
      </c>
      <c r="F11" s="166">
        <f>+E11*0.05</f>
        <v>192.36058035714285</v>
      </c>
      <c r="G11" s="166"/>
      <c r="H11" s="159"/>
      <c r="I11" s="166">
        <f t="shared" ref="I11:I12" si="1">SUM(F11:H11)</f>
        <v>192.36058035714285</v>
      </c>
      <c r="J11" s="166">
        <f t="shared" ref="J11:J13" si="2">+E11-I11</f>
        <v>3654.8510267857141</v>
      </c>
    </row>
    <row r="12" spans="1:10">
      <c r="A12" s="158"/>
      <c r="B12" s="157" t="s">
        <v>187</v>
      </c>
      <c r="C12" s="166">
        <v>3611.9553571428569</v>
      </c>
      <c r="D12" s="166"/>
      <c r="E12" s="166">
        <f t="shared" si="0"/>
        <v>3611.9553571428569</v>
      </c>
      <c r="F12" s="166">
        <f t="shared" ref="F12:F15" si="3">+E12*0.05</f>
        <v>180.59776785714286</v>
      </c>
      <c r="G12" s="166"/>
      <c r="H12" s="159"/>
      <c r="I12" s="166">
        <f t="shared" si="1"/>
        <v>180.59776785714286</v>
      </c>
      <c r="J12" s="166">
        <f t="shared" si="2"/>
        <v>3431.3575892857139</v>
      </c>
    </row>
    <row r="13" spans="1:10">
      <c r="A13" s="158"/>
      <c r="B13" s="157" t="s">
        <v>454</v>
      </c>
      <c r="C13" s="166">
        <v>4158.4821428571422</v>
      </c>
      <c r="D13" s="166"/>
      <c r="E13" s="166">
        <f t="shared" ref="E13" si="4">SUM(C13:D13)</f>
        <v>4158.4821428571422</v>
      </c>
      <c r="F13" s="166">
        <f t="shared" si="3"/>
        <v>207.92410714285711</v>
      </c>
      <c r="G13" s="166"/>
      <c r="H13" s="166"/>
      <c r="I13" s="166">
        <f t="shared" ref="I13" si="5">SUM(F13:H13)</f>
        <v>207.92410714285711</v>
      </c>
      <c r="J13" s="166">
        <f t="shared" si="2"/>
        <v>3950.5580357142853</v>
      </c>
    </row>
    <row r="14" spans="1:10">
      <c r="A14" s="158"/>
      <c r="B14" s="157" t="s">
        <v>195</v>
      </c>
      <c r="C14" s="166">
        <v>1762.4303337388267</v>
      </c>
      <c r="D14" s="166"/>
      <c r="E14" s="166">
        <f>SUM(C14:D14)</f>
        <v>1762.4303337388267</v>
      </c>
      <c r="F14" s="166">
        <f t="shared" si="3"/>
        <v>88.121516686941334</v>
      </c>
      <c r="G14" s="166"/>
      <c r="H14" s="166"/>
      <c r="I14" s="166">
        <f>SUM(F14:H14)</f>
        <v>88.121516686941334</v>
      </c>
      <c r="J14" s="166">
        <f>+E14-I14</f>
        <v>1674.3088170518854</v>
      </c>
    </row>
    <row r="15" spans="1:10">
      <c r="A15" s="158"/>
      <c r="B15" s="157" t="s">
        <v>471</v>
      </c>
      <c r="C15" s="166">
        <v>3964.2937500000007</v>
      </c>
      <c r="D15" s="166"/>
      <c r="E15" s="166">
        <f t="shared" ref="E15" si="6">SUM(C15:D15)</f>
        <v>3964.2937500000007</v>
      </c>
      <c r="F15" s="166">
        <f t="shared" si="3"/>
        <v>198.21468750000005</v>
      </c>
      <c r="G15" s="166"/>
      <c r="H15" s="166"/>
      <c r="I15" s="166">
        <f t="shared" ref="I15" si="7">SUM(F15:H15)</f>
        <v>198.21468750000005</v>
      </c>
      <c r="J15" s="166">
        <f t="shared" ref="J15" si="8">+E15-I15</f>
        <v>3766.0790625000009</v>
      </c>
    </row>
    <row r="17" spans="3:10" ht="13.5" thickBot="1">
      <c r="C17" s="162">
        <f t="shared" ref="C17:J17" si="9">SUM(C11:C15)</f>
        <v>17344.373190881684</v>
      </c>
      <c r="D17" s="162">
        <f t="shared" si="9"/>
        <v>0</v>
      </c>
      <c r="E17" s="162">
        <f t="shared" si="9"/>
        <v>17344.373190881684</v>
      </c>
      <c r="F17" s="162">
        <f t="shared" si="9"/>
        <v>867.21865954408418</v>
      </c>
      <c r="G17" s="162">
        <f t="shared" si="9"/>
        <v>0</v>
      </c>
      <c r="H17" s="162">
        <f t="shared" si="9"/>
        <v>0</v>
      </c>
      <c r="I17" s="162">
        <f t="shared" si="9"/>
        <v>867.21865954408418</v>
      </c>
      <c r="J17" s="162">
        <f t="shared" si="9"/>
        <v>16477.154531337601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5" t="s">
        <v>14</v>
      </c>
      <c r="B5" s="197" t="s">
        <v>15</v>
      </c>
      <c r="C5" s="195" t="s">
        <v>132</v>
      </c>
      <c r="D5" s="197" t="s">
        <v>16</v>
      </c>
      <c r="E5" s="197" t="s">
        <v>0</v>
      </c>
      <c r="F5" s="195" t="s">
        <v>129</v>
      </c>
      <c r="G5" s="193" t="s">
        <v>35</v>
      </c>
      <c r="H5" s="199" t="s">
        <v>10</v>
      </c>
      <c r="I5" s="199" t="s">
        <v>11</v>
      </c>
      <c r="J5" s="199" t="s">
        <v>25</v>
      </c>
      <c r="K5" s="199" t="s">
        <v>12</v>
      </c>
      <c r="L5" s="199" t="s">
        <v>13</v>
      </c>
      <c r="M5" s="78"/>
      <c r="N5" s="24"/>
      <c r="O5" s="201" t="s">
        <v>100</v>
      </c>
      <c r="P5" s="201" t="s">
        <v>116</v>
      </c>
      <c r="Q5" s="201" t="s">
        <v>115</v>
      </c>
      <c r="R5" s="201" t="s">
        <v>101</v>
      </c>
      <c r="S5" s="199" t="s">
        <v>7</v>
      </c>
      <c r="T5" s="199" t="s">
        <v>18</v>
      </c>
      <c r="U5" s="199" t="s">
        <v>17</v>
      </c>
      <c r="V5" s="199" t="s">
        <v>9</v>
      </c>
      <c r="W5" s="199" t="s">
        <v>26</v>
      </c>
      <c r="X5" s="199" t="s">
        <v>4</v>
      </c>
      <c r="Y5" s="199" t="s">
        <v>8</v>
      </c>
      <c r="Z5" s="199" t="s">
        <v>3</v>
      </c>
      <c r="AA5" s="199" t="s">
        <v>5</v>
      </c>
      <c r="AB5" s="27"/>
      <c r="AC5" s="199" t="s">
        <v>6</v>
      </c>
      <c r="AD5" s="206" t="s">
        <v>152</v>
      </c>
      <c r="AE5" s="207"/>
      <c r="AF5" s="208" t="s">
        <v>102</v>
      </c>
      <c r="AG5" s="204" t="s">
        <v>135</v>
      </c>
      <c r="AH5" s="204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6"/>
      <c r="B6" s="198"/>
      <c r="C6" s="196"/>
      <c r="D6" s="198"/>
      <c r="E6" s="198"/>
      <c r="F6" s="196"/>
      <c r="G6" s="194"/>
      <c r="H6" s="200"/>
      <c r="I6" s="200"/>
      <c r="J6" s="200"/>
      <c r="K6" s="200"/>
      <c r="L6" s="200"/>
      <c r="M6" s="28" t="s">
        <v>174</v>
      </c>
      <c r="N6" s="28" t="s">
        <v>144</v>
      </c>
      <c r="O6" s="202"/>
      <c r="P6" s="202"/>
      <c r="Q6" s="202"/>
      <c r="R6" s="202"/>
      <c r="S6" s="200"/>
      <c r="T6" s="200"/>
      <c r="U6" s="200"/>
      <c r="V6" s="200"/>
      <c r="W6" s="200"/>
      <c r="X6" s="200"/>
      <c r="Y6" s="200"/>
      <c r="Z6" s="200"/>
      <c r="AA6" s="200"/>
      <c r="AB6" s="24"/>
      <c r="AC6" s="200"/>
      <c r="AD6" s="52" t="s">
        <v>27</v>
      </c>
      <c r="AE6" s="52" t="s">
        <v>28</v>
      </c>
      <c r="AF6" s="208"/>
      <c r="AG6" s="204"/>
      <c r="AH6" s="204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5" t="s">
        <v>146</v>
      </c>
      <c r="B68" s="205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3" t="s">
        <v>153</v>
      </c>
      <c r="B111" s="203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AGUINALDO</v>
      </c>
    </row>
    <row r="4" spans="1:5">
      <c r="A4" s="160" t="str">
        <f>+SINDICATO!B4</f>
        <v>Periodo 20/12/2017</v>
      </c>
    </row>
    <row r="8" spans="1:5" ht="15">
      <c r="A8" s="169" t="s">
        <v>449</v>
      </c>
      <c r="B8" s="169" t="s">
        <v>450</v>
      </c>
      <c r="C8" s="170" t="s">
        <v>451</v>
      </c>
      <c r="D8" s="169" t="s">
        <v>15</v>
      </c>
    </row>
    <row r="9" spans="1:5" s="161" customFormat="1" ht="15">
      <c r="A9" s="167">
        <v>60590405464</v>
      </c>
      <c r="B9" s="167" t="s">
        <v>452</v>
      </c>
      <c r="C9" s="172">
        <f>+SINDICATO!J11</f>
        <v>3654.8510267857141</v>
      </c>
      <c r="D9" s="167" t="str">
        <f>+SINDICATO!B11</f>
        <v>GAYTAN MARTINEZ RAUL</v>
      </c>
      <c r="E9" s="161" t="s">
        <v>468</v>
      </c>
    </row>
    <row r="10" spans="1:5" s="161" customFormat="1" ht="15">
      <c r="A10" s="167">
        <v>60590317373</v>
      </c>
      <c r="B10" s="167" t="s">
        <v>452</v>
      </c>
      <c r="C10" s="172">
        <f>+SINDICATO!J12</f>
        <v>3431.3575892857139</v>
      </c>
      <c r="D10" s="167" t="str">
        <f>+SINDICATO!B12</f>
        <v>SANCHEZ DE SANTIAGO RICARDO</v>
      </c>
      <c r="E10" s="161" t="s">
        <v>468</v>
      </c>
    </row>
    <row r="11" spans="1:5" s="161" customFormat="1" ht="15">
      <c r="A11" s="167">
        <v>56708845376</v>
      </c>
      <c r="B11" s="167" t="s">
        <v>452</v>
      </c>
      <c r="C11" s="172">
        <f>+SINDICATO!J13</f>
        <v>3950.5580357142853</v>
      </c>
      <c r="D11" s="167" t="str">
        <f>+SINDICATO!B13</f>
        <v>FERRER GONZALEZ MARIA ELENA</v>
      </c>
      <c r="E11" s="188" t="s">
        <v>468</v>
      </c>
    </row>
    <row r="12" spans="1:5" s="161" customFormat="1" ht="15">
      <c r="A12" s="167">
        <v>60590314454</v>
      </c>
      <c r="B12" s="167" t="s">
        <v>452</v>
      </c>
      <c r="C12" s="172">
        <f>+SINDICATO!J14</f>
        <v>1674.3088170518854</v>
      </c>
      <c r="D12" s="167" t="str">
        <f>+SINDICATO!B14</f>
        <v>GUZMAN NAVARRO EDUARDO</v>
      </c>
      <c r="E12" s="188" t="s">
        <v>468</v>
      </c>
    </row>
    <row r="13" spans="1:5" s="161" customFormat="1" ht="15">
      <c r="A13" s="167">
        <v>60590324373</v>
      </c>
      <c r="B13" s="167" t="s">
        <v>472</v>
      </c>
      <c r="C13" s="172">
        <f>+SINDICATO!J15</f>
        <v>3766.0790625000009</v>
      </c>
      <c r="D13" s="167" t="str">
        <f>+SINDICATO!B15</f>
        <v>BECERRA JIMENEZ ALEJANDRO BONIFACIO</v>
      </c>
      <c r="E13" s="188" t="s">
        <v>468</v>
      </c>
    </row>
    <row r="14" spans="1:5" s="161" customFormat="1" ht="15">
      <c r="A14" s="167"/>
      <c r="B14" s="167"/>
      <c r="C14" s="172"/>
      <c r="D14" s="167"/>
      <c r="E14" s="188"/>
    </row>
    <row r="15" spans="1:5" ht="15">
      <c r="A15" s="168" t="s">
        <v>453</v>
      </c>
      <c r="B15" s="168"/>
      <c r="C15" s="171">
        <f>SUM(C9:C13)</f>
        <v>16477.154531337601</v>
      </c>
      <c r="D15" s="168" t="s">
        <v>469</v>
      </c>
    </row>
    <row r="16" spans="1:5" s="161" customFormat="1" ht="15">
      <c r="A16" s="168"/>
      <c r="B16" s="168"/>
      <c r="C16" s="171"/>
      <c r="D16" s="168"/>
    </row>
    <row r="18" spans="1:4" ht="18.75">
      <c r="A18" s="173" t="s">
        <v>466</v>
      </c>
      <c r="B18" s="173"/>
      <c r="C18" s="174">
        <f>+C15</f>
        <v>16477.154531337601</v>
      </c>
      <c r="D18" s="173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baseColWidth="10" defaultRowHeight="12.75"/>
  <sheetData>
    <row r="1" spans="1:8" ht="15">
      <c r="A1" s="175" t="s">
        <v>455</v>
      </c>
      <c r="B1" s="175"/>
      <c r="C1" s="176"/>
      <c r="D1" s="177"/>
      <c r="E1" s="177"/>
      <c r="F1" s="178"/>
      <c r="G1" s="178"/>
      <c r="H1" s="161"/>
    </row>
    <row r="2" spans="1:8" ht="15">
      <c r="A2" s="175" t="s">
        <v>475</v>
      </c>
      <c r="B2" s="175"/>
      <c r="C2" s="176"/>
      <c r="D2" s="177"/>
      <c r="E2" s="177"/>
      <c r="F2" s="179" t="s">
        <v>28</v>
      </c>
      <c r="G2" s="178"/>
      <c r="H2" s="161"/>
    </row>
    <row r="3" spans="1:8" ht="15">
      <c r="A3" s="175" t="s">
        <v>456</v>
      </c>
      <c r="B3" s="180" t="s">
        <v>473</v>
      </c>
      <c r="C3" s="176"/>
      <c r="D3" s="177"/>
      <c r="E3" s="177"/>
      <c r="F3" s="178"/>
      <c r="G3" s="178"/>
      <c r="H3" s="161"/>
    </row>
    <row r="4" spans="1:8" ht="15">
      <c r="A4" s="176"/>
      <c r="B4" s="176"/>
      <c r="C4" s="176"/>
      <c r="D4" s="177"/>
      <c r="E4" s="177"/>
      <c r="F4" s="178"/>
      <c r="G4" s="178"/>
      <c r="H4" s="161"/>
    </row>
    <row r="5" spans="1:8" ht="15">
      <c r="A5" s="176" t="s">
        <v>135</v>
      </c>
      <c r="B5" s="176" t="s">
        <v>457</v>
      </c>
      <c r="C5" s="176"/>
      <c r="D5" s="177"/>
      <c r="E5" s="177"/>
      <c r="F5" s="178"/>
      <c r="G5" s="178"/>
      <c r="H5" s="161"/>
    </row>
    <row r="6" spans="1:8" ht="15">
      <c r="A6" s="177" t="s">
        <v>458</v>
      </c>
      <c r="B6" s="181">
        <v>0</v>
      </c>
      <c r="C6" s="177"/>
      <c r="D6" s="177"/>
      <c r="E6" s="177"/>
      <c r="F6" s="178"/>
      <c r="G6" s="178"/>
      <c r="H6" s="161"/>
    </row>
    <row r="7" spans="1:8" ht="15">
      <c r="A7" s="177" t="s">
        <v>459</v>
      </c>
      <c r="B7" s="181">
        <v>0</v>
      </c>
      <c r="C7" s="177"/>
      <c r="D7" s="177"/>
      <c r="E7" s="177"/>
      <c r="F7" s="178"/>
      <c r="G7" s="178"/>
      <c r="H7" s="161"/>
    </row>
    <row r="8" spans="1:8" ht="15">
      <c r="A8" s="177" t="s">
        <v>460</v>
      </c>
      <c r="B8" s="181">
        <v>0</v>
      </c>
      <c r="C8" s="177"/>
      <c r="D8" s="177"/>
      <c r="E8" s="177"/>
      <c r="F8" s="178"/>
      <c r="G8" s="178"/>
      <c r="H8" s="161"/>
    </row>
    <row r="9" spans="1:8" ht="15">
      <c r="A9" s="177" t="s">
        <v>461</v>
      </c>
      <c r="B9" s="189">
        <f>+FACTURACION!E11+FACTURACION!E13+FACTURACION!E15</f>
        <v>11969.987499999999</v>
      </c>
      <c r="C9" s="177"/>
      <c r="D9" s="177"/>
      <c r="E9" s="177"/>
      <c r="F9" s="178"/>
      <c r="G9" s="178"/>
      <c r="H9" s="161"/>
    </row>
    <row r="10" spans="1:8" ht="15">
      <c r="A10" s="177" t="s">
        <v>462</v>
      </c>
      <c r="B10" s="181">
        <v>0</v>
      </c>
      <c r="C10" s="177"/>
      <c r="D10" s="177"/>
      <c r="E10" s="177"/>
      <c r="F10" s="178"/>
      <c r="G10" s="178"/>
      <c r="H10" s="161"/>
    </row>
    <row r="11" spans="1:8" ht="15">
      <c r="A11" s="177" t="s">
        <v>463</v>
      </c>
      <c r="B11" s="181">
        <f>+FACTURACION!E12+FACTURACION!E14</f>
        <v>5374.3856908816833</v>
      </c>
      <c r="C11" s="177"/>
      <c r="D11" s="177"/>
      <c r="E11" s="177"/>
      <c r="F11" s="178"/>
      <c r="G11" s="178"/>
      <c r="H11" s="161"/>
    </row>
    <row r="12" spans="1:8" ht="15">
      <c r="A12" s="177" t="s">
        <v>464</v>
      </c>
      <c r="B12" s="182">
        <v>0</v>
      </c>
      <c r="C12" s="177"/>
      <c r="D12" s="177"/>
      <c r="E12" s="177"/>
      <c r="F12" s="178"/>
      <c r="G12" s="178"/>
      <c r="H12" s="161"/>
    </row>
    <row r="13" spans="1:8" ht="15.75" thickBot="1">
      <c r="A13" s="177" t="s">
        <v>465</v>
      </c>
      <c r="B13" s="183">
        <v>0</v>
      </c>
      <c r="C13" s="177"/>
      <c r="D13" s="177"/>
      <c r="E13" s="177"/>
      <c r="F13" s="178"/>
      <c r="G13" s="178"/>
      <c r="H13" s="161"/>
    </row>
    <row r="14" spans="1:8" ht="15">
      <c r="A14" s="177"/>
      <c r="B14" s="184">
        <f>SUM(B6:B13)</f>
        <v>17344.373190881684</v>
      </c>
      <c r="C14" s="177"/>
      <c r="D14" s="184"/>
      <c r="E14" s="177"/>
      <c r="F14" s="178"/>
      <c r="G14" s="178"/>
      <c r="H14" s="161"/>
    </row>
    <row r="15" spans="1:8" ht="15.75" thickBot="1">
      <c r="A15" s="177"/>
      <c r="B15" s="185">
        <f>B14*0.16</f>
        <v>2775.0997105410697</v>
      </c>
      <c r="C15" s="177"/>
      <c r="D15" s="178"/>
      <c r="E15" s="177"/>
      <c r="F15" s="178"/>
      <c r="G15" s="178"/>
      <c r="H15" s="161"/>
    </row>
    <row r="16" spans="1:8" ht="15.75" thickTop="1">
      <c r="A16" s="177"/>
      <c r="B16" s="186">
        <f>+B14+B15</f>
        <v>20119.472901422756</v>
      </c>
      <c r="C16" s="177"/>
      <c r="D16" s="186"/>
      <c r="E16" s="177"/>
      <c r="F16" s="178"/>
      <c r="G16" s="178"/>
      <c r="H16" s="161"/>
    </row>
    <row r="17" spans="1:8" ht="15">
      <c r="A17" s="177"/>
      <c r="B17" s="181">
        <f>+FACTURACION!G17</f>
        <v>20119.472901422752</v>
      </c>
      <c r="C17" s="177"/>
      <c r="D17" s="181"/>
      <c r="E17" s="177"/>
      <c r="F17" s="178"/>
      <c r="G17" s="178"/>
      <c r="H17" s="161"/>
    </row>
    <row r="18" spans="1:8" ht="15">
      <c r="A18" s="177"/>
      <c r="B18" s="181">
        <f>+B16-B17</f>
        <v>0</v>
      </c>
      <c r="C18" s="177"/>
      <c r="D18" s="181"/>
      <c r="E18" s="177"/>
      <c r="F18" s="178"/>
      <c r="G18" s="178"/>
      <c r="H18" s="161"/>
    </row>
    <row r="19" spans="1:8" ht="15">
      <c r="A19" s="177"/>
      <c r="B19" s="181"/>
      <c r="C19" s="177"/>
      <c r="D19" s="177"/>
      <c r="E19" s="177"/>
      <c r="F19" s="178"/>
      <c r="G19" s="178"/>
      <c r="H19" s="161"/>
    </row>
    <row r="20" spans="1:8">
      <c r="A20" s="177"/>
      <c r="B20" s="177"/>
      <c r="C20" s="177"/>
      <c r="D20" s="177"/>
      <c r="E20" s="177"/>
      <c r="F20" s="178"/>
      <c r="G20" s="178"/>
      <c r="H20" s="161"/>
    </row>
    <row r="21" spans="1:8">
      <c r="A21" s="177"/>
      <c r="B21" s="177"/>
      <c r="C21" s="177"/>
      <c r="D21" s="177"/>
      <c r="E21" s="177"/>
      <c r="F21" s="178"/>
      <c r="G21" s="178"/>
      <c r="H21" s="161"/>
    </row>
    <row r="22" spans="1:8">
      <c r="A22" s="177"/>
      <c r="B22" s="177"/>
      <c r="C22" s="177"/>
      <c r="D22" s="177"/>
      <c r="E22" s="177"/>
      <c r="F22" s="178"/>
      <c r="G22" s="178"/>
      <c r="H22" s="161"/>
    </row>
    <row r="23" spans="1:8">
      <c r="A23" s="161"/>
      <c r="B23" s="161"/>
      <c r="C23" s="161"/>
      <c r="D23" s="161"/>
      <c r="E23" s="161"/>
      <c r="F23" s="161"/>
      <c r="G23" s="161"/>
      <c r="H23" s="161"/>
    </row>
    <row r="24" spans="1:8">
      <c r="A24" s="161"/>
      <c r="B24" s="161"/>
      <c r="C24" s="161"/>
      <c r="D24" s="161"/>
      <c r="E24" s="161"/>
      <c r="F24" s="161"/>
      <c r="G24" s="161"/>
      <c r="H24" s="16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2017-12-29T14:43:56Z</dcterms:modified>
</cp:coreProperties>
</file>