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595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FACTURACION!$A$1:$B$17</definedName>
    <definedName name="_xlnm.Print_Area" localSheetId="1">SINDICATO!$A$1:$J$17</definedName>
  </definedNames>
  <calcPr calcId="144525"/>
</workbook>
</file>

<file path=xl/calcChain.xml><?xml version="1.0" encoding="utf-8"?>
<calcChain xmlns="http://schemas.openxmlformats.org/spreadsheetml/2006/main">
  <c r="B3" i="14" l="1"/>
  <c r="D13" i="15" l="1"/>
  <c r="B15" i="14"/>
  <c r="E15" i="8"/>
  <c r="D17" i="8"/>
  <c r="G17" i="8"/>
  <c r="H17" i="8"/>
  <c r="C17" i="8"/>
  <c r="D9" i="15"/>
  <c r="D10" i="15"/>
  <c r="D11" i="15"/>
  <c r="D12" i="15"/>
  <c r="B11" i="14"/>
  <c r="B12" i="14"/>
  <c r="B13" i="14"/>
  <c r="B14" i="14"/>
  <c r="F15" i="8" l="1"/>
  <c r="I15" i="8" s="1"/>
  <c r="J15" i="8" s="1"/>
  <c r="C13" i="15" s="1"/>
  <c r="C15" i="14"/>
  <c r="E15" i="14" s="1"/>
  <c r="F15" i="14" s="1"/>
  <c r="G15" i="14" s="1"/>
  <c r="E14" i="8"/>
  <c r="F14" i="8" s="1"/>
  <c r="A4" i="15"/>
  <c r="A3" i="15"/>
  <c r="B4" i="14"/>
  <c r="I14" i="8" l="1"/>
  <c r="J14" i="8" s="1"/>
  <c r="C12" i="15" s="1"/>
  <c r="C14" i="14"/>
  <c r="E14" i="14" s="1"/>
  <c r="F14" i="14" s="1"/>
  <c r="G14" i="14" s="1"/>
  <c r="E13" i="8"/>
  <c r="C13" i="14" l="1"/>
  <c r="E13" i="14" s="1"/>
  <c r="F13" i="14" s="1"/>
  <c r="G13" i="14" s="1"/>
  <c r="F13" i="8"/>
  <c r="I13" i="8" s="1"/>
  <c r="J13" i="8" l="1"/>
  <c r="C11" i="15" s="1"/>
  <c r="E11" i="8"/>
  <c r="F11" i="8" s="1"/>
  <c r="E12" i="8"/>
  <c r="C12" i="14" l="1"/>
  <c r="F12" i="8"/>
  <c r="C11" i="14"/>
  <c r="C17" i="14" s="1"/>
  <c r="E17" i="8"/>
  <c r="E12" i="14"/>
  <c r="B11" i="16" s="1"/>
  <c r="I12" i="8"/>
  <c r="F17" i="8" l="1"/>
  <c r="E11" i="14"/>
  <c r="I11" i="8"/>
  <c r="I17" i="8" s="1"/>
  <c r="F12" i="14"/>
  <c r="G12" i="14" s="1"/>
  <c r="J12" i="8"/>
  <c r="C10" i="15" s="1"/>
  <c r="E17" i="14" l="1"/>
  <c r="B9" i="16"/>
  <c r="B14" i="16" s="1"/>
  <c r="B15" i="16" s="1"/>
  <c r="B16" i="16" s="1"/>
  <c r="F11" i="14"/>
  <c r="J11" i="8"/>
  <c r="AR102" i="4"/>
  <c r="AQ102" i="4"/>
  <c r="AR98" i="4"/>
  <c r="AQ98" i="4"/>
  <c r="AR96" i="4"/>
  <c r="AQ96" i="4"/>
  <c r="AR94" i="4"/>
  <c r="AQ94" i="4"/>
  <c r="AR93" i="4"/>
  <c r="AQ93" i="4"/>
  <c r="AR90" i="4"/>
  <c r="AQ90" i="4"/>
  <c r="AR89" i="4"/>
  <c r="AQ89" i="4"/>
  <c r="AR87" i="4"/>
  <c r="AQ87" i="4"/>
  <c r="AR85" i="4"/>
  <c r="AQ85" i="4"/>
  <c r="AR83" i="4"/>
  <c r="AQ83" i="4"/>
  <c r="AR82" i="4"/>
  <c r="AQ82" i="4"/>
  <c r="AR81" i="4"/>
  <c r="AQ81" i="4"/>
  <c r="AR77" i="4"/>
  <c r="AQ77" i="4"/>
  <c r="AR76" i="4"/>
  <c r="AQ76" i="4"/>
  <c r="AR73" i="4"/>
  <c r="AQ73" i="4"/>
  <c r="AR72" i="4"/>
  <c r="AQ72" i="4"/>
  <c r="AR71" i="4"/>
  <c r="AQ71" i="4"/>
  <c r="AR70" i="4"/>
  <c r="AQ70" i="4"/>
  <c r="AR69" i="4"/>
  <c r="AQ69" i="4"/>
  <c r="AP103" i="4"/>
  <c r="AP104" i="4"/>
  <c r="AP105" i="4"/>
  <c r="AP106" i="4"/>
  <c r="AP93" i="4"/>
  <c r="AP94" i="4"/>
  <c r="AP95" i="4"/>
  <c r="AP96" i="4"/>
  <c r="AP97" i="4"/>
  <c r="AP98" i="4"/>
  <c r="AP99" i="4"/>
  <c r="AP100" i="4"/>
  <c r="AP101" i="4"/>
  <c r="AP102" i="4"/>
  <c r="AP70" i="4"/>
  <c r="AP71" i="4"/>
  <c r="AP72" i="4"/>
  <c r="AP73" i="4"/>
  <c r="AP74" i="4"/>
  <c r="AP75" i="4"/>
  <c r="AP76" i="4"/>
  <c r="AP77" i="4"/>
  <c r="AP78" i="4"/>
  <c r="AP79" i="4"/>
  <c r="AP80" i="4"/>
  <c r="AP81" i="4"/>
  <c r="AP82" i="4"/>
  <c r="AP83" i="4"/>
  <c r="AP84" i="4"/>
  <c r="AP85" i="4"/>
  <c r="AP86" i="4"/>
  <c r="AP87" i="4"/>
  <c r="AP88" i="4"/>
  <c r="AP89" i="4"/>
  <c r="AP90" i="4"/>
  <c r="AP91" i="4"/>
  <c r="AP92" i="4"/>
  <c r="AP69" i="4"/>
  <c r="AJ7" i="4"/>
  <c r="AJ70" i="4"/>
  <c r="AJ71" i="4"/>
  <c r="AJ72" i="4"/>
  <c r="AJ73" i="4"/>
  <c r="AJ74" i="4"/>
  <c r="AJ75" i="4"/>
  <c r="AJ76" i="4"/>
  <c r="AJ77" i="4"/>
  <c r="AJ78" i="4"/>
  <c r="AJ79" i="4"/>
  <c r="AJ80" i="4"/>
  <c r="AJ81" i="4"/>
  <c r="AJ82" i="4"/>
  <c r="AJ83" i="4"/>
  <c r="AJ84" i="4"/>
  <c r="AJ85" i="4"/>
  <c r="AJ86" i="4"/>
  <c r="AJ87" i="4"/>
  <c r="AJ88" i="4"/>
  <c r="AJ89" i="4"/>
  <c r="AJ90" i="4"/>
  <c r="AJ91" i="4"/>
  <c r="AJ92" i="4"/>
  <c r="AJ93" i="4"/>
  <c r="AJ94" i="4"/>
  <c r="AJ95" i="4"/>
  <c r="AJ96" i="4"/>
  <c r="AJ97" i="4"/>
  <c r="AJ98" i="4"/>
  <c r="AJ99" i="4"/>
  <c r="AJ100" i="4"/>
  <c r="AJ101" i="4"/>
  <c r="AJ102" i="4"/>
  <c r="AJ103" i="4"/>
  <c r="AJ104" i="4"/>
  <c r="AJ105" i="4"/>
  <c r="AJ69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2" i="4"/>
  <c r="AJ53" i="4"/>
  <c r="AJ54" i="4"/>
  <c r="AJ55" i="4"/>
  <c r="AJ56" i="4"/>
  <c r="AJ57" i="4"/>
  <c r="AJ58" i="4"/>
  <c r="AJ59" i="4"/>
  <c r="AJ60" i="4"/>
  <c r="AJ61" i="4"/>
  <c r="AJ62" i="4"/>
  <c r="AJ63" i="4"/>
  <c r="AJ64" i="4"/>
  <c r="H97" i="4"/>
  <c r="K44" i="4"/>
  <c r="W44" i="4" s="1"/>
  <c r="G100" i="4"/>
  <c r="K100" i="4" s="1"/>
  <c r="G11" i="14" l="1"/>
  <c r="G17" i="14" s="1"/>
  <c r="B17" i="16" s="1"/>
  <c r="B18" i="16" s="1"/>
  <c r="F17" i="14"/>
  <c r="C9" i="15"/>
  <c r="C15" i="15" s="1"/>
  <c r="C18" i="15" s="1"/>
  <c r="J17" i="8"/>
  <c r="W100" i="4"/>
  <c r="X100" i="4"/>
  <c r="X44" i="4"/>
  <c r="Y44" i="4" s="1"/>
  <c r="G71" i="4"/>
  <c r="G74" i="4"/>
  <c r="G88" i="4"/>
  <c r="G91" i="4"/>
  <c r="G92" i="4"/>
  <c r="G75" i="4"/>
  <c r="G84" i="4"/>
  <c r="G105" i="4"/>
  <c r="G99" i="4"/>
  <c r="G101" i="4"/>
  <c r="G76" i="4"/>
  <c r="G79" i="4"/>
  <c r="G93" i="4"/>
  <c r="G77" i="4"/>
  <c r="G104" i="4"/>
  <c r="G90" i="4"/>
  <c r="G72" i="4"/>
  <c r="G102" i="4"/>
  <c r="G89" i="4"/>
  <c r="G87" i="4"/>
  <c r="G73" i="4"/>
  <c r="G70" i="4"/>
  <c r="G83" i="4"/>
  <c r="G98" i="4"/>
  <c r="G82" i="4"/>
  <c r="G80" i="4"/>
  <c r="G69" i="4"/>
  <c r="K23" i="4"/>
  <c r="X23" i="4" s="1"/>
  <c r="K43" i="4"/>
  <c r="X43" i="4" s="1"/>
  <c r="Y100" i="4" l="1"/>
  <c r="W43" i="4"/>
  <c r="Y43" i="4" s="1"/>
  <c r="W23" i="4"/>
  <c r="Y23" i="4" s="1"/>
  <c r="K52" i="4"/>
  <c r="X52" i="4" s="1"/>
  <c r="W52" i="4" l="1"/>
  <c r="Y52" i="4" s="1"/>
  <c r="K95" i="4"/>
  <c r="X95" i="4" s="1"/>
  <c r="K80" i="4"/>
  <c r="X80" i="4" s="1"/>
  <c r="W80" i="4" l="1"/>
  <c r="Y80" i="4" s="1"/>
  <c r="W95" i="4"/>
  <c r="Y95" i="4" s="1"/>
  <c r="G66" i="4"/>
  <c r="K24" i="4" l="1"/>
  <c r="X24" i="4" s="1"/>
  <c r="K63" i="4"/>
  <c r="X63" i="4" s="1"/>
  <c r="W24" i="4" l="1"/>
  <c r="Y24" i="4" s="1"/>
  <c r="W63" i="4"/>
  <c r="Y63" i="4" s="1"/>
  <c r="K55" i="4" l="1"/>
  <c r="W55" i="4" s="1"/>
  <c r="K25" i="4"/>
  <c r="X25" i="4" s="1"/>
  <c r="X55" i="4" l="1"/>
  <c r="Y55" i="4" s="1"/>
  <c r="Z55" i="4"/>
  <c r="W25" i="4"/>
  <c r="Y25" i="4" s="1"/>
  <c r="J66" i="4" l="1"/>
  <c r="K103" i="4" l="1"/>
  <c r="W103" i="4" s="1"/>
  <c r="K78" i="4"/>
  <c r="W78" i="4" s="1"/>
  <c r="K26" i="4"/>
  <c r="X26" i="4" s="1"/>
  <c r="X78" i="4" l="1"/>
  <c r="Y78" i="4" s="1"/>
  <c r="X103" i="4"/>
  <c r="Y103" i="4" s="1"/>
  <c r="W26" i="4"/>
  <c r="Y26" i="4" s="1"/>
  <c r="K97" i="4" l="1"/>
  <c r="W97" i="4" s="1"/>
  <c r="Y97" i="4" s="1"/>
  <c r="X97" i="4" l="1"/>
  <c r="K62" i="4"/>
  <c r="X62" i="4" s="1"/>
  <c r="W62" i="4" l="1"/>
  <c r="Y62" i="4" s="1"/>
  <c r="AB132" i="4" l="1"/>
  <c r="K132" i="4"/>
  <c r="Z132" i="4" s="1"/>
  <c r="AB45" i="4"/>
  <c r="AB15" i="4"/>
  <c r="AC132" i="4" l="1"/>
  <c r="W132" i="4"/>
  <c r="X132" i="4"/>
  <c r="K45" i="4"/>
  <c r="K15" i="4"/>
  <c r="Y132" i="4" l="1"/>
  <c r="X45" i="4"/>
  <c r="W45" i="4"/>
  <c r="Z45" i="4"/>
  <c r="AC45" i="4" s="1"/>
  <c r="W15" i="4"/>
  <c r="X15" i="4"/>
  <c r="Z15" i="4"/>
  <c r="AC15" i="4" s="1"/>
  <c r="Y45" i="4" l="1"/>
  <c r="Y15" i="4"/>
  <c r="K37" i="4"/>
  <c r="Z37" i="4" s="1"/>
  <c r="AB37" i="4"/>
  <c r="AB74" i="4"/>
  <c r="K74" i="4"/>
  <c r="Z74" i="4" s="1"/>
  <c r="K58" i="4"/>
  <c r="W58" i="4" s="1"/>
  <c r="AB58" i="4"/>
  <c r="AC37" i="4" l="1"/>
  <c r="W37" i="4"/>
  <c r="X37" i="4"/>
  <c r="AC74" i="4"/>
  <c r="W74" i="4"/>
  <c r="X74" i="4"/>
  <c r="Z58" i="4"/>
  <c r="AC58" i="4" s="1"/>
  <c r="X58" i="4"/>
  <c r="Y58" i="4" s="1"/>
  <c r="AB28" i="4"/>
  <c r="K28" i="4"/>
  <c r="K86" i="4"/>
  <c r="W86" i="4" s="1"/>
  <c r="Y74" i="4" l="1"/>
  <c r="Y37" i="4"/>
  <c r="Z28" i="4"/>
  <c r="AC28" i="4" s="1"/>
  <c r="W28" i="4"/>
  <c r="X28" i="4"/>
  <c r="Y86" i="4"/>
  <c r="Z86" i="4"/>
  <c r="AC86" i="4" s="1"/>
  <c r="X86" i="4"/>
  <c r="Y28" i="4" l="1"/>
  <c r="AF28" i="4" s="1"/>
  <c r="AB49" i="4" l="1"/>
  <c r="K49" i="4"/>
  <c r="W49" i="4" s="1"/>
  <c r="Z49" i="4" l="1"/>
  <c r="AC49" i="4" s="1"/>
  <c r="X49" i="4"/>
  <c r="Y49" i="4" s="1"/>
  <c r="AB22" i="4" l="1"/>
  <c r="AB27" i="4"/>
  <c r="AB29" i="4"/>
  <c r="AB30" i="4"/>
  <c r="AB31" i="4"/>
  <c r="AB79" i="4"/>
  <c r="AB32" i="4"/>
  <c r="AB33" i="4"/>
  <c r="K22" i="4"/>
  <c r="W22" i="4" s="1"/>
  <c r="K29" i="4"/>
  <c r="X29" i="4" s="1"/>
  <c r="W29" i="4" l="1"/>
  <c r="Y29" i="4" s="1"/>
  <c r="Z22" i="4"/>
  <c r="AC22" i="4" s="1"/>
  <c r="Z29" i="4"/>
  <c r="AC29" i="4" s="1"/>
  <c r="X22" i="4"/>
  <c r="Y22" i="4" s="1"/>
  <c r="K33" i="4" l="1"/>
  <c r="Z33" i="4" l="1"/>
  <c r="AC33" i="4" s="1"/>
  <c r="W33" i="4"/>
  <c r="X33" i="4"/>
  <c r="Y33" i="4" l="1"/>
  <c r="K79" i="4"/>
  <c r="W79" i="4" l="1"/>
  <c r="X79" i="4"/>
  <c r="Z79" i="4"/>
  <c r="AC79" i="4" s="1"/>
  <c r="Y79" i="4" l="1"/>
  <c r="AB61" i="4" l="1"/>
  <c r="K61" i="4"/>
  <c r="K30" i="4"/>
  <c r="AB21" i="4"/>
  <c r="K21" i="4"/>
  <c r="Z21" i="4" s="1"/>
  <c r="AB47" i="4"/>
  <c r="K47" i="4"/>
  <c r="Z30" i="4" l="1"/>
  <c r="AC30" i="4" s="1"/>
  <c r="W30" i="4"/>
  <c r="X30" i="4"/>
  <c r="W61" i="4"/>
  <c r="Z61" i="4"/>
  <c r="AC61" i="4" s="1"/>
  <c r="X47" i="4"/>
  <c r="Z47" i="4"/>
  <c r="AC47" i="4" s="1"/>
  <c r="X61" i="4"/>
  <c r="X21" i="4"/>
  <c r="W21" i="4"/>
  <c r="AC21" i="4"/>
  <c r="W47" i="4"/>
  <c r="AB51" i="4"/>
  <c r="K51" i="4"/>
  <c r="Z51" i="4" s="1"/>
  <c r="Y30" i="4" l="1"/>
  <c r="AF30" i="4" s="1"/>
  <c r="Y61" i="4"/>
  <c r="Y47" i="4"/>
  <c r="Y21" i="4"/>
  <c r="AC51" i="4"/>
  <c r="W51" i="4"/>
  <c r="X51" i="4"/>
  <c r="Y51" i="4" l="1"/>
  <c r="AF61" i="4" l="1"/>
  <c r="AF21" i="4" l="1"/>
  <c r="AF47" i="4"/>
  <c r="AB56" i="4"/>
  <c r="K85" i="4" l="1"/>
  <c r="X85" i="4" l="1"/>
  <c r="Z85" i="4"/>
  <c r="AB85" i="4"/>
  <c r="AC85" i="4" l="1"/>
  <c r="W85" i="4"/>
  <c r="Y85" i="4" s="1"/>
  <c r="AF85" i="4" s="1"/>
  <c r="AB20" i="4" l="1"/>
  <c r="K20" i="4"/>
  <c r="W20" i="4" l="1"/>
  <c r="Z20" i="4"/>
  <c r="AC20" i="4" s="1"/>
  <c r="X20" i="4"/>
  <c r="Y20" i="4" l="1"/>
  <c r="AF20" i="4" l="1"/>
  <c r="AB13" i="4" l="1"/>
  <c r="AB50" i="4"/>
  <c r="K13" i="4" l="1"/>
  <c r="Z13" i="4" s="1"/>
  <c r="AB48" i="4"/>
  <c r="K48" i="4"/>
  <c r="Z48" i="4" s="1"/>
  <c r="W48" i="4" l="1"/>
  <c r="AC48" i="4"/>
  <c r="AC13" i="4"/>
  <c r="W13" i="4"/>
  <c r="X13" i="4"/>
  <c r="X48" i="4"/>
  <c r="Y13" i="4" l="1"/>
  <c r="AF13" i="4" s="1"/>
  <c r="Y48" i="4"/>
  <c r="AF48" i="4" s="1"/>
  <c r="AF112" i="4" l="1"/>
  <c r="K31" i="4"/>
  <c r="X31" i="4" l="1"/>
  <c r="Z31" i="4"/>
  <c r="AC31" i="4" s="1"/>
  <c r="W31" i="4"/>
  <c r="AB57" i="4"/>
  <c r="K57" i="4" l="1"/>
  <c r="Z57" i="4" s="1"/>
  <c r="Y31" i="4"/>
  <c r="X57" i="4" l="1"/>
  <c r="W57" i="4"/>
  <c r="AC57" i="4"/>
  <c r="Y57" i="4" l="1"/>
  <c r="AF57" i="4" s="1"/>
  <c r="AB18" i="4" l="1"/>
  <c r="K93" i="4" l="1"/>
  <c r="X93" i="4" l="1"/>
  <c r="Z93" i="4"/>
  <c r="K18" i="4"/>
  <c r="AB105" i="4"/>
  <c r="AB64" i="4"/>
  <c r="AB104" i="4"/>
  <c r="AB60" i="4"/>
  <c r="AB59" i="4"/>
  <c r="AB101" i="4"/>
  <c r="AB99" i="4"/>
  <c r="AB54" i="4"/>
  <c r="AB53" i="4"/>
  <c r="AB92" i="4"/>
  <c r="AB91" i="4"/>
  <c r="AB46" i="4"/>
  <c r="AB88" i="4"/>
  <c r="AB42" i="4"/>
  <c r="AB41" i="4"/>
  <c r="AB40" i="4"/>
  <c r="AB84" i="4"/>
  <c r="AB39" i="4"/>
  <c r="AB38" i="4"/>
  <c r="AB36" i="4"/>
  <c r="AB35" i="4"/>
  <c r="AB34" i="4"/>
  <c r="AB19" i="4"/>
  <c r="AB75" i="4"/>
  <c r="AB17" i="4"/>
  <c r="AB16" i="4"/>
  <c r="AB14" i="4"/>
  <c r="AB12" i="4"/>
  <c r="AB10" i="4"/>
  <c r="AB11" i="4"/>
  <c r="AB9" i="4"/>
  <c r="AB8" i="4"/>
  <c r="AB7" i="4"/>
  <c r="X18" i="4" l="1"/>
  <c r="Z18" i="4"/>
  <c r="AC18" i="4" s="1"/>
  <c r="W18" i="4"/>
  <c r="AB93" i="4"/>
  <c r="Y18" i="4" l="1"/>
  <c r="AF18" i="4" s="1"/>
  <c r="AC93" i="4"/>
  <c r="W93" i="4"/>
  <c r="Y93" i="4" s="1"/>
  <c r="AF93" i="4" s="1"/>
  <c r="K92" i="4"/>
  <c r="X92" i="4" l="1"/>
  <c r="Z92" i="4"/>
  <c r="AC92" i="4" s="1"/>
  <c r="AA66" i="4"/>
  <c r="W92" i="4"/>
  <c r="K69" i="4"/>
  <c r="AE66" i="4"/>
  <c r="AD66" i="4"/>
  <c r="S66" i="4"/>
  <c r="R66" i="4"/>
  <c r="L66" i="4"/>
  <c r="I66" i="4"/>
  <c r="H66" i="4"/>
  <c r="K50" i="4"/>
  <c r="K105" i="4"/>
  <c r="K104" i="4"/>
  <c r="K102" i="4"/>
  <c r="K60" i="4"/>
  <c r="K101" i="4"/>
  <c r="K56" i="4"/>
  <c r="Z56" i="4" s="1"/>
  <c r="K99" i="4"/>
  <c r="K98" i="4"/>
  <c r="K96" i="4"/>
  <c r="K54" i="4"/>
  <c r="K53" i="4"/>
  <c r="K94" i="4"/>
  <c r="K91" i="4"/>
  <c r="K46" i="4"/>
  <c r="K90" i="4"/>
  <c r="K89" i="4"/>
  <c r="K88" i="4"/>
  <c r="K87" i="4"/>
  <c r="K42" i="4"/>
  <c r="K41" i="4"/>
  <c r="K40" i="4"/>
  <c r="K84" i="4"/>
  <c r="K83" i="4"/>
  <c r="K82" i="4"/>
  <c r="K81" i="4"/>
  <c r="K39" i="4"/>
  <c r="K38" i="4"/>
  <c r="K36" i="4"/>
  <c r="K35" i="4"/>
  <c r="K34" i="4"/>
  <c r="K32" i="4"/>
  <c r="K77" i="4"/>
  <c r="K76" i="4"/>
  <c r="K75" i="4"/>
  <c r="K17" i="4"/>
  <c r="K73" i="4"/>
  <c r="K16" i="4"/>
  <c r="K72" i="4"/>
  <c r="K12" i="4"/>
  <c r="K71" i="4"/>
  <c r="K11" i="4"/>
  <c r="K9" i="4"/>
  <c r="K70" i="4"/>
  <c r="K8" i="4"/>
  <c r="AB87" i="4" l="1"/>
  <c r="K27" i="4"/>
  <c r="W32" i="4"/>
  <c r="X32" i="4"/>
  <c r="Z32" i="4"/>
  <c r="AC32" i="4" s="1"/>
  <c r="X46" i="4"/>
  <c r="Z46" i="4"/>
  <c r="AC46" i="4" s="1"/>
  <c r="X39" i="4"/>
  <c r="Z39" i="4"/>
  <c r="AC39" i="4" s="1"/>
  <c r="X35" i="4"/>
  <c r="Z35" i="4"/>
  <c r="AC35" i="4" s="1"/>
  <c r="X36" i="4"/>
  <c r="Z36" i="4"/>
  <c r="X42" i="4"/>
  <c r="Z42" i="4"/>
  <c r="AC42" i="4" s="1"/>
  <c r="X17" i="4"/>
  <c r="Z17" i="4"/>
  <c r="X34" i="4"/>
  <c r="Z34" i="4"/>
  <c r="X38" i="4"/>
  <c r="Z38" i="4"/>
  <c r="X40" i="4"/>
  <c r="Z40" i="4"/>
  <c r="AC40" i="4" s="1"/>
  <c r="X41" i="4"/>
  <c r="Z41" i="4"/>
  <c r="X11" i="4"/>
  <c r="Z11" i="4"/>
  <c r="AC11" i="4" s="1"/>
  <c r="X8" i="4"/>
  <c r="Z8" i="4"/>
  <c r="AC8" i="4" s="1"/>
  <c r="X9" i="4"/>
  <c r="Z9" i="4"/>
  <c r="AC9" i="4" s="1"/>
  <c r="X16" i="4"/>
  <c r="Z16" i="4"/>
  <c r="AC16" i="4" s="1"/>
  <c r="X71" i="4"/>
  <c r="Z71" i="4"/>
  <c r="X91" i="4"/>
  <c r="Z91" i="4"/>
  <c r="AC91" i="4" s="1"/>
  <c r="X75" i="4"/>
  <c r="Z75" i="4"/>
  <c r="AC75" i="4" s="1"/>
  <c r="X72" i="4"/>
  <c r="Z72" i="4"/>
  <c r="X89" i="4"/>
  <c r="Z89" i="4"/>
  <c r="X87" i="4"/>
  <c r="Z87" i="4"/>
  <c r="X73" i="4"/>
  <c r="Z73" i="4"/>
  <c r="X70" i="4"/>
  <c r="Z70" i="4"/>
  <c r="X81" i="4"/>
  <c r="Z81" i="4"/>
  <c r="X76" i="4"/>
  <c r="Z76" i="4"/>
  <c r="X88" i="4"/>
  <c r="Z88" i="4"/>
  <c r="AC88" i="4" s="1"/>
  <c r="X84" i="4"/>
  <c r="Z84" i="4"/>
  <c r="AC84" i="4" s="1"/>
  <c r="X12" i="4"/>
  <c r="Z12" i="4"/>
  <c r="AC12" i="4" s="1"/>
  <c r="X94" i="4"/>
  <c r="Z94" i="4"/>
  <c r="X54" i="4"/>
  <c r="Z54" i="4"/>
  <c r="X102" i="4"/>
  <c r="Z102" i="4"/>
  <c r="X99" i="4"/>
  <c r="Z99" i="4"/>
  <c r="AC99" i="4" s="1"/>
  <c r="X60" i="4"/>
  <c r="Z60" i="4"/>
  <c r="AC60" i="4" s="1"/>
  <c r="X105" i="4"/>
  <c r="Z105" i="4"/>
  <c r="AC105" i="4" s="1"/>
  <c r="X53" i="4"/>
  <c r="Z53" i="4"/>
  <c r="AC53" i="4" s="1"/>
  <c r="X98" i="4"/>
  <c r="Z98" i="4"/>
  <c r="X101" i="4"/>
  <c r="Z101" i="4"/>
  <c r="AC101" i="4" s="1"/>
  <c r="X96" i="4"/>
  <c r="Z96" i="4"/>
  <c r="X104" i="4"/>
  <c r="Z104" i="4"/>
  <c r="AC104" i="4" s="1"/>
  <c r="W50" i="4"/>
  <c r="Z50" i="4"/>
  <c r="AC50" i="4" s="1"/>
  <c r="X90" i="4"/>
  <c r="Z90" i="4"/>
  <c r="X83" i="4"/>
  <c r="Z83" i="4"/>
  <c r="X82" i="4"/>
  <c r="Z82" i="4"/>
  <c r="X77" i="4"/>
  <c r="Z77" i="4"/>
  <c r="X56" i="4"/>
  <c r="X50" i="4"/>
  <c r="K14" i="4"/>
  <c r="Z14" i="4" s="1"/>
  <c r="K59" i="4"/>
  <c r="K64" i="4"/>
  <c r="K10" i="4"/>
  <c r="W10" i="4" s="1"/>
  <c r="T66" i="4"/>
  <c r="K19" i="4"/>
  <c r="Y92" i="4"/>
  <c r="AF92" i="4" s="1"/>
  <c r="AB82" i="4"/>
  <c r="AC56" i="4"/>
  <c r="W91" i="4"/>
  <c r="AB76" i="4"/>
  <c r="U66" i="4"/>
  <c r="W39" i="4"/>
  <c r="AB72" i="4"/>
  <c r="W42" i="4"/>
  <c r="W88" i="4"/>
  <c r="AF31" i="4"/>
  <c r="W9" i="4"/>
  <c r="W99" i="4"/>
  <c r="W60" i="4"/>
  <c r="W16" i="4"/>
  <c r="AB83" i="4"/>
  <c r="W104" i="4"/>
  <c r="AB81" i="4"/>
  <c r="W8" i="4"/>
  <c r="W12" i="4"/>
  <c r="W84" i="4"/>
  <c r="K7" i="4"/>
  <c r="AB71" i="4"/>
  <c r="AB77" i="4"/>
  <c r="AB94" i="4"/>
  <c r="AB70" i="4"/>
  <c r="W11" i="4"/>
  <c r="W101" i="4"/>
  <c r="AB73" i="4"/>
  <c r="AF51" i="4"/>
  <c r="W75" i="4"/>
  <c r="W40" i="4"/>
  <c r="AB89" i="4"/>
  <c r="AB90" i="4"/>
  <c r="AB102" i="4"/>
  <c r="W35" i="4"/>
  <c r="W53" i="4"/>
  <c r="AB96" i="4"/>
  <c r="AB98" i="4"/>
  <c r="W46" i="4"/>
  <c r="W56" i="4"/>
  <c r="W105" i="4"/>
  <c r="W27" i="4" l="1"/>
  <c r="Z27" i="4"/>
  <c r="AC27" i="4" s="1"/>
  <c r="X27" i="4"/>
  <c r="Y32" i="4"/>
  <c r="Y11" i="4"/>
  <c r="AF11" i="4" s="1"/>
  <c r="Y60" i="4"/>
  <c r="AF60" i="4" s="1"/>
  <c r="Y105" i="4"/>
  <c r="AF105" i="4" s="1"/>
  <c r="Y12" i="4"/>
  <c r="AF12" i="4" s="1"/>
  <c r="Y46" i="4"/>
  <c r="AF46" i="4" s="1"/>
  <c r="Y35" i="4"/>
  <c r="AF35" i="4" s="1"/>
  <c r="Y84" i="4"/>
  <c r="AF84" i="4" s="1"/>
  <c r="Y39" i="4"/>
  <c r="AF39" i="4" s="1"/>
  <c r="X19" i="4"/>
  <c r="Z19" i="4"/>
  <c r="AC19" i="4" s="1"/>
  <c r="Z10" i="4"/>
  <c r="AC10" i="4" s="1"/>
  <c r="X7" i="4"/>
  <c r="Z7" i="4"/>
  <c r="AC7" i="4" s="1"/>
  <c r="X64" i="4"/>
  <c r="Z64" i="4"/>
  <c r="AC64" i="4" s="1"/>
  <c r="Y104" i="4"/>
  <c r="AF104" i="4" s="1"/>
  <c r="X59" i="4"/>
  <c r="Z59" i="4"/>
  <c r="AC59" i="4" s="1"/>
  <c r="X14" i="4"/>
  <c r="W14" i="4"/>
  <c r="W69" i="4"/>
  <c r="X69" i="4" s="1"/>
  <c r="Y50" i="4"/>
  <c r="AF50" i="4" s="1"/>
  <c r="X10" i="4"/>
  <c r="W59" i="4"/>
  <c r="AC14" i="4"/>
  <c r="W64" i="4"/>
  <c r="W19" i="4"/>
  <c r="AF79" i="4"/>
  <c r="Y88" i="4"/>
  <c r="AF88" i="4" s="1"/>
  <c r="Y40" i="4"/>
  <c r="AF40" i="4" s="1"/>
  <c r="Y16" i="4"/>
  <c r="AF16" i="4" s="1"/>
  <c r="Y8" i="4"/>
  <c r="AF8" i="4" s="1"/>
  <c r="Y91" i="4"/>
  <c r="AF91" i="4" s="1"/>
  <c r="Y42" i="4"/>
  <c r="AF42" i="4" s="1"/>
  <c r="Y75" i="4"/>
  <c r="AF75" i="4" s="1"/>
  <c r="Y99" i="4"/>
  <c r="AF99" i="4" s="1"/>
  <c r="Y101" i="4"/>
  <c r="AF101" i="4" s="1"/>
  <c r="Y53" i="4"/>
  <c r="AF53" i="4" s="1"/>
  <c r="Y9" i="4"/>
  <c r="AF9" i="4" s="1"/>
  <c r="Y56" i="4"/>
  <c r="AF56" i="4" s="1"/>
  <c r="AC77" i="4"/>
  <c r="AC102" i="4"/>
  <c r="AC98" i="4"/>
  <c r="AC82" i="4"/>
  <c r="AC81" i="4"/>
  <c r="AC87" i="4"/>
  <c r="AC83" i="4"/>
  <c r="AC94" i="4"/>
  <c r="AC72" i="4"/>
  <c r="AC70" i="4"/>
  <c r="AC89" i="4"/>
  <c r="AC73" i="4"/>
  <c r="AC76" i="4"/>
  <c r="AC71" i="4"/>
  <c r="AC90" i="4"/>
  <c r="AC96" i="4"/>
  <c r="AB66" i="4"/>
  <c r="W82" i="4"/>
  <c r="Y82" i="4" s="1"/>
  <c r="AF82" i="4" s="1"/>
  <c r="W83" i="4"/>
  <c r="Y83" i="4" s="1"/>
  <c r="AF83" i="4" s="1"/>
  <c r="W98" i="4"/>
  <c r="Y98" i="4" s="1"/>
  <c r="AF98" i="4" s="1"/>
  <c r="W76" i="4"/>
  <c r="Y76" i="4" s="1"/>
  <c r="AF76" i="4" s="1"/>
  <c r="W34" i="4"/>
  <c r="AC34" i="4"/>
  <c r="AC17" i="4"/>
  <c r="AC54" i="4"/>
  <c r="W38" i="4"/>
  <c r="AC38" i="4"/>
  <c r="W36" i="4"/>
  <c r="AC36" i="4"/>
  <c r="W41" i="4"/>
  <c r="AC41" i="4"/>
  <c r="W72" i="4"/>
  <c r="Y72" i="4" s="1"/>
  <c r="AF72" i="4" s="1"/>
  <c r="W17" i="4"/>
  <c r="W89" i="4"/>
  <c r="Y89" i="4" s="1"/>
  <c r="AF89" i="4" s="1"/>
  <c r="W90" i="4"/>
  <c r="Y90" i="4" s="1"/>
  <c r="AF90" i="4" s="1"/>
  <c r="W81" i="4"/>
  <c r="Y81" i="4" s="1"/>
  <c r="AF81" i="4" s="1"/>
  <c r="W77" i="4"/>
  <c r="Y77" i="4" s="1"/>
  <c r="AF77" i="4" s="1"/>
  <c r="W71" i="4"/>
  <c r="Y71" i="4" s="1"/>
  <c r="AF71" i="4" s="1"/>
  <c r="O66" i="4"/>
  <c r="W87" i="4"/>
  <c r="Y87" i="4" s="1"/>
  <c r="AF87" i="4" s="1"/>
  <c r="W94" i="4"/>
  <c r="Y94" i="4" s="1"/>
  <c r="AF94" i="4" s="1"/>
  <c r="W102" i="4"/>
  <c r="Y102" i="4" s="1"/>
  <c r="AF102" i="4" s="1"/>
  <c r="P66" i="4"/>
  <c r="Q66" i="4"/>
  <c r="W7" i="4"/>
  <c r="W54" i="4"/>
  <c r="W73" i="4"/>
  <c r="Y73" i="4" s="1"/>
  <c r="AF73" i="4" s="1"/>
  <c r="W70" i="4"/>
  <c r="Y70" i="4" s="1"/>
  <c r="AF70" i="4" s="1"/>
  <c r="W96" i="4"/>
  <c r="Y96" i="4" s="1"/>
  <c r="AF96" i="4" s="1"/>
  <c r="Y27" i="4" l="1"/>
  <c r="AF27" i="4" s="1"/>
  <c r="Y64" i="4"/>
  <c r="AF64" i="4" s="1"/>
  <c r="Y19" i="4"/>
  <c r="AF19" i="4" s="1"/>
  <c r="Y14" i="4"/>
  <c r="AF14" i="4" s="1"/>
  <c r="Y59" i="4"/>
  <c r="AF59" i="4" s="1"/>
  <c r="Y69" i="4"/>
  <c r="Z69" i="4"/>
  <c r="AC69" i="4" s="1"/>
  <c r="AC110" i="4" s="1"/>
  <c r="AC111" i="4" s="1"/>
  <c r="Y10" i="4"/>
  <c r="AF10" i="4" s="1"/>
  <c r="AF32" i="4"/>
  <c r="Y17" i="4"/>
  <c r="AF17" i="4" s="1"/>
  <c r="Y36" i="4"/>
  <c r="Y34" i="4"/>
  <c r="AF34" i="4" s="1"/>
  <c r="Y54" i="4"/>
  <c r="AF54" i="4" s="1"/>
  <c r="Y38" i="4"/>
  <c r="AF38" i="4" s="1"/>
  <c r="Y41" i="4"/>
  <c r="AF41" i="4" s="1"/>
  <c r="V66" i="4"/>
  <c r="Y7" i="4"/>
  <c r="AF7" i="4" s="1"/>
  <c r="K66" i="4" l="1"/>
  <c r="Z66" i="4"/>
  <c r="X66" i="4"/>
  <c r="W66" i="4" l="1"/>
  <c r="AC66" i="4"/>
  <c r="Y66" i="4" l="1"/>
  <c r="AF66" i="4"/>
  <c r="AC67" i="4"/>
  <c r="AC68" i="4" s="1"/>
</calcChain>
</file>

<file path=xl/sharedStrings.xml><?xml version="1.0" encoding="utf-8"?>
<sst xmlns="http://schemas.openxmlformats.org/spreadsheetml/2006/main" count="827" uniqueCount="476">
  <si>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</si>
  <si>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</si>
  <si>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</si>
  <si>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</si>
  <si>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</si>
  <si>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</si>
  <si>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</si>
  <si>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</si>
  <si>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</si>
  <si>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</si>
  <si>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</si>
  <si>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</si>
  <si>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</si>
  <si>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</si>
  <si>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</si>
  <si>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</si>
  <si>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</si>
  <si>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</si>
  <si>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</si>
  <si>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</si>
  <si>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</si>
  <si>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</si>
  <si>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</si>
  <si>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</si>
  <si>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</si>
  <si>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</si>
  <si>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</si>
  <si>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</si>
  <si>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</si>
  <si>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</si>
  <si>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</si>
  <si>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</si>
  <si>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</si>
  <si>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</si>
  <si>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</si>
  <si>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</si>
  <si>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</si>
  <si>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</si>
  <si>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</si>
  <si>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</si>
  <si>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</si>
  <si>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</si>
  <si>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</si>
  <si>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</si>
  <si>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</si>
  <si>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</si>
  <si>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</si>
  <si>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</si>
  <si>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</si>
  <si>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</si>
  <si>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</si>
  <si>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</si>
  <si>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</si>
  <si>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</si>
  <si>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</si>
  <si>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</si>
  <si>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</si>
  <si>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</si>
  <si>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</si>
  <si>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</si>
  <si>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</si>
  <si>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</si>
  <si>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</si>
  <si>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</si>
  <si>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</si>
  <si>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</si>
  <si>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</si>
  <si>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</si>
  <si>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</si>
  <si>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</si>
  <si>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</si>
  <si>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</si>
  <si>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</si>
  <si>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</si>
  <si>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</si>
  <si>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</si>
  <si>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</si>
  <si>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</si>
  <si>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</si>
  <si>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</si>
  <si>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</si>
  <si>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</si>
  <si>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</si>
  <si>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</si>
  <si>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</si>
  <si>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</si>
  <si>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</si>
  <si>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</si>
  <si>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</si>
  <si>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</si>
  <si>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</si>
  <si>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</si>
  <si>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</si>
  <si>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</si>
  <si>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</si>
  <si>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</si>
  <si>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</si>
  <si>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</si>
  <si>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</si>
  <si>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</si>
  <si>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</si>
  <si>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</si>
  <si>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</si>
  <si>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</si>
  <si>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</si>
  <si>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</si>
  <si>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</si>
  <si>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</si>
  <si>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</si>
  <si>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</si>
  <si>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</si>
  <si>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</si>
  <si>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</si>
  <si>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</si>
  <si>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</si>
  <si>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</si>
  <si>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</si>
  <si>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</si>
  <si>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</si>
  <si>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</si>
  <si>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</si>
  <si>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</si>
  <si>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</si>
  <si>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</si>
  <si>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</si>
  <si>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</si>
  <si>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</si>
  <si>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</si>
  <si>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</si>
  <si>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</si>
  <si>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</si>
  <si>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</si>
  <si>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</si>
  <si>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</si>
  <si>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</si>
  <si>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</si>
  <si>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</si>
  <si>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</si>
  <si>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</si>
  <si>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</si>
  <si>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</si>
  <si>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</si>
  <si>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</si>
  <si>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</si>
  <si>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</si>
  <si>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</si>
  <si>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</si>
  <si>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</si>
  <si>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</si>
  <si>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</si>
  <si>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</si>
  <si>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</si>
  <si>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</si>
  <si>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</si>
  <si>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</si>
  <si>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</si>
  <si>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</si>
  <si>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</si>
  <si>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</si>
  <si>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</si>
  <si>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</si>
  <si>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</si>
  <si>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</si>
  <si>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</si>
  <si>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</si>
  <si>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</si>
  <si>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</si>
  <si>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</si>
  <si>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</si>
  <si>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</si>
  <si>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</si>
  <si>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</si>
  <si>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</si>
  <si>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</si>
  <si>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</si>
  <si>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</si>
  <si>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</si>
  <si>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</si>
  <si>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</si>
  <si>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</si>
  <si>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</si>
  <si>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</si>
  <si>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</si>
  <si>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</si>
  <si>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</si>
  <si>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</si>
  <si>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</si>
  <si>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</si>
  <si>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</si>
  <si>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</si>
  <si>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</si>
  <si>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</si>
  <si>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</si>
  <si>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</si>
  <si>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</si>
  <si>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</si>
  <si>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</si>
  <si>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</si>
  <si>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</si>
  <si>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</si>
  <si>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</si>
  <si>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</si>
  <si>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</si>
  <si>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</si>
  <si>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</si>
  <si>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</si>
  <si>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</si>
  <si>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</si>
  <si>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</si>
  <si>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</si>
  <si>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</si>
  <si>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</si>
  <si>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</si>
  <si>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</si>
  <si>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</si>
  <si>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</si>
  <si>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</si>
  <si>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</si>
  <si>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</si>
  <si>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</si>
  <si>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</si>
  <si>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</si>
  <si>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</si>
  <si>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</si>
  <si>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</si>
  <si>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</si>
  <si>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</si>
  <si>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</si>
  <si>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</si>
  <si>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</si>
  <si>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</si>
  <si>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</si>
  <si>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</si>
  <si>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</si>
  <si>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</si>
  <si>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</si>
  <si>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</si>
  <si>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</si>
  <si>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</si>
  <si>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</si>
  <si>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</si>
  <si>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</si>
  <si>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</si>
  <si>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</si>
  <si>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</si>
  <si>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</si>
  <si>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</si>
  <si>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</si>
  <si>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</si>
  <si>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</si>
  <si>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</si>
  <si>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</si>
  <si>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</si>
  <si>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</si>
  <si>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</si>
  <si>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</si>
  <si>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</si>
  <si>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</si>
  <si>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</si>
  <si>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</si>
  <si>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</si>
  <si>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</si>
  <si>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</si>
  <si>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</si>
  <si>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</si>
  <si>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</si>
  <si>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</si>
  <si>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</si>
  <si>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</si>
  <si>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</si>
  <si>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</si>
  <si>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</si>
  <si>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</si>
  <si>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</si>
  <si>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</si>
  <si>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</si>
  <si>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</si>
  <si>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</si>
  <si>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</si>
  <si>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</si>
  <si>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</si>
  <si>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</si>
  <si>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</si>
  <si>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</si>
  <si>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</si>
  <si>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</si>
  <si>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</si>
  <si>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</si>
  <si>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</si>
  <si>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</si>
  <si>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</si>
  <si>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</si>
  <si>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</si>
  <si>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</si>
  <si>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</si>
  <si>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</si>
  <si>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</si>
  <si>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</si>
  <si>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</si>
  <si>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</si>
  <si>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</si>
  <si>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</si>
  <si>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</si>
  <si>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</si>
  <si>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</si>
  <si>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</si>
  <si>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</si>
  <si>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</si>
  <si>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</si>
  <si>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</si>
  <si>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</si>
  <si>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</si>
  <si>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</si>
  <si>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</si>
  <si>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</si>
  <si>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</si>
  <si>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</si>
  <si>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</si>
  <si>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</si>
  <si>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</si>
  <si>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</si>
  <si>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</si>
  <si>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</si>
  <si>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</si>
  <si>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</si>
  <si>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</si>
  <si>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</si>
  <si>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</si>
  <si>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</si>
  <si>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</si>
  <si>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</si>
  <si>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</si>
  <si>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</si>
  <si>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</si>
  <si>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</si>
  <si>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</si>
  <si>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</si>
  <si>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</si>
  <si>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</si>
  <si>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</si>
  <si>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</si>
  <si>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</si>
  <si>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</si>
  <si>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</si>
  <si>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</si>
  <si>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</si>
  <si>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</si>
  <si>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</si>
  <si>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</si>
  <si>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</si>
  <si>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</si>
  <si>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</si>
  <si>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</si>
  <si>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</si>
  <si>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</si>
  <si>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</si>
  <si>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</si>
  <si>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</si>
  <si>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</si>
  <si>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</si>
  <si>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</si>
  <si>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</si>
  <si>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</si>
  <si>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</si>
  <si>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</si>
  <si>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</si>
  <si>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</si>
  <si>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</si>
  <si>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</si>
  <si>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</si>
  <si>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</si>
  <si>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</si>
  <si>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</si>
  <si>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</si>
  <si>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</si>
  <si>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</si>
  <si>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</si>
  <si>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</si>
  <si>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</si>
  <si>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</si>
  <si>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</si>
  <si>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</si>
  <si>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</si>
  <si>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</si>
  <si>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</si>
  <si>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</si>
  <si>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</si>
  <si>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</si>
  <si>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</si>
  <si>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</si>
  <si>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</si>
  <si>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</si>
  <si>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</si>
  <si>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</si>
  <si>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</si>
  <si>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</si>
  <si>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</si>
  <si>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</si>
  <si>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</si>
  <si>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</si>
  <si>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</si>
  <si>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</si>
  <si>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</si>
  <si>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</si>
  <si>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</si>
  <si>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</si>
  <si>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</si>
  <si>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</si>
  <si>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</si>
  <si>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</si>
  <si>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</si>
  <si>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</si>
  <si>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</si>
  <si>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</si>
  <si>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</si>
  <si>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</si>
  <si>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</si>
  <si>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</si>
  <si>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</si>
  <si>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</si>
  <si>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</si>
  <si>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</si>
  <si>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</si>
  <si>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</si>
  <si>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</si>
  <si>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</si>
  <si>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</si>
  <si>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</si>
  <si>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</si>
  <si>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</si>
  <si>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</si>
  <si>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</si>
  <si>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</si>
  <si>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</si>
  <si>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</si>
  <si>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</si>
  <si>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</si>
  <si>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</si>
  <si>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</si>
  <si>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</si>
  <si>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</si>
  <si>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</si>
  <si>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</si>
  <si>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</si>
  <si>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</si>
  <si>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</si>
  <si>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</si>
  <si>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</si>
  <si>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</si>
  <si>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</si>
  <si>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</si>
  <si>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</si>
  <si>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</si>
  <si>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</si>
  <si>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FERRER GONZALEZ MARIA ELENA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</si>
  <si>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</si>
  <si>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</si>
  <si>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</si>
  <si>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</si>
  <si>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</si>
  <si>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</si>
  <si>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</si>
  <si>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</si>
  <si>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</si>
  <si>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</si>
  <si>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</si>
  <si>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Total</t>
  </si>
  <si>
    <t>TOTAL PERCEPCIONES</t>
  </si>
  <si>
    <t>SANTANDER</t>
  </si>
  <si>
    <t>Total de movimientos 5</t>
  </si>
  <si>
    <t>DESC CTA 254</t>
  </si>
  <si>
    <t>BECERRA JIMENEZ ALEJANDRO BONIFACIO</t>
  </si>
  <si>
    <t>29 Tarjeta de Débito</t>
  </si>
  <si>
    <t>AGUINALDO</t>
  </si>
  <si>
    <t>Periodo 20/12/2017</t>
  </si>
  <si>
    <t>DESGLOSE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</si>
</sst>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5" fillId="0" borderId="0"/>
    <xf numFmtId="43" fontId="33" fillId="0" borderId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43" fontId="33" fillId="0" borderId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3" fillId="0" borderId="0"/>
    <xf numFmtId="43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5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6" fillId="0" borderId="0"/>
    <xf numFmtId="0" fontId="3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33" fillId="0" borderId="0" applyFill="0" applyBorder="0" applyAlignment="0" applyProtection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44" fontId="33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3" fillId="0" borderId="0"/>
    <xf numFmtId="43" fontId="3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33" fillId="0" borderId="0"/>
    <xf numFmtId="43" fontId="33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43" fontId="3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209">
    <xf numFmtId="0" fontId="0" fillId="0" borderId="0" xfId="0"/>
    <xf numFmtId="43" fontId="33" fillId="0" borderId="0" xfId="2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0" fontId="38" fillId="0" borderId="0" xfId="0" applyFont="1" applyFill="1" applyProtection="1"/>
    <xf numFmtId="0" fontId="38" fillId="0" borderId="0" xfId="0" applyFont="1" applyProtection="1"/>
    <xf numFmtId="0" fontId="40" fillId="0" borderId="0" xfId="3" applyFont="1" applyFill="1" applyAlignment="1" applyProtection="1">
      <alignment horizontal="left"/>
    </xf>
    <xf numFmtId="0" fontId="40" fillId="0" borderId="0" xfId="3" applyFont="1" applyFill="1" applyAlignment="1" applyProtection="1">
      <alignment horizontal="center"/>
    </xf>
    <xf numFmtId="15" fontId="37" fillId="0" borderId="0" xfId="3" applyNumberFormat="1" applyFont="1" applyFill="1" applyAlignment="1" applyProtection="1">
      <alignment horizontal="left"/>
    </xf>
    <xf numFmtId="15" fontId="37" fillId="0" borderId="0" xfId="3" applyNumberFormat="1" applyFont="1" applyFill="1" applyAlignment="1" applyProtection="1">
      <alignment horizontal="center"/>
    </xf>
    <xf numFmtId="0" fontId="39" fillId="0" borderId="0" xfId="0" applyFont="1"/>
    <xf numFmtId="43" fontId="38" fillId="0" borderId="0" xfId="2" applyFont="1"/>
    <xf numFmtId="43" fontId="39" fillId="0" borderId="0" xfId="2" applyFont="1"/>
    <xf numFmtId="43" fontId="38" fillId="0" borderId="0" xfId="2" applyFont="1" applyFill="1"/>
    <xf numFmtId="0" fontId="39" fillId="0" borderId="0" xfId="0" applyFont="1" applyFill="1"/>
    <xf numFmtId="0" fontId="38" fillId="0" borderId="1" xfId="0" applyFont="1" applyBorder="1"/>
    <xf numFmtId="0" fontId="38" fillId="0" borderId="0" xfId="0" applyFont="1" applyFill="1"/>
    <xf numFmtId="0" fontId="38" fillId="0" borderId="0" xfId="0" applyFont="1"/>
    <xf numFmtId="0" fontId="41" fillId="0" borderId="0" xfId="0" applyFo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Border="1"/>
    <xf numFmtId="43" fontId="39" fillId="4" borderId="2" xfId="2" applyFont="1" applyFill="1" applyBorder="1" applyAlignment="1">
      <alignment horizontal="center" wrapText="1"/>
    </xf>
    <xf numFmtId="43" fontId="33" fillId="0" borderId="0" xfId="2" applyProtection="1"/>
    <xf numFmtId="43" fontId="33" fillId="0" borderId="0" xfId="2" applyFill="1"/>
    <xf numFmtId="43" fontId="39" fillId="4" borderId="1" xfId="2" applyFont="1" applyFill="1" applyBorder="1" applyAlignment="1">
      <alignment horizontal="center" wrapText="1"/>
    </xf>
    <xf numFmtId="43" fontId="39" fillId="4" borderId="8" xfId="2" applyFont="1" applyFill="1" applyBorder="1" applyAlignment="1">
      <alignment horizontal="center" wrapText="1"/>
    </xf>
    <xf numFmtId="0" fontId="39" fillId="0" borderId="6" xfId="0" applyFont="1" applyFill="1" applyBorder="1"/>
    <xf numFmtId="0" fontId="38" fillId="0" borderId="8" xfId="0" applyFont="1" applyFill="1" applyBorder="1"/>
    <xf numFmtId="43" fontId="38" fillId="0" borderId="8" xfId="2" applyFont="1" applyFill="1" applyBorder="1"/>
    <xf numFmtId="43" fontId="39" fillId="0" borderId="8" xfId="2" applyFont="1" applyFill="1" applyBorder="1"/>
    <xf numFmtId="0" fontId="38" fillId="0" borderId="7" xfId="0" applyFont="1" applyBorder="1"/>
    <xf numFmtId="43" fontId="38" fillId="0" borderId="7" xfId="2" applyFont="1" applyBorder="1"/>
    <xf numFmtId="43" fontId="39" fillId="2" borderId="7" xfId="2" applyFont="1" applyFill="1" applyBorder="1"/>
    <xf numFmtId="43" fontId="38" fillId="0" borderId="7" xfId="2" applyFont="1" applyFill="1" applyBorder="1" applyAlignment="1">
      <alignment horizontal="center"/>
    </xf>
    <xf numFmtId="43" fontId="33" fillId="0" borderId="7" xfId="2" applyFill="1" applyBorder="1"/>
    <xf numFmtId="0" fontId="38" fillId="0" borderId="7" xfId="0" applyFont="1" applyFill="1" applyBorder="1"/>
    <xf numFmtId="14" fontId="38" fillId="0" borderId="7" xfId="0" applyNumberFormat="1" applyFont="1" applyFill="1" applyBorder="1"/>
    <xf numFmtId="43" fontId="38" fillId="0" borderId="7" xfId="2" applyFont="1" applyFill="1" applyBorder="1"/>
    <xf numFmtId="0" fontId="39" fillId="0" borderId="7" xfId="0" applyFont="1" applyFill="1" applyBorder="1"/>
    <xf numFmtId="12" fontId="38" fillId="0" borderId="7" xfId="2" applyNumberFormat="1" applyFont="1" applyFill="1" applyBorder="1"/>
    <xf numFmtId="0" fontId="38" fillId="0" borderId="7" xfId="0" applyFont="1" applyFill="1" applyBorder="1" applyAlignment="1">
      <alignment horizontal="right"/>
    </xf>
    <xf numFmtId="43" fontId="38" fillId="0" borderId="8" xfId="2" applyFont="1" applyFill="1" applyBorder="1" applyAlignment="1">
      <alignment horizontal="center"/>
    </xf>
    <xf numFmtId="0" fontId="39" fillId="0" borderId="7" xfId="0" applyFont="1" applyBorder="1"/>
    <xf numFmtId="43" fontId="39" fillId="0" borderId="7" xfId="2" applyFont="1" applyBorder="1"/>
    <xf numFmtId="43" fontId="39" fillId="8" borderId="7" xfId="2" applyFont="1" applyFill="1" applyBorder="1"/>
    <xf numFmtId="43" fontId="33" fillId="0" borderId="7" xfId="2" applyBorder="1"/>
    <xf numFmtId="0" fontId="39" fillId="3" borderId="7" xfId="0" applyFont="1" applyFill="1" applyBorder="1" applyAlignment="1">
      <alignment horizontal="center"/>
    </xf>
    <xf numFmtId="0" fontId="0" fillId="0" borderId="7" xfId="0" applyFill="1" applyBorder="1"/>
    <xf numFmtId="43" fontId="38" fillId="6" borderId="7" xfId="2" applyFont="1" applyFill="1" applyBorder="1"/>
    <xf numFmtId="43" fontId="42" fillId="4" borderId="2" xfId="2" applyFont="1" applyFill="1" applyBorder="1" applyAlignment="1">
      <alignment horizontal="center" vertical="center" wrapText="1"/>
    </xf>
    <xf numFmtId="43" fontId="43" fillId="0" borderId="0" xfId="2" applyFont="1" applyProtection="1"/>
    <xf numFmtId="43" fontId="43" fillId="0" borderId="0" xfId="2" applyFont="1"/>
    <xf numFmtId="43" fontId="43" fillId="0" borderId="0" xfId="2" applyFont="1" applyFill="1"/>
    <xf numFmtId="43" fontId="43" fillId="0" borderId="7" xfId="2" applyFont="1" applyBorder="1"/>
    <xf numFmtId="0" fontId="44" fillId="0" borderId="7" xfId="0" applyFont="1" applyFill="1" applyBorder="1"/>
    <xf numFmtId="4" fontId="44" fillId="0" borderId="7" xfId="0" applyNumberFormat="1" applyFont="1" applyFill="1" applyBorder="1"/>
    <xf numFmtId="0" fontId="39" fillId="9" borderId="7" xfId="0" applyFont="1" applyFill="1" applyBorder="1"/>
    <xf numFmtId="43" fontId="36" fillId="0" borderId="7" xfId="2" applyFont="1" applyFill="1" applyBorder="1"/>
    <xf numFmtId="43" fontId="39" fillId="0" borderId="7" xfId="2" applyFont="1" applyFill="1" applyBorder="1"/>
    <xf numFmtId="43" fontId="45" fillId="0" borderId="7" xfId="2" applyFont="1" applyFill="1" applyBorder="1"/>
    <xf numFmtId="2" fontId="38" fillId="0" borderId="7" xfId="0" applyNumberFormat="1" applyFont="1" applyFill="1" applyBorder="1"/>
    <xf numFmtId="43" fontId="45" fillId="7" borderId="7" xfId="2" applyFont="1" applyFill="1" applyBorder="1"/>
    <xf numFmtId="0" fontId="0" fillId="0" borderId="0" xfId="0" applyFill="1"/>
    <xf numFmtId="14" fontId="45" fillId="0" borderId="7" xfId="0" applyNumberFormat="1" applyFont="1" applyFill="1" applyBorder="1"/>
    <xf numFmtId="164" fontId="45" fillId="0" borderId="7" xfId="0" applyNumberFormat="1" applyFont="1" applyFill="1" applyBorder="1"/>
    <xf numFmtId="0" fontId="45" fillId="0" borderId="7" xfId="0" applyFont="1" applyFill="1" applyBorder="1" applyAlignment="1">
      <alignment wrapText="1"/>
    </xf>
    <xf numFmtId="4" fontId="45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164" fontId="45" fillId="0" borderId="7" xfId="0" applyNumberFormat="1" applyFont="1" applyFill="1" applyBorder="1" applyAlignment="1">
      <alignment horizontal="right" vertical="center"/>
    </xf>
    <xf numFmtId="43" fontId="39" fillId="6" borderId="7" xfId="2" applyFont="1" applyFill="1" applyBorder="1"/>
    <xf numFmtId="43" fontId="38" fillId="6" borderId="7" xfId="2" applyFont="1" applyFill="1" applyBorder="1" applyAlignment="1">
      <alignment horizontal="center"/>
    </xf>
    <xf numFmtId="0" fontId="45" fillId="0" borderId="7" xfId="0" applyFont="1" applyFill="1" applyBorder="1"/>
    <xf numFmtId="4" fontId="45" fillId="0" borderId="7" xfId="0" applyNumberFormat="1" applyFont="1" applyFill="1" applyBorder="1"/>
    <xf numFmtId="4" fontId="38" fillId="0" borderId="7" xfId="0" applyNumberFormat="1" applyFont="1" applyFill="1" applyBorder="1"/>
    <xf numFmtId="43" fontId="38" fillId="0" borderId="7" xfId="0" applyNumberFormat="1" applyFont="1" applyFill="1" applyBorder="1"/>
    <xf numFmtId="43" fontId="39" fillId="4" borderId="2" xfId="2" applyFont="1" applyFill="1" applyBorder="1" applyAlignment="1">
      <alignment horizontal="center" wrapText="1"/>
    </xf>
    <xf numFmtId="14" fontId="38" fillId="0" borderId="7" xfId="0" applyNumberFormat="1" applyFont="1" applyBorder="1"/>
    <xf numFmtId="0" fontId="39" fillId="0" borderId="7" xfId="2" applyNumberFormat="1" applyFont="1" applyFill="1" applyBorder="1" applyAlignment="1">
      <alignment horizontal="center"/>
    </xf>
    <xf numFmtId="0" fontId="45" fillId="0" borderId="0" xfId="0" applyFont="1" applyFill="1" applyBorder="1"/>
    <xf numFmtId="43" fontId="39" fillId="0" borderId="7" xfId="2" applyFont="1" applyFill="1" applyBorder="1" applyAlignment="1">
      <alignment horizontal="center"/>
    </xf>
    <xf numFmtId="0" fontId="38" fillId="10" borderId="7" xfId="0" applyFont="1" applyFill="1" applyBorder="1"/>
    <xf numFmtId="164" fontId="45" fillId="10" borderId="7" xfId="0" applyNumberFormat="1" applyFont="1" applyFill="1" applyBorder="1"/>
    <xf numFmtId="43" fontId="38" fillId="10" borderId="7" xfId="2" applyFont="1" applyFill="1" applyBorder="1"/>
    <xf numFmtId="43" fontId="36" fillId="10" borderId="7" xfId="2" applyFont="1" applyFill="1" applyBorder="1"/>
    <xf numFmtId="0" fontId="39" fillId="10" borderId="7" xfId="0" applyFont="1" applyFill="1" applyBorder="1"/>
    <xf numFmtId="43" fontId="47" fillId="0" borderId="7" xfId="2" applyFont="1" applyFill="1" applyBorder="1" applyAlignment="1">
      <alignment horizontal="center"/>
    </xf>
    <xf numFmtId="43" fontId="48" fillId="0" borderId="7" xfId="2" applyFont="1" applyFill="1" applyBorder="1"/>
    <xf numFmtId="43" fontId="48" fillId="0" borderId="7" xfId="2" applyFont="1" applyBorder="1"/>
    <xf numFmtId="0" fontId="38" fillId="6" borderId="7" xfId="0" applyFont="1" applyFill="1" applyBorder="1"/>
    <xf numFmtId="14" fontId="38" fillId="6" borderId="7" xfId="0" applyNumberFormat="1" applyFont="1" applyFill="1" applyBorder="1"/>
    <xf numFmtId="0" fontId="39" fillId="6" borderId="7" xfId="0" applyFont="1" applyFill="1" applyBorder="1"/>
    <xf numFmtId="0" fontId="38" fillId="8" borderId="7" xfId="0" applyFont="1" applyFill="1" applyBorder="1"/>
    <xf numFmtId="164" fontId="45" fillId="8" borderId="7" xfId="0" applyNumberFormat="1" applyFont="1" applyFill="1" applyBorder="1"/>
    <xf numFmtId="43" fontId="48" fillId="8" borderId="7" xfId="2" applyFont="1" applyFill="1" applyBorder="1"/>
    <xf numFmtId="43" fontId="38" fillId="8" borderId="7" xfId="2" applyFont="1" applyFill="1" applyBorder="1"/>
    <xf numFmtId="43" fontId="36" fillId="8" borderId="7" xfId="2" applyFont="1" applyFill="1" applyBorder="1"/>
    <xf numFmtId="0" fontId="39" fillId="8" borderId="7" xfId="2" applyNumberFormat="1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0" fontId="45" fillId="8" borderId="7" xfId="0" applyFont="1" applyFill="1" applyBorder="1" applyAlignment="1">
      <alignment wrapText="1"/>
    </xf>
    <xf numFmtId="4" fontId="45" fillId="8" borderId="7" xfId="0" applyNumberFormat="1" applyFont="1" applyFill="1" applyBorder="1" applyAlignment="1">
      <alignment wrapText="1"/>
    </xf>
    <xf numFmtId="43" fontId="45" fillId="8" borderId="7" xfId="2" applyFont="1" applyFill="1" applyBorder="1"/>
    <xf numFmtId="0" fontId="38" fillId="8" borderId="0" xfId="0" applyFont="1" applyFill="1"/>
    <xf numFmtId="0" fontId="39" fillId="8" borderId="7" xfId="0" applyFont="1" applyFill="1" applyBorder="1"/>
    <xf numFmtId="0" fontId="38" fillId="7" borderId="7" xfId="0" applyFont="1" applyFill="1" applyBorder="1"/>
    <xf numFmtId="164" fontId="45" fillId="7" borderId="7" xfId="0" applyNumberFormat="1" applyFont="1" applyFill="1" applyBorder="1"/>
    <xf numFmtId="43" fontId="38" fillId="7" borderId="7" xfId="2" applyFont="1" applyFill="1" applyBorder="1"/>
    <xf numFmtId="43" fontId="36" fillId="7" borderId="7" xfId="2" applyFont="1" applyFill="1" applyBorder="1"/>
    <xf numFmtId="0" fontId="39" fillId="7" borderId="7" xfId="0" applyFont="1" applyFill="1" applyBorder="1"/>
    <xf numFmtId="0" fontId="32" fillId="0" borderId="0" xfId="5"/>
    <xf numFmtId="0" fontId="49" fillId="0" borderId="0" xfId="5" applyFont="1"/>
    <xf numFmtId="49" fontId="49" fillId="0" borderId="0" xfId="5" applyNumberFormat="1" applyFont="1"/>
    <xf numFmtId="0" fontId="49" fillId="0" borderId="0" xfId="5" applyFont="1" applyAlignment="1">
      <alignment horizontal="right"/>
    </xf>
    <xf numFmtId="49" fontId="56" fillId="0" borderId="0" xfId="5" applyNumberFormat="1" applyFont="1"/>
    <xf numFmtId="49" fontId="56" fillId="0" borderId="0" xfId="5" applyNumberFormat="1" applyFont="1" applyAlignment="1">
      <alignment horizontal="left"/>
    </xf>
    <xf numFmtId="0" fontId="36" fillId="0" borderId="7" xfId="0" applyFont="1" applyFill="1" applyBorder="1"/>
    <xf numFmtId="4" fontId="36" fillId="0" borderId="7" xfId="0" applyNumberFormat="1" applyFont="1" applyFill="1" applyBorder="1"/>
    <xf numFmtId="0" fontId="49" fillId="0" borderId="0" xfId="5" applyFont="1"/>
    <xf numFmtId="49" fontId="49" fillId="0" borderId="0" xfId="5" applyNumberFormat="1" applyFont="1"/>
    <xf numFmtId="165" fontId="49" fillId="0" borderId="0" xfId="5" applyNumberFormat="1" applyFont="1"/>
    <xf numFmtId="14" fontId="38" fillId="6" borderId="7" xfId="0" applyNumberFormat="1" applyFont="1" applyFill="1" applyBorder="1" applyAlignment="1"/>
    <xf numFmtId="0" fontId="39" fillId="6" borderId="7" xfId="2" applyNumberFormat="1" applyFont="1" applyFill="1" applyBorder="1" applyAlignment="1">
      <alignment horizontal="center"/>
    </xf>
    <xf numFmtId="43" fontId="39" fillId="6" borderId="7" xfId="2" applyFont="1" applyFill="1" applyBorder="1" applyAlignment="1">
      <alignment horizontal="center"/>
    </xf>
    <xf numFmtId="43" fontId="43" fillId="6" borderId="7" xfId="2" applyFont="1" applyFill="1" applyBorder="1"/>
    <xf numFmtId="43" fontId="33" fillId="6" borderId="7" xfId="2" applyFill="1" applyBorder="1"/>
    <xf numFmtId="0" fontId="38" fillId="6" borderId="0" xfId="0" applyFont="1" applyFill="1"/>
    <xf numFmtId="49" fontId="49" fillId="6" borderId="0" xfId="5" applyNumberFormat="1" applyFont="1" applyFill="1"/>
    <xf numFmtId="0" fontId="49" fillId="6" borderId="0" xfId="5" applyFont="1" applyFill="1"/>
    <xf numFmtId="165" fontId="49" fillId="6" borderId="0" xfId="5" applyNumberFormat="1" applyFont="1" applyFill="1"/>
    <xf numFmtId="164" fontId="45" fillId="6" borderId="7" xfId="0" applyNumberFormat="1" applyFont="1" applyFill="1" applyBorder="1"/>
    <xf numFmtId="43" fontId="36" fillId="6" borderId="7" xfId="2" applyFont="1" applyFill="1" applyBorder="1"/>
    <xf numFmtId="0" fontId="45" fillId="6" borderId="7" xfId="0" applyFont="1" applyFill="1" applyBorder="1" applyAlignment="1">
      <alignment wrapText="1"/>
    </xf>
    <xf numFmtId="4" fontId="45" fillId="6" borderId="7" xfId="0" applyNumberFormat="1" applyFont="1" applyFill="1" applyBorder="1" applyAlignment="1">
      <alignment wrapText="1"/>
    </xf>
    <xf numFmtId="43" fontId="45" fillId="6" borderId="7" xfId="2" applyFont="1" applyFill="1" applyBorder="1"/>
    <xf numFmtId="2" fontId="38" fillId="6" borderId="7" xfId="0" applyNumberFormat="1" applyFont="1" applyFill="1" applyBorder="1"/>
    <xf numFmtId="14" fontId="45" fillId="6" borderId="7" xfId="0" applyNumberFormat="1" applyFont="1" applyFill="1" applyBorder="1"/>
    <xf numFmtId="43" fontId="33" fillId="6" borderId="0" xfId="2" applyFill="1"/>
    <xf numFmtId="0" fontId="32" fillId="0" borderId="0" xfId="5"/>
    <xf numFmtId="0" fontId="49" fillId="0" borderId="0" xfId="5" applyFont="1"/>
    <xf numFmtId="49" fontId="56" fillId="0" borderId="0" xfId="5" applyNumberFormat="1" applyFont="1"/>
    <xf numFmtId="0" fontId="33" fillId="0" borderId="0" xfId="6"/>
    <xf numFmtId="49" fontId="50" fillId="0" borderId="0" xfId="6" applyNumberFormat="1" applyFont="1" applyAlignment="1">
      <alignment horizontal="center"/>
    </xf>
    <xf numFmtId="0" fontId="52" fillId="0" borderId="0" xfId="6" applyFont="1" applyAlignment="1">
      <alignment horizontal="center"/>
    </xf>
    <xf numFmtId="0" fontId="33" fillId="0" borderId="0" xfId="6" applyAlignment="1"/>
    <xf numFmtId="49" fontId="51" fillId="0" borderId="0" xfId="6" applyNumberFormat="1" applyFont="1" applyAlignment="1">
      <alignment horizontal="center" vertical="top"/>
    </xf>
    <xf numFmtId="0" fontId="53" fillId="0" borderId="0" xfId="6" applyFont="1" applyAlignment="1">
      <alignment horizontal="left" vertical="center"/>
    </xf>
    <xf numFmtId="0" fontId="33" fillId="0" borderId="0" xfId="6" applyAlignment="1">
      <alignment horizontal="left" vertical="center"/>
    </xf>
    <xf numFmtId="0" fontId="54" fillId="0" borderId="0" xfId="6" applyFont="1" applyAlignment="1"/>
    <xf numFmtId="0" fontId="49" fillId="0" borderId="0" xfId="6" applyFont="1" applyAlignment="1">
      <alignment horizontal="left"/>
    </xf>
    <xf numFmtId="0" fontId="33" fillId="0" borderId="0" xfId="6" applyAlignment="1">
      <alignment horizontal="left"/>
    </xf>
    <xf numFmtId="49" fontId="56" fillId="11" borderId="9" xfId="6" applyNumberFormat="1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49" fillId="0" borderId="0" xfId="5" applyFont="1" applyFill="1"/>
    <xf numFmtId="49" fontId="49" fillId="12" borderId="0" xfId="5" applyNumberFormat="1" applyFont="1" applyFill="1"/>
    <xf numFmtId="43" fontId="49" fillId="0" borderId="0" xfId="6" applyNumberFormat="1" applyFont="1" applyFill="1"/>
    <xf numFmtId="0" fontId="55" fillId="0" borderId="0" xfId="1582" applyFont="1" applyAlignment="1"/>
    <xf numFmtId="0" fontId="0" fillId="0" borderId="0" xfId="0"/>
    <xf numFmtId="43" fontId="65" fillId="0" borderId="14" xfId="0" applyNumberFormat="1" applyFont="1" applyBorder="1"/>
    <xf numFmtId="44" fontId="0" fillId="0" borderId="0" xfId="2821" applyFont="1" applyFill="1"/>
    <xf numFmtId="44" fontId="65" fillId="0" borderId="14" xfId="0" applyNumberFormat="1" applyFont="1" applyFill="1" applyBorder="1"/>
    <xf numFmtId="0" fontId="57" fillId="11" borderId="13" xfId="6" applyFont="1" applyFill="1" applyBorder="1" applyAlignment="1">
      <alignment horizontal="center" vertical="center" wrapText="1"/>
    </xf>
    <xf numFmtId="43" fontId="49" fillId="0" borderId="0" xfId="6" applyNumberFormat="1" applyFont="1" applyFill="1"/>
    <xf numFmtId="0" fontId="3" fillId="0" borderId="0" xfId="5287"/>
    <xf numFmtId="0" fontId="66" fillId="0" borderId="0" xfId="5287" applyFont="1"/>
    <xf numFmtId="0" fontId="67" fillId="0" borderId="15" xfId="5287" applyFont="1" applyFill="1" applyBorder="1" applyAlignment="1">
      <alignment horizontal="centerContinuous"/>
    </xf>
    <xf numFmtId="169" fontId="67" fillId="0" borderId="15" xfId="5287" applyNumberFormat="1" applyFont="1" applyFill="1" applyBorder="1" applyAlignment="1">
      <alignment horizontal="centerContinuous"/>
    </xf>
    <xf numFmtId="169" fontId="66" fillId="0" borderId="0" xfId="5287" applyNumberFormat="1" applyFont="1"/>
    <xf numFmtId="43" fontId="3" fillId="0" borderId="0" xfId="5287" applyNumberFormat="1"/>
    <xf numFmtId="0" fontId="68" fillId="0" borderId="0" xfId="5287" applyFont="1"/>
    <xf numFmtId="169" fontId="68" fillId="0" borderId="0" xfId="5287" applyNumberFormat="1" applyFont="1"/>
    <xf numFmtId="0" fontId="69" fillId="0" borderId="16" xfId="0" applyFont="1" applyBorder="1"/>
    <xf numFmtId="0" fontId="66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5" fillId="6" borderId="16" xfId="0" applyFont="1" applyFill="1" applyBorder="1"/>
    <xf numFmtId="14" fontId="69" fillId="0" borderId="16" xfId="0" applyNumberFormat="1" applyFont="1" applyBorder="1"/>
    <xf numFmtId="43" fontId="2" fillId="0" borderId="16" xfId="8" applyFont="1" applyBorder="1"/>
    <xf numFmtId="43" fontId="2" fillId="0" borderId="17" xfId="8" applyFont="1" applyBorder="1"/>
    <xf numFmtId="43" fontId="2" fillId="0" borderId="18" xfId="8" applyFont="1" applyBorder="1"/>
    <xf numFmtId="43" fontId="2" fillId="0" borderId="19" xfId="8" applyFont="1" applyBorder="1"/>
    <xf numFmtId="43" fontId="2" fillId="0" borderId="20" xfId="8" applyFont="1" applyBorder="1"/>
    <xf numFmtId="43" fontId="66" fillId="0" borderId="19" xfId="8" applyFont="1" applyBorder="1"/>
    <xf numFmtId="0" fontId="38" fillId="6" borderId="0" xfId="0" applyFont="1" applyFill="1" applyBorder="1"/>
    <xf numFmtId="0" fontId="0" fillId="0" borderId="0" xfId="0" applyFill="1" applyBorder="1"/>
    <xf numFmtId="43" fontId="1" fillId="0" borderId="16" xfId="8" applyFont="1" applyBorder="1"/>
    <xf numFmtId="0" fontId="59" fillId="0" borderId="10" xfId="6" applyFont="1" applyBorder="1" applyAlignment="1">
      <alignment horizontal="center"/>
    </xf>
    <xf numFmtId="0" fontId="59" fillId="0" borderId="11" xfId="6" applyFont="1" applyBorder="1" applyAlignment="1">
      <alignment horizontal="center"/>
    </xf>
    <xf numFmtId="0" fontId="59" fillId="0" borderId="12" xfId="6" applyFont="1" applyBorder="1" applyAlignment="1">
      <alignment horizontal="center"/>
    </xf>
    <xf numFmtId="43" fontId="39" fillId="4" borderId="2" xfId="2" applyFont="1" applyFill="1" applyBorder="1" applyAlignment="1">
      <alignment horizontal="center" vertical="center" wrapText="1"/>
    </xf>
    <xf numFmtId="43" fontId="39" fillId="4" borderId="8" xfId="2" applyFont="1" applyFill="1" applyBorder="1" applyAlignment="1">
      <alignment horizontal="center" vertical="center" wrapText="1"/>
    </xf>
    <xf numFmtId="3" fontId="39" fillId="4" borderId="2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9" fillId="4" borderId="1" xfId="0" applyNumberFormat="1" applyFont="1" applyFill="1" applyBorder="1"/>
    <xf numFmtId="3" fontId="39" fillId="4" borderId="2" xfId="0" applyNumberFormat="1" applyFont="1" applyFill="1" applyBorder="1"/>
    <xf numFmtId="43" fontId="39" fillId="4" borderId="1" xfId="2" applyFont="1" applyFill="1" applyBorder="1" applyAlignment="1">
      <alignment horizontal="center" wrapText="1"/>
    </xf>
    <xf numFmtId="43" fontId="39" fillId="4" borderId="2" xfId="2" applyFont="1" applyFill="1" applyBorder="1" applyAlignment="1">
      <alignment horizont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0" fontId="39" fillId="9" borderId="7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3" fontId="42" fillId="4" borderId="3" xfId="2" applyFont="1" applyFill="1" applyBorder="1" applyAlignment="1">
      <alignment horizontal="center" wrapText="1"/>
    </xf>
    <xf numFmtId="43" fontId="42" fillId="4" borderId="4" xfId="2" applyFont="1" applyFill="1" applyBorder="1" applyAlignment="1">
      <alignment horizontal="center" wrapText="1"/>
    </xf>
    <xf numFmtId="43" fontId="33" fillId="3" borderId="5" xfId="2" applyFill="1" applyBorder="1" applyAlignment="1">
      <alignment horizontal="center"/>
    </xf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18"/>
  <sheetViews>
    <sheetView zoomScale="118" zoomScaleNormal="118" workbookViewId="0">
      <selection activeCell="B2" sqref="B2"/>
    </sheetView>
  </sheetViews>
  <sheetFormatPr baseColWidth="10" defaultColWidth="12" defaultRowHeight="12.75"/>
  <cols>
    <col min="1" max="1" width="4.85546875" style="161" customWidth="1"/>
    <col min="2" max="2" width="22" style="161" customWidth="1"/>
    <col min="3" max="3" width="15.140625" style="65" customWidth="1"/>
    <col min="4" max="4" width="12" style="65"/>
    <col min="5" max="5" width="13" style="65" customWidth="1"/>
    <col min="6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443</v>
      </c>
    </row>
    <row r="3" spans="1:11" ht="15">
      <c r="A3" s="143"/>
      <c r="B3" s="150" t="str">
        <f>+SINDICATO!B3</f>
        <v>AGUINALDO</v>
      </c>
    </row>
    <row r="4" spans="1:11">
      <c r="A4" s="143"/>
      <c r="B4" s="160" t="str">
        <f>+SINDICATO!B4</f>
        <v>Periodo 20/12/2017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0" t="s">
        <v>439</v>
      </c>
      <c r="F7" s="191"/>
      <c r="G7" s="192"/>
    </row>
    <row r="8" spans="1:11" ht="23.25" thickBot="1">
      <c r="A8" s="153" t="s">
        <v>432</v>
      </c>
      <c r="B8" s="154" t="s">
        <v>433</v>
      </c>
      <c r="C8" s="155" t="s">
        <v>434</v>
      </c>
      <c r="E8" s="165" t="s">
        <v>467</v>
      </c>
      <c r="F8" s="165" t="s">
        <v>441</v>
      </c>
      <c r="G8" s="165" t="s">
        <v>442</v>
      </c>
    </row>
    <row r="9" spans="1:11" ht="15.75" thickTop="1">
      <c r="A9" s="142"/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tr">
        <f>+SINDICATO!B11</f>
        <v>GAYTAN MARTINEZ RAUL</v>
      </c>
      <c r="C11" s="166">
        <f>+SINDICATO!E11</f>
        <v>3847.2116071428568</v>
      </c>
      <c r="E11" s="163">
        <f t="shared" ref="E11" si="0">+C11</f>
        <v>3847.2116071428568</v>
      </c>
      <c r="F11" s="163">
        <f t="shared" ref="F11:F12" si="1">+E11*0.16</f>
        <v>615.55385714285705</v>
      </c>
      <c r="G11" s="163">
        <f t="shared" ref="G11" si="2">+E11+F11</f>
        <v>4462.7654642857142</v>
      </c>
      <c r="J11" s="91" t="s">
        <v>46</v>
      </c>
      <c r="K11" s="91" t="s">
        <v>446</v>
      </c>
    </row>
    <row r="12" spans="1:11" ht="15">
      <c r="A12" s="158"/>
      <c r="B12" s="141" t="str">
        <f>+SINDICATO!B12</f>
        <v>SANCHEZ DE SANTIAGO RICARDO</v>
      </c>
      <c r="C12" s="166">
        <f>+SINDICATO!E12</f>
        <v>3611.9553571428569</v>
      </c>
      <c r="E12" s="163">
        <f t="shared" ref="E12" si="3">+C12</f>
        <v>3611.9553571428569</v>
      </c>
      <c r="F12" s="163">
        <f t="shared" si="1"/>
        <v>577.91285714285709</v>
      </c>
      <c r="G12" s="163">
        <f>+E12+F12</f>
        <v>4189.8682142857142</v>
      </c>
      <c r="J12" s="91" t="s">
        <v>44</v>
      </c>
      <c r="K12" s="91" t="s">
        <v>187</v>
      </c>
    </row>
    <row r="13" spans="1:11" ht="15">
      <c r="A13" s="158"/>
      <c r="B13" s="141" t="str">
        <f>+SINDICATO!B13</f>
        <v>FERRER GONZALEZ MARIA ELENA</v>
      </c>
      <c r="C13" s="166">
        <f>+SINDICATO!E13</f>
        <v>4158.4821428571422</v>
      </c>
      <c r="E13" s="163">
        <f t="shared" ref="E13" si="4">+C13</f>
        <v>4158.4821428571422</v>
      </c>
      <c r="F13" s="163">
        <f t="shared" ref="F13" si="5">+E13*0.16</f>
        <v>665.35714285714278</v>
      </c>
      <c r="G13" s="163">
        <f>+E13+F13</f>
        <v>4823.8392857142853</v>
      </c>
      <c r="J13" s="91" t="s">
        <v>46</v>
      </c>
      <c r="K13" s="91" t="s">
        <v>454</v>
      </c>
    </row>
    <row r="14" spans="1:11" ht="15">
      <c r="A14" s="158"/>
      <c r="B14" s="141" t="str">
        <f>+SINDICATO!B14</f>
        <v>GUZMAN NAVARRO EDUARDO</v>
      </c>
      <c r="C14" s="166">
        <f>+SINDICATO!E14</f>
        <v>1762.4303337388267</v>
      </c>
      <c r="E14" s="163">
        <f t="shared" ref="E14" si="6">+C14</f>
        <v>1762.4303337388267</v>
      </c>
      <c r="F14" s="163">
        <f t="shared" ref="F14" si="7">+E14*0.16</f>
        <v>281.98885339821226</v>
      </c>
      <c r="G14" s="163">
        <f>+E14+F14</f>
        <v>2044.419187137039</v>
      </c>
      <c r="J14" s="187" t="s">
        <v>44</v>
      </c>
      <c r="K14" s="187" t="s">
        <v>195</v>
      </c>
    </row>
    <row r="15" spans="1:11" ht="15">
      <c r="A15" s="158"/>
      <c r="B15" s="141" t="str">
        <f>+SINDICATO!B15</f>
        <v>BECERRA JIMENEZ ALEJANDRO BONIFACIO</v>
      </c>
      <c r="C15" s="166">
        <f>+SINDICATO!E15</f>
        <v>3964.2937500000007</v>
      </c>
      <c r="E15" s="163">
        <f t="shared" ref="E15" si="8">+C15</f>
        <v>3964.2937500000007</v>
      </c>
      <c r="F15" s="163">
        <f t="shared" ref="F15" si="9">+E15*0.16</f>
        <v>634.28700000000015</v>
      </c>
      <c r="G15" s="163">
        <f>+E15+F15</f>
        <v>4598.580750000001</v>
      </c>
      <c r="J15" s="187" t="s">
        <v>46</v>
      </c>
      <c r="K15" s="187" t="s">
        <v>471</v>
      </c>
    </row>
    <row r="16" spans="1:11">
      <c r="C16" s="161"/>
    </row>
    <row r="17" spans="3:7" ht="13.5" thickBot="1">
      <c r="C17" s="162">
        <f>SUM(C11:C15)</f>
        <v>17344.373190881684</v>
      </c>
      <c r="E17" s="164">
        <f>SUM(E11:E16)</f>
        <v>17344.373190881684</v>
      </c>
      <c r="F17" s="164">
        <f t="shared" ref="F17:G17" si="10">SUM(F11:F16)</f>
        <v>2775.0997105410693</v>
      </c>
      <c r="G17" s="164">
        <f t="shared" si="10"/>
        <v>20119.472901422752</v>
      </c>
    </row>
    <row r="18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8"/>
  <sheetViews>
    <sheetView zoomScale="118" zoomScaleNormal="118" workbookViewId="0">
      <selection activeCell="J17" sqref="J17"/>
    </sheetView>
  </sheetViews>
  <sheetFormatPr baseColWidth="10" defaultColWidth="12" defaultRowHeight="12.75"/>
  <cols>
    <col min="1" max="1" width="4.85546875" customWidth="1"/>
    <col min="2" max="2" width="22" customWidth="1"/>
    <col min="3" max="4" width="11.140625" customWidth="1"/>
    <col min="5" max="5" width="12.28515625" customWidth="1"/>
    <col min="6" max="6" width="9.85546875" bestFit="1" customWidth="1"/>
    <col min="7" max="7" width="9.85546875" style="161" customWidth="1"/>
    <col min="8" max="8" width="8.28515625" bestFit="1" customWidth="1"/>
    <col min="9" max="9" width="13.28515625" bestFit="1" customWidth="1"/>
    <col min="10" max="10" width="10.85546875" bestFit="1" customWidth="1"/>
    <col min="11" max="16384" width="12" style="65"/>
  </cols>
  <sheetData>
    <row r="1" spans="1:10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  <c r="J1" s="143"/>
    </row>
    <row r="2" spans="1:10" ht="18">
      <c r="A2" s="147" t="s">
        <v>431</v>
      </c>
      <c r="B2" s="148" t="s">
        <v>443</v>
      </c>
      <c r="C2" s="149"/>
      <c r="D2" s="149"/>
      <c r="E2" s="143"/>
      <c r="F2" s="143"/>
      <c r="G2" s="143"/>
      <c r="H2" s="143"/>
      <c r="I2" s="143"/>
      <c r="J2" s="143"/>
    </row>
    <row r="3" spans="1:10" ht="15">
      <c r="A3" s="143"/>
      <c r="B3" s="150" t="s">
        <v>473</v>
      </c>
      <c r="C3" s="146"/>
      <c r="D3" s="146"/>
      <c r="E3" s="143"/>
      <c r="F3" s="143"/>
      <c r="G3" s="143"/>
      <c r="H3" s="143"/>
      <c r="I3" s="143"/>
      <c r="J3" s="143"/>
    </row>
    <row r="4" spans="1:10">
      <c r="A4" s="143"/>
      <c r="B4" s="160" t="s">
        <v>474</v>
      </c>
      <c r="C4" s="146"/>
      <c r="D4" s="146"/>
      <c r="E4" s="143"/>
      <c r="F4" s="143"/>
      <c r="G4" s="143"/>
      <c r="H4" s="143"/>
      <c r="I4" s="143"/>
      <c r="J4" s="143"/>
    </row>
    <row r="5" spans="1:10">
      <c r="A5" s="143"/>
      <c r="B5" s="151"/>
      <c r="C5" s="152"/>
      <c r="D5" s="152"/>
      <c r="E5" s="143"/>
      <c r="F5" s="143"/>
      <c r="G5" s="143"/>
      <c r="H5" s="143"/>
      <c r="I5" s="143"/>
      <c r="J5" s="143"/>
    </row>
    <row r="6" spans="1:10">
      <c r="A6" s="143"/>
      <c r="B6" s="151"/>
      <c r="C6" s="152"/>
      <c r="D6" s="152"/>
      <c r="E6" s="143"/>
      <c r="F6" s="143"/>
      <c r="G6" s="143"/>
      <c r="H6" s="143"/>
      <c r="I6" s="143"/>
      <c r="J6" s="143"/>
    </row>
    <row r="7" spans="1:10">
      <c r="A7" s="143"/>
      <c r="B7" s="143"/>
      <c r="C7" s="143"/>
      <c r="D7" s="143"/>
      <c r="E7" s="143"/>
      <c r="F7" s="143"/>
      <c r="G7" s="143"/>
      <c r="H7" s="143"/>
      <c r="I7" s="143"/>
      <c r="J7" s="143"/>
    </row>
    <row r="8" spans="1:10" ht="34.5" thickBot="1">
      <c r="A8" s="153" t="s">
        <v>432</v>
      </c>
      <c r="B8" s="154" t="s">
        <v>433</v>
      </c>
      <c r="C8" s="154" t="s">
        <v>444</v>
      </c>
      <c r="D8" s="154" t="s">
        <v>440</v>
      </c>
      <c r="E8" s="155" t="s">
        <v>434</v>
      </c>
      <c r="F8" s="154" t="s">
        <v>445</v>
      </c>
      <c r="G8" s="154" t="s">
        <v>470</v>
      </c>
      <c r="H8" s="154" t="s">
        <v>100</v>
      </c>
      <c r="I8" s="155" t="s">
        <v>435</v>
      </c>
      <c r="J8" s="156" t="s">
        <v>436</v>
      </c>
    </row>
    <row r="9" spans="1:10" ht="15.75" thickTop="1">
      <c r="A9" s="142"/>
      <c r="B9" s="140"/>
      <c r="C9" s="143"/>
      <c r="D9" s="143"/>
      <c r="E9" s="143"/>
      <c r="F9" s="143"/>
      <c r="G9" s="143"/>
      <c r="H9" s="143"/>
      <c r="I9" s="143"/>
      <c r="J9" s="143"/>
    </row>
    <row r="10" spans="1:10" ht="15">
      <c r="A10" s="142"/>
      <c r="B10" s="140"/>
      <c r="C10" s="143"/>
      <c r="D10" s="143"/>
      <c r="E10" s="143"/>
      <c r="F10" s="143"/>
      <c r="G10" s="143"/>
      <c r="H10" s="143"/>
      <c r="I10" s="143"/>
      <c r="J10" s="143"/>
    </row>
    <row r="11" spans="1:10">
      <c r="A11" s="158"/>
      <c r="B11" s="141" t="s">
        <v>446</v>
      </c>
      <c r="C11" s="166">
        <v>3847.2116071428568</v>
      </c>
      <c r="D11" s="159"/>
      <c r="E11" s="166">
        <f t="shared" ref="E11:E12" si="0">SUM(C11:D11)</f>
        <v>3847.2116071428568</v>
      </c>
      <c r="F11" s="166">
        <f>+E11*0.05</f>
        <v>192.36058035714285</v>
      </c>
      <c r="G11" s="166"/>
      <c r="H11" s="159"/>
      <c r="I11" s="166">
        <f t="shared" ref="I11:I12" si="1">SUM(F11:H11)</f>
        <v>192.36058035714285</v>
      </c>
      <c r="J11" s="166">
        <f t="shared" ref="J11:J13" si="2">+E11-I11</f>
        <v>3654.8510267857141</v>
      </c>
    </row>
    <row r="12" spans="1:10">
      <c r="A12" s="158"/>
      <c r="B12" s="157" t="s">
        <v>187</v>
      </c>
      <c r="C12" s="166">
        <v>3611.9553571428569</v>
      </c>
      <c r="D12" s="166"/>
      <c r="E12" s="166">
        <f t="shared" si="0"/>
        <v>3611.9553571428569</v>
      </c>
      <c r="F12" s="166">
        <f t="shared" ref="F12:F15" si="3">+E12*0.05</f>
        <v>180.59776785714286</v>
      </c>
      <c r="G12" s="166"/>
      <c r="H12" s="159"/>
      <c r="I12" s="166">
        <f t="shared" si="1"/>
        <v>180.59776785714286</v>
      </c>
      <c r="J12" s="166">
        <f t="shared" si="2"/>
        <v>3431.3575892857139</v>
      </c>
    </row>
    <row r="13" spans="1:10">
      <c r="A13" s="158"/>
      <c r="B13" s="157" t="s">
        <v>454</v>
      </c>
      <c r="C13" s="166">
        <v>4158.4821428571422</v>
      </c>
      <c r="D13" s="166"/>
      <c r="E13" s="166">
        <f t="shared" ref="E13" si="4">SUM(C13:D13)</f>
        <v>4158.4821428571422</v>
      </c>
      <c r="F13" s="166">
        <f t="shared" si="3"/>
        <v>207.92410714285711</v>
      </c>
      <c r="G13" s="166"/>
      <c r="H13" s="166"/>
      <c r="I13" s="166">
        <f t="shared" ref="I13" si="5">SUM(F13:H13)</f>
        <v>207.92410714285711</v>
      </c>
      <c r="J13" s="166">
        <f t="shared" si="2"/>
        <v>3950.5580357142853</v>
      </c>
    </row>
    <row r="14" spans="1:10">
      <c r="A14" s="158"/>
      <c r="B14" s="157" t="s">
        <v>195</v>
      </c>
      <c r="C14" s="166">
        <v>1762.4303337388267</v>
      </c>
      <c r="D14" s="166"/>
      <c r="E14" s="166">
        <f>SUM(C14:D14)</f>
        <v>1762.4303337388267</v>
      </c>
      <c r="F14" s="166">
        <f t="shared" si="3"/>
        <v>88.121516686941334</v>
      </c>
      <c r="G14" s="166"/>
      <c r="H14" s="166"/>
      <c r="I14" s="166">
        <f>SUM(F14:H14)</f>
        <v>88.121516686941334</v>
      </c>
      <c r="J14" s="166">
        <f>+E14-I14</f>
        <v>1674.3088170518854</v>
      </c>
    </row>
    <row r="15" spans="1:10">
      <c r="A15" s="158"/>
      <c r="B15" s="157" t="s">
        <v>471</v>
      </c>
      <c r="C15" s="166">
        <v>3964.2937500000007</v>
      </c>
      <c r="D15" s="166"/>
      <c r="E15" s="166">
        <f t="shared" ref="E15" si="6">SUM(C15:D15)</f>
        <v>3964.2937500000007</v>
      </c>
      <c r="F15" s="166">
        <f t="shared" si="3"/>
        <v>198.21468750000005</v>
      </c>
      <c r="G15" s="166"/>
      <c r="H15" s="166"/>
      <c r="I15" s="166">
        <f t="shared" ref="I15" si="7">SUM(F15:H15)</f>
        <v>198.21468750000005</v>
      </c>
      <c r="J15" s="166">
        <f t="shared" ref="J15" si="8">+E15-I15</f>
        <v>3766.0790625000009</v>
      </c>
    </row>
    <row r="17" spans="3:10" ht="13.5" thickBot="1">
      <c r="C17" s="162">
        <f t="shared" ref="C17:J17" si="9">SUM(C11:C15)</f>
        <v>17344.373190881684</v>
      </c>
      <c r="D17" s="162">
        <f t="shared" si="9"/>
        <v>0</v>
      </c>
      <c r="E17" s="162">
        <f t="shared" si="9"/>
        <v>17344.373190881684</v>
      </c>
      <c r="F17" s="162">
        <f t="shared" si="9"/>
        <v>867.21865954408418</v>
      </c>
      <c r="G17" s="162">
        <f t="shared" si="9"/>
        <v>0</v>
      </c>
      <c r="H17" s="162">
        <f t="shared" si="9"/>
        <v>0</v>
      </c>
      <c r="I17" s="162">
        <f t="shared" si="9"/>
        <v>867.21865954408418</v>
      </c>
      <c r="J17" s="162">
        <f t="shared" si="9"/>
        <v>16477.154531337601</v>
      </c>
    </row>
    <row r="18" spans="3:10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195" t="s">
        <v>14</v>
      </c>
      <c r="B5" s="197" t="s">
        <v>15</v>
      </c>
      <c r="C5" s="195" t="s">
        <v>132</v>
      </c>
      <c r="D5" s="197" t="s">
        <v>16</v>
      </c>
      <c r="E5" s="197" t="s">
        <v>0</v>
      </c>
      <c r="F5" s="195" t="s">
        <v>129</v>
      </c>
      <c r="G5" s="193" t="s">
        <v>35</v>
      </c>
      <c r="H5" s="199" t="s">
        <v>10</v>
      </c>
      <c r="I5" s="199" t="s">
        <v>11</v>
      </c>
      <c r="J5" s="199" t="s">
        <v>25</v>
      </c>
      <c r="K5" s="199" t="s">
        <v>12</v>
      </c>
      <c r="L5" s="199" t="s">
        <v>13</v>
      </c>
      <c r="M5" s="78"/>
      <c r="N5" s="24"/>
      <c r="O5" s="201" t="s">
        <v>100</v>
      </c>
      <c r="P5" s="201" t="s">
        <v>116</v>
      </c>
      <c r="Q5" s="201" t="s">
        <v>115</v>
      </c>
      <c r="R5" s="201" t="s">
        <v>101</v>
      </c>
      <c r="S5" s="199" t="s">
        <v>7</v>
      </c>
      <c r="T5" s="199" t="s">
        <v>18</v>
      </c>
      <c r="U5" s="199" t="s">
        <v>17</v>
      </c>
      <c r="V5" s="199" t="s">
        <v>9</v>
      </c>
      <c r="W5" s="199" t="s">
        <v>26</v>
      </c>
      <c r="X5" s="199" t="s">
        <v>4</v>
      </c>
      <c r="Y5" s="199" t="s">
        <v>8</v>
      </c>
      <c r="Z5" s="199" t="s">
        <v>3</v>
      </c>
      <c r="AA5" s="199" t="s">
        <v>5</v>
      </c>
      <c r="AB5" s="27"/>
      <c r="AC5" s="199" t="s">
        <v>6</v>
      </c>
      <c r="AD5" s="206" t="s">
        <v>152</v>
      </c>
      <c r="AE5" s="207"/>
      <c r="AF5" s="208" t="s">
        <v>102</v>
      </c>
      <c r="AG5" s="204" t="s">
        <v>135</v>
      </c>
      <c r="AH5" s="204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196"/>
      <c r="B6" s="198"/>
      <c r="C6" s="196"/>
      <c r="D6" s="198"/>
      <c r="E6" s="198"/>
      <c r="F6" s="196"/>
      <c r="G6" s="194"/>
      <c r="H6" s="200"/>
      <c r="I6" s="200"/>
      <c r="J6" s="200"/>
      <c r="K6" s="200"/>
      <c r="L6" s="200"/>
      <c r="M6" s="28" t="s">
        <v>174</v>
      </c>
      <c r="N6" s="28" t="s">
        <v>144</v>
      </c>
      <c r="O6" s="202"/>
      <c r="P6" s="202"/>
      <c r="Q6" s="202"/>
      <c r="R6" s="202"/>
      <c r="S6" s="200"/>
      <c r="T6" s="200"/>
      <c r="U6" s="200"/>
      <c r="V6" s="200"/>
      <c r="W6" s="200"/>
      <c r="X6" s="200"/>
      <c r="Y6" s="200"/>
      <c r="Z6" s="200"/>
      <c r="AA6" s="200"/>
      <c r="AB6" s="24"/>
      <c r="AC6" s="200"/>
      <c r="AD6" s="52" t="s">
        <v>27</v>
      </c>
      <c r="AE6" s="52" t="s">
        <v>28</v>
      </c>
      <c r="AF6" s="208"/>
      <c r="AG6" s="204"/>
      <c r="AH6" s="204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205" t="s">
        <v>146</v>
      </c>
      <c r="B68" s="205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438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437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203" t="s">
        <v>153</v>
      </c>
      <c r="B111" s="203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G5:G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447</v>
      </c>
      <c r="H1" t="s">
        <v>448</v>
      </c>
      <c r="K1" t="s">
        <v>447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447</v>
      </c>
      <c r="H2" t="s">
        <v>448</v>
      </c>
      <c r="K2" t="s">
        <v>447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447</v>
      </c>
      <c r="H3" t="s">
        <v>448</v>
      </c>
      <c r="K3" t="s">
        <v>447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447</v>
      </c>
      <c r="H4" t="s">
        <v>448</v>
      </c>
      <c r="K4" t="s">
        <v>447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"/>
  <sheetViews>
    <sheetView workbookViewId="0">
      <selection activeCell="D18" sqref="D18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5" ht="18">
      <c r="A2" s="148" t="s">
        <v>443</v>
      </c>
    </row>
    <row r="3" spans="1:5" ht="15">
      <c r="A3" s="150" t="str">
        <f>+SINDICATO!B3</f>
        <v>AGUINALDO</v>
      </c>
    </row>
    <row r="4" spans="1:5">
      <c r="A4" s="160" t="str">
        <f>+SINDICATO!B4</f>
        <v>Periodo 20/12/2017</v>
      </c>
    </row>
    <row r="8" spans="1:5" ht="15">
      <c r="A8" s="169" t="s">
        <v>449</v>
      </c>
      <c r="B8" s="169" t="s">
        <v>450</v>
      </c>
      <c r="C8" s="170" t="s">
        <v>451</v>
      </c>
      <c r="D8" s="169" t="s">
        <v>15</v>
      </c>
    </row>
    <row r="9" spans="1:5" s="161" customFormat="1" ht="15">
      <c r="A9" s="167">
        <v>60590405464</v>
      </c>
      <c r="B9" s="167" t="s">
        <v>452</v>
      </c>
      <c r="C9" s="172">
        <f>+SINDICATO!J11</f>
        <v>3654.8510267857141</v>
      </c>
      <c r="D9" s="167" t="str">
        <f>+SINDICATO!B11</f>
        <v>GAYTAN MARTINEZ RAUL</v>
      </c>
      <c r="E9" s="161" t="s">
        <v>468</v>
      </c>
    </row>
    <row r="10" spans="1:5" s="161" customFormat="1" ht="15">
      <c r="A10" s="167">
        <v>60590317373</v>
      </c>
      <c r="B10" s="167" t="s">
        <v>452</v>
      </c>
      <c r="C10" s="172">
        <f>+SINDICATO!J12</f>
        <v>3431.3575892857139</v>
      </c>
      <c r="D10" s="167" t="str">
        <f>+SINDICATO!B12</f>
        <v>SANCHEZ DE SANTIAGO RICARDO</v>
      </c>
      <c r="E10" s="161" t="s">
        <v>468</v>
      </c>
    </row>
    <row r="11" spans="1:5" s="161" customFormat="1" ht="15">
      <c r="A11" s="167">
        <v>56708845376</v>
      </c>
      <c r="B11" s="167" t="s">
        <v>452</v>
      </c>
      <c r="C11" s="172">
        <f>+SINDICATO!J13</f>
        <v>3950.5580357142853</v>
      </c>
      <c r="D11" s="167" t="str">
        <f>+SINDICATO!B13</f>
        <v>FERRER GONZALEZ MARIA ELENA</v>
      </c>
      <c r="E11" s="188" t="s">
        <v>468</v>
      </c>
    </row>
    <row r="12" spans="1:5" s="161" customFormat="1" ht="15">
      <c r="A12" s="167">
        <v>60590314454</v>
      </c>
      <c r="B12" s="167" t="s">
        <v>452</v>
      </c>
      <c r="C12" s="172">
        <f>+SINDICATO!J14</f>
        <v>1674.3088170518854</v>
      </c>
      <c r="D12" s="167" t="str">
        <f>+SINDICATO!B14</f>
        <v>GUZMAN NAVARRO EDUARDO</v>
      </c>
      <c r="E12" s="188" t="s">
        <v>468</v>
      </c>
    </row>
    <row r="13" spans="1:5" s="161" customFormat="1" ht="15">
      <c r="A13" s="167">
        <v>60590324373</v>
      </c>
      <c r="B13" s="167" t="s">
        <v>472</v>
      </c>
      <c r="C13" s="172">
        <f>+SINDICATO!J15</f>
        <v>3766.0790625000009</v>
      </c>
      <c r="D13" s="167" t="str">
        <f>+SINDICATO!B15</f>
        <v>BECERRA JIMENEZ ALEJANDRO BONIFACIO</v>
      </c>
      <c r="E13" s="188" t="s">
        <v>468</v>
      </c>
    </row>
    <row r="14" spans="1:5" s="161" customFormat="1" ht="15">
      <c r="A14" s="167"/>
      <c r="B14" s="167"/>
      <c r="C14" s="172"/>
      <c r="D14" s="167"/>
      <c r="E14" s="188"/>
    </row>
    <row r="15" spans="1:5" ht="15">
      <c r="A15" s="168" t="s">
        <v>453</v>
      </c>
      <c r="B15" s="168"/>
      <c r="C15" s="171">
        <f>SUM(C9:C13)</f>
        <v>16477.154531337601</v>
      </c>
      <c r="D15" s="168" t="s">
        <v>469</v>
      </c>
    </row>
    <row r="16" spans="1:5" s="161" customFormat="1" ht="15">
      <c r="A16" s="168"/>
      <c r="B16" s="168"/>
      <c r="C16" s="171"/>
      <c r="D16" s="168"/>
    </row>
    <row r="18" spans="1:4" ht="18.75">
      <c r="A18" s="173" t="s">
        <v>466</v>
      </c>
      <c r="B18" s="173"/>
      <c r="C18" s="174">
        <f>+C15</f>
        <v>16477.154531337601</v>
      </c>
      <c r="D18" s="173" t="s">
        <v>469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/>
  </sheetViews>
  <sheetFormatPr baseColWidth="10" defaultRowHeight="12.75"/>
  <sheetData>
    <row r="1" spans="1:8" ht="15">
      <c r="A1" s="175" t="s">
        <v>455</v>
      </c>
      <c r="B1" s="175"/>
      <c r="C1" s="176"/>
      <c r="D1" s="177"/>
      <c r="E1" s="177"/>
      <c r="F1" s="178"/>
      <c r="G1" s="178"/>
      <c r="H1" s="161"/>
    </row>
    <row r="2" spans="1:8" ht="15">
      <c r="A2" s="175" t="s">
        <v>475</v>
      </c>
      <c r="B2" s="175"/>
      <c r="C2" s="176"/>
      <c r="D2" s="177"/>
      <c r="E2" s="177"/>
      <c r="F2" s="179" t="s">
        <v>28</v>
      </c>
      <c r="G2" s="178"/>
      <c r="H2" s="161"/>
    </row>
    <row r="3" spans="1:8" ht="15">
      <c r="A3" s="175" t="s">
        <v>456</v>
      </c>
      <c r="B3" s="180" t="s">
        <v>473</v>
      </c>
      <c r="C3" s="176"/>
      <c r="D3" s="177"/>
      <c r="E3" s="177"/>
      <c r="F3" s="178"/>
      <c r="G3" s="178"/>
      <c r="H3" s="161"/>
    </row>
    <row r="4" spans="1:8" ht="15">
      <c r="A4" s="176"/>
      <c r="B4" s="176"/>
      <c r="C4" s="176"/>
      <c r="D4" s="177"/>
      <c r="E4" s="177"/>
      <c r="F4" s="178"/>
      <c r="G4" s="178"/>
      <c r="H4" s="161"/>
    </row>
    <row r="5" spans="1:8" ht="15">
      <c r="A5" s="176" t="s">
        <v>135</v>
      </c>
      <c r="B5" s="176" t="s">
        <v>457</v>
      </c>
      <c r="C5" s="176"/>
      <c r="D5" s="177"/>
      <c r="E5" s="177"/>
      <c r="F5" s="178"/>
      <c r="G5" s="178"/>
      <c r="H5" s="161"/>
    </row>
    <row r="6" spans="1:8" ht="15">
      <c r="A6" s="177" t="s">
        <v>458</v>
      </c>
      <c r="B6" s="181">
        <v>0</v>
      </c>
      <c r="C6" s="177"/>
      <c r="D6" s="177"/>
      <c r="E6" s="177"/>
      <c r="F6" s="178"/>
      <c r="G6" s="178"/>
      <c r="H6" s="161"/>
    </row>
    <row r="7" spans="1:8" ht="15">
      <c r="A7" s="177" t="s">
        <v>459</v>
      </c>
      <c r="B7" s="181">
        <v>0</v>
      </c>
      <c r="C7" s="177"/>
      <c r="D7" s="177"/>
      <c r="E7" s="177"/>
      <c r="F7" s="178"/>
      <c r="G7" s="178"/>
      <c r="H7" s="161"/>
    </row>
    <row r="8" spans="1:8" ht="15">
      <c r="A8" s="177" t="s">
        <v>460</v>
      </c>
      <c r="B8" s="181">
        <v>0</v>
      </c>
      <c r="C8" s="177"/>
      <c r="D8" s="177"/>
      <c r="E8" s="177"/>
      <c r="F8" s="178"/>
      <c r="G8" s="178"/>
      <c r="H8" s="161"/>
    </row>
    <row r="9" spans="1:8" ht="15">
      <c r="A9" s="177" t="s">
        <v>461</v>
      </c>
      <c r="B9" s="189">
        <f>+FACTURACION!E11+FACTURACION!E13+FACTURACION!E15</f>
        <v>11969.987499999999</v>
      </c>
      <c r="C9" s="177"/>
      <c r="D9" s="177"/>
      <c r="E9" s="177"/>
      <c r="F9" s="178"/>
      <c r="G9" s="178"/>
      <c r="H9" s="161"/>
    </row>
    <row r="10" spans="1:8" ht="15">
      <c r="A10" s="177" t="s">
        <v>462</v>
      </c>
      <c r="B10" s="181">
        <v>0</v>
      </c>
      <c r="C10" s="177"/>
      <c r="D10" s="177"/>
      <c r="E10" s="177"/>
      <c r="F10" s="178"/>
      <c r="G10" s="178"/>
      <c r="H10" s="161"/>
    </row>
    <row r="11" spans="1:8" ht="15">
      <c r="A11" s="177" t="s">
        <v>463</v>
      </c>
      <c r="B11" s="181">
        <f>+FACTURACION!E12+FACTURACION!E14</f>
        <v>5374.3856908816833</v>
      </c>
      <c r="C11" s="177"/>
      <c r="D11" s="177"/>
      <c r="E11" s="177"/>
      <c r="F11" s="178"/>
      <c r="G11" s="178"/>
      <c r="H11" s="161"/>
    </row>
    <row r="12" spans="1:8" ht="15">
      <c r="A12" s="177" t="s">
        <v>464</v>
      </c>
      <c r="B12" s="182">
        <v>0</v>
      </c>
      <c r="C12" s="177"/>
      <c r="D12" s="177"/>
      <c r="E12" s="177"/>
      <c r="F12" s="178"/>
      <c r="G12" s="178"/>
      <c r="H12" s="161"/>
    </row>
    <row r="13" spans="1:8" ht="15.75" thickBot="1">
      <c r="A13" s="177" t="s">
        <v>465</v>
      </c>
      <c r="B13" s="183">
        <v>0</v>
      </c>
      <c r="C13" s="177"/>
      <c r="D13" s="177"/>
      <c r="E13" s="177"/>
      <c r="F13" s="178"/>
      <c r="G13" s="178"/>
      <c r="H13" s="161"/>
    </row>
    <row r="14" spans="1:8" ht="15">
      <c r="A14" s="177"/>
      <c r="B14" s="184">
        <f>SUM(B6:B13)</f>
        <v>17344.373190881684</v>
      </c>
      <c r="C14" s="177"/>
      <c r="D14" s="184"/>
      <c r="E14" s="177"/>
      <c r="F14" s="178"/>
      <c r="G14" s="178"/>
      <c r="H14" s="161"/>
    </row>
    <row r="15" spans="1:8" ht="15.75" thickBot="1">
      <c r="A15" s="177"/>
      <c r="B15" s="185">
        <f>B14*0.16</f>
        <v>2775.0997105410697</v>
      </c>
      <c r="C15" s="177"/>
      <c r="D15" s="178"/>
      <c r="E15" s="177"/>
      <c r="F15" s="178"/>
      <c r="G15" s="178"/>
      <c r="H15" s="161"/>
    </row>
    <row r="16" spans="1:8" ht="15.75" thickTop="1">
      <c r="A16" s="177"/>
      <c r="B16" s="186">
        <f>+B14+B15</f>
        <v>20119.472901422756</v>
      </c>
      <c r="C16" s="177"/>
      <c r="D16" s="186"/>
      <c r="E16" s="177"/>
      <c r="F16" s="178"/>
      <c r="G16" s="178"/>
      <c r="H16" s="161"/>
    </row>
    <row r="17" spans="1:8" ht="15">
      <c r="A17" s="177"/>
      <c r="B17" s="181">
        <f>+FACTURACION!G17</f>
        <v>20119.472901422752</v>
      </c>
      <c r="C17" s="177"/>
      <c r="D17" s="181"/>
      <c r="E17" s="177"/>
      <c r="F17" s="178"/>
      <c r="G17" s="178"/>
      <c r="H17" s="161"/>
    </row>
    <row r="18" spans="1:8" ht="15">
      <c r="A18" s="177"/>
      <c r="B18" s="181">
        <f>+B16-B17</f>
        <v>0</v>
      </c>
      <c r="C18" s="177"/>
      <c r="D18" s="181"/>
      <c r="E18" s="177"/>
      <c r="F18" s="178"/>
      <c r="G18" s="178"/>
      <c r="H18" s="161"/>
    </row>
    <row r="19" spans="1:8" ht="15">
      <c r="A19" s="177"/>
      <c r="B19" s="181"/>
      <c r="C19" s="177"/>
      <c r="D19" s="177"/>
      <c r="E19" s="177"/>
      <c r="F19" s="178"/>
      <c r="G19" s="178"/>
      <c r="H19" s="161"/>
    </row>
    <row r="20" spans="1:8">
      <c r="A20" s="177"/>
      <c r="B20" s="177"/>
      <c r="C20" s="177"/>
      <c r="D20" s="177"/>
      <c r="E20" s="177"/>
      <c r="F20" s="178"/>
      <c r="G20" s="178"/>
      <c r="H20" s="161"/>
    </row>
    <row r="21" spans="1:8">
      <c r="A21" s="177"/>
      <c r="B21" s="177"/>
      <c r="C21" s="177"/>
      <c r="D21" s="177"/>
      <c r="E21" s="177"/>
      <c r="F21" s="178"/>
      <c r="G21" s="178"/>
      <c r="H21" s="161"/>
    </row>
    <row r="22" spans="1:8">
      <c r="A22" s="177"/>
      <c r="B22" s="177"/>
      <c r="C22" s="177"/>
      <c r="D22" s="177"/>
      <c r="E22" s="177"/>
      <c r="F22" s="178"/>
      <c r="G22" s="178"/>
      <c r="H22" s="161"/>
    </row>
    <row r="23" spans="1:8">
      <c r="A23" s="161"/>
      <c r="B23" s="161"/>
      <c r="C23" s="161"/>
      <c r="D23" s="161"/>
      <c r="E23" s="161"/>
      <c r="F23" s="161"/>
      <c r="G23" s="161"/>
      <c r="H23" s="161"/>
    </row>
    <row r="24" spans="1:8">
      <c r="A24" s="161"/>
      <c r="B24" s="161"/>
      <c r="C24" s="161"/>
      <c r="D24" s="161"/>
      <c r="E24" s="161"/>
      <c r="F24" s="161"/>
      <c r="G24" s="161"/>
      <c r="H24" s="16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2017-06-03T16:19:09Z</cp:lastPrinted>
  <dcterms:created xsi:type="dcterms:W3CDTF">2015-07-23T15:19:36Z</dcterms:created>
  <dcterms:modified xsi:type="dcterms:W3CDTF">2017-12-29T14:43:56Z</dcterms:modified>
</cp:coreProperties>
</file>