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Operador!$A$1:$S$44</definedName>
  </definedNames>
  <calcPr calcId="152511"/>
</workbook>
</file>

<file path=xl/calcChain.xml><?xml version="1.0" encoding="utf-8"?>
<calcChain xmlns="http://schemas.openxmlformats.org/spreadsheetml/2006/main">
  <c r="G100" i="20" l="1"/>
  <c r="F100" i="20" s="1"/>
  <c r="D100" i="20"/>
  <c r="C100" i="20"/>
  <c r="A100" i="20"/>
  <c r="B100" i="20" s="1"/>
  <c r="A99" i="20"/>
  <c r="D99" i="20" s="1"/>
  <c r="G98" i="20"/>
  <c r="F98" i="20" s="1"/>
  <c r="D98" i="20"/>
  <c r="C98" i="20"/>
  <c r="A98" i="20"/>
  <c r="B98" i="20" s="1"/>
  <c r="A97" i="20"/>
  <c r="D97" i="20" s="1"/>
  <c r="G96" i="20"/>
  <c r="F96" i="20" s="1"/>
  <c r="D96" i="20"/>
  <c r="C96" i="20"/>
  <c r="A96" i="20"/>
  <c r="B96" i="20" s="1"/>
  <c r="Q96" i="20" l="1"/>
  <c r="M96" i="20"/>
  <c r="Q98" i="20"/>
  <c r="M98" i="20"/>
  <c r="Q100" i="20"/>
  <c r="M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G89" i="20"/>
  <c r="F89" i="20" s="1"/>
  <c r="M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95" i="20"/>
  <c r="B83" i="20"/>
  <c r="B71" i="20"/>
  <c r="B67" i="20"/>
  <c r="B61" i="20"/>
  <c r="E95" i="20"/>
  <c r="E94" i="20"/>
  <c r="E86" i="20"/>
  <c r="E82" i="20"/>
  <c r="E52" i="20"/>
  <c r="E48" i="20"/>
  <c r="D95" i="20"/>
  <c r="D91" i="20"/>
  <c r="D83" i="20"/>
  <c r="D67" i="20"/>
  <c r="D60" i="20"/>
  <c r="D50" i="20"/>
  <c r="C95" i="20"/>
  <c r="C91" i="20"/>
  <c r="C79" i="20"/>
  <c r="C60" i="20"/>
  <c r="C52" i="20"/>
  <c r="B50" i="20"/>
  <c r="C82" i="20"/>
  <c r="C94" i="20"/>
  <c r="D45" i="20"/>
  <c r="C48" i="20"/>
  <c r="D48" i="20"/>
  <c r="E87" i="20"/>
  <c r="B48" i="20"/>
  <c r="D73" i="20"/>
  <c r="B60" i="20"/>
  <c r="D89" i="20"/>
  <c r="E70" i="20"/>
  <c r="B52" i="20"/>
  <c r="D57" i="20"/>
  <c r="E58" i="20"/>
  <c r="D78" i="20"/>
  <c r="B93" i="20"/>
  <c r="E59" i="20"/>
  <c r="D76" i="20"/>
  <c r="B76" i="20"/>
  <c r="E76" i="20"/>
  <c r="E81" i="20"/>
  <c r="E43" i="20"/>
  <c r="D43" i="20"/>
  <c r="E64" i="20"/>
  <c r="G88" i="20"/>
  <c r="F88" i="20" s="1"/>
  <c r="C55" i="20"/>
  <c r="E55" i="20"/>
  <c r="E66" i="20"/>
  <c r="G42" i="20"/>
  <c r="F42" i="20" s="1"/>
  <c r="C51" i="20"/>
  <c r="B73" i="20"/>
  <c r="E80" i="20"/>
  <c r="C33" i="20"/>
  <c r="D42" i="20" l="1"/>
  <c r="E42" i="20"/>
  <c r="H97" i="20" s="1"/>
  <c r="I97" i="20" s="1"/>
  <c r="H98" i="20"/>
  <c r="I98" i="20" s="1"/>
  <c r="N98" i="20" s="1"/>
  <c r="P96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O66" i="20" s="1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O87" i="20" s="1"/>
  <c r="G91" i="20"/>
  <c r="F91" i="20" s="1"/>
  <c r="Q91" i="20" s="1"/>
  <c r="D41" i="20"/>
  <c r="C45" i="20"/>
  <c r="D52" i="20"/>
  <c r="E45" i="20"/>
  <c r="E83" i="20"/>
  <c r="O83" i="20" s="1"/>
  <c r="B45" i="20"/>
  <c r="E75" i="20"/>
  <c r="B51" i="20"/>
  <c r="O51" i="20" s="1"/>
  <c r="B42" i="20"/>
  <c r="D64" i="20"/>
  <c r="B56" i="20"/>
  <c r="D59" i="20"/>
  <c r="B58" i="20"/>
  <c r="O58" i="20" s="1"/>
  <c r="E74" i="20"/>
  <c r="P74" i="20" s="1"/>
  <c r="D46" i="20"/>
  <c r="C74" i="20"/>
  <c r="E60" i="20"/>
  <c r="O60" i="20" s="1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O64" i="20" s="1"/>
  <c r="G70" i="20"/>
  <c r="F70" i="20" s="1"/>
  <c r="M70" i="20" s="1"/>
  <c r="P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O52" i="20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O43" i="20" s="1"/>
  <c r="G43" i="20"/>
  <c r="F43" i="20" s="1"/>
  <c r="M43" i="20" s="1"/>
  <c r="P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P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O71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O93" i="20" s="1"/>
  <c r="C65" i="20"/>
  <c r="D40" i="20"/>
  <c r="C20" i="20"/>
  <c r="B85" i="20"/>
  <c r="C76" i="20"/>
  <c r="C93" i="20"/>
  <c r="C40" i="20"/>
  <c r="B82" i="20"/>
  <c r="O82" i="20" s="1"/>
  <c r="E89" i="20"/>
  <c r="O89" i="20" s="1"/>
  <c r="G85" i="20"/>
  <c r="F85" i="20" s="1"/>
  <c r="Q85" i="20" s="1"/>
  <c r="D61" i="20"/>
  <c r="H61" i="20" s="1"/>
  <c r="B94" i="20"/>
  <c r="O94" i="20" s="1"/>
  <c r="B86" i="20"/>
  <c r="O86" i="20" s="1"/>
  <c r="D44" i="20"/>
  <c r="D86" i="20"/>
  <c r="H86" i="20" s="1"/>
  <c r="I86" i="20" s="1"/>
  <c r="D94" i="20"/>
  <c r="E91" i="20"/>
  <c r="O91" i="20" s="1"/>
  <c r="B41" i="20"/>
  <c r="E14" i="20"/>
  <c r="B39" i="20"/>
  <c r="D49" i="20"/>
  <c r="G15" i="20"/>
  <c r="F15" i="20" s="1"/>
  <c r="Q15" i="20" s="1"/>
  <c r="O48" i="20"/>
  <c r="G24" i="20"/>
  <c r="F24" i="20" s="1"/>
  <c r="Q24" i="20" s="1"/>
  <c r="B16" i="20"/>
  <c r="O16" i="20" s="1"/>
  <c r="D15" i="20"/>
  <c r="C36" i="20"/>
  <c r="D16" i="20"/>
  <c r="H16" i="20" s="1"/>
  <c r="I16" i="20" s="1"/>
  <c r="M93" i="20"/>
  <c r="B15" i="20"/>
  <c r="O15" i="20" s="1"/>
  <c r="D20" i="20"/>
  <c r="G33" i="20"/>
  <c r="F33" i="20" s="1"/>
  <c r="M33" i="20" s="1"/>
  <c r="P33" i="20" s="1"/>
  <c r="E36" i="20"/>
  <c r="D19" i="20"/>
  <c r="H19" i="20" s="1"/>
  <c r="I19" i="20" s="1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H32" i="20" s="1"/>
  <c r="C32" i="20"/>
  <c r="M46" i="20"/>
  <c r="Q46" i="20"/>
  <c r="B34" i="20"/>
  <c r="C34" i="20"/>
  <c r="G34" i="20"/>
  <c r="F34" i="20" s="1"/>
  <c r="Q34" i="20" s="1"/>
  <c r="D34" i="20"/>
  <c r="H34" i="20" s="1"/>
  <c r="E34" i="20"/>
  <c r="O34" i="20" s="1"/>
  <c r="E12" i="20"/>
  <c r="B12" i="20"/>
  <c r="D4" i="20"/>
  <c r="Q49" i="20"/>
  <c r="M49" i="20"/>
  <c r="D38" i="20"/>
  <c r="D36" i="20"/>
  <c r="H36" i="20" s="1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P76" i="20"/>
  <c r="E38" i="20"/>
  <c r="Q47" i="20"/>
  <c r="Q66" i="20"/>
  <c r="B13" i="20"/>
  <c r="D28" i="20"/>
  <c r="H28" i="20" s="1"/>
  <c r="B28" i="20"/>
  <c r="B38" i="20"/>
  <c r="O59" i="20"/>
  <c r="P87" i="20"/>
  <c r="D23" i="20"/>
  <c r="G21" i="20"/>
  <c r="F21" i="20" s="1"/>
  <c r="Q21" i="20" s="1"/>
  <c r="Q77" i="20"/>
  <c r="G26" i="20"/>
  <c r="F26" i="20" s="1"/>
  <c r="Q26" i="20" s="1"/>
  <c r="M64" i="20"/>
  <c r="P64" i="20" s="1"/>
  <c r="Q95" i="20"/>
  <c r="G14" i="20"/>
  <c r="F14" i="20" s="1"/>
  <c r="Q14" i="20" s="1"/>
  <c r="B32" i="20"/>
  <c r="D10" i="20"/>
  <c r="H10" i="20" s="1"/>
  <c r="I10" i="20" s="1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H37" i="20" s="1"/>
  <c r="E37" i="20"/>
  <c r="M83" i="20"/>
  <c r="Q83" i="20"/>
  <c r="E17" i="20"/>
  <c r="B14" i="20"/>
  <c r="Q87" i="20"/>
  <c r="G29" i="20"/>
  <c r="F29" i="20" s="1"/>
  <c r="M29" i="20" s="1"/>
  <c r="H3" i="20"/>
  <c r="C10" i="20"/>
  <c r="G6" i="20"/>
  <c r="F6" i="20" s="1"/>
  <c r="Q6" i="20" s="1"/>
  <c r="D25" i="20"/>
  <c r="H25" i="20" s="1"/>
  <c r="Q88" i="20"/>
  <c r="M88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O70" i="20"/>
  <c r="C37" i="20"/>
  <c r="B21" i="20"/>
  <c r="C17" i="20"/>
  <c r="D26" i="20"/>
  <c r="C11" i="20"/>
  <c r="C26" i="20"/>
  <c r="O55" i="20"/>
  <c r="D18" i="20"/>
  <c r="H18" i="20" s="1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P52" i="20" s="1"/>
  <c r="Q52" i="20"/>
  <c r="G27" i="20"/>
  <c r="F27" i="20" s="1"/>
  <c r="M27" i="20" s="1"/>
  <c r="D27" i="20"/>
  <c r="H27" i="20" s="1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Q70" i="20"/>
  <c r="E31" i="20"/>
  <c r="Q44" i="20"/>
  <c r="M44" i="20"/>
  <c r="C27" i="20"/>
  <c r="Q89" i="20"/>
  <c r="B8" i="20"/>
  <c r="C31" i="20"/>
  <c r="M42" i="20"/>
  <c r="Q42" i="20"/>
  <c r="M56" i="20"/>
  <c r="Q56" i="20"/>
  <c r="G4" i="20"/>
  <c r="F4" i="20" s="1"/>
  <c r="E4" i="20"/>
  <c r="C8" i="20"/>
  <c r="D29" i="20"/>
  <c r="H29" i="20" s="1"/>
  <c r="B29" i="20"/>
  <c r="E29" i="20"/>
  <c r="Q94" i="20"/>
  <c r="M94" i="20"/>
  <c r="P94" i="20" s="1"/>
  <c r="C6" i="20"/>
  <c r="B23" i="20"/>
  <c r="E8" i="20"/>
  <c r="Q25" i="20"/>
  <c r="M25" i="20"/>
  <c r="D31" i="20"/>
  <c r="H31" i="20" s="1"/>
  <c r="P48" i="20"/>
  <c r="E5" i="20"/>
  <c r="D5" i="20"/>
  <c r="H5" i="20" s="1"/>
  <c r="C5" i="20"/>
  <c r="G8" i="20"/>
  <c r="F8" i="20" s="1"/>
  <c r="O76" i="20"/>
  <c r="O95" i="20"/>
  <c r="M86" i="20"/>
  <c r="P86" i="20" s="1"/>
  <c r="Q86" i="20"/>
  <c r="M69" i="20"/>
  <c r="Q69" i="20"/>
  <c r="Q39" i="20"/>
  <c r="M39" i="20"/>
  <c r="M82" i="20"/>
  <c r="P82" i="20" s="1"/>
  <c r="D7" i="20"/>
  <c r="C7" i="20"/>
  <c r="G7" i="20"/>
  <c r="F7" i="20" s="1"/>
  <c r="E7" i="20"/>
  <c r="B7" i="20"/>
  <c r="E9" i="20"/>
  <c r="H8" i="20" s="1"/>
  <c r="D9" i="20"/>
  <c r="H9" i="20" s="1"/>
  <c r="G9" i="20"/>
  <c r="F9" i="20" s="1"/>
  <c r="C9" i="20"/>
  <c r="B9" i="20"/>
  <c r="P66" i="20"/>
  <c r="E25" i="20"/>
  <c r="B25" i="20"/>
  <c r="G30" i="20"/>
  <c r="F30" i="20" s="1"/>
  <c r="C30" i="20"/>
  <c r="P95" i="20"/>
  <c r="P42" i="20" l="1"/>
  <c r="H90" i="20"/>
  <c r="H65" i="20"/>
  <c r="I65" i="20" s="1"/>
  <c r="N65" i="20" s="1"/>
  <c r="H99" i="20"/>
  <c r="I99" i="20" s="1"/>
  <c r="H88" i="20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P88" i="20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N97" i="20"/>
  <c r="M79" i="20"/>
  <c r="P79" i="20" s="1"/>
  <c r="Q71" i="20"/>
  <c r="Q61" i="20"/>
  <c r="I88" i="20"/>
  <c r="N88" i="20" s="1"/>
  <c r="O56" i="20"/>
  <c r="O46" i="20"/>
  <c r="N99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I90" i="20"/>
  <c r="O69" i="20"/>
  <c r="Q63" i="20"/>
  <c r="M80" i="20"/>
  <c r="P80" i="20" s="1"/>
  <c r="Q75" i="20"/>
  <c r="M75" i="20"/>
  <c r="P75" i="20" s="1"/>
  <c r="P49" i="20"/>
  <c r="I61" i="20"/>
  <c r="N61" i="20" s="1"/>
  <c r="O88" i="20"/>
  <c r="P78" i="20"/>
  <c r="O84" i="20"/>
  <c r="O92" i="20"/>
  <c r="O13" i="20"/>
  <c r="O36" i="20"/>
  <c r="O39" i="20"/>
  <c r="Q33" i="20"/>
  <c r="I27" i="20"/>
  <c r="N27" i="20" s="1"/>
  <c r="P93" i="20"/>
  <c r="O90" i="20"/>
  <c r="M85" i="20"/>
  <c r="M32" i="20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S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S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S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S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I32" i="20"/>
  <c r="M26" i="20"/>
  <c r="P26" i="20" s="1"/>
  <c r="M34" i="20"/>
  <c r="P34" i="20" s="1"/>
  <c r="H15" i="20"/>
  <c r="I15" i="20" s="1"/>
  <c r="H20" i="20"/>
  <c r="I20" i="20" s="1"/>
  <c r="N20" i="20" s="1"/>
  <c r="P32" i="20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S48" i="20" s="1"/>
  <c r="H42" i="20"/>
  <c r="I42" i="20" s="1"/>
  <c r="N42" i="20" s="1"/>
  <c r="S42" i="20" s="1"/>
  <c r="H67" i="20"/>
  <c r="I67" i="20" s="1"/>
  <c r="N67" i="20" s="1"/>
  <c r="H95" i="20"/>
  <c r="I95" i="20" s="1"/>
  <c r="N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S70" i="20" s="1"/>
  <c r="H59" i="20"/>
  <c r="I59" i="20" s="1"/>
  <c r="S95" i="20"/>
  <c r="I36" i="20"/>
  <c r="N36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I34" i="20"/>
  <c r="O12" i="20"/>
  <c r="N16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I18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I37" i="20"/>
  <c r="Q17" i="20"/>
  <c r="Q27" i="20"/>
  <c r="M10" i="20"/>
  <c r="P10" i="20" s="1"/>
  <c r="Q10" i="20"/>
  <c r="Q18" i="20"/>
  <c r="M18" i="20"/>
  <c r="P18" i="20" s="1"/>
  <c r="O5" i="20"/>
  <c r="I5" i="20"/>
  <c r="N5" i="20" s="1"/>
  <c r="O29" i="20"/>
  <c r="I29" i="20"/>
  <c r="N29" i="20" s="1"/>
  <c r="O4" i="20"/>
  <c r="Q8" i="20"/>
  <c r="M8" i="20"/>
  <c r="P8" i="20" s="1"/>
  <c r="O8" i="20"/>
  <c r="P29" i="20"/>
  <c r="Q12" i="20"/>
  <c r="P28" i="20"/>
  <c r="I31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N86" i="20"/>
  <c r="S86" i="20" s="1"/>
  <c r="M7" i="20"/>
  <c r="P7" i="20" s="1"/>
  <c r="Q7" i="20"/>
  <c r="Q9" i="20"/>
  <c r="M9" i="20"/>
  <c r="P9" i="20" s="1"/>
  <c r="P25" i="20"/>
  <c r="I25" i="20"/>
  <c r="N25" i="20" s="1"/>
  <c r="O25" i="20"/>
  <c r="O9" i="20"/>
  <c r="I9" i="20"/>
  <c r="Q30" i="20"/>
  <c r="M30" i="20"/>
  <c r="O7" i="20"/>
  <c r="N75" i="20" l="1"/>
  <c r="S16" i="20"/>
  <c r="N91" i="20"/>
  <c r="S91" i="20" s="1"/>
  <c r="N53" i="20"/>
  <c r="S53" i="20" s="1"/>
  <c r="S88" i="20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75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<sst xmlns="http://schemas.openxmlformats.org/spreadsheetml/2006/main" count="531" uniqueCount="151">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</sst>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5" t="s">
        <v>92</v>
      </c>
      <c r="C1" s="15"/>
      <c r="D1" s="15"/>
      <c r="E1" s="15"/>
      <c r="F1" s="8"/>
      <c r="G1" s="9" t="s">
        <v>93</v>
      </c>
      <c r="H1" s="8"/>
      <c r="I1" s="9" t="s">
        <v>94</v>
      </c>
      <c r="J1" s="8"/>
      <c r="K1" s="15" t="s">
        <v>95</v>
      </c>
      <c r="L1" s="15"/>
      <c r="M1" s="15"/>
      <c r="N1" s="8"/>
      <c r="O1" s="9" t="s">
        <v>96</v>
      </c>
      <c r="P1" s="8"/>
      <c r="Q1" s="15" t="s">
        <v>97</v>
      </c>
      <c r="R1" s="15"/>
      <c r="S1" s="8"/>
      <c r="T1" s="8"/>
      <c r="U1" s="9" t="s">
        <v>98</v>
      </c>
      <c r="V1" s="8"/>
      <c r="W1" s="15" t="s">
        <v>99</v>
      </c>
      <c r="X1" s="15"/>
      <c r="Y1" s="15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5" t="s">
        <v>100</v>
      </c>
      <c r="C3" s="15"/>
      <c r="D3" s="1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5" t="s">
        <v>101</v>
      </c>
      <c r="C5" s="8"/>
      <c r="D5" s="15" t="s">
        <v>102</v>
      </c>
      <c r="E5" s="15"/>
      <c r="F5" s="15"/>
      <c r="G5" s="15"/>
      <c r="H5" s="15"/>
      <c r="I5" s="15"/>
      <c r="J5" s="15"/>
      <c r="K5" s="15"/>
      <c r="L5" s="8"/>
      <c r="M5" s="15" t="s">
        <v>50</v>
      </c>
      <c r="N5" s="15"/>
      <c r="O5" s="15"/>
      <c r="P5" s="15"/>
      <c r="Q5" s="15"/>
      <c r="R5" s="8"/>
      <c r="S5" s="8"/>
      <c r="T5" s="15" t="s">
        <v>103</v>
      </c>
      <c r="U5" s="15"/>
      <c r="V5" s="15"/>
      <c r="W5" s="15"/>
      <c r="X5" s="8"/>
      <c r="Y5" s="15" t="s">
        <v>104</v>
      </c>
      <c r="Z5" s="15"/>
      <c r="AA5" s="8"/>
      <c r="AB5" s="8"/>
    </row>
    <row r="6" spans="1:28" ht="10.5" customHeight="1" x14ac:dyDescent="0.2">
      <c r="A6" s="8"/>
      <c r="B6" s="15"/>
      <c r="C6" s="8"/>
      <c r="D6" s="15"/>
      <c r="E6" s="15"/>
      <c r="F6" s="15"/>
      <c r="G6" s="15"/>
      <c r="H6" s="15"/>
      <c r="I6" s="15"/>
      <c r="J6" s="15"/>
      <c r="K6" s="15"/>
      <c r="L6" s="8"/>
      <c r="M6" s="15"/>
      <c r="N6" s="15"/>
      <c r="O6" s="15"/>
      <c r="P6" s="15"/>
      <c r="Q6" s="15"/>
      <c r="R6" s="8"/>
      <c r="S6" s="8"/>
      <c r="T6" s="15"/>
      <c r="U6" s="15"/>
      <c r="V6" s="15"/>
      <c r="W6" s="15"/>
      <c r="X6" s="8"/>
      <c r="Y6" s="15"/>
      <c r="Z6" s="15"/>
      <c r="AA6" s="8"/>
      <c r="AB6" s="15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5"/>
    </row>
    <row r="8" spans="1:28" ht="14.45" customHeight="1" x14ac:dyDescent="0.2">
      <c r="A8" s="15" t="s">
        <v>74</v>
      </c>
      <c r="B8" s="15"/>
      <c r="C8" s="15"/>
      <c r="D8" s="15" t="s">
        <v>27</v>
      </c>
      <c r="E8" s="15"/>
      <c r="F8" s="15"/>
      <c r="G8" s="15"/>
      <c r="H8" s="15"/>
      <c r="I8" s="15"/>
      <c r="J8" s="15"/>
      <c r="K8" s="15"/>
      <c r="L8" s="15"/>
      <c r="M8" s="15" t="s">
        <v>57</v>
      </c>
      <c r="N8" s="15"/>
      <c r="O8" s="15"/>
      <c r="P8" s="15"/>
      <c r="Q8" s="15"/>
      <c r="R8" s="15"/>
      <c r="S8" s="15"/>
      <c r="T8" s="15" t="s">
        <v>5</v>
      </c>
      <c r="U8" s="15"/>
      <c r="V8" s="15"/>
      <c r="W8" s="15"/>
      <c r="X8" s="15"/>
      <c r="Y8" s="15" t="s">
        <v>65</v>
      </c>
      <c r="Z8" s="15"/>
      <c r="AA8" s="15"/>
      <c r="AB8" s="11">
        <v>32.238199957992016</v>
      </c>
    </row>
    <row r="9" spans="1:28" ht="14.45" customHeight="1" x14ac:dyDescent="0.2">
      <c r="A9" s="15" t="s">
        <v>58</v>
      </c>
      <c r="B9" s="15"/>
      <c r="C9" s="15"/>
      <c r="D9" s="15" t="s">
        <v>15</v>
      </c>
      <c r="E9" s="15"/>
      <c r="F9" s="15"/>
      <c r="G9" s="15"/>
      <c r="H9" s="15"/>
      <c r="I9" s="15"/>
      <c r="J9" s="15"/>
      <c r="K9" s="15"/>
      <c r="L9" s="15"/>
      <c r="M9" s="15" t="s">
        <v>59</v>
      </c>
      <c r="N9" s="15"/>
      <c r="O9" s="15"/>
      <c r="P9" s="15"/>
      <c r="Q9" s="15"/>
      <c r="R9" s="15"/>
      <c r="S9" s="15"/>
      <c r="T9" s="15" t="s">
        <v>59</v>
      </c>
      <c r="U9" s="15"/>
      <c r="V9" s="15"/>
      <c r="W9" s="15"/>
      <c r="X9" s="15"/>
      <c r="Y9" s="15"/>
      <c r="Z9" s="15"/>
      <c r="AA9" s="15"/>
      <c r="AB9" s="11">
        <v>39.606969124133585</v>
      </c>
    </row>
    <row r="10" spans="1:28" ht="14.45" customHeight="1" x14ac:dyDescent="0.2">
      <c r="A10" s="15" t="s">
        <v>60</v>
      </c>
      <c r="B10" s="15"/>
      <c r="C10" s="15"/>
      <c r="D10" s="15" t="s">
        <v>28</v>
      </c>
      <c r="E10" s="15"/>
      <c r="F10" s="15"/>
      <c r="G10" s="15"/>
      <c r="H10" s="15"/>
      <c r="I10" s="15"/>
      <c r="J10" s="15"/>
      <c r="K10" s="15"/>
      <c r="L10" s="15"/>
      <c r="M10" s="15" t="s">
        <v>57</v>
      </c>
      <c r="N10" s="15"/>
      <c r="O10" s="15"/>
      <c r="P10" s="15"/>
      <c r="Q10" s="15"/>
      <c r="R10" s="15"/>
      <c r="S10" s="15"/>
      <c r="T10" s="15" t="s">
        <v>6</v>
      </c>
      <c r="U10" s="15"/>
      <c r="V10" s="15"/>
      <c r="W10" s="15"/>
      <c r="X10" s="15"/>
      <c r="Y10" s="15"/>
      <c r="Z10" s="15"/>
      <c r="AA10" s="15"/>
      <c r="AB10" s="11">
        <v>59.116614156689771</v>
      </c>
    </row>
    <row r="11" spans="1:28" ht="14.45" customHeight="1" x14ac:dyDescent="0.2">
      <c r="A11" s="15" t="s">
        <v>61</v>
      </c>
      <c r="B11" s="15"/>
      <c r="C11" s="15"/>
      <c r="D11" s="15" t="s">
        <v>26</v>
      </c>
      <c r="E11" s="15"/>
      <c r="F11" s="15"/>
      <c r="G11" s="15"/>
      <c r="H11" s="15"/>
      <c r="I11" s="15"/>
      <c r="J11" s="15"/>
      <c r="K11" s="15"/>
      <c r="L11" s="15"/>
      <c r="M11" s="15" t="s">
        <v>59</v>
      </c>
      <c r="N11" s="15"/>
      <c r="O11" s="15"/>
      <c r="P11" s="15"/>
      <c r="Q11" s="15"/>
      <c r="R11" s="15"/>
      <c r="S11" s="15"/>
      <c r="T11" s="15" t="s">
        <v>59</v>
      </c>
      <c r="U11" s="15"/>
      <c r="V11" s="15"/>
      <c r="W11" s="15"/>
      <c r="X11" s="15"/>
      <c r="Y11" s="15"/>
      <c r="Z11" s="15"/>
      <c r="AA11" s="15"/>
      <c r="AB11" s="11">
        <v>70.809637331092901</v>
      </c>
    </row>
    <row r="12" spans="1:28" ht="14.45" customHeight="1" x14ac:dyDescent="0.2">
      <c r="A12" s="15" t="s">
        <v>75</v>
      </c>
      <c r="B12" s="15"/>
      <c r="C12" s="15"/>
      <c r="D12" s="15" t="s">
        <v>10</v>
      </c>
      <c r="E12" s="15"/>
      <c r="F12" s="15"/>
      <c r="G12" s="15"/>
      <c r="H12" s="15"/>
      <c r="I12" s="15"/>
      <c r="J12" s="15"/>
      <c r="K12" s="15"/>
      <c r="L12" s="15"/>
      <c r="M12" s="15" t="s">
        <v>57</v>
      </c>
      <c r="N12" s="15"/>
      <c r="O12" s="15"/>
      <c r="P12" s="15"/>
      <c r="Q12" s="15"/>
      <c r="R12" s="15"/>
      <c r="S12" s="15"/>
      <c r="T12" s="15" t="s">
        <v>6</v>
      </c>
      <c r="U12" s="15"/>
      <c r="V12" s="15"/>
      <c r="W12" s="15"/>
      <c r="X12" s="15"/>
      <c r="Y12" s="15" t="s">
        <v>66</v>
      </c>
      <c r="Z12" s="15"/>
      <c r="AA12" s="15"/>
      <c r="AB12" s="11">
        <v>17.366441223832528</v>
      </c>
    </row>
    <row r="13" spans="1:28" ht="14.45" customHeight="1" x14ac:dyDescent="0.2">
      <c r="A13" s="15" t="s">
        <v>76</v>
      </c>
      <c r="B13" s="15"/>
      <c r="C13" s="15"/>
      <c r="D13" s="15" t="s">
        <v>16</v>
      </c>
      <c r="E13" s="15"/>
      <c r="F13" s="15"/>
      <c r="G13" s="15"/>
      <c r="H13" s="15"/>
      <c r="I13" s="15"/>
      <c r="J13" s="15"/>
      <c r="K13" s="15"/>
      <c r="L13" s="15"/>
      <c r="M13" s="15" t="s">
        <v>57</v>
      </c>
      <c r="N13" s="15"/>
      <c r="O13" s="15"/>
      <c r="P13" s="15"/>
      <c r="Q13" s="15"/>
      <c r="R13" s="15"/>
      <c r="S13" s="15"/>
      <c r="T13" s="15" t="s">
        <v>5</v>
      </c>
      <c r="U13" s="15"/>
      <c r="V13" s="15"/>
      <c r="W13" s="15"/>
      <c r="X13" s="15"/>
      <c r="Y13" s="15" t="s">
        <v>61</v>
      </c>
      <c r="Z13" s="15"/>
      <c r="AA13" s="15"/>
      <c r="AB13" s="11">
        <v>12.603535671777637</v>
      </c>
    </row>
    <row r="14" spans="1:28" ht="14.45" customHeight="1" x14ac:dyDescent="0.2">
      <c r="A14" s="15" t="s">
        <v>62</v>
      </c>
      <c r="B14" s="15"/>
      <c r="C14" s="15"/>
      <c r="D14" s="15" t="s">
        <v>29</v>
      </c>
      <c r="E14" s="15"/>
      <c r="F14" s="15"/>
      <c r="G14" s="15"/>
      <c r="H14" s="15"/>
      <c r="I14" s="15"/>
      <c r="J14" s="15"/>
      <c r="K14" s="15"/>
      <c r="L14" s="15"/>
      <c r="M14" s="15" t="s">
        <v>59</v>
      </c>
      <c r="N14" s="15"/>
      <c r="O14" s="15"/>
      <c r="P14" s="15"/>
      <c r="Q14" s="15"/>
      <c r="R14" s="15"/>
      <c r="S14" s="15"/>
      <c r="T14" s="15" t="s">
        <v>59</v>
      </c>
      <c r="U14" s="15"/>
      <c r="V14" s="15"/>
      <c r="W14" s="15"/>
      <c r="X14" s="15"/>
      <c r="Y14" s="15"/>
      <c r="Z14" s="15"/>
      <c r="AA14" s="15"/>
      <c r="AB14" s="11">
        <v>20.973051879857174</v>
      </c>
    </row>
    <row r="15" spans="1:28" ht="14.45" customHeight="1" x14ac:dyDescent="0.2">
      <c r="A15" s="15" t="s">
        <v>77</v>
      </c>
      <c r="B15" s="15"/>
      <c r="C15" s="15"/>
      <c r="D15" s="15" t="s">
        <v>11</v>
      </c>
      <c r="E15" s="15"/>
      <c r="F15" s="15"/>
      <c r="G15" s="15"/>
      <c r="H15" s="15"/>
      <c r="I15" s="15"/>
      <c r="J15" s="15"/>
      <c r="K15" s="15"/>
      <c r="L15" s="15"/>
      <c r="M15" s="15" t="s">
        <v>57</v>
      </c>
      <c r="N15" s="15"/>
      <c r="O15" s="15"/>
      <c r="P15" s="15"/>
      <c r="Q15" s="15"/>
      <c r="R15" s="15"/>
      <c r="S15" s="15"/>
      <c r="T15" s="15" t="s">
        <v>6</v>
      </c>
      <c r="U15" s="15"/>
      <c r="V15" s="15"/>
      <c r="W15" s="15"/>
      <c r="X15" s="15"/>
      <c r="Y15" s="15" t="s">
        <v>63</v>
      </c>
      <c r="Z15" s="15"/>
      <c r="AA15" s="15"/>
      <c r="AB15" s="11">
        <v>31.762251627809285</v>
      </c>
    </row>
    <row r="16" spans="1:28" ht="14.45" customHeight="1" x14ac:dyDescent="0.2">
      <c r="A16" s="15" t="s">
        <v>63</v>
      </c>
      <c r="B16" s="15"/>
      <c r="C16" s="15"/>
      <c r="D16" s="15" t="s">
        <v>30</v>
      </c>
      <c r="E16" s="15"/>
      <c r="F16" s="15"/>
      <c r="G16" s="15"/>
      <c r="H16" s="15"/>
      <c r="I16" s="15"/>
      <c r="J16" s="15"/>
      <c r="K16" s="15"/>
      <c r="L16" s="15"/>
      <c r="M16" s="15" t="s">
        <v>59</v>
      </c>
      <c r="N16" s="15"/>
      <c r="O16" s="15"/>
      <c r="P16" s="15"/>
      <c r="Q16" s="15"/>
      <c r="R16" s="15"/>
      <c r="S16" s="15"/>
      <c r="T16" s="15" t="s">
        <v>59</v>
      </c>
      <c r="U16" s="15"/>
      <c r="V16" s="15"/>
      <c r="W16" s="15"/>
      <c r="X16" s="15"/>
      <c r="Y16" s="15"/>
      <c r="Z16" s="15"/>
      <c r="AA16" s="15"/>
      <c r="AB16" s="11">
        <v>96.44256108660646</v>
      </c>
    </row>
    <row r="17" spans="1:28" ht="14.45" customHeight="1" x14ac:dyDescent="0.2">
      <c r="A17" s="15" t="s">
        <v>78</v>
      </c>
      <c r="B17" s="15"/>
      <c r="C17" s="15"/>
      <c r="D17" s="15" t="s">
        <v>17</v>
      </c>
      <c r="E17" s="15"/>
      <c r="F17" s="15"/>
      <c r="G17" s="15"/>
      <c r="H17" s="15"/>
      <c r="I17" s="15"/>
      <c r="J17" s="15"/>
      <c r="K17" s="15"/>
      <c r="L17" s="15"/>
      <c r="M17" s="15" t="s">
        <v>57</v>
      </c>
      <c r="N17" s="15"/>
      <c r="O17" s="15"/>
      <c r="P17" s="15"/>
      <c r="Q17" s="15"/>
      <c r="R17" s="15"/>
      <c r="S17" s="15"/>
      <c r="T17" s="15" t="s">
        <v>4</v>
      </c>
      <c r="U17" s="15"/>
      <c r="V17" s="15"/>
      <c r="W17" s="15"/>
      <c r="X17" s="15"/>
      <c r="Y17" s="15" t="s">
        <v>58</v>
      </c>
      <c r="Z17" s="15"/>
      <c r="AA17" s="15"/>
      <c r="AB17" s="11">
        <v>24.800279353077087</v>
      </c>
    </row>
    <row r="18" spans="1:28" ht="14.45" customHeight="1" x14ac:dyDescent="0.2">
      <c r="A18" s="15" t="s">
        <v>79</v>
      </c>
      <c r="B18" s="15"/>
      <c r="C18" s="15"/>
      <c r="D18" s="15" t="s">
        <v>31</v>
      </c>
      <c r="E18" s="15"/>
      <c r="F18" s="15"/>
      <c r="G18" s="15"/>
      <c r="H18" s="15"/>
      <c r="I18" s="15"/>
      <c r="J18" s="15"/>
      <c r="K18" s="15"/>
      <c r="L18" s="15"/>
      <c r="M18" s="15" t="s">
        <v>57</v>
      </c>
      <c r="N18" s="15"/>
      <c r="O18" s="15"/>
      <c r="P18" s="15"/>
      <c r="Q18" s="15"/>
      <c r="R18" s="15"/>
      <c r="S18" s="15"/>
      <c r="T18" s="15" t="s">
        <v>4</v>
      </c>
      <c r="U18" s="15"/>
      <c r="V18" s="15"/>
      <c r="W18" s="15"/>
      <c r="X18" s="15"/>
      <c r="Y18" s="15" t="s">
        <v>62</v>
      </c>
      <c r="Z18" s="15"/>
      <c r="AA18" s="15"/>
      <c r="AB18" s="11">
        <v>12.960744941538891</v>
      </c>
    </row>
    <row r="19" spans="1:28" ht="14.45" customHeight="1" x14ac:dyDescent="0.2">
      <c r="A19" s="15" t="s">
        <v>68</v>
      </c>
      <c r="B19" s="15"/>
      <c r="C19" s="15"/>
      <c r="D19" s="15" t="s">
        <v>8</v>
      </c>
      <c r="E19" s="15"/>
      <c r="F19" s="15"/>
      <c r="G19" s="15"/>
      <c r="H19" s="15"/>
      <c r="I19" s="15"/>
      <c r="J19" s="15"/>
      <c r="K19" s="15"/>
      <c r="L19" s="15"/>
      <c r="M19" s="15" t="s">
        <v>22</v>
      </c>
      <c r="N19" s="15"/>
      <c r="O19" s="15"/>
      <c r="P19" s="15"/>
      <c r="Q19" s="15"/>
      <c r="R19" s="15"/>
      <c r="S19" s="15"/>
      <c r="T19" s="15" t="s">
        <v>5</v>
      </c>
      <c r="U19" s="15"/>
      <c r="V19" s="15"/>
      <c r="W19" s="15"/>
      <c r="X19" s="15"/>
      <c r="Y19" s="15"/>
      <c r="Z19" s="15"/>
      <c r="AA19" s="15"/>
      <c r="AB19" s="11">
        <v>120.8</v>
      </c>
    </row>
    <row r="20" spans="1:28" ht="14.45" customHeight="1" x14ac:dyDescent="0.2">
      <c r="A20" s="15" t="s">
        <v>106</v>
      </c>
      <c r="B20" s="15"/>
      <c r="C20" s="15"/>
      <c r="D20" s="15" t="s">
        <v>107</v>
      </c>
      <c r="E20" s="15"/>
      <c r="F20" s="15"/>
      <c r="G20" s="15"/>
      <c r="H20" s="15"/>
      <c r="I20" s="15"/>
      <c r="J20" s="15"/>
      <c r="K20" s="15"/>
      <c r="L20" s="15"/>
      <c r="M20" s="15" t="s">
        <v>22</v>
      </c>
      <c r="N20" s="15"/>
      <c r="O20" s="15"/>
      <c r="P20" s="15"/>
      <c r="Q20" s="15"/>
      <c r="R20" s="15"/>
      <c r="S20" s="15"/>
      <c r="T20" s="15" t="s">
        <v>5</v>
      </c>
      <c r="U20" s="15"/>
      <c r="V20" s="15"/>
      <c r="W20" s="15"/>
      <c r="X20" s="15"/>
      <c r="Y20" s="15"/>
      <c r="Z20" s="15"/>
      <c r="AA20" s="15"/>
      <c r="AB20" s="11">
        <v>45</v>
      </c>
    </row>
    <row r="21" spans="1:28" ht="14.45" customHeight="1" x14ac:dyDescent="0.2">
      <c r="A21" s="15" t="s">
        <v>80</v>
      </c>
      <c r="B21" s="15"/>
      <c r="C21" s="15"/>
      <c r="D21" s="15" t="s">
        <v>18</v>
      </c>
      <c r="E21" s="15"/>
      <c r="F21" s="15"/>
      <c r="G21" s="15"/>
      <c r="H21" s="15"/>
      <c r="I21" s="15"/>
      <c r="J21" s="15"/>
      <c r="K21" s="15"/>
      <c r="L21" s="15"/>
      <c r="M21" s="15" t="s">
        <v>57</v>
      </c>
      <c r="N21" s="15"/>
      <c r="O21" s="15"/>
      <c r="P21" s="15"/>
      <c r="Q21" s="15"/>
      <c r="R21" s="15"/>
      <c r="S21" s="15"/>
      <c r="T21" s="15" t="s">
        <v>5</v>
      </c>
      <c r="U21" s="15"/>
      <c r="V21" s="15"/>
      <c r="W21" s="15"/>
      <c r="X21" s="15"/>
      <c r="Y21" s="15" t="s">
        <v>60</v>
      </c>
      <c r="Z21" s="15"/>
      <c r="AA21" s="15"/>
      <c r="AB21" s="11">
        <v>47.2</v>
      </c>
    </row>
    <row r="22" spans="1:28" ht="14.45" customHeight="1" x14ac:dyDescent="0.2">
      <c r="A22" s="15" t="s">
        <v>81</v>
      </c>
      <c r="B22" s="15"/>
      <c r="C22" s="15"/>
      <c r="D22" s="15" t="s">
        <v>32</v>
      </c>
      <c r="E22" s="15"/>
      <c r="F22" s="15"/>
      <c r="G22" s="15"/>
      <c r="H22" s="15"/>
      <c r="I22" s="15"/>
      <c r="J22" s="15"/>
      <c r="K22" s="15"/>
      <c r="L22" s="15"/>
      <c r="M22" s="15" t="s">
        <v>57</v>
      </c>
      <c r="N22" s="15"/>
      <c r="O22" s="15"/>
      <c r="P22" s="15"/>
      <c r="Q22" s="15"/>
      <c r="R22" s="15"/>
      <c r="S22" s="15"/>
      <c r="T22" s="15" t="s">
        <v>6</v>
      </c>
      <c r="U22" s="15"/>
      <c r="V22" s="15"/>
      <c r="W22" s="15"/>
      <c r="X22" s="15"/>
      <c r="Y22" s="15" t="s">
        <v>67</v>
      </c>
      <c r="Z22" s="15"/>
      <c r="AA22" s="15"/>
      <c r="AB22" s="11">
        <v>18.299425190786248</v>
      </c>
    </row>
    <row r="23" spans="1:28" ht="14.45" customHeight="1" x14ac:dyDescent="0.2">
      <c r="A23" s="15" t="s">
        <v>82</v>
      </c>
      <c r="B23" s="15"/>
      <c r="C23" s="15"/>
      <c r="D23" s="15" t="s">
        <v>9</v>
      </c>
      <c r="E23" s="15"/>
      <c r="F23" s="15"/>
      <c r="G23" s="15"/>
      <c r="H23" s="15"/>
      <c r="I23" s="15"/>
      <c r="J23" s="15"/>
      <c r="K23" s="15"/>
      <c r="L23" s="15"/>
      <c r="M23" s="15" t="s">
        <v>57</v>
      </c>
      <c r="N23" s="15"/>
      <c r="O23" s="15"/>
      <c r="P23" s="15"/>
      <c r="Q23" s="15"/>
      <c r="R23" s="15"/>
      <c r="S23" s="15"/>
      <c r="T23" s="15" t="s">
        <v>6</v>
      </c>
      <c r="U23" s="15"/>
      <c r="V23" s="15"/>
      <c r="W23" s="15"/>
      <c r="X23" s="15"/>
      <c r="Y23" s="15" t="s">
        <v>64</v>
      </c>
      <c r="Z23" s="15"/>
      <c r="AA23" s="15"/>
      <c r="AB23" s="11">
        <v>35.52328642442064</v>
      </c>
    </row>
    <row r="24" spans="1:28" ht="14.45" customHeight="1" x14ac:dyDescent="0.2">
      <c r="A24" s="15" t="s">
        <v>108</v>
      </c>
      <c r="B24" s="15"/>
      <c r="C24" s="15"/>
      <c r="D24" s="15" t="s">
        <v>109</v>
      </c>
      <c r="E24" s="15"/>
      <c r="F24" s="15"/>
      <c r="G24" s="15"/>
      <c r="H24" s="15"/>
      <c r="I24" s="15"/>
      <c r="J24" s="15"/>
      <c r="K24" s="15"/>
      <c r="L24" s="15"/>
      <c r="M24" s="15" t="s">
        <v>71</v>
      </c>
      <c r="N24" s="15"/>
      <c r="O24" s="15"/>
      <c r="P24" s="15"/>
      <c r="Q24" s="15"/>
      <c r="R24" s="15"/>
      <c r="S24" s="15"/>
      <c r="T24" s="15" t="s">
        <v>4</v>
      </c>
      <c r="U24" s="15"/>
      <c r="V24" s="15"/>
      <c r="W24" s="15"/>
      <c r="X24" s="15"/>
      <c r="Y24" s="15"/>
      <c r="Z24" s="15"/>
      <c r="AA24" s="15"/>
      <c r="AB24" s="11">
        <v>10.39</v>
      </c>
    </row>
    <row r="25" spans="1:28" ht="14.45" customHeight="1" x14ac:dyDescent="0.2">
      <c r="A25" s="15" t="s">
        <v>88</v>
      </c>
      <c r="B25" s="15"/>
      <c r="C25" s="15"/>
      <c r="D25" s="15" t="s">
        <v>89</v>
      </c>
      <c r="E25" s="15"/>
      <c r="F25" s="15"/>
      <c r="G25" s="15"/>
      <c r="H25" s="15"/>
      <c r="I25" s="15"/>
      <c r="J25" s="15"/>
      <c r="K25" s="15"/>
      <c r="L25" s="15"/>
      <c r="M25" s="15" t="s">
        <v>71</v>
      </c>
      <c r="N25" s="15"/>
      <c r="O25" s="15"/>
      <c r="P25" s="15"/>
      <c r="Q25" s="15"/>
      <c r="R25" s="15"/>
      <c r="S25" s="15"/>
      <c r="T25" s="15" t="s">
        <v>5</v>
      </c>
      <c r="U25" s="15"/>
      <c r="V25" s="15"/>
      <c r="W25" s="15"/>
      <c r="X25" s="15"/>
      <c r="Y25" s="15"/>
      <c r="Z25" s="15"/>
      <c r="AA25" s="15"/>
      <c r="AB25" s="11">
        <v>64.599999999999994</v>
      </c>
    </row>
    <row r="26" spans="1:28" ht="14.45" customHeight="1" x14ac:dyDescent="0.2">
      <c r="A26" s="15" t="s">
        <v>90</v>
      </c>
      <c r="B26" s="15"/>
      <c r="C26" s="15"/>
      <c r="D26" s="15" t="s">
        <v>91</v>
      </c>
      <c r="E26" s="15"/>
      <c r="F26" s="15"/>
      <c r="G26" s="15"/>
      <c r="H26" s="15"/>
      <c r="I26" s="15"/>
      <c r="J26" s="15"/>
      <c r="K26" s="15"/>
      <c r="L26" s="15"/>
      <c r="M26" s="15" t="s">
        <v>71</v>
      </c>
      <c r="N26" s="15"/>
      <c r="O26" s="15"/>
      <c r="P26" s="15"/>
      <c r="Q26" s="15"/>
      <c r="R26" s="15"/>
      <c r="S26" s="15"/>
      <c r="T26" s="15" t="s">
        <v>5</v>
      </c>
      <c r="U26" s="15"/>
      <c r="V26" s="15"/>
      <c r="W26" s="15"/>
      <c r="X26" s="15"/>
      <c r="Y26" s="15"/>
      <c r="Z26" s="15"/>
      <c r="AA26" s="15"/>
      <c r="AB26" s="11">
        <v>30.2</v>
      </c>
    </row>
    <row r="27" spans="1:28" ht="14.45" customHeight="1" x14ac:dyDescent="0.2">
      <c r="A27" s="15" t="s">
        <v>86</v>
      </c>
      <c r="B27" s="15"/>
      <c r="C27" s="15"/>
      <c r="D27" s="15" t="s">
        <v>87</v>
      </c>
      <c r="E27" s="15"/>
      <c r="F27" s="15"/>
      <c r="G27" s="15"/>
      <c r="H27" s="15"/>
      <c r="I27" s="15"/>
      <c r="J27" s="15"/>
      <c r="K27" s="15"/>
      <c r="L27" s="15"/>
      <c r="M27" s="15" t="s">
        <v>71</v>
      </c>
      <c r="N27" s="15"/>
      <c r="O27" s="15"/>
      <c r="P27" s="15"/>
      <c r="Q27" s="15"/>
      <c r="R27" s="15"/>
      <c r="S27" s="15"/>
      <c r="T27" s="15" t="s">
        <v>4</v>
      </c>
      <c r="U27" s="15"/>
      <c r="V27" s="15"/>
      <c r="W27" s="15"/>
      <c r="X27" s="15"/>
      <c r="Y27" s="15"/>
      <c r="Z27" s="15"/>
      <c r="AA27" s="15"/>
      <c r="AB27" s="11">
        <v>81</v>
      </c>
    </row>
    <row r="28" spans="1:28" ht="14.45" customHeight="1" x14ac:dyDescent="0.2">
      <c r="A28" s="15" t="s">
        <v>69</v>
      </c>
      <c r="B28" s="15"/>
      <c r="C28" s="15"/>
      <c r="D28" s="15" t="s">
        <v>33</v>
      </c>
      <c r="E28" s="15"/>
      <c r="F28" s="15"/>
      <c r="G28" s="15"/>
      <c r="H28" s="15"/>
      <c r="I28" s="15"/>
      <c r="J28" s="15"/>
      <c r="K28" s="15"/>
      <c r="L28" s="15"/>
      <c r="M28" s="15" t="s">
        <v>71</v>
      </c>
      <c r="N28" s="15"/>
      <c r="O28" s="15"/>
      <c r="P28" s="15"/>
      <c r="Q28" s="15"/>
      <c r="R28" s="15"/>
      <c r="S28" s="15"/>
      <c r="T28" s="15" t="s">
        <v>5</v>
      </c>
      <c r="U28" s="15"/>
      <c r="V28" s="15"/>
      <c r="W28" s="15"/>
      <c r="X28" s="15"/>
      <c r="Y28" s="15"/>
      <c r="Z28" s="15"/>
      <c r="AA28" s="15"/>
      <c r="AB28" s="11">
        <v>22.2</v>
      </c>
    </row>
    <row r="29" spans="1:28" ht="14.45" customHeight="1" x14ac:dyDescent="0.2">
      <c r="A29" s="15" t="s">
        <v>70</v>
      </c>
      <c r="B29" s="15"/>
      <c r="C29" s="15"/>
      <c r="D29" s="15" t="s">
        <v>24</v>
      </c>
      <c r="E29" s="15"/>
      <c r="F29" s="15"/>
      <c r="G29" s="15"/>
      <c r="H29" s="15"/>
      <c r="I29" s="15"/>
      <c r="J29" s="15"/>
      <c r="K29" s="15"/>
      <c r="L29" s="15"/>
      <c r="M29" s="15" t="s">
        <v>71</v>
      </c>
      <c r="N29" s="15"/>
      <c r="O29" s="15"/>
      <c r="P29" s="15"/>
      <c r="Q29" s="15"/>
      <c r="R29" s="15"/>
      <c r="S29" s="15"/>
      <c r="T29" s="15" t="s">
        <v>4</v>
      </c>
      <c r="U29" s="15"/>
      <c r="V29" s="15"/>
      <c r="W29" s="15"/>
      <c r="X29" s="15"/>
      <c r="Y29" s="15"/>
      <c r="Z29" s="15"/>
      <c r="AA29" s="15"/>
      <c r="AB29" s="11">
        <v>52.1</v>
      </c>
    </row>
    <row r="30" spans="1:28" ht="14.45" customHeight="1" x14ac:dyDescent="0.2">
      <c r="A30" s="15" t="s">
        <v>72</v>
      </c>
      <c r="B30" s="15"/>
      <c r="C30" s="15"/>
      <c r="D30" s="15" t="s">
        <v>84</v>
      </c>
      <c r="E30" s="15"/>
      <c r="F30" s="15"/>
      <c r="G30" s="15"/>
      <c r="H30" s="15"/>
      <c r="I30" s="15"/>
      <c r="J30" s="15"/>
      <c r="K30" s="15"/>
      <c r="L30" s="15"/>
      <c r="M30" s="15" t="s">
        <v>71</v>
      </c>
      <c r="N30" s="15"/>
      <c r="O30" s="15"/>
      <c r="P30" s="15"/>
      <c r="Q30" s="15"/>
      <c r="R30" s="15"/>
      <c r="S30" s="15"/>
      <c r="T30" s="15" t="s">
        <v>4</v>
      </c>
      <c r="U30" s="15"/>
      <c r="V30" s="15"/>
      <c r="W30" s="15"/>
      <c r="X30" s="15"/>
      <c r="Y30" s="15"/>
      <c r="Z30" s="15"/>
      <c r="AA30" s="15"/>
      <c r="AB30" s="11">
        <v>47.9</v>
      </c>
    </row>
    <row r="31" spans="1:28" ht="14.45" customHeight="1" x14ac:dyDescent="0.2">
      <c r="A31" s="15" t="s">
        <v>65</v>
      </c>
      <c r="B31" s="15"/>
      <c r="C31" s="15"/>
      <c r="D31" s="15" t="s">
        <v>19</v>
      </c>
      <c r="E31" s="15"/>
      <c r="F31" s="15"/>
      <c r="G31" s="15"/>
      <c r="H31" s="15"/>
      <c r="I31" s="15"/>
      <c r="J31" s="15"/>
      <c r="K31" s="15"/>
      <c r="L31" s="15"/>
      <c r="M31" s="15" t="s">
        <v>57</v>
      </c>
      <c r="N31" s="15"/>
      <c r="O31" s="15"/>
      <c r="P31" s="15"/>
      <c r="Q31" s="15"/>
      <c r="R31" s="15"/>
      <c r="S31" s="15"/>
      <c r="T31" s="15" t="s">
        <v>6</v>
      </c>
      <c r="U31" s="15"/>
      <c r="V31" s="15"/>
      <c r="W31" s="15"/>
      <c r="X31" s="15"/>
      <c r="Y31" s="15"/>
      <c r="Z31" s="15"/>
      <c r="AA31" s="15"/>
      <c r="AB31" s="11">
        <v>6.4284534061471668</v>
      </c>
    </row>
    <row r="32" spans="1:28" ht="14.45" customHeight="1" x14ac:dyDescent="0.2">
      <c r="A32" s="15" t="s">
        <v>73</v>
      </c>
      <c r="B32" s="15"/>
      <c r="C32" s="15"/>
      <c r="D32" s="15" t="s">
        <v>34</v>
      </c>
      <c r="E32" s="15"/>
      <c r="F32" s="15"/>
      <c r="G32" s="15"/>
      <c r="H32" s="15"/>
      <c r="I32" s="15"/>
      <c r="J32" s="15"/>
      <c r="K32" s="15"/>
      <c r="L32" s="15"/>
      <c r="M32" s="15" t="s">
        <v>71</v>
      </c>
      <c r="N32" s="15"/>
      <c r="O32" s="15"/>
      <c r="P32" s="15"/>
      <c r="Q32" s="15"/>
      <c r="R32" s="15"/>
      <c r="S32" s="15"/>
      <c r="T32" s="15" t="s">
        <v>4</v>
      </c>
      <c r="U32" s="15"/>
      <c r="V32" s="15"/>
      <c r="W32" s="15"/>
      <c r="X32" s="15"/>
      <c r="Y32" s="15"/>
      <c r="Z32" s="15"/>
      <c r="AA32" s="15"/>
      <c r="AB32" s="11">
        <v>51.24</v>
      </c>
    </row>
    <row r="33" spans="1:28" ht="14.45" customHeight="1" x14ac:dyDescent="0.2">
      <c r="A33" s="15" t="s">
        <v>110</v>
      </c>
      <c r="B33" s="15"/>
      <c r="C33" s="15"/>
      <c r="D33" s="15" t="s">
        <v>111</v>
      </c>
      <c r="E33" s="15"/>
      <c r="F33" s="15"/>
      <c r="G33" s="15"/>
      <c r="H33" s="15"/>
      <c r="I33" s="15"/>
      <c r="J33" s="15"/>
      <c r="K33" s="15"/>
      <c r="L33" s="15"/>
      <c r="M33" s="15" t="s">
        <v>71</v>
      </c>
      <c r="N33" s="15"/>
      <c r="O33" s="15"/>
      <c r="P33" s="15"/>
      <c r="Q33" s="15"/>
      <c r="R33" s="15"/>
      <c r="S33" s="15"/>
      <c r="T33" s="15" t="s">
        <v>21</v>
      </c>
      <c r="U33" s="15"/>
      <c r="V33" s="15"/>
      <c r="W33" s="15"/>
      <c r="X33" s="15"/>
      <c r="Y33" s="15"/>
      <c r="Z33" s="15"/>
      <c r="AA33" s="15"/>
      <c r="AB33" s="11">
        <v>28.47</v>
      </c>
    </row>
    <row r="34" spans="1:28" ht="14.45" customHeight="1" x14ac:dyDescent="0.2">
      <c r="A34" s="15" t="s">
        <v>112</v>
      </c>
      <c r="B34" s="15"/>
      <c r="C34" s="15"/>
      <c r="D34" s="15" t="s">
        <v>113</v>
      </c>
      <c r="E34" s="15"/>
      <c r="F34" s="15"/>
      <c r="G34" s="15"/>
      <c r="H34" s="15"/>
      <c r="I34" s="15"/>
      <c r="J34" s="15"/>
      <c r="K34" s="15"/>
      <c r="L34" s="15"/>
      <c r="M34" s="15" t="s">
        <v>71</v>
      </c>
      <c r="N34" s="15"/>
      <c r="O34" s="15"/>
      <c r="P34" s="15"/>
      <c r="Q34" s="15"/>
      <c r="R34" s="15"/>
      <c r="S34" s="15"/>
      <c r="T34" s="15" t="s">
        <v>5</v>
      </c>
      <c r="U34" s="15"/>
      <c r="V34" s="15"/>
      <c r="W34" s="15"/>
      <c r="X34" s="15"/>
      <c r="Y34" s="15"/>
      <c r="Z34" s="15"/>
      <c r="AA34" s="15"/>
      <c r="AB34" s="11">
        <v>37.35</v>
      </c>
    </row>
    <row r="35" spans="1:28" ht="14.45" customHeight="1" x14ac:dyDescent="0.2">
      <c r="A35" s="15" t="s">
        <v>66</v>
      </c>
      <c r="B35" s="15"/>
      <c r="C35" s="15"/>
      <c r="D35" s="15" t="s">
        <v>23</v>
      </c>
      <c r="E35" s="15"/>
      <c r="F35" s="15"/>
      <c r="G35" s="15"/>
      <c r="H35" s="15"/>
      <c r="I35" s="15"/>
      <c r="J35" s="15"/>
      <c r="K35" s="15"/>
      <c r="L35" s="15"/>
      <c r="M35" s="15" t="s">
        <v>59</v>
      </c>
      <c r="N35" s="15"/>
      <c r="O35" s="15"/>
      <c r="P35" s="15"/>
      <c r="Q35" s="15"/>
      <c r="R35" s="15"/>
      <c r="S35" s="15"/>
      <c r="T35" s="15" t="s">
        <v>59</v>
      </c>
      <c r="U35" s="15"/>
      <c r="V35" s="15"/>
      <c r="W35" s="15"/>
      <c r="X35" s="15"/>
      <c r="Y35" s="15"/>
      <c r="Z35" s="15"/>
      <c r="AA35" s="15"/>
      <c r="AB35" s="11">
        <v>46.745250997689553</v>
      </c>
    </row>
    <row r="36" spans="1:28" ht="14.45" customHeight="1" x14ac:dyDescent="0.2">
      <c r="A36" s="15" t="s">
        <v>67</v>
      </c>
      <c r="B36" s="15"/>
      <c r="C36" s="15"/>
      <c r="D36" s="15" t="s">
        <v>35</v>
      </c>
      <c r="E36" s="15"/>
      <c r="F36" s="15"/>
      <c r="G36" s="15"/>
      <c r="H36" s="15"/>
      <c r="I36" s="15"/>
      <c r="J36" s="15"/>
      <c r="K36" s="15"/>
      <c r="L36" s="15"/>
      <c r="M36" s="15" t="s">
        <v>59</v>
      </c>
      <c r="N36" s="15"/>
      <c r="O36" s="15"/>
      <c r="P36" s="15"/>
      <c r="Q36" s="15"/>
      <c r="R36" s="15"/>
      <c r="S36" s="15"/>
      <c r="T36" s="15" t="s">
        <v>59</v>
      </c>
      <c r="U36" s="15"/>
      <c r="V36" s="15"/>
      <c r="W36" s="15"/>
      <c r="X36" s="15"/>
      <c r="Y36" s="15"/>
      <c r="Z36" s="15"/>
      <c r="AA36" s="15"/>
      <c r="AB36" s="11">
        <v>45.992575089266964</v>
      </c>
    </row>
    <row r="37" spans="1:28" ht="14.45" customHeight="1" x14ac:dyDescent="0.2">
      <c r="A37" s="15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1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S26" sqref="S2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C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59.59</v>
      </c>
      <c r="F3" s="2">
        <f>IFERROR(VLOOKUP(G3,Tabulador!$B$27:$C$100,2,FALSE),"")</f>
        <v>1</v>
      </c>
      <c r="G3" s="2" t="str">
        <f>IFERROR(VLOOKUP(A3,'hora operarios'!$A$1:$F$95,3,FALSE),"")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59.59</v>
      </c>
      <c r="J3" s="4">
        <v>0</v>
      </c>
      <c r="K3" s="4">
        <v>0</v>
      </c>
      <c r="L3" s="4">
        <v>0</v>
      </c>
      <c r="M3" s="2">
        <f>IFERROR(VLOOKUP(F3,Tabulador!$A$3:$D$7,4,FALSE),"")</f>
        <v>12</v>
      </c>
      <c r="N3" s="3">
        <f>IFERROR(IF(I3&gt;M3,(I3-M3)*(VLOOKUP(B3,Tabulador!$A$11:$B$17,2,FALSE)),0),0)</f>
        <v>2129.6525000000001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2737.8125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17.739999999999998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si="0"/>
        <v>70.8</v>
      </c>
      <c r="I4" s="3">
        <f>IFERROR(IF(E4&gt;=Tabulador!$D$3,Operador!E4+Operador!H4,Operador!E4),"")</f>
        <v>88.539999999999992</v>
      </c>
      <c r="J4" s="4">
        <v>0</v>
      </c>
      <c r="K4" s="4">
        <v>0</v>
      </c>
      <c r="L4" s="4">
        <v>0</v>
      </c>
      <c r="M4" s="2">
        <f>IFERROR(VLOOKUP(F4,Tabulador!$A$3:$D$7,4,FALSE),"")</f>
        <v>12</v>
      </c>
      <c r="N4" s="3">
        <f>IFERROR(IF(I4&gt;M4,(I4-M4)*(VLOOKUP(B4,Tabulador!$A$11:$B$17,2,FALSE)),0),0)</f>
        <v>3425.1649999999995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4033.3249999999994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32.549999999999997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32.549999999999997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325.5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868.7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33.47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43.44</v>
      </c>
      <c r="I6" s="3">
        <f>IFERROR(IF(E6&gt;=Tabulador!$D$3,Operador!E6+Operador!H6,Operador!E6),"")</f>
        <v>76.91</v>
      </c>
      <c r="J6" s="4">
        <v>0</v>
      </c>
      <c r="K6" s="4">
        <v>0</v>
      </c>
      <c r="L6" s="4">
        <v>0</v>
      </c>
      <c r="M6" s="2">
        <f>IFERROR(VLOOKUP(F6,Tabulador!$A$3:$D$7,4,FALSE),"")</f>
        <v>12</v>
      </c>
      <c r="N6" s="3">
        <f>IFERROR(IF(I6&gt;M6,(I6-M6)*(VLOOKUP(B6,Tabulador!$A$11:$B$17,2,FALSE)),0),0)</f>
        <v>2904.7224999999999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3.7360000000000002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3512.8824999999997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26.62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32.549999999999997</v>
      </c>
      <c r="I7" s="3">
        <f>IFERROR(IF(E7&gt;=Tabulador!$D$3,Operador!E7+Operador!H7,Operador!E7),"")</f>
        <v>59.17</v>
      </c>
      <c r="J7" s="4">
        <v>0</v>
      </c>
      <c r="K7" s="4">
        <v>0</v>
      </c>
      <c r="L7" s="4">
        <v>0</v>
      </c>
      <c r="M7" s="2">
        <f>IFERROR(VLOOKUP(F7,Tabulador!$A$3:$D$7,4,FALSE),"")</f>
        <v>12</v>
      </c>
      <c r="N7" s="3">
        <f>IFERROR(IF(I7&gt;M7,(I7-M7)*(VLOOKUP(B7,Tabulador!$A$11:$B$17,2,FALSE)),0),0)</f>
        <v>2518.8780000000002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3127.038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37.549999999999997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37.549999999999997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375.5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918.7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26.25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46.11</v>
      </c>
      <c r="I9" s="3">
        <f>IFERROR(IF(E9&gt;=Tabulador!$D$3,Operador!E9+Operador!H9,Operador!E9),"")</f>
        <v>72.36</v>
      </c>
      <c r="J9" s="4">
        <v>0</v>
      </c>
      <c r="K9" s="4">
        <v>0</v>
      </c>
      <c r="L9" s="4">
        <v>0</v>
      </c>
      <c r="M9" s="2">
        <f>IFERROR(VLOOKUP(F9,Tabulador!$A$3:$D$7,4,FALSE),"")</f>
        <v>12</v>
      </c>
      <c r="N9" s="3">
        <f>IFERROR(IF(I9&gt;M9,(I9-M9)*(VLOOKUP(B9,Tabulador!$A$11:$B$17,2,FALSE)),0),0)</f>
        <v>2701.11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3309.27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46.11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46.11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461.1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1004.3000000000001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67.58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67.58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675.8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1219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43.44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43.44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434.4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977.6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>
        <f>IFERROR(VLOOKUP(Operador!A13,'hora operarios'!$A$1:$F$95,5,FALSE),"")</f>
        <v>0</v>
      </c>
      <c r="E13" s="3">
        <f>IFERROR(VLOOKUP(A13,'hora operarios'!$A$1:$F$95,6,FALSE),"")</f>
        <v>41.59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0</v>
      </c>
      <c r="I13" s="3">
        <f>IFERROR(IF(E13&gt;=Tabulador!$D$3,Operador!E13+Operador!H13,Operador!E13),"")</f>
        <v>41.59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1937.5532000000003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13.099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2545.7132000000001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70.8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70.8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708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1251.2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17.21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37.549999999999997</v>
      </c>
      <c r="I15" s="3">
        <f>IFERROR(IF(E15&gt;=Tabulador!$D$3,Operador!E15+Operador!H15,Operador!E15),"")</f>
        <v>54.76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2799.9248000000002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3408.0848000000001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100.75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100.75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4739.25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5211.0200000000004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63.49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63.49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2749.5660000000003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3221.3360000000002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84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84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3844.7999999999997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4316.57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15.25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67.58</v>
      </c>
      <c r="I19" s="3">
        <f>IFERROR(IF(E19&gt;=Tabulador!$D$3,Operador!E19+Operador!H19,Operador!E19),"")</f>
        <v>82.83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3782.3219999999997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4390.482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51.61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51.61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2593.6628000000001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3332.8928000000001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37.78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37.78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1376.652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2115.8820000000001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5</v>
      </c>
      <c r="E22" s="3">
        <f>IFERROR(VLOOKUP(A22,'hora operarios'!$A$1:$F$95,6,FALSE),"")</f>
        <v>66.72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42.91</v>
      </c>
      <c r="I22" s="3">
        <f>IFERROR(IF(E22&gt;=Tabulador!$D$3,Operador!E22+Operador!H22,Operador!E22),"")</f>
        <v>109.63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4368.9425000000001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4977.1025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18.900000000000002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18.900000000000002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308.77500000000009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780.54500000000007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66.31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66.31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2900.154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3639.384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35.18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35.18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1517.8264000000001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2257.0564000000004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>
        <f>IFERROR(VLOOKUP(Operador!A26,'hora operarios'!$A$1:$F$95,5,FALSE),"")</f>
        <v>0</v>
      </c>
      <c r="E26" s="3">
        <f>IFERROR(VLOOKUP(A26,'hora operarios'!$A$1:$F$95,6,FALSE),"")</f>
        <v>49.71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0</v>
      </c>
      <c r="I26" s="3">
        <f>IFERROR(IF(E26&gt;=Tabulador!$D$3,Operador!E26+Operador!H26,Operador!E26),"")</f>
        <v>49.71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1687.5225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2295.6824999999999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A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68.489999999999995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68.489999999999995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3698.9652000000001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4438.1952000000001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operarios'!$A$1:$F$95,4,FALSE),"")</f>
        <v>AYUDANTE</v>
      </c>
      <c r="C28" s="2" t="str">
        <f>IFERROR(VLOOKUP(A28,'hora operarios'!$A$1:$D$95,2,FALSE),"")</f>
        <v>JOSE ANTONIO MONTES DE OCA</v>
      </c>
      <c r="D28" s="2">
        <f>IFERROR(VLOOKUP(Operador!A28,'hora operarios'!$A$1:$F$95,5,FALSE),"")</f>
        <v>0</v>
      </c>
      <c r="E28" s="3">
        <f>IFERROR(VLOOKUP(A28,'hora operarios'!$A$1:$F$95,6,FALSE),"")</f>
        <v>42.91</v>
      </c>
      <c r="F28" s="2">
        <f>IFERROR(VLOOKUP(G28,Tabulador!$B$27:$C$100,2,FALSE),"")</f>
        <v>4</v>
      </c>
      <c r="G28" s="2" t="str">
        <f>IFERROR(VLOOKUP(A28,'hora operarios'!$A$1:$F$95,3,FALSE),"")</f>
        <v>AYUDANTE</v>
      </c>
      <c r="H28" s="2">
        <f t="shared" si="0"/>
        <v>0</v>
      </c>
      <c r="I28" s="3">
        <f>IFERROR(IF(E28&gt;=Tabulador!$D$3,Operador!E28+Operador!H28,Operador!E28),"")</f>
        <v>42.91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429.09999999999997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972.3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operarios'!$A$1:$F$95,4,FALSE),"")</f>
        <v>A</v>
      </c>
      <c r="C29" s="2" t="str">
        <f>IFERROR(VLOOKUP(A29,'hora operarios'!$A$1:$D$95,2,FALSE),"")</f>
        <v>DANIEL TELLEZ GAYTAN</v>
      </c>
      <c r="D29" s="2">
        <f>IFERROR(VLOOKUP(Operador!A29,'hora operarios'!$A$1:$F$95,5,FALSE),"")</f>
        <v>0</v>
      </c>
      <c r="E29" s="3">
        <f>IFERROR(VLOOKUP(A29,'hora operarios'!$A$1:$F$95,6,FALSE),"")</f>
        <v>29.27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29.27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1130.8396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3.714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1870.0696</v>
      </c>
    </row>
    <row r="30" spans="1:19" x14ac:dyDescent="0.2">
      <c r="A30" s="2" t="str">
        <f>IF('hora operarios'!A28=0,"",'hora operarios'!A28)</f>
        <v>51</v>
      </c>
      <c r="B30" s="2" t="str">
        <f>IFERROR(VLOOKUP(A30,'hora operarios'!$A$1:$F$95,4,FALSE),"")</f>
        <v>B</v>
      </c>
      <c r="C30" s="2" t="str">
        <f>IFERROR(VLOOKUP(A30,'hora operarios'!$A$1:$D$95,2,FALSE),"")</f>
        <v>FREDY SANCHEZ RODRIGUEZ</v>
      </c>
      <c r="D30" s="2">
        <f>IFERROR(VLOOKUP(Operador!A30,'hora operarios'!$A$1:$F$95,5,FALSE),"")</f>
        <v>0</v>
      </c>
      <c r="E30" s="3">
        <f>IFERROR(VLOOKUP(A30,'hora operarios'!$A$1:$F$95,6,FALSE),"")</f>
        <v>56.32</v>
      </c>
      <c r="F30" s="2">
        <f>IFERROR(VLOOKUP(G30,Tabulador!$B$27:$C$100,2,FALSE),"")</f>
        <v>2</v>
      </c>
      <c r="G30" s="2" t="str">
        <f>IFERROR(VLOOKUP(A30,'hora operarios'!$A$1:$F$95,3,FALSE),"")</f>
        <v>HOJALATERO</v>
      </c>
      <c r="H30" s="2">
        <f t="shared" si="0"/>
        <v>0</v>
      </c>
      <c r="I30" s="3">
        <f>IFERROR(IF(E30&gt;=Tabulador!$D$3,Operador!E30+Operador!H30,Operador!E30),"")</f>
        <v>56.32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2366.6880000000001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3105.9180000000001</v>
      </c>
    </row>
    <row r="31" spans="1:19" x14ac:dyDescent="0.2">
      <c r="A31" s="2" t="str">
        <f>IF('hora operarios'!A29=0,"",'hora operarios'!A29)</f>
        <v>54</v>
      </c>
      <c r="B31" s="2" t="str">
        <f>IFERROR(VLOOKUP(A31,'hora operarios'!$A$1:$F$95,4,FALSE),"")</f>
        <v>B</v>
      </c>
      <c r="C31" s="2" t="str">
        <f>IFERROR(VLOOKUP(A31,'hora operarios'!$A$1:$D$95,2,FALSE),"")</f>
        <v>EFRÉN AGUSTIN SUÁRES LUNA</v>
      </c>
      <c r="D31" s="2">
        <f>IFERROR(VLOOKUP(Operador!A31,'hora operarios'!$A$1:$F$95,5,FALSE),"")</f>
        <v>0</v>
      </c>
      <c r="E31" s="3">
        <f>IFERROR(VLOOKUP(A31,'hora operarios'!$A$1:$F$95,6,FALSE),"")</f>
        <v>38.21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38.21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1399.614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2138.8440000000001</v>
      </c>
    </row>
    <row r="32" spans="1:19" x14ac:dyDescent="0.2">
      <c r="A32" s="2" t="str">
        <f>IF('hora operarios'!A30=0,"",'hora operarios'!A30)</f>
        <v>55</v>
      </c>
      <c r="B32" s="2" t="str">
        <f>IFERROR(VLOOKUP(A32,'hora operarios'!$A$1:$F$95,4,FALSE),"")</f>
        <v>A</v>
      </c>
      <c r="C32" s="2" t="str">
        <f>IFERROR(VLOOKUP(A32,'hora operarios'!$A$1:$D$95,2,FALSE),"")</f>
        <v>GERMAN CORTEZ HERNANDEZ</v>
      </c>
      <c r="D32" s="2">
        <f>IFERROR(VLOOKUP(Operador!A32,'hora operarios'!$A$1:$F$95,5,FALSE),"")</f>
        <v>0</v>
      </c>
      <c r="E32" s="3">
        <f>IFERROR(VLOOKUP(A32,'hora operarios'!$A$1:$F$95,6,FALSE),"")</f>
        <v>47.78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47.78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2342.8744000000002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3082.1044000000002</v>
      </c>
    </row>
    <row r="33" spans="1:19" x14ac:dyDescent="0.2">
      <c r="A33" s="2" t="str">
        <f>IF('hora operarios'!A31=0,"",'hora operarios'!A31)</f>
        <v>57</v>
      </c>
      <c r="B33" s="2" t="str">
        <f>IFERROR(VLOOKUP(A33,'hora operarios'!$A$1:$F$95,4,FALSE),"")</f>
        <v>A</v>
      </c>
      <c r="C33" s="2" t="str">
        <f>IFERROR(VLOOKUP(A33,'hora operarios'!$A$1:$D$95,2,FALSE),"")</f>
        <v>JUAN CARLOS VIGUERAS MARTINEZ</v>
      </c>
      <c r="D33" s="2">
        <f>IFERROR(VLOOKUP(Operador!A33,'hora operarios'!$A$1:$F$95,5,FALSE),"")</f>
        <v>0</v>
      </c>
      <c r="E33" s="3">
        <f>IFERROR(VLOOKUP(A33,'hora operarios'!$A$1:$F$95,6,FALSE),"")</f>
        <v>62.9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62.9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3332.9320000000002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4072.1620000000003</v>
      </c>
    </row>
    <row r="34" spans="1:19" x14ac:dyDescent="0.2">
      <c r="A34" s="2" t="str">
        <f>IF('hora operarios'!A32=0,"",'hora operarios'!A32)</f>
        <v>6</v>
      </c>
      <c r="B34" s="2" t="str">
        <f>IFERROR(VLOOKUP(A34,'hora operarios'!$A$1:$F$95,4,FALSE),"")</f>
        <v>C</v>
      </c>
      <c r="C34" s="2" t="str">
        <f>IFERROR(VLOOKUP(A34,'hora operarios'!$A$1:$D$95,2,FALSE),"")</f>
        <v>JOSE DAVID RESENDIZ CRESPO</v>
      </c>
      <c r="D34" s="2" t="str">
        <f>IFERROR(VLOOKUP(Operador!A34,'hora operarios'!$A$1:$F$95,5,FALSE),"")</f>
        <v>21</v>
      </c>
      <c r="E34" s="3">
        <f>IFERROR(VLOOKUP(A34,'hora operarios'!$A$1:$F$95,6,FALSE),"")</f>
        <v>25.42</v>
      </c>
      <c r="F34" s="2">
        <f>IFERROR(VLOOKUP(G34,Tabulador!$B$27:$C$100,2,FALSE),"")</f>
        <v>1</v>
      </c>
      <c r="G34" s="2" t="str">
        <f>IFERROR(VLOOKUP(A34,'hora operarios'!$A$1:$F$95,3,FALSE),"")</f>
        <v>TECNICO</v>
      </c>
      <c r="H34" s="2">
        <f t="shared" si="0"/>
        <v>0</v>
      </c>
      <c r="I34" s="3">
        <f>IFERROR(IF(E34&gt;=Tabulador!$D$3,Operador!E34+Operador!H34,Operador!E34),"")</f>
        <v>25.42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600.54500000000007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2.5990000000000002</v>
      </c>
      <c r="P34" s="2">
        <f t="shared" si="1"/>
        <v>0</v>
      </c>
      <c r="Q34" s="2">
        <f>IFERROR(VLOOKUP(F34,Tabulador!$A$3:$D$7,3,FALSE),"")</f>
        <v>608.16</v>
      </c>
      <c r="S34" s="3">
        <f t="shared" si="2"/>
        <v>1208.7049999999999</v>
      </c>
    </row>
    <row r="35" spans="1:19" x14ac:dyDescent="0.2">
      <c r="A35" s="2" t="str">
        <f>IF('hora operarios'!A33=0,"",'hora operarios'!A33)</f>
        <v>61</v>
      </c>
      <c r="B35" s="2" t="str">
        <f>IFERROR(VLOOKUP(A35,'hora operarios'!$A$1:$F$95,4,FALSE),"")</f>
        <v>A</v>
      </c>
      <c r="C35" s="2" t="str">
        <f>IFERROR(VLOOKUP(A35,'hora operarios'!$A$1:$D$95,2,FALSE),"")</f>
        <v>ALEJANDRO MARTINEZ LORENZO</v>
      </c>
      <c r="D35" s="2">
        <f>IFERROR(VLOOKUP(Operador!A35,'hora operarios'!$A$1:$F$95,5,FALSE),"")</f>
        <v>0</v>
      </c>
      <c r="E35" s="3">
        <f>IFERROR(VLOOKUP(A35,'hora operarios'!$A$1:$F$95,6,FALSE),"")</f>
        <v>73.84</v>
      </c>
      <c r="F35" s="2">
        <f>IFERROR(VLOOKUP(G35,Tabulador!$B$27:$C$100,2,FALSE),"")</f>
        <v>2</v>
      </c>
      <c r="G35" s="2" t="str">
        <f>IFERROR(VLOOKUP(A35,'hora operarios'!$A$1:$F$95,3,FALSE),"")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73.84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4049.2832000000003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4788.5132000000003</v>
      </c>
    </row>
    <row r="36" spans="1:19" x14ac:dyDescent="0.2">
      <c r="A36" s="2" t="str">
        <f>IF('hora operarios'!A34=0,"",'hora operarios'!A34)</f>
        <v>62</v>
      </c>
      <c r="B36" s="2" t="str">
        <f>IFERROR(VLOOKUP(A36,'hora operarios'!$A$1:$F$95,4,FALSE),"")</f>
        <v>C</v>
      </c>
      <c r="C36" s="2" t="str">
        <f>IFERROR(VLOOKUP(A36,'hora operarios'!$A$1:$D$95,2,FALSE),"")</f>
        <v>FAUSTINO ALI CORTEZ OVANDO</v>
      </c>
      <c r="D36" s="2">
        <f>IFERROR(VLOOKUP(Operador!A36,'hora operarios'!$A$1:$F$95,5,FALSE),"")</f>
        <v>0</v>
      </c>
      <c r="E36" s="3">
        <f>IFERROR(VLOOKUP(A36,'hora operarios'!$A$1:$F$95,6,FALSE),"")</f>
        <v>41.39</v>
      </c>
      <c r="F36" s="2">
        <f>IFERROR(VLOOKUP(G36,Tabulador!$B$27:$C$100,2,FALSE),"")</f>
        <v>3</v>
      </c>
      <c r="G36" s="2" t="str">
        <f>IFERROR(VLOOKUP(A36,'hora operarios'!$A$1:$F$95,3,FALSE),"")</f>
        <v>LAVADOR</v>
      </c>
      <c r="H36" s="2">
        <f t="shared" si="3"/>
        <v>0</v>
      </c>
      <c r="I36" s="3">
        <f>IFERROR(IF(E36&gt;=Tabulador!$D$3,Operador!E36+Operador!H36,Operador!E36),"")</f>
        <v>41.39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1315.2025000000001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5.5709999999999997</v>
      </c>
      <c r="P36" s="2">
        <f t="shared" si="1"/>
        <v>0</v>
      </c>
      <c r="Q36" s="2">
        <f>IFERROR(VLOOKUP(F36,Tabulador!$A$3:$D$7,3,FALSE),"")</f>
        <v>471.77</v>
      </c>
      <c r="S36" s="3">
        <f t="shared" si="2"/>
        <v>1786.9725000000001</v>
      </c>
    </row>
    <row r="37" spans="1:19" x14ac:dyDescent="0.2">
      <c r="A37" s="2" t="str">
        <f>IF('hora operarios'!A35=0,"",'hora operarios'!A35)</f>
        <v>65</v>
      </c>
      <c r="B37" s="2" t="str">
        <f>IFERROR(VLOOKUP(A37,'hora operarios'!$A$1:$F$95,4,FALSE),"")</f>
        <v>A</v>
      </c>
      <c r="C37" s="2" t="str">
        <f>IFERROR(VLOOKUP(A37,'hora operarios'!$A$1:$D$95,2,FALSE),"")</f>
        <v>ISRAEL RESENDIZ CAMPUZANO</v>
      </c>
      <c r="D37" s="2">
        <f>IFERROR(VLOOKUP(Operador!A37,'hora operarios'!$A$1:$F$95,5,FALSE),"")</f>
        <v>0</v>
      </c>
      <c r="E37" s="3">
        <f>IFERROR(VLOOKUP(A37,'hora operarios'!$A$1:$F$95,6,FALSE),"")</f>
        <v>75.81</v>
      </c>
      <c r="F37" s="2">
        <f>IFERROR(VLOOKUP(G37,Tabulador!$B$27:$C$100,2,FALSE),"")</f>
        <v>2</v>
      </c>
      <c r="G37" s="2" t="str">
        <f>IFERROR(VLOOKUP(A37,'hora operarios'!$A$1:$F$95,3,FALSE),"")</f>
        <v>HOJALATERO</v>
      </c>
      <c r="H37" s="2">
        <f t="shared" si="3"/>
        <v>0</v>
      </c>
      <c r="I37" s="3">
        <f>IFERROR(IF(E37&gt;=Tabulador!$D$3,Operador!E37+Operador!H37,Operador!E37),"")</f>
        <v>75.81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4178.2788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4917.5087999999996</v>
      </c>
    </row>
    <row r="38" spans="1:19" x14ac:dyDescent="0.2">
      <c r="A38" s="2" t="str">
        <f>IF('hora operarios'!A36=0,"",'hora operarios'!A36)</f>
        <v>66</v>
      </c>
      <c r="B38" s="2" t="str">
        <f>IFERROR(VLOOKUP(A38,'hora operarios'!$A$1:$F$95,4,FALSE),"")</f>
        <v>B</v>
      </c>
      <c r="C38" s="2" t="str">
        <f>IFERROR(VLOOKUP(A38,'hora operarios'!$A$1:$D$95,2,FALSE),"")</f>
        <v>ISMAEL MARTINEZ OLVERA</v>
      </c>
      <c r="D38" s="2">
        <f>IFERROR(VLOOKUP(Operador!A38,'hora operarios'!$A$1:$F$95,5,FALSE),"")</f>
        <v>0</v>
      </c>
      <c r="E38" s="3">
        <f>IFERROR(VLOOKUP(A38,'hora operarios'!$A$1:$F$95,6,FALSE),"")</f>
        <v>64.83</v>
      </c>
      <c r="F38" s="2">
        <f>IFERROR(VLOOKUP(G38,Tabulador!$B$27:$C$100,2,FALSE),"")</f>
        <v>2</v>
      </c>
      <c r="G38" s="2" t="str">
        <f>IFERROR(VLOOKUP(A38,'hora operarios'!$A$1:$F$95,3,FALSE),"")</f>
        <v>HOJALATERO</v>
      </c>
      <c r="H38" s="2">
        <f t="shared" si="3"/>
        <v>0</v>
      </c>
      <c r="I38" s="3">
        <f>IFERROR(IF(E38&gt;=Tabulador!$D$3,Operador!E38+Operador!H38,Operador!E38),"")</f>
        <v>64.83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2821.1219999999998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7.4279999999999999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3560.3519999999999</v>
      </c>
    </row>
    <row r="39" spans="1:19" x14ac:dyDescent="0.2">
      <c r="A39" s="2" t="str">
        <f>IF('hora operarios'!A37=0,"",'hora operarios'!A37)</f>
        <v>68</v>
      </c>
      <c r="B39" s="2" t="str">
        <f>IFERROR(VLOOKUP(A39,'hora operarios'!$A$1:$F$95,4,FALSE),"")</f>
        <v>A</v>
      </c>
      <c r="C39" s="2" t="str">
        <f>IFERROR(VLOOKUP(A39,'hora operarios'!$A$1:$D$95,2,FALSE),"")</f>
        <v>ISMAEL PEREZ PEREZ</v>
      </c>
      <c r="D39" s="2">
        <f>IFERROR(VLOOKUP(Operador!A39,'hora operarios'!$A$1:$F$95,5,FALSE),"")</f>
        <v>0</v>
      </c>
      <c r="E39" s="3">
        <f>IFERROR(VLOOKUP(A39,'hora operarios'!$A$1:$F$95,6,FALSE),"")</f>
        <v>83.64</v>
      </c>
      <c r="F39" s="2">
        <f>IFERROR(VLOOKUP(G39,Tabulador!$B$27:$C$100,2,FALSE),"")</f>
        <v>2</v>
      </c>
      <c r="G39" s="2" t="str">
        <f>IFERROR(VLOOKUP(A39,'hora operarios'!$A$1:$F$95,3,FALSE),"")</f>
        <v>HOJALATERO</v>
      </c>
      <c r="H39" s="2">
        <f t="shared" si="3"/>
        <v>0</v>
      </c>
      <c r="I39" s="3">
        <f>IFERROR(IF(E39&gt;=Tabulador!$D$3,Operador!E39+Operador!H39,Operador!E39),"")</f>
        <v>83.64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4690.9872000000005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5430.217200000001</v>
      </c>
    </row>
    <row r="40" spans="1:19" x14ac:dyDescent="0.2">
      <c r="A40" s="2" t="str">
        <f>IF('hora operarios'!A38=0,"",'hora operarios'!A38)</f>
        <v>69</v>
      </c>
      <c r="B40" s="2" t="str">
        <f>IFERROR(VLOOKUP(A40,'hora operarios'!$A$1:$F$95,4,FALSE),"")</f>
        <v>A</v>
      </c>
      <c r="C40" s="2" t="str">
        <f>IFERROR(VLOOKUP(A40,'hora operarios'!$A$1:$D$95,2,FALSE),"")</f>
        <v>J DOLORES GILBERTO OLVERA BAUT</v>
      </c>
      <c r="D40" s="2">
        <f>IFERROR(VLOOKUP(Operador!A40,'hora operarios'!$A$1:$F$95,5,FALSE),"")</f>
        <v>0</v>
      </c>
      <c r="E40" s="3">
        <f>IFERROR(VLOOKUP(A40,'hora operarios'!$A$1:$F$95,6,FALSE),"")</f>
        <v>63.45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3"/>
        <v>0</v>
      </c>
      <c r="I40" s="3">
        <f>IFERROR(IF(E40&gt;=Tabulador!$D$3,Operador!E40+Operador!H40,Operador!E40),"")</f>
        <v>63.45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3368.9460000000004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4108.1760000000004</v>
      </c>
    </row>
    <row r="41" spans="1:19" x14ac:dyDescent="0.2">
      <c r="A41" s="2" t="str">
        <f>IF('hora operarios'!A39=0,"",'hora operarios'!A39)</f>
        <v>9</v>
      </c>
      <c r="B41" s="2" t="str">
        <f>IFERROR(VLOOKUP(A41,'hora operarios'!$A$1:$F$95,4,FALSE),"")</f>
        <v>C</v>
      </c>
      <c r="C41" s="2" t="str">
        <f>IFERROR(VLOOKUP(A41,'hora operarios'!$A$1:$D$95,2,FALSE),"")</f>
        <v>ALEJANDRO URIEL ARVIZU</v>
      </c>
      <c r="D41" s="2">
        <f>IFERROR(VLOOKUP(Operador!A41,'hora operarios'!$A$1:$F$95,5,FALSE),"")</f>
        <v>0</v>
      </c>
      <c r="E41" s="3">
        <f>IFERROR(VLOOKUP(A41,'hora operarios'!$A$1:$F$95,6,FALSE),"")</f>
        <v>78.09</v>
      </c>
      <c r="F41" s="2">
        <f>IFERROR(VLOOKUP(G41,Tabulador!$B$27:$C$100,2,FALSE),"")</f>
        <v>1</v>
      </c>
      <c r="G41" s="2" t="str">
        <f>IFERROR(VLOOKUP(A41,'hora operarios'!$A$1:$F$95,3,FALSE),"")</f>
        <v>TECNICO</v>
      </c>
      <c r="H41" s="2">
        <f t="shared" si="3"/>
        <v>0</v>
      </c>
      <c r="I41" s="3">
        <f>IFERROR(IF(E41&gt;=Tabulador!$D$3,Operador!E41+Operador!H41,Operador!E41),"")</f>
        <v>78.09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2957.5275000000001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5.5709999999999997</v>
      </c>
      <c r="P41" s="2">
        <f t="shared" si="1"/>
        <v>0</v>
      </c>
      <c r="Q41" s="2">
        <f>IFERROR(VLOOKUP(F41,Tabulador!$A$3:$D$7,3,FALSE),"")</f>
        <v>608.16</v>
      </c>
      <c r="S41" s="3">
        <f t="shared" si="2"/>
        <v>3565.6875</v>
      </c>
    </row>
    <row r="42" spans="1:19" x14ac:dyDescent="0.2">
      <c r="A42" s="2" t="str">
        <f>IF('hora operarios'!A40=0,"",'hora operarios'!A40)</f>
        <v/>
      </c>
      <c r="B42" s="2" t="str">
        <f>IFERROR(VLOOKUP(A42,'hora operarios'!$A$1:$F$95,4,FALSE),"")</f>
        <v/>
      </c>
      <c r="C42" s="2" t="str">
        <f>IFERROR(VLOOKUP(A42,'hora operarios'!$A$1:$D$95,2,FALSE),"")</f>
        <v/>
      </c>
      <c r="D42" s="2" t="str">
        <f>IFERROR(VLOOKUP(Operador!A42,'hora operarios'!$A$1:$F$95,5,FALSE),"")</f>
        <v/>
      </c>
      <c r="E42" s="3" t="str">
        <f>IFERROR(VLOOKUP(A42,'hora operarios'!$A$1:$F$95,6,FALSE),"")</f>
        <v/>
      </c>
      <c r="F42" s="2" t="str">
        <f>IFERROR(VLOOKUP(G42,Tabulador!$B$27:$C$100,2,FALSE),"")</f>
        <v/>
      </c>
      <c r="G42" s="2" t="str">
        <f>IFERROR(VLOOKUP(A42,'hora operarios'!$A$1:$F$95,3,FALSE),"")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operarios'!A41=0,"",'hora operarios'!A41)</f>
        <v/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3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operarios'!A42=0,"",'hora operarios'!A42)</f>
        <v/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3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operarios'!A43=0,"",'hora operarios'!A43)</f>
        <v/>
      </c>
      <c r="B45" s="2" t="str">
        <f>IFERROR(VLOOKUP(A45,'hora operarios'!$A$1:$F$95,4,FALSE),"")</f>
        <v/>
      </c>
      <c r="C45" s="2" t="str">
        <f>IFERROR(VLOOKUP(A45,'hora operarios'!$A$1:$D$95,2,FALSE),"")</f>
        <v/>
      </c>
      <c r="D45" s="2" t="str">
        <f>IFERROR(VLOOKUP(Operador!A45,'hora operarios'!$A$1:$F$95,5,FALSE),"")</f>
        <v/>
      </c>
      <c r="E45" s="3" t="str">
        <f>IFERROR(VLOOKUP(A45,'hora operarios'!$A$1:$F$95,6,FALSE),"")</f>
        <v/>
      </c>
      <c r="F45" s="2" t="str">
        <f>IFERROR(VLOOKUP(G45,Tabulador!$B$27:$C$100,2,FALSE),"")</f>
        <v/>
      </c>
      <c r="G45" s="2" t="str">
        <f>IFERROR(VLOOKUP(A45,'hora operarios'!$A$1:$F$95,3,FALSE),"")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operarios'!A44=0,"",'hora operarios'!A44)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operarios'!A45=0,"",'hora operarios'!A45)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operarios'!A46=0,"",'hora operarios'!A46)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operarios'!A47=0,"",'hora operarios'!A47)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operarios'!A48=0,"",'hora operarios'!A48)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operarios'!A49=0,"",'hora operarios'!A49)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operarios'!A50=0,"",'hora operarios'!A50)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operarios'!A51=0,"",'hora operarios'!A51)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operarios'!A52=0,"",'hora operarios'!A52)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operarios'!A53=0,"",'hora operarios'!A53)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operarios'!A54=0,"",'hora operarios'!A54)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operarios'!A55=0,"",'hora operarios'!A55)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operarios'!A56=0,"",'hora operarios'!A56)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operarios'!A57=0,"",'hora operarios'!A57)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operarios'!A58=0,"",'hora operarios'!A58)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operarios'!A59=0,"",'hora operarios'!A59)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operarios'!A60=0,"",'hora operarios'!A60)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operarios'!A61=0,"",'hora operarios'!A61)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operarios'!A62=0,"",'hora operarios'!A62)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operarios'!A63=0,"",'hora operarios'!A63)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operarios'!A64=0,"",'hora operarios'!A64)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operarios'!A65=0,"",'hora operarios'!A65)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operarios'!A66=0,"",'hora operarios'!A66)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operarios'!A67=0,"",'hora operarios'!A67)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operarios'!A68=0,"",'hora operarios'!A68)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operarios'!A69=0,"",'hora operarios'!A69)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operarios'!A70=0,"",'hora operarios'!A70)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operarios'!A71=0,"",'hora operarios'!A71)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operarios'!A72=0,"",'hora operarios'!A72)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operarios'!A73=0,"",'hora operarios'!A73)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operarios'!A74=0,"",'hora operarios'!A74)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operarios'!A75=0,"",'hora operarios'!A75)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operarios'!A76=0,"",'hora operarios'!A76)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operarios'!A77=0,"",'hora operarios'!A77)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operarios'!A78=0,"",'hora operarios'!A78)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operarios'!A79=0,"",'hora operarios'!A79)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operarios'!A80=0,"",'hora operarios'!A80)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operarios'!A81=0,"",'hora operarios'!A81)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operarios'!A82=0,"",'hora operarios'!A82)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operarios'!A83=0,"",'hora operarios'!A83)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operarios'!A84=0,"",'hora operarios'!A84)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operarios'!A85=0,"",'hora operarios'!A85)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operarios'!A86=0,"",'hora operarios'!A86)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operarios'!A87=0,"",'hora operarios'!A87)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operarios'!A88=0,"",'hora operarios'!A88)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operarios'!A89=0,"",'hora operarios'!A89)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operarios'!A90=0,"",'hora operarios'!A90)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operarios'!A91=0,"",'hora operarios'!A91)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operarios'!A92=0,"",'hora operarios'!A92)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operarios'!A93=0,"",'hora operarios'!A93)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operarios'!A94=0,"",'hora operarios'!A94)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operarios'!A95=0,"",'hora operarios'!A95)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operarios'!A96=0,"",'hora operarios'!A96)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operarios'!A97=0,"",'hora operarios'!A97)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operarios'!A98=0,"",'hora operarios'!A98)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E20" sqref="E20"/>
    </sheetView>
  </sheetViews>
  <sheetFormatPr baseColWidth="10" defaultRowHeight="12.75" x14ac:dyDescent="0.2"/>
  <sheetData>
    <row r="1" spans="1:4" x14ac:dyDescent="0.2">
      <c r="A1" s="16" t="s">
        <v>25</v>
      </c>
      <c r="B1" s="16"/>
      <c r="C1" s="16"/>
      <c r="D1" s="16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12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6" t="s">
        <v>44</v>
      </c>
      <c r="B9" s="16"/>
      <c r="C9" s="16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6" t="s">
        <v>46</v>
      </c>
      <c r="B18" s="16"/>
      <c r="C18" s="16"/>
      <c r="D18" s="16"/>
      <c r="E18" s="16"/>
      <c r="F18" s="16"/>
      <c r="G18" s="16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6" t="s">
        <v>50</v>
      </c>
      <c r="B26" s="16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0"/>
  <sheetViews>
    <sheetView topLeftCell="A10" zoomScale="115" zoomScaleNormal="115" workbookViewId="0">
      <selection activeCell="E24" sqref="E24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x14ac:dyDescent="0.2">
      <c r="A1" s="13" t="s">
        <v>58</v>
      </c>
      <c r="B1" s="13" t="s">
        <v>15</v>
      </c>
      <c r="C1" s="13" t="s">
        <v>57</v>
      </c>
      <c r="D1" s="13" t="s">
        <v>6</v>
      </c>
      <c r="E1" s="13"/>
      <c r="F1" s="14">
        <v>59.59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4">
        <v>70.599999999999994</v>
      </c>
    </row>
    <row r="2" spans="1:15" x14ac:dyDescent="0.2">
      <c r="A2" s="13" t="s">
        <v>60</v>
      </c>
      <c r="B2" s="13" t="s">
        <v>28</v>
      </c>
      <c r="C2" s="13" t="s">
        <v>57</v>
      </c>
      <c r="D2" s="13" t="s">
        <v>6</v>
      </c>
      <c r="E2" s="13" t="s">
        <v>136</v>
      </c>
      <c r="F2" s="14">
        <v>17.739999999999998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4">
        <v>16.260000000000002</v>
      </c>
    </row>
    <row r="3" spans="1:15" x14ac:dyDescent="0.2">
      <c r="A3" s="13" t="s">
        <v>61</v>
      </c>
      <c r="B3" s="13" t="s">
        <v>26</v>
      </c>
      <c r="C3" s="13" t="s">
        <v>59</v>
      </c>
      <c r="D3" s="13" t="s">
        <v>59</v>
      </c>
      <c r="E3" s="13"/>
      <c r="F3" s="14">
        <v>32.549999999999997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4">
        <v>29.12</v>
      </c>
    </row>
    <row r="4" spans="1:15" x14ac:dyDescent="0.2">
      <c r="A4" s="13" t="s">
        <v>75</v>
      </c>
      <c r="B4" s="13" t="s">
        <v>10</v>
      </c>
      <c r="C4" s="13" t="s">
        <v>57</v>
      </c>
      <c r="D4" s="13" t="s">
        <v>6</v>
      </c>
      <c r="E4" s="13" t="s">
        <v>124</v>
      </c>
      <c r="F4" s="14">
        <v>33.47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4">
        <v>29.13</v>
      </c>
    </row>
    <row r="5" spans="1:15" x14ac:dyDescent="0.2">
      <c r="A5" s="13" t="s">
        <v>76</v>
      </c>
      <c r="B5" s="13" t="s">
        <v>16</v>
      </c>
      <c r="C5" s="13" t="s">
        <v>57</v>
      </c>
      <c r="D5" s="13" t="s">
        <v>5</v>
      </c>
      <c r="E5" s="13" t="s">
        <v>61</v>
      </c>
      <c r="F5" s="14">
        <v>26.62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4">
        <v>16.47</v>
      </c>
    </row>
    <row r="6" spans="1:15" x14ac:dyDescent="0.2">
      <c r="A6" s="13" t="s">
        <v>62</v>
      </c>
      <c r="B6" s="13" t="s">
        <v>29</v>
      </c>
      <c r="C6" s="13" t="s">
        <v>59</v>
      </c>
      <c r="D6" s="13" t="s">
        <v>59</v>
      </c>
      <c r="E6" s="13"/>
      <c r="F6" s="14">
        <v>37.549999999999997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4">
        <v>57.62</v>
      </c>
    </row>
    <row r="7" spans="1:15" x14ac:dyDescent="0.2">
      <c r="A7" s="13" t="s">
        <v>77</v>
      </c>
      <c r="B7" s="13" t="s">
        <v>11</v>
      </c>
      <c r="C7" s="13" t="s">
        <v>57</v>
      </c>
      <c r="D7" s="13" t="s">
        <v>6</v>
      </c>
      <c r="E7" s="13" t="s">
        <v>63</v>
      </c>
      <c r="F7" s="14">
        <v>26.25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4">
        <v>31.2</v>
      </c>
    </row>
    <row r="8" spans="1:15" x14ac:dyDescent="0.2">
      <c r="A8" s="13" t="s">
        <v>63</v>
      </c>
      <c r="B8" s="13" t="s">
        <v>30</v>
      </c>
      <c r="C8" s="13" t="s">
        <v>59</v>
      </c>
      <c r="D8" s="13" t="s">
        <v>59</v>
      </c>
      <c r="E8" s="13"/>
      <c r="F8" s="14">
        <v>46.11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4">
        <v>82.83</v>
      </c>
    </row>
    <row r="9" spans="1:15" x14ac:dyDescent="0.2">
      <c r="A9" s="13" t="s">
        <v>125</v>
      </c>
      <c r="B9" s="13" t="s">
        <v>126</v>
      </c>
      <c r="C9" s="13" t="s">
        <v>59</v>
      </c>
      <c r="D9" s="13" t="s">
        <v>59</v>
      </c>
      <c r="E9" s="13"/>
      <c r="F9" s="14">
        <v>67.58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4">
        <v>66.13</v>
      </c>
    </row>
    <row r="10" spans="1:15" x14ac:dyDescent="0.2">
      <c r="A10" s="13" t="s">
        <v>124</v>
      </c>
      <c r="B10" s="13" t="s">
        <v>127</v>
      </c>
      <c r="C10" s="13" t="s">
        <v>59</v>
      </c>
      <c r="D10" s="13" t="s">
        <v>59</v>
      </c>
      <c r="E10" s="13"/>
      <c r="F10" s="14">
        <v>43.44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4">
        <v>22.27</v>
      </c>
    </row>
    <row r="11" spans="1:15" x14ac:dyDescent="0.2">
      <c r="A11" s="13" t="s">
        <v>78</v>
      </c>
      <c r="B11" s="13" t="s">
        <v>17</v>
      </c>
      <c r="C11" s="13" t="s">
        <v>57</v>
      </c>
      <c r="D11" s="13" t="s">
        <v>4</v>
      </c>
      <c r="E11" s="13"/>
      <c r="F11" s="14">
        <v>41.59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4">
        <v>42.69</v>
      </c>
    </row>
    <row r="12" spans="1:15" x14ac:dyDescent="0.2">
      <c r="A12" s="13" t="s">
        <v>136</v>
      </c>
      <c r="B12" s="13" t="s">
        <v>137</v>
      </c>
      <c r="C12" s="13" t="s">
        <v>59</v>
      </c>
      <c r="D12" s="13" t="s">
        <v>59</v>
      </c>
      <c r="E12" s="13"/>
      <c r="F12" s="14">
        <v>70.8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4">
        <v>59.63</v>
      </c>
    </row>
    <row r="13" spans="1:15" x14ac:dyDescent="0.2">
      <c r="A13" s="13" t="s">
        <v>79</v>
      </c>
      <c r="B13" s="13" t="s">
        <v>31</v>
      </c>
      <c r="C13" s="13" t="s">
        <v>57</v>
      </c>
      <c r="D13" s="13" t="s">
        <v>4</v>
      </c>
      <c r="E13" s="13" t="s">
        <v>62</v>
      </c>
      <c r="F13" s="14">
        <v>17.21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4">
        <v>13.8</v>
      </c>
    </row>
    <row r="14" spans="1:15" x14ac:dyDescent="0.2">
      <c r="A14" s="13" t="s">
        <v>68</v>
      </c>
      <c r="B14" s="13" t="s">
        <v>8</v>
      </c>
      <c r="C14" s="13" t="s">
        <v>22</v>
      </c>
      <c r="D14" s="13" t="s">
        <v>5</v>
      </c>
      <c r="E14" s="13"/>
      <c r="F14" s="14">
        <v>100.75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4">
        <v>70.900000000000006</v>
      </c>
    </row>
    <row r="15" spans="1:15" x14ac:dyDescent="0.2">
      <c r="A15" s="13" t="s">
        <v>119</v>
      </c>
      <c r="B15" s="13" t="s">
        <v>117</v>
      </c>
      <c r="C15" s="13" t="s">
        <v>22</v>
      </c>
      <c r="D15" s="13" t="s">
        <v>5</v>
      </c>
      <c r="E15" s="13"/>
      <c r="F15" s="14">
        <v>63.49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4">
        <v>48.6</v>
      </c>
    </row>
    <row r="16" spans="1:15" x14ac:dyDescent="0.2">
      <c r="A16" s="13" t="s">
        <v>120</v>
      </c>
      <c r="B16" s="13" t="s">
        <v>118</v>
      </c>
      <c r="C16" s="13" t="s">
        <v>22</v>
      </c>
      <c r="D16" s="13" t="s">
        <v>5</v>
      </c>
      <c r="E16" s="13"/>
      <c r="F16" s="14">
        <v>84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4">
        <v>64</v>
      </c>
    </row>
    <row r="17" spans="1:16" x14ac:dyDescent="0.2">
      <c r="A17" s="13" t="s">
        <v>80</v>
      </c>
      <c r="B17" s="13" t="s">
        <v>18</v>
      </c>
      <c r="C17" s="13" t="s">
        <v>57</v>
      </c>
      <c r="D17" s="13" t="s">
        <v>5</v>
      </c>
      <c r="E17" s="13" t="s">
        <v>125</v>
      </c>
      <c r="F17" s="14">
        <v>15.25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4">
        <v>21.43</v>
      </c>
    </row>
    <row r="18" spans="1:16" x14ac:dyDescent="0.2">
      <c r="A18" s="13" t="s">
        <v>128</v>
      </c>
      <c r="B18" s="13" t="s">
        <v>129</v>
      </c>
      <c r="C18" s="13" t="s">
        <v>71</v>
      </c>
      <c r="D18" s="13" t="s">
        <v>4</v>
      </c>
      <c r="E18" s="13"/>
      <c r="F18" s="14">
        <v>51.61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4">
        <v>68.16</v>
      </c>
    </row>
    <row r="19" spans="1:16" x14ac:dyDescent="0.2">
      <c r="A19" s="13" t="s">
        <v>130</v>
      </c>
      <c r="B19" s="13" t="s">
        <v>131</v>
      </c>
      <c r="C19" s="13" t="s">
        <v>71</v>
      </c>
      <c r="D19" s="13" t="s">
        <v>5</v>
      </c>
      <c r="E19" s="13"/>
      <c r="F19" s="14">
        <v>37.78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4">
        <v>47.269999999999996</v>
      </c>
    </row>
    <row r="20" spans="1:16" x14ac:dyDescent="0.2">
      <c r="A20" s="13" t="s">
        <v>81</v>
      </c>
      <c r="B20" s="13" t="s">
        <v>32</v>
      </c>
      <c r="C20" s="13" t="s">
        <v>57</v>
      </c>
      <c r="D20" s="13" t="s">
        <v>6</v>
      </c>
      <c r="E20" s="13" t="s">
        <v>64</v>
      </c>
      <c r="F20" s="14">
        <v>66.72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4">
        <v>28.46</v>
      </c>
    </row>
    <row r="21" spans="1:16" x14ac:dyDescent="0.2">
      <c r="A21" s="13" t="s">
        <v>132</v>
      </c>
      <c r="B21" s="13" t="s">
        <v>133</v>
      </c>
      <c r="C21" s="13" t="s">
        <v>22</v>
      </c>
      <c r="D21" s="13" t="s">
        <v>6</v>
      </c>
      <c r="E21" s="13"/>
      <c r="F21" s="14">
        <v>18.900000000000002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4">
        <v>34.78</v>
      </c>
    </row>
    <row r="22" spans="1:16" x14ac:dyDescent="0.2">
      <c r="A22" s="13" t="s">
        <v>121</v>
      </c>
      <c r="B22" s="13" t="s">
        <v>122</v>
      </c>
      <c r="C22" s="13" t="s">
        <v>71</v>
      </c>
      <c r="D22" s="13" t="s">
        <v>5</v>
      </c>
      <c r="E22" s="13"/>
      <c r="F22" s="14">
        <v>66.31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4">
        <v>66.62</v>
      </c>
    </row>
    <row r="23" spans="1:16" x14ac:dyDescent="0.2">
      <c r="A23" s="13" t="s">
        <v>139</v>
      </c>
      <c r="B23" s="13" t="s">
        <v>140</v>
      </c>
      <c r="C23" s="13" t="s">
        <v>71</v>
      </c>
      <c r="D23" s="13" t="s">
        <v>4</v>
      </c>
      <c r="E23" s="13"/>
      <c r="F23" s="14">
        <v>35.18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4">
        <v>48.73</v>
      </c>
    </row>
    <row r="24" spans="1:16" x14ac:dyDescent="0.2">
      <c r="A24" s="13" t="s">
        <v>82</v>
      </c>
      <c r="B24" s="13" t="s">
        <v>9</v>
      </c>
      <c r="C24" s="13" t="s">
        <v>57</v>
      </c>
      <c r="D24" s="13" t="s">
        <v>6</v>
      </c>
      <c r="E24" s="13"/>
      <c r="F24" s="14">
        <v>49.71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4">
        <v>42.58</v>
      </c>
    </row>
    <row r="25" spans="1:16" ht="14.25" customHeight="1" x14ac:dyDescent="0.2">
      <c r="A25" s="13" t="s">
        <v>114</v>
      </c>
      <c r="B25" s="13" t="s">
        <v>123</v>
      </c>
      <c r="C25" s="13" t="s">
        <v>71</v>
      </c>
      <c r="D25" s="13" t="s">
        <v>4</v>
      </c>
      <c r="E25" s="13"/>
      <c r="F25" s="14">
        <v>68.489999999999995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4">
        <v>73.14</v>
      </c>
    </row>
    <row r="26" spans="1:16" x14ac:dyDescent="0.2">
      <c r="A26" s="13" t="s">
        <v>64</v>
      </c>
      <c r="B26" s="13" t="s">
        <v>145</v>
      </c>
      <c r="C26" s="13" t="s">
        <v>59</v>
      </c>
      <c r="D26" s="13" t="s">
        <v>59</v>
      </c>
      <c r="E26" s="13"/>
      <c r="F26" s="14">
        <v>42.91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4">
        <v>81.58</v>
      </c>
    </row>
    <row r="27" spans="1:16" x14ac:dyDescent="0.2">
      <c r="A27" s="13" t="s">
        <v>88</v>
      </c>
      <c r="B27" s="13" t="s">
        <v>89</v>
      </c>
      <c r="C27" s="13" t="s">
        <v>71</v>
      </c>
      <c r="D27" s="13" t="s">
        <v>4</v>
      </c>
      <c r="E27" s="13"/>
      <c r="F27" s="14">
        <v>29.27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4">
        <v>32.42</v>
      </c>
    </row>
    <row r="28" spans="1:16" x14ac:dyDescent="0.2">
      <c r="A28" s="13" t="s">
        <v>90</v>
      </c>
      <c r="B28" s="13" t="s">
        <v>91</v>
      </c>
      <c r="C28" s="13" t="s">
        <v>71</v>
      </c>
      <c r="D28" s="13" t="s">
        <v>5</v>
      </c>
      <c r="E28" s="13"/>
      <c r="F28" s="14">
        <v>56.32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4">
        <v>51.69</v>
      </c>
    </row>
    <row r="29" spans="1:16" x14ac:dyDescent="0.2">
      <c r="A29" s="13" t="s">
        <v>141</v>
      </c>
      <c r="B29" s="13" t="s">
        <v>142</v>
      </c>
      <c r="C29" s="13" t="s">
        <v>71</v>
      </c>
      <c r="D29" s="13" t="s">
        <v>5</v>
      </c>
      <c r="E29" s="13"/>
      <c r="F29" s="14">
        <v>38.21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4">
        <v>29.34</v>
      </c>
    </row>
    <row r="30" spans="1:16" s="6" customFormat="1" x14ac:dyDescent="0.2">
      <c r="A30" s="13" t="s">
        <v>70</v>
      </c>
      <c r="B30" s="13" t="s">
        <v>24</v>
      </c>
      <c r="C30" s="13" t="s">
        <v>71</v>
      </c>
      <c r="D30" s="13" t="s">
        <v>4</v>
      </c>
      <c r="E30" s="13"/>
      <c r="F30" s="14">
        <v>47.78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4">
        <v>64.7</v>
      </c>
    </row>
    <row r="31" spans="1:16" x14ac:dyDescent="0.2">
      <c r="A31" s="13" t="s">
        <v>72</v>
      </c>
      <c r="B31" s="13" t="s">
        <v>84</v>
      </c>
      <c r="C31" s="13" t="s">
        <v>71</v>
      </c>
      <c r="D31" s="13" t="s">
        <v>4</v>
      </c>
      <c r="E31" s="13"/>
      <c r="F31" s="14">
        <v>62.9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4">
        <v>72.63</v>
      </c>
    </row>
    <row r="32" spans="1:16" x14ac:dyDescent="0.2">
      <c r="A32" s="13" t="s">
        <v>65</v>
      </c>
      <c r="B32" s="13" t="s">
        <v>19</v>
      </c>
      <c r="C32" s="13" t="s">
        <v>57</v>
      </c>
      <c r="D32" s="13" t="s">
        <v>6</v>
      </c>
      <c r="E32" s="13" t="s">
        <v>138</v>
      </c>
      <c r="F32" s="14">
        <v>25.42</v>
      </c>
      <c r="G32" s="12" t="s">
        <v>150</v>
      </c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4">
        <v>61.96</v>
      </c>
      <c r="P32" s="12" t="s">
        <v>150</v>
      </c>
    </row>
    <row r="33" spans="1:16" x14ac:dyDescent="0.2">
      <c r="A33" s="13" t="s">
        <v>73</v>
      </c>
      <c r="B33" s="13" t="s">
        <v>34</v>
      </c>
      <c r="C33" s="13" t="s">
        <v>71</v>
      </c>
      <c r="D33" s="13" t="s">
        <v>4</v>
      </c>
      <c r="E33" s="13"/>
      <c r="F33" s="14">
        <v>73.84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4">
        <v>29.650000000000002</v>
      </c>
    </row>
    <row r="34" spans="1:16" x14ac:dyDescent="0.2">
      <c r="A34" s="13" t="s">
        <v>134</v>
      </c>
      <c r="B34" s="13" t="s">
        <v>135</v>
      </c>
      <c r="C34" s="13" t="s">
        <v>22</v>
      </c>
      <c r="D34" s="13" t="s">
        <v>6</v>
      </c>
      <c r="E34" s="13"/>
      <c r="F34" s="14">
        <v>41.39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4">
        <v>62.730000000000004</v>
      </c>
    </row>
    <row r="35" spans="1:16" x14ac:dyDescent="0.2">
      <c r="A35" s="13" t="s">
        <v>143</v>
      </c>
      <c r="B35" s="13" t="s">
        <v>144</v>
      </c>
      <c r="C35" s="13" t="s">
        <v>71</v>
      </c>
      <c r="D35" s="13" t="s">
        <v>4</v>
      </c>
      <c r="E35" s="13"/>
      <c r="F35" s="14">
        <v>75.81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4">
        <v>36.81</v>
      </c>
    </row>
    <row r="36" spans="1:16" x14ac:dyDescent="0.2">
      <c r="A36" s="13" t="s">
        <v>110</v>
      </c>
      <c r="B36" s="13" t="s">
        <v>149</v>
      </c>
      <c r="C36" s="13" t="s">
        <v>71</v>
      </c>
      <c r="D36" s="13" t="s">
        <v>5</v>
      </c>
      <c r="E36" s="13"/>
      <c r="F36" s="14">
        <v>64.83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4">
        <v>72.430000000000007</v>
      </c>
    </row>
    <row r="37" spans="1:16" x14ac:dyDescent="0.2">
      <c r="A37" s="13" t="s">
        <v>112</v>
      </c>
      <c r="B37" s="13" t="s">
        <v>113</v>
      </c>
      <c r="C37" s="13" t="s">
        <v>71</v>
      </c>
      <c r="D37" s="13" t="s">
        <v>4</v>
      </c>
      <c r="E37" s="13"/>
      <c r="F37" s="14">
        <v>83.64</v>
      </c>
      <c r="G37" s="12" t="s">
        <v>150</v>
      </c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4">
        <v>73.010000000000005</v>
      </c>
      <c r="P37" s="12" t="s">
        <v>150</v>
      </c>
    </row>
    <row r="38" spans="1:16" x14ac:dyDescent="0.2">
      <c r="A38" s="13" t="s">
        <v>115</v>
      </c>
      <c r="B38" s="13" t="s">
        <v>116</v>
      </c>
      <c r="C38" s="13" t="s">
        <v>71</v>
      </c>
      <c r="D38" s="13" t="s">
        <v>4</v>
      </c>
      <c r="E38" s="13"/>
      <c r="F38" s="14">
        <v>63.45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4">
        <v>79.23</v>
      </c>
    </row>
    <row r="39" spans="1:16" x14ac:dyDescent="0.2">
      <c r="A39" s="13" t="s">
        <v>67</v>
      </c>
      <c r="B39" s="13" t="s">
        <v>35</v>
      </c>
      <c r="C39" s="13" t="s">
        <v>57</v>
      </c>
      <c r="D39" s="13" t="s">
        <v>6</v>
      </c>
      <c r="E39" s="13"/>
      <c r="F39" s="14">
        <v>78.09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4">
        <v>49.81</v>
      </c>
    </row>
    <row r="40" spans="1:16" x14ac:dyDescent="0.2">
      <c r="A40" s="12"/>
      <c r="B40" s="12"/>
      <c r="C40" s="12"/>
      <c r="D40" s="12"/>
      <c r="E40" s="12"/>
      <c r="F40" s="14"/>
      <c r="J40" s="12" t="s">
        <v>67</v>
      </c>
      <c r="K40" s="12" t="s">
        <v>35</v>
      </c>
      <c r="L40" s="12" t="s">
        <v>57</v>
      </c>
      <c r="M40" s="12" t="s">
        <v>6</v>
      </c>
      <c r="N40" s="12"/>
      <c r="O40" s="14">
        <v>51.92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2016-04-27T15:53:33Z</cp:lastPrinted>
  <dcterms:created xsi:type="dcterms:W3CDTF">2008-02-06T15:11:01Z</dcterms:created>
  <dcterms:modified xsi:type="dcterms:W3CDTF">2016-05-04T22:45:56Z</dcterms:modified>
</cp:coreProperties>
</file>