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35" windowWidth="19320" windowHeight="7485" tabRatio="684" activeTab="6"/>
  </bookViews>
  <sheets>
    <sheet name="FACTURA" sheetId="2" r:id="rId1"/>
    <sheet name="INGENIERIA" sheetId="1" r:id="rId2"/>
    <sheet name="SINDICATO" sheetId="4" r:id="rId3"/>
    <sheet name="LAYOUT FISCAL" sheetId="5" r:id="rId4"/>
    <sheet name="LAYOUT SINDICATO" sheetId="6" r:id="rId5"/>
    <sheet name="LAYOUT ASIMILADOS" sheetId="7" r:id="rId6"/>
    <sheet name="POLIZA" sheetId="8" r:id="rId7"/>
  </sheets>
  <definedNames>
    <definedName name="_xlnm._FilterDatabase" localSheetId="0" hidden="1">FACTURA!$A$10:$AI$71</definedName>
    <definedName name="_xlnm.Print_Area" localSheetId="5">'LAYOUT ASIMILADOS'!$A$1:$E$18</definedName>
    <definedName name="_xlnm.Print_Area" localSheetId="4">'LAYOUT SINDICATO'!$A$1:$L$74</definedName>
  </definedNames>
  <calcPr calcId="124519"/>
</workbook>
</file>

<file path=xl/calcChain.xml><?xml version="1.0" encoding="utf-8"?>
<calcChain xmlns="http://schemas.openxmlformats.org/spreadsheetml/2006/main">
  <c r="B37" i="8"/>
  <c r="B38" s="1"/>
  <c r="B14"/>
  <c r="B15" s="1"/>
  <c r="X109" i="2"/>
  <c r="Y109" s="1"/>
  <c r="X21"/>
  <c r="Z21" s="1"/>
  <c r="U21"/>
  <c r="V21" s="1"/>
  <c r="AE21" s="1"/>
  <c r="AF21" s="1"/>
  <c r="AG21" s="1"/>
  <c r="C21" i="4"/>
  <c r="E21" s="1"/>
  <c r="B16" i="8" l="1"/>
  <c r="B18" s="1"/>
  <c r="B39"/>
  <c r="B41" s="1"/>
  <c r="Y21" i="2"/>
  <c r="AA21" s="1"/>
  <c r="AB21" s="1"/>
  <c r="AC21" s="1"/>
  <c r="F21" i="4"/>
  <c r="H21" s="1"/>
  <c r="I21" s="1"/>
  <c r="D63" i="6"/>
  <c r="N66"/>
  <c r="N52"/>
  <c r="N53"/>
  <c r="N54"/>
  <c r="N55"/>
  <c r="N56"/>
  <c r="N57"/>
  <c r="N58"/>
  <c r="N59"/>
  <c r="N60"/>
  <c r="N61"/>
  <c r="N62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I124" i="4"/>
  <c r="H124"/>
  <c r="I127"/>
  <c r="H127"/>
  <c r="I126"/>
  <c r="H126"/>
  <c r="I125"/>
  <c r="H125"/>
  <c r="F124"/>
  <c r="F127"/>
  <c r="F126"/>
  <c r="F125"/>
  <c r="J12" i="1" l="1"/>
  <c r="J13"/>
  <c r="J14"/>
  <c r="J15"/>
  <c r="J16"/>
  <c r="J17"/>
  <c r="J18"/>
  <c r="J19"/>
  <c r="J20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D113" i="5" l="1"/>
  <c r="D118" s="1"/>
  <c r="D119" s="1"/>
  <c r="D14" i="7"/>
  <c r="D20"/>
  <c r="D17"/>
  <c r="C19" i="1"/>
  <c r="E19" s="1"/>
  <c r="C70"/>
  <c r="E70" s="1"/>
  <c r="K70" s="1"/>
  <c r="D71" i="6"/>
  <c r="N9"/>
  <c r="D67"/>
  <c r="D72" s="1"/>
  <c r="D117" i="5"/>
  <c r="D116"/>
  <c r="D108"/>
  <c r="D103"/>
  <c r="T120" i="2"/>
  <c r="X76"/>
  <c r="Z76" s="1"/>
  <c r="C128" i="4"/>
  <c r="D119"/>
  <c r="G119"/>
  <c r="D73"/>
  <c r="D131" s="1"/>
  <c r="G73"/>
  <c r="G131" s="1"/>
  <c r="D128"/>
  <c r="E128"/>
  <c r="F128"/>
  <c r="G128"/>
  <c r="H128"/>
  <c r="I128"/>
  <c r="E85"/>
  <c r="E81"/>
  <c r="E77"/>
  <c r="E67"/>
  <c r="E76" i="1"/>
  <c r="E117" i="4"/>
  <c r="E116"/>
  <c r="E115"/>
  <c r="E114"/>
  <c r="E113"/>
  <c r="E112"/>
  <c r="E111"/>
  <c r="E110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4"/>
  <c r="E83"/>
  <c r="E82"/>
  <c r="E80"/>
  <c r="E79"/>
  <c r="E78"/>
  <c r="E36"/>
  <c r="E22"/>
  <c r="E14"/>
  <c r="E13"/>
  <c r="I119" i="1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H119"/>
  <c r="G119"/>
  <c r="G73"/>
  <c r="D119"/>
  <c r="C119"/>
  <c r="J76"/>
  <c r="E77"/>
  <c r="X77" i="2" s="1"/>
  <c r="Z77" s="1"/>
  <c r="E78" i="1"/>
  <c r="U78" i="2" s="1"/>
  <c r="V78" s="1"/>
  <c r="AE78" s="1"/>
  <c r="E79" i="1"/>
  <c r="X79" i="2" s="1"/>
  <c r="Z79" s="1"/>
  <c r="E80" i="1"/>
  <c r="U80" i="2" s="1"/>
  <c r="V80" s="1"/>
  <c r="AE80" s="1"/>
  <c r="E81" i="1"/>
  <c r="X81" i="2" s="1"/>
  <c r="Z81" s="1"/>
  <c r="E82" i="1"/>
  <c r="U82" i="2" s="1"/>
  <c r="V82" s="1"/>
  <c r="AE82" s="1"/>
  <c r="E83" i="1"/>
  <c r="X83" i="2" s="1"/>
  <c r="Z83" s="1"/>
  <c r="E84" i="1"/>
  <c r="U84" i="2" s="1"/>
  <c r="V84" s="1"/>
  <c r="AE84" s="1"/>
  <c r="E85" i="1"/>
  <c r="X85" i="2" s="1"/>
  <c r="Z85" s="1"/>
  <c r="E86" i="1"/>
  <c r="U86" i="2" s="1"/>
  <c r="V86" s="1"/>
  <c r="AE86" s="1"/>
  <c r="E87" i="1"/>
  <c r="X87" i="2" s="1"/>
  <c r="Z87" s="1"/>
  <c r="E88" i="1"/>
  <c r="U88" i="2" s="1"/>
  <c r="V88" s="1"/>
  <c r="AE88" s="1"/>
  <c r="E89" i="1"/>
  <c r="X89" i="2" s="1"/>
  <c r="Z89" s="1"/>
  <c r="E90" i="1"/>
  <c r="U90" i="2" s="1"/>
  <c r="V90" s="1"/>
  <c r="AE90" s="1"/>
  <c r="E91" i="1"/>
  <c r="X91" i="2" s="1"/>
  <c r="Z91" s="1"/>
  <c r="E92" i="1"/>
  <c r="U92" i="2" s="1"/>
  <c r="V92" s="1"/>
  <c r="AE92" s="1"/>
  <c r="E93" i="1"/>
  <c r="X93" i="2" s="1"/>
  <c r="Z93" s="1"/>
  <c r="E94" i="1"/>
  <c r="U94" i="2" s="1"/>
  <c r="V94" s="1"/>
  <c r="AE94" s="1"/>
  <c r="E95" i="1"/>
  <c r="X95" i="2" s="1"/>
  <c r="Z95" s="1"/>
  <c r="E96" i="1"/>
  <c r="U96" i="2" s="1"/>
  <c r="V96" s="1"/>
  <c r="AE96" s="1"/>
  <c r="E97" i="1"/>
  <c r="X97" i="2" s="1"/>
  <c r="Z97" s="1"/>
  <c r="E98" i="1"/>
  <c r="U98" i="2" s="1"/>
  <c r="V98" s="1"/>
  <c r="AE98" s="1"/>
  <c r="E99" i="1"/>
  <c r="X99" i="2" s="1"/>
  <c r="Z99" s="1"/>
  <c r="E100" i="1"/>
  <c r="U100" i="2" s="1"/>
  <c r="V100" s="1"/>
  <c r="AE100" s="1"/>
  <c r="E101" i="1"/>
  <c r="X101" i="2" s="1"/>
  <c r="Z101" s="1"/>
  <c r="E102" i="1"/>
  <c r="U102" i="2" s="1"/>
  <c r="V102" s="1"/>
  <c r="AE102" s="1"/>
  <c r="E103" i="1"/>
  <c r="X103" i="2" s="1"/>
  <c r="Z103" s="1"/>
  <c r="E104" i="1"/>
  <c r="U104" i="2" s="1"/>
  <c r="V104" s="1"/>
  <c r="AE104" s="1"/>
  <c r="E105" i="1"/>
  <c r="X105" i="2" s="1"/>
  <c r="Z105" s="1"/>
  <c r="E106" i="1"/>
  <c r="U106" i="2" s="1"/>
  <c r="V106" s="1"/>
  <c r="AE106" s="1"/>
  <c r="E107" i="1"/>
  <c r="X107" i="2" s="1"/>
  <c r="Z107" s="1"/>
  <c r="E108" i="1"/>
  <c r="U108" i="2" s="1"/>
  <c r="V108" s="1"/>
  <c r="AE108" s="1"/>
  <c r="E109" i="1"/>
  <c r="Z109" i="2" s="1"/>
  <c r="E110" i="1"/>
  <c r="U110" i="2" s="1"/>
  <c r="V110" s="1"/>
  <c r="AE110" s="1"/>
  <c r="E111" i="1"/>
  <c r="X111" i="2" s="1"/>
  <c r="Z111" s="1"/>
  <c r="E112" i="1"/>
  <c r="U112" i="2" s="1"/>
  <c r="V112" s="1"/>
  <c r="AE112" s="1"/>
  <c r="E113" i="1"/>
  <c r="X113" i="2" s="1"/>
  <c r="Z113" s="1"/>
  <c r="E114" i="1"/>
  <c r="U114" i="2" s="1"/>
  <c r="V114" s="1"/>
  <c r="AE114" s="1"/>
  <c r="E115" i="1"/>
  <c r="X115" i="2" s="1"/>
  <c r="Z115" s="1"/>
  <c r="E116" i="1"/>
  <c r="U116" i="2" s="1"/>
  <c r="V116" s="1"/>
  <c r="AE116" s="1"/>
  <c r="E117" i="1"/>
  <c r="X117" i="2" s="1"/>
  <c r="Z117" s="1"/>
  <c r="E71" i="1"/>
  <c r="U71" i="2" s="1"/>
  <c r="V71" s="1"/>
  <c r="AE71" s="1"/>
  <c r="E12" i="1"/>
  <c r="K12" s="1"/>
  <c r="C12" i="4" s="1"/>
  <c r="E12" s="1"/>
  <c r="E13" i="1"/>
  <c r="X13" i="2" s="1"/>
  <c r="Z13" s="1"/>
  <c r="E14" i="1"/>
  <c r="K14" s="1"/>
  <c r="E15"/>
  <c r="X15" i="2" s="1"/>
  <c r="Z15" s="1"/>
  <c r="E16" i="1"/>
  <c r="K16" s="1"/>
  <c r="C16" i="4" s="1"/>
  <c r="E16" s="1"/>
  <c r="E17" i="1"/>
  <c r="X17" i="2" s="1"/>
  <c r="Z17" s="1"/>
  <c r="E18" i="1"/>
  <c r="K18" s="1"/>
  <c r="C18" i="4" s="1"/>
  <c r="E18" s="1"/>
  <c r="E20" i="1"/>
  <c r="K20" s="1"/>
  <c r="C20" i="4" s="1"/>
  <c r="E20" s="1"/>
  <c r="E22" i="1"/>
  <c r="X22" i="2" s="1"/>
  <c r="Z22" s="1"/>
  <c r="E23" i="1"/>
  <c r="K23" s="1"/>
  <c r="C23" i="4" s="1"/>
  <c r="E23" s="1"/>
  <c r="E24" i="1"/>
  <c r="X24" i="2" s="1"/>
  <c r="Z24" s="1"/>
  <c r="E25" i="1"/>
  <c r="K25" s="1"/>
  <c r="C25" i="4" s="1"/>
  <c r="E25" s="1"/>
  <c r="E26" i="1"/>
  <c r="X26" i="2" s="1"/>
  <c r="Z26" s="1"/>
  <c r="E27" i="1"/>
  <c r="K27" s="1"/>
  <c r="C27" i="4" s="1"/>
  <c r="E27" s="1"/>
  <c r="E28" i="1"/>
  <c r="X28" i="2" s="1"/>
  <c r="Z28" s="1"/>
  <c r="E29" i="1"/>
  <c r="K29" s="1"/>
  <c r="C29" i="4" s="1"/>
  <c r="E29" s="1"/>
  <c r="E30" i="1"/>
  <c r="X30" i="2" s="1"/>
  <c r="Z30" s="1"/>
  <c r="E31" i="1"/>
  <c r="K31" s="1"/>
  <c r="C31" i="4" s="1"/>
  <c r="E31" s="1"/>
  <c r="E32" i="1"/>
  <c r="X32" i="2" s="1"/>
  <c r="Z32" s="1"/>
  <c r="E33" i="1"/>
  <c r="K33" s="1"/>
  <c r="C33" i="4" s="1"/>
  <c r="E33" s="1"/>
  <c r="E34" i="1"/>
  <c r="X34" i="2" s="1"/>
  <c r="Z34" s="1"/>
  <c r="E35" i="1"/>
  <c r="K35" s="1"/>
  <c r="C35" i="4" s="1"/>
  <c r="E35" s="1"/>
  <c r="E36" i="1"/>
  <c r="X36" i="2" s="1"/>
  <c r="Z36" s="1"/>
  <c r="E37" i="1"/>
  <c r="K37" s="1"/>
  <c r="C37" i="4" s="1"/>
  <c r="E37" s="1"/>
  <c r="E38" i="1"/>
  <c r="X38" i="2" s="1"/>
  <c r="Z38" s="1"/>
  <c r="E39" i="1"/>
  <c r="K39" s="1"/>
  <c r="C39" i="4" s="1"/>
  <c r="E39" s="1"/>
  <c r="E40" i="1"/>
  <c r="X40" i="2" s="1"/>
  <c r="Z40" s="1"/>
  <c r="E41" i="1"/>
  <c r="K41" s="1"/>
  <c r="C41" i="4" s="1"/>
  <c r="E41" s="1"/>
  <c r="E42" i="1"/>
  <c r="X42" i="2" s="1"/>
  <c r="Z42" s="1"/>
  <c r="E43" i="1"/>
  <c r="K43" s="1"/>
  <c r="C43" i="4" s="1"/>
  <c r="E43" s="1"/>
  <c r="E44" i="1"/>
  <c r="X44" i="2" s="1"/>
  <c r="Z44" s="1"/>
  <c r="E45" i="1"/>
  <c r="K45" s="1"/>
  <c r="C45" i="4" s="1"/>
  <c r="E45" s="1"/>
  <c r="E46" i="1"/>
  <c r="X46" i="2" s="1"/>
  <c r="Z46" s="1"/>
  <c r="E47" i="1"/>
  <c r="K47" s="1"/>
  <c r="C47" i="4" s="1"/>
  <c r="E47" s="1"/>
  <c r="E48" i="1"/>
  <c r="X48" i="2" s="1"/>
  <c r="Z48" s="1"/>
  <c r="E49" i="1"/>
  <c r="K49" s="1"/>
  <c r="C49" i="4" s="1"/>
  <c r="E49" s="1"/>
  <c r="E50" i="1"/>
  <c r="X50" i="2" s="1"/>
  <c r="Z50" s="1"/>
  <c r="E51" i="1"/>
  <c r="K51" s="1"/>
  <c r="C51" i="4" s="1"/>
  <c r="E51" s="1"/>
  <c r="E52" i="1"/>
  <c r="X52" i="2" s="1"/>
  <c r="Z52" s="1"/>
  <c r="E53" i="1"/>
  <c r="K53" s="1"/>
  <c r="C53" i="4" s="1"/>
  <c r="E53" s="1"/>
  <c r="E54" i="1"/>
  <c r="X54" i="2" s="1"/>
  <c r="Z54" s="1"/>
  <c r="E55" i="1"/>
  <c r="K55" s="1"/>
  <c r="C55" i="4" s="1"/>
  <c r="E55" s="1"/>
  <c r="E56" i="1"/>
  <c r="X56" i="2" s="1"/>
  <c r="Z56" s="1"/>
  <c r="E57" i="1"/>
  <c r="K57" s="1"/>
  <c r="C57" i="4" s="1"/>
  <c r="E57" s="1"/>
  <c r="E58" i="1"/>
  <c r="X58" i="2" s="1"/>
  <c r="Z58" s="1"/>
  <c r="E59" i="1"/>
  <c r="K59" s="1"/>
  <c r="C59" i="4" s="1"/>
  <c r="E59" s="1"/>
  <c r="E60" i="1"/>
  <c r="X60" i="2" s="1"/>
  <c r="Z60" s="1"/>
  <c r="E61" i="1"/>
  <c r="K61" s="1"/>
  <c r="C61" i="4" s="1"/>
  <c r="E61" s="1"/>
  <c r="E62" i="1"/>
  <c r="X62" i="2" s="1"/>
  <c r="Z62" s="1"/>
  <c r="E63" i="1"/>
  <c r="K63" s="1"/>
  <c r="C63" i="4" s="1"/>
  <c r="E63" s="1"/>
  <c r="E64" i="1"/>
  <c r="X64" i="2" s="1"/>
  <c r="Z64" s="1"/>
  <c r="E65" i="1"/>
  <c r="K65" s="1"/>
  <c r="C65" i="4" s="1"/>
  <c r="E65" s="1"/>
  <c r="E66" i="1"/>
  <c r="X66" i="2" s="1"/>
  <c r="Z66" s="1"/>
  <c r="E67" i="1"/>
  <c r="K67" s="1"/>
  <c r="E68"/>
  <c r="X68" i="2" s="1"/>
  <c r="Z68" s="1"/>
  <c r="E69" i="1"/>
  <c r="K69" s="1"/>
  <c r="C69" i="4" s="1"/>
  <c r="E69" s="1"/>
  <c r="E11" i="1"/>
  <c r="J11"/>
  <c r="D73"/>
  <c r="F73"/>
  <c r="H73"/>
  <c r="H122" s="1"/>
  <c r="I73"/>
  <c r="X12" i="2"/>
  <c r="Z12" s="1"/>
  <c r="X14"/>
  <c r="Z14" s="1"/>
  <c r="X16"/>
  <c r="Z16" s="1"/>
  <c r="X18"/>
  <c r="Z18" s="1"/>
  <c r="X20"/>
  <c r="Z20" s="1"/>
  <c r="X23"/>
  <c r="Z23" s="1"/>
  <c r="X25"/>
  <c r="Z25" s="1"/>
  <c r="X27"/>
  <c r="Z27" s="1"/>
  <c r="X29"/>
  <c r="Z29" s="1"/>
  <c r="X31"/>
  <c r="Z31" s="1"/>
  <c r="X33"/>
  <c r="Z33" s="1"/>
  <c r="X35"/>
  <c r="Z35" s="1"/>
  <c r="X37"/>
  <c r="Z37" s="1"/>
  <c r="X39"/>
  <c r="Z39" s="1"/>
  <c r="X41"/>
  <c r="Z41" s="1"/>
  <c r="X43"/>
  <c r="Z43" s="1"/>
  <c r="X45"/>
  <c r="Z45" s="1"/>
  <c r="X47"/>
  <c r="Z47" s="1"/>
  <c r="X49"/>
  <c r="Z49" s="1"/>
  <c r="X51"/>
  <c r="Z51" s="1"/>
  <c r="X53"/>
  <c r="Z53" s="1"/>
  <c r="X55"/>
  <c r="Z55" s="1"/>
  <c r="X57"/>
  <c r="Z57" s="1"/>
  <c r="X59"/>
  <c r="Z59" s="1"/>
  <c r="X61"/>
  <c r="Z61" s="1"/>
  <c r="X63"/>
  <c r="Z63" s="1"/>
  <c r="X65"/>
  <c r="Z65" s="1"/>
  <c r="X67"/>
  <c r="Z67" s="1"/>
  <c r="X69"/>
  <c r="Z69" s="1"/>
  <c r="X71"/>
  <c r="Z71" s="1"/>
  <c r="X11"/>
  <c r="U117"/>
  <c r="V117" s="1"/>
  <c r="AE117" s="1"/>
  <c r="U115"/>
  <c r="V115" s="1"/>
  <c r="AE115" s="1"/>
  <c r="U113"/>
  <c r="V113" s="1"/>
  <c r="AE113" s="1"/>
  <c r="U111"/>
  <c r="V111" s="1"/>
  <c r="AE111" s="1"/>
  <c r="U109"/>
  <c r="V109" s="1"/>
  <c r="AE109" s="1"/>
  <c r="U107"/>
  <c r="V107" s="1"/>
  <c r="AE107" s="1"/>
  <c r="U105"/>
  <c r="V105" s="1"/>
  <c r="AE105" s="1"/>
  <c r="U103"/>
  <c r="V103" s="1"/>
  <c r="AE103" s="1"/>
  <c r="U101"/>
  <c r="V101" s="1"/>
  <c r="AE101" s="1"/>
  <c r="U99"/>
  <c r="V99" s="1"/>
  <c r="AE99" s="1"/>
  <c r="U97"/>
  <c r="V97" s="1"/>
  <c r="AE97" s="1"/>
  <c r="U95"/>
  <c r="V95" s="1"/>
  <c r="AE95" s="1"/>
  <c r="U93"/>
  <c r="V93" s="1"/>
  <c r="AE93" s="1"/>
  <c r="U91"/>
  <c r="V91" s="1"/>
  <c r="AE91" s="1"/>
  <c r="U89"/>
  <c r="V89" s="1"/>
  <c r="AE89" s="1"/>
  <c r="U87"/>
  <c r="V87" s="1"/>
  <c r="AE87" s="1"/>
  <c r="U85"/>
  <c r="V85" s="1"/>
  <c r="AE85" s="1"/>
  <c r="U83"/>
  <c r="V83" s="1"/>
  <c r="AE83" s="1"/>
  <c r="U81"/>
  <c r="V81" s="1"/>
  <c r="AE81" s="1"/>
  <c r="AF81" s="1"/>
  <c r="AG81" s="1"/>
  <c r="U79"/>
  <c r="V79" s="1"/>
  <c r="AE79" s="1"/>
  <c r="U77"/>
  <c r="V77" s="1"/>
  <c r="AE77" s="1"/>
  <c r="U12"/>
  <c r="V12" s="1"/>
  <c r="AE12" s="1"/>
  <c r="AF12" s="1"/>
  <c r="AG12" s="1"/>
  <c r="U13"/>
  <c r="V13" s="1"/>
  <c r="AE13" s="1"/>
  <c r="AF13" s="1"/>
  <c r="AG13" s="1"/>
  <c r="U14"/>
  <c r="V14" s="1"/>
  <c r="AE14" s="1"/>
  <c r="AF14" s="1"/>
  <c r="AG14" s="1"/>
  <c r="U15"/>
  <c r="V15" s="1"/>
  <c r="AE15" s="1"/>
  <c r="AF15" s="1"/>
  <c r="AG15" s="1"/>
  <c r="U16"/>
  <c r="V16" s="1"/>
  <c r="AE16" s="1"/>
  <c r="AF16" s="1"/>
  <c r="AG16" s="1"/>
  <c r="U17"/>
  <c r="V17" s="1"/>
  <c r="AE17" s="1"/>
  <c r="AF17" s="1"/>
  <c r="AG17" s="1"/>
  <c r="U18"/>
  <c r="V18" s="1"/>
  <c r="AE18" s="1"/>
  <c r="AF18" s="1"/>
  <c r="AG18" s="1"/>
  <c r="U20"/>
  <c r="V20" s="1"/>
  <c r="AE20" s="1"/>
  <c r="AF20" s="1"/>
  <c r="AG20" s="1"/>
  <c r="U22"/>
  <c r="V22" s="1"/>
  <c r="AE22" s="1"/>
  <c r="AF22" s="1"/>
  <c r="AG22" s="1"/>
  <c r="U23"/>
  <c r="V23" s="1"/>
  <c r="AE23" s="1"/>
  <c r="AF23" s="1"/>
  <c r="AG23" s="1"/>
  <c r="U24"/>
  <c r="V24" s="1"/>
  <c r="AE24" s="1"/>
  <c r="AF24" s="1"/>
  <c r="AG24" s="1"/>
  <c r="U25"/>
  <c r="V25" s="1"/>
  <c r="AE25" s="1"/>
  <c r="AF25" s="1"/>
  <c r="AG25" s="1"/>
  <c r="U26"/>
  <c r="V26" s="1"/>
  <c r="AE26" s="1"/>
  <c r="AF26" s="1"/>
  <c r="AG26" s="1"/>
  <c r="U27"/>
  <c r="V27" s="1"/>
  <c r="AE27" s="1"/>
  <c r="AF27" s="1"/>
  <c r="AG27" s="1"/>
  <c r="U28"/>
  <c r="V28" s="1"/>
  <c r="AE28" s="1"/>
  <c r="AF28" s="1"/>
  <c r="AG28" s="1"/>
  <c r="U29"/>
  <c r="V29" s="1"/>
  <c r="AE29" s="1"/>
  <c r="AF29" s="1"/>
  <c r="AG29" s="1"/>
  <c r="U30"/>
  <c r="V30" s="1"/>
  <c r="AE30" s="1"/>
  <c r="AF30" s="1"/>
  <c r="AG30" s="1"/>
  <c r="U31"/>
  <c r="V31" s="1"/>
  <c r="AE31" s="1"/>
  <c r="AF31" s="1"/>
  <c r="AG31" s="1"/>
  <c r="U32"/>
  <c r="V32" s="1"/>
  <c r="AE32" s="1"/>
  <c r="AF32" s="1"/>
  <c r="AG32" s="1"/>
  <c r="U33"/>
  <c r="V33" s="1"/>
  <c r="AE33" s="1"/>
  <c r="AF33" s="1"/>
  <c r="AG33" s="1"/>
  <c r="U34"/>
  <c r="V34" s="1"/>
  <c r="AE34" s="1"/>
  <c r="AF34" s="1"/>
  <c r="AG34" s="1"/>
  <c r="U35"/>
  <c r="V35" s="1"/>
  <c r="AE35" s="1"/>
  <c r="AF35" s="1"/>
  <c r="AG35" s="1"/>
  <c r="U36"/>
  <c r="V36" s="1"/>
  <c r="AE36" s="1"/>
  <c r="AF36" s="1"/>
  <c r="AG36" s="1"/>
  <c r="U37"/>
  <c r="V37" s="1"/>
  <c r="AE37" s="1"/>
  <c r="AF37" s="1"/>
  <c r="AG37" s="1"/>
  <c r="U38"/>
  <c r="V38" s="1"/>
  <c r="AE38" s="1"/>
  <c r="AF38" s="1"/>
  <c r="AG38" s="1"/>
  <c r="U39"/>
  <c r="V39" s="1"/>
  <c r="AE39" s="1"/>
  <c r="AF39" s="1"/>
  <c r="AG39" s="1"/>
  <c r="U40"/>
  <c r="V40" s="1"/>
  <c r="AE40" s="1"/>
  <c r="AF40" s="1"/>
  <c r="AG40" s="1"/>
  <c r="U41"/>
  <c r="V41" s="1"/>
  <c r="AE41" s="1"/>
  <c r="AF41" s="1"/>
  <c r="AG41" s="1"/>
  <c r="U42"/>
  <c r="V42" s="1"/>
  <c r="AE42" s="1"/>
  <c r="AF42" s="1"/>
  <c r="AG42" s="1"/>
  <c r="U43"/>
  <c r="V43" s="1"/>
  <c r="AE43" s="1"/>
  <c r="AF43" s="1"/>
  <c r="AG43" s="1"/>
  <c r="U44"/>
  <c r="V44" s="1"/>
  <c r="AE44" s="1"/>
  <c r="AF44" s="1"/>
  <c r="AG44" s="1"/>
  <c r="U45"/>
  <c r="V45" s="1"/>
  <c r="AE45" s="1"/>
  <c r="AF45" s="1"/>
  <c r="AG45" s="1"/>
  <c r="U46"/>
  <c r="V46" s="1"/>
  <c r="AE46" s="1"/>
  <c r="AF46" s="1"/>
  <c r="AG46" s="1"/>
  <c r="U47"/>
  <c r="V47" s="1"/>
  <c r="AE47" s="1"/>
  <c r="AF47" s="1"/>
  <c r="AG47" s="1"/>
  <c r="U48"/>
  <c r="V48" s="1"/>
  <c r="AE48" s="1"/>
  <c r="AF48" s="1"/>
  <c r="AG48" s="1"/>
  <c r="U49"/>
  <c r="V49" s="1"/>
  <c r="AE49" s="1"/>
  <c r="AF49" s="1"/>
  <c r="AG49" s="1"/>
  <c r="U50"/>
  <c r="V50" s="1"/>
  <c r="AE50" s="1"/>
  <c r="AF50" s="1"/>
  <c r="AG50" s="1"/>
  <c r="U51"/>
  <c r="V51" s="1"/>
  <c r="AE51" s="1"/>
  <c r="AF51" s="1"/>
  <c r="AG51" s="1"/>
  <c r="U52"/>
  <c r="V52" s="1"/>
  <c r="AE52" s="1"/>
  <c r="AF52" s="1"/>
  <c r="AG52" s="1"/>
  <c r="U53"/>
  <c r="V53" s="1"/>
  <c r="AE53" s="1"/>
  <c r="AF53" s="1"/>
  <c r="AG53" s="1"/>
  <c r="U54"/>
  <c r="V54" s="1"/>
  <c r="AE54" s="1"/>
  <c r="AF54" s="1"/>
  <c r="AG54" s="1"/>
  <c r="U55"/>
  <c r="V55" s="1"/>
  <c r="AE55" s="1"/>
  <c r="AF55" s="1"/>
  <c r="AG55" s="1"/>
  <c r="U56"/>
  <c r="V56" s="1"/>
  <c r="AE56" s="1"/>
  <c r="AF56" s="1"/>
  <c r="AG56" s="1"/>
  <c r="U57"/>
  <c r="V57" s="1"/>
  <c r="AE57" s="1"/>
  <c r="AF57" s="1"/>
  <c r="AG57" s="1"/>
  <c r="U58"/>
  <c r="V58" s="1"/>
  <c r="AE58" s="1"/>
  <c r="AF58" s="1"/>
  <c r="AG58" s="1"/>
  <c r="U59"/>
  <c r="V59" s="1"/>
  <c r="AE59" s="1"/>
  <c r="AF59" s="1"/>
  <c r="AG59" s="1"/>
  <c r="U60"/>
  <c r="V60" s="1"/>
  <c r="AE60" s="1"/>
  <c r="AF60" s="1"/>
  <c r="AG60" s="1"/>
  <c r="U61"/>
  <c r="V61" s="1"/>
  <c r="AE61" s="1"/>
  <c r="AF61" s="1"/>
  <c r="AG61" s="1"/>
  <c r="U62"/>
  <c r="V62" s="1"/>
  <c r="AE62" s="1"/>
  <c r="U63"/>
  <c r="V63" s="1"/>
  <c r="AE63" s="1"/>
  <c r="U64"/>
  <c r="V64" s="1"/>
  <c r="AE64" s="1"/>
  <c r="U65"/>
  <c r="V65" s="1"/>
  <c r="AE65" s="1"/>
  <c r="U66"/>
  <c r="V66" s="1"/>
  <c r="AE66" s="1"/>
  <c r="U67"/>
  <c r="V67" s="1"/>
  <c r="AE67" s="1"/>
  <c r="U68"/>
  <c r="V68" s="1"/>
  <c r="AE68" s="1"/>
  <c r="U69"/>
  <c r="V69" s="1"/>
  <c r="AE69" s="1"/>
  <c r="C73" i="1" l="1"/>
  <c r="Z11" i="2"/>
  <c r="AF109"/>
  <c r="AG109" s="1"/>
  <c r="F13" i="4"/>
  <c r="H13" s="1"/>
  <c r="I13" s="1"/>
  <c r="H22"/>
  <c r="F22"/>
  <c r="F67"/>
  <c r="H67" s="1"/>
  <c r="I67" s="1"/>
  <c r="H14"/>
  <c r="F14"/>
  <c r="F36"/>
  <c r="H36" s="1"/>
  <c r="I36" s="1"/>
  <c r="K11" i="1"/>
  <c r="C11" i="4" s="1"/>
  <c r="E11" s="1"/>
  <c r="F11" s="1"/>
  <c r="H11" s="1"/>
  <c r="I11" s="1"/>
  <c r="X116" i="2"/>
  <c r="Z116" s="1"/>
  <c r="X114"/>
  <c r="Z114" s="1"/>
  <c r="X112"/>
  <c r="Z112" s="1"/>
  <c r="X110"/>
  <c r="Z110" s="1"/>
  <c r="X108"/>
  <c r="Z108" s="1"/>
  <c r="X106"/>
  <c r="Z106" s="1"/>
  <c r="X104"/>
  <c r="Z104" s="1"/>
  <c r="X102"/>
  <c r="Z102" s="1"/>
  <c r="X100"/>
  <c r="Z100" s="1"/>
  <c r="X98"/>
  <c r="Z98" s="1"/>
  <c r="X96"/>
  <c r="Z96" s="1"/>
  <c r="X94"/>
  <c r="Z94" s="1"/>
  <c r="X92"/>
  <c r="Z92" s="1"/>
  <c r="X90"/>
  <c r="Z90" s="1"/>
  <c r="X88"/>
  <c r="Z88" s="1"/>
  <c r="X86"/>
  <c r="Z86" s="1"/>
  <c r="X84"/>
  <c r="Z84" s="1"/>
  <c r="X82"/>
  <c r="Z82" s="1"/>
  <c r="X80"/>
  <c r="Z80" s="1"/>
  <c r="X78"/>
  <c r="Z78" s="1"/>
  <c r="K71" i="1"/>
  <c r="C71" i="4" s="1"/>
  <c r="E71" s="1"/>
  <c r="F71" s="1"/>
  <c r="H71" s="1"/>
  <c r="I71" s="1"/>
  <c r="K13" i="1"/>
  <c r="K34"/>
  <c r="C34" i="4" s="1"/>
  <c r="E34" s="1"/>
  <c r="K44" i="1"/>
  <c r="C44" i="4" s="1"/>
  <c r="E44" s="1"/>
  <c r="F44" s="1"/>
  <c r="H44" s="1"/>
  <c r="I44" s="1"/>
  <c r="K52" i="1"/>
  <c r="C52" i="4" s="1"/>
  <c r="E52" s="1"/>
  <c r="K60" i="1"/>
  <c r="C60" i="4" s="1"/>
  <c r="E60" s="1"/>
  <c r="F60" s="1"/>
  <c r="H60" s="1"/>
  <c r="I60" s="1"/>
  <c r="K17" i="1"/>
  <c r="C17" i="4" s="1"/>
  <c r="E17" s="1"/>
  <c r="K24" i="1"/>
  <c r="C24" i="4" s="1"/>
  <c r="E24" s="1"/>
  <c r="F24" s="1"/>
  <c r="H24" s="1"/>
  <c r="I24" s="1"/>
  <c r="K30" i="1"/>
  <c r="C30" i="4" s="1"/>
  <c r="E30" s="1"/>
  <c r="F30" s="1"/>
  <c r="H30" s="1"/>
  <c r="I30" s="1"/>
  <c r="K36" i="1"/>
  <c r="K42"/>
  <c r="C42" i="4" s="1"/>
  <c r="E42" s="1"/>
  <c r="F42" s="1"/>
  <c r="H42" s="1"/>
  <c r="I42" s="1"/>
  <c r="K50" i="1"/>
  <c r="C50" i="4" s="1"/>
  <c r="E50" s="1"/>
  <c r="F50" s="1"/>
  <c r="H50" s="1"/>
  <c r="I50" s="1"/>
  <c r="K58" i="1"/>
  <c r="C58" i="4" s="1"/>
  <c r="E58" s="1"/>
  <c r="F58" s="1"/>
  <c r="H58" s="1"/>
  <c r="I58" s="1"/>
  <c r="K64" i="1"/>
  <c r="C64" i="4" s="1"/>
  <c r="E64" s="1"/>
  <c r="F64" s="1"/>
  <c r="H64" s="1"/>
  <c r="I64" s="1"/>
  <c r="K26" i="1"/>
  <c r="C26" i="4" s="1"/>
  <c r="E26" s="1"/>
  <c r="K40" i="1"/>
  <c r="C40" i="4" s="1"/>
  <c r="E40" s="1"/>
  <c r="F40" s="1"/>
  <c r="H40" s="1"/>
  <c r="I40" s="1"/>
  <c r="K48" i="1"/>
  <c r="C48" i="4" s="1"/>
  <c r="E48" s="1"/>
  <c r="F48" s="1"/>
  <c r="H48" s="1"/>
  <c r="I48" s="1"/>
  <c r="K56" i="1"/>
  <c r="C56" i="4" s="1"/>
  <c r="E56" s="1"/>
  <c r="F56" s="1"/>
  <c r="H56" s="1"/>
  <c r="I56" s="1"/>
  <c r="K66" i="1"/>
  <c r="C66" i="4" s="1"/>
  <c r="E66" s="1"/>
  <c r="F66" s="1"/>
  <c r="H66" s="1"/>
  <c r="I66" s="1"/>
  <c r="K15" i="1"/>
  <c r="C15" i="4" s="1"/>
  <c r="E15" s="1"/>
  <c r="F15" s="1"/>
  <c r="H15" s="1"/>
  <c r="I15" s="1"/>
  <c r="K22" i="1"/>
  <c r="K28"/>
  <c r="C28" i="4" s="1"/>
  <c r="E28" s="1"/>
  <c r="F28" s="1"/>
  <c r="H28" s="1"/>
  <c r="I28" s="1"/>
  <c r="K32" i="1"/>
  <c r="C32" i="4" s="1"/>
  <c r="E32" s="1"/>
  <c r="F32" s="1"/>
  <c r="H32" s="1"/>
  <c r="I32" s="1"/>
  <c r="K38" i="1"/>
  <c r="C38" i="4" s="1"/>
  <c r="E38" s="1"/>
  <c r="F38" s="1"/>
  <c r="H38" s="1"/>
  <c r="I38" s="1"/>
  <c r="K46" i="1"/>
  <c r="C46" i="4" s="1"/>
  <c r="E46" s="1"/>
  <c r="F46" s="1"/>
  <c r="H46" s="1"/>
  <c r="I46" s="1"/>
  <c r="K54" i="1"/>
  <c r="C54" i="4" s="1"/>
  <c r="E54" s="1"/>
  <c r="F54" s="1"/>
  <c r="H54" s="1"/>
  <c r="I54" s="1"/>
  <c r="K62" i="1"/>
  <c r="C62" i="4" s="1"/>
  <c r="E62" s="1"/>
  <c r="F62" s="1"/>
  <c r="H62" s="1"/>
  <c r="I62" s="1"/>
  <c r="K68" i="1"/>
  <c r="C68" i="4" s="1"/>
  <c r="E68" s="1"/>
  <c r="F68" s="1"/>
  <c r="H68" s="1"/>
  <c r="I68" s="1"/>
  <c r="AF67" i="2"/>
  <c r="AG67" s="1"/>
  <c r="AF63"/>
  <c r="AG63" s="1"/>
  <c r="AF68"/>
  <c r="AG68" s="1"/>
  <c r="AF66"/>
  <c r="AG66" s="1"/>
  <c r="AF64"/>
  <c r="AG64" s="1"/>
  <c r="AF62"/>
  <c r="AG62" s="1"/>
  <c r="AF69"/>
  <c r="AG69" s="1"/>
  <c r="AF65"/>
  <c r="AG65" s="1"/>
  <c r="AF71"/>
  <c r="AG71" s="1"/>
  <c r="F12" i="4"/>
  <c r="H12" s="1"/>
  <c r="I12" s="1"/>
  <c r="F16"/>
  <c r="H16" s="1"/>
  <c r="I16" s="1"/>
  <c r="F18"/>
  <c r="H18" s="1"/>
  <c r="I18" s="1"/>
  <c r="F26"/>
  <c r="H26" s="1"/>
  <c r="I26" s="1"/>
  <c r="F34"/>
  <c r="H34" s="1"/>
  <c r="I34" s="1"/>
  <c r="F52"/>
  <c r="H52" s="1"/>
  <c r="I52" s="1"/>
  <c r="X19" i="2"/>
  <c r="Z19" s="1"/>
  <c r="K19" i="1"/>
  <c r="C19" i="4" s="1"/>
  <c r="E19" s="1"/>
  <c r="AF116" i="2"/>
  <c r="AG116" s="1"/>
  <c r="AF114"/>
  <c r="AG114" s="1"/>
  <c r="AF112"/>
  <c r="AG112" s="1"/>
  <c r="AF110"/>
  <c r="AG110" s="1"/>
  <c r="AF108"/>
  <c r="AG108" s="1"/>
  <c r="AF106"/>
  <c r="AG106" s="1"/>
  <c r="AF104"/>
  <c r="AG104" s="1"/>
  <c r="AF102"/>
  <c r="AG102" s="1"/>
  <c r="AF100"/>
  <c r="AG100" s="1"/>
  <c r="AF98"/>
  <c r="AG98" s="1"/>
  <c r="AF96"/>
  <c r="AG96" s="1"/>
  <c r="AF94"/>
  <c r="AG94" s="1"/>
  <c r="AF92"/>
  <c r="AG92" s="1"/>
  <c r="AF90"/>
  <c r="AG90" s="1"/>
  <c r="AF88"/>
  <c r="AG88" s="1"/>
  <c r="AF86"/>
  <c r="AG86" s="1"/>
  <c r="AF84"/>
  <c r="AG84" s="1"/>
  <c r="AF82"/>
  <c r="AG82" s="1"/>
  <c r="AF80"/>
  <c r="AG80" s="1"/>
  <c r="AF78"/>
  <c r="AG78" s="1"/>
  <c r="F17" i="4"/>
  <c r="H17" s="1"/>
  <c r="I17" s="1"/>
  <c r="F20"/>
  <c r="H20" s="1"/>
  <c r="I20" s="1"/>
  <c r="F23"/>
  <c r="H23" s="1"/>
  <c r="I23" s="1"/>
  <c r="F25"/>
  <c r="H25" s="1"/>
  <c r="I25" s="1"/>
  <c r="F27"/>
  <c r="H27" s="1"/>
  <c r="I27" s="1"/>
  <c r="F29"/>
  <c r="H29" s="1"/>
  <c r="I29" s="1"/>
  <c r="F31"/>
  <c r="H31" s="1"/>
  <c r="I31" s="1"/>
  <c r="F33"/>
  <c r="H33" s="1"/>
  <c r="I33" s="1"/>
  <c r="F35"/>
  <c r="H35" s="1"/>
  <c r="I35" s="1"/>
  <c r="F37"/>
  <c r="H37" s="1"/>
  <c r="I37" s="1"/>
  <c r="F39"/>
  <c r="H39" s="1"/>
  <c r="I39" s="1"/>
  <c r="F41"/>
  <c r="H41" s="1"/>
  <c r="I41" s="1"/>
  <c r="F43"/>
  <c r="H43" s="1"/>
  <c r="I43" s="1"/>
  <c r="F45"/>
  <c r="H45" s="1"/>
  <c r="I45" s="1"/>
  <c r="F47"/>
  <c r="H47" s="1"/>
  <c r="I47" s="1"/>
  <c r="F49"/>
  <c r="H49" s="1"/>
  <c r="F51"/>
  <c r="H51" s="1"/>
  <c r="I51" s="1"/>
  <c r="F53"/>
  <c r="H53" s="1"/>
  <c r="I53" s="1"/>
  <c r="F55"/>
  <c r="H55" s="1"/>
  <c r="I55" s="1"/>
  <c r="F57"/>
  <c r="H57" s="1"/>
  <c r="I57" s="1"/>
  <c r="F59"/>
  <c r="H59" s="1"/>
  <c r="I59" s="1"/>
  <c r="F61"/>
  <c r="H61" s="1"/>
  <c r="I61" s="1"/>
  <c r="F63"/>
  <c r="H63" s="1"/>
  <c r="I63" s="1"/>
  <c r="F65"/>
  <c r="H65" s="1"/>
  <c r="I65" s="1"/>
  <c r="F69"/>
  <c r="H69" s="1"/>
  <c r="D73" i="6"/>
  <c r="D21" i="7"/>
  <c r="U19" i="2"/>
  <c r="V19" s="1"/>
  <c r="AE19" s="1"/>
  <c r="AF19" s="1"/>
  <c r="AG19" s="1"/>
  <c r="X70"/>
  <c r="Z70" s="1"/>
  <c r="U70"/>
  <c r="V70" s="1"/>
  <c r="AE70" s="1"/>
  <c r="AF77"/>
  <c r="AF79"/>
  <c r="AG79" s="1"/>
  <c r="AF83"/>
  <c r="AG83" s="1"/>
  <c r="AF85"/>
  <c r="AG85" s="1"/>
  <c r="AF87"/>
  <c r="AG87" s="1"/>
  <c r="AF89"/>
  <c r="AG89" s="1"/>
  <c r="AF91"/>
  <c r="AG91" s="1"/>
  <c r="AF93"/>
  <c r="AG93" s="1"/>
  <c r="AF95"/>
  <c r="AG95" s="1"/>
  <c r="AF97"/>
  <c r="AG97" s="1"/>
  <c r="AF99"/>
  <c r="AG99" s="1"/>
  <c r="AF101"/>
  <c r="AG101" s="1"/>
  <c r="AF103"/>
  <c r="AG103" s="1"/>
  <c r="AF105"/>
  <c r="AG105" s="1"/>
  <c r="AF107"/>
  <c r="AG107" s="1"/>
  <c r="AF111"/>
  <c r="AG111" s="1"/>
  <c r="AF113"/>
  <c r="AG113" s="1"/>
  <c r="AF115"/>
  <c r="AG115" s="1"/>
  <c r="AF117"/>
  <c r="AG117" s="1"/>
  <c r="F77" i="4"/>
  <c r="H77" s="1"/>
  <c r="I77" s="1"/>
  <c r="F81"/>
  <c r="H81" s="1"/>
  <c r="I81" s="1"/>
  <c r="F85"/>
  <c r="H85" s="1"/>
  <c r="I85" s="1"/>
  <c r="F79"/>
  <c r="H79" s="1"/>
  <c r="I79" s="1"/>
  <c r="F83"/>
  <c r="H83" s="1"/>
  <c r="I83" s="1"/>
  <c r="F87"/>
  <c r="H87" s="1"/>
  <c r="I87" s="1"/>
  <c r="F91"/>
  <c r="H91" s="1"/>
  <c r="I91" s="1"/>
  <c r="F95"/>
  <c r="H95" s="1"/>
  <c r="I95" s="1"/>
  <c r="F99"/>
  <c r="H99" s="1"/>
  <c r="I99" s="1"/>
  <c r="F103"/>
  <c r="H103" s="1"/>
  <c r="I103" s="1"/>
  <c r="F107"/>
  <c r="H107" s="1"/>
  <c r="I107" s="1"/>
  <c r="F111"/>
  <c r="H111" s="1"/>
  <c r="I111" s="1"/>
  <c r="F115"/>
  <c r="H115" s="1"/>
  <c r="I115" s="1"/>
  <c r="F78"/>
  <c r="H78" s="1"/>
  <c r="I78" s="1"/>
  <c r="F80"/>
  <c r="H80" s="1"/>
  <c r="I80" s="1"/>
  <c r="F82"/>
  <c r="H82" s="1"/>
  <c r="I82" s="1"/>
  <c r="F84"/>
  <c r="H84" s="1"/>
  <c r="I84" s="1"/>
  <c r="F86"/>
  <c r="H86" s="1"/>
  <c r="I86" s="1"/>
  <c r="F89"/>
  <c r="H89" s="1"/>
  <c r="I89" s="1"/>
  <c r="F93"/>
  <c r="H93" s="1"/>
  <c r="I93" s="1"/>
  <c r="F97"/>
  <c r="H97" s="1"/>
  <c r="I97" s="1"/>
  <c r="F101"/>
  <c r="H101" s="1"/>
  <c r="I101" s="1"/>
  <c r="F105"/>
  <c r="H105" s="1"/>
  <c r="I105" s="1"/>
  <c r="F113"/>
  <c r="H113" s="1"/>
  <c r="I113" s="1"/>
  <c r="F117"/>
  <c r="H117" s="1"/>
  <c r="I117" s="1"/>
  <c r="F88"/>
  <c r="H88" s="1"/>
  <c r="I88" s="1"/>
  <c r="F90"/>
  <c r="H90" s="1"/>
  <c r="I90" s="1"/>
  <c r="F92"/>
  <c r="H92" s="1"/>
  <c r="I92" s="1"/>
  <c r="F94"/>
  <c r="H94" s="1"/>
  <c r="I94" s="1"/>
  <c r="F96"/>
  <c r="H96" s="1"/>
  <c r="I96" s="1"/>
  <c r="F98"/>
  <c r="H98" s="1"/>
  <c r="I98" s="1"/>
  <c r="F100"/>
  <c r="H100" s="1"/>
  <c r="I100" s="1"/>
  <c r="F102"/>
  <c r="H102" s="1"/>
  <c r="I102" s="1"/>
  <c r="F104"/>
  <c r="H104" s="1"/>
  <c r="I104" s="1"/>
  <c r="F106"/>
  <c r="H106" s="1"/>
  <c r="I106" s="1"/>
  <c r="F108"/>
  <c r="H108" s="1"/>
  <c r="I108" s="1"/>
  <c r="F110"/>
  <c r="H110" s="1"/>
  <c r="I110" s="1"/>
  <c r="F112"/>
  <c r="H112" s="1"/>
  <c r="I112" s="1"/>
  <c r="F114"/>
  <c r="H114" s="1"/>
  <c r="I114" s="1"/>
  <c r="F116"/>
  <c r="H116" s="1"/>
  <c r="I116" s="1"/>
  <c r="I14"/>
  <c r="I22"/>
  <c r="I49"/>
  <c r="I69"/>
  <c r="G122" i="1"/>
  <c r="C122"/>
  <c r="E73"/>
  <c r="E119"/>
  <c r="K76"/>
  <c r="E70" i="4"/>
  <c r="I122" i="1"/>
  <c r="F119"/>
  <c r="F122" s="1"/>
  <c r="K116"/>
  <c r="K114"/>
  <c r="K112"/>
  <c r="K110"/>
  <c r="K108"/>
  <c r="K106"/>
  <c r="K104"/>
  <c r="K102"/>
  <c r="K100"/>
  <c r="K98"/>
  <c r="K96"/>
  <c r="K94"/>
  <c r="K92"/>
  <c r="K90"/>
  <c r="K88"/>
  <c r="K86"/>
  <c r="K84"/>
  <c r="K82"/>
  <c r="K80"/>
  <c r="K78"/>
  <c r="D122"/>
  <c r="K117"/>
  <c r="K115"/>
  <c r="K113"/>
  <c r="K111"/>
  <c r="K109"/>
  <c r="C109" i="4" s="1"/>
  <c r="C119" s="1"/>
  <c r="K107" i="1"/>
  <c r="K105"/>
  <c r="K103"/>
  <c r="K101"/>
  <c r="K99"/>
  <c r="K97"/>
  <c r="K95"/>
  <c r="K93"/>
  <c r="K91"/>
  <c r="K89"/>
  <c r="K87"/>
  <c r="K85"/>
  <c r="K83"/>
  <c r="K81"/>
  <c r="K79"/>
  <c r="K77"/>
  <c r="J119"/>
  <c r="U11" i="2"/>
  <c r="V11" s="1"/>
  <c r="AE11" s="1"/>
  <c r="J73" i="1"/>
  <c r="Y117" i="2"/>
  <c r="Y115"/>
  <c r="Y113"/>
  <c r="Y111"/>
  <c r="Y107"/>
  <c r="Y105"/>
  <c r="Y103"/>
  <c r="Y101"/>
  <c r="Y99"/>
  <c r="Y97"/>
  <c r="Y95"/>
  <c r="Y93"/>
  <c r="Y91"/>
  <c r="Y89"/>
  <c r="Y87"/>
  <c r="Y85"/>
  <c r="Y83"/>
  <c r="Y81"/>
  <c r="Y79"/>
  <c r="Y77"/>
  <c r="Y116"/>
  <c r="Y114"/>
  <c r="Y112"/>
  <c r="Y110"/>
  <c r="Y108"/>
  <c r="Y106"/>
  <c r="Y104"/>
  <c r="Y102"/>
  <c r="Y100"/>
  <c r="Y98"/>
  <c r="Y96"/>
  <c r="Y94"/>
  <c r="Y92"/>
  <c r="Y90"/>
  <c r="Y88"/>
  <c r="Y84"/>
  <c r="Y82"/>
  <c r="Y80"/>
  <c r="Y11"/>
  <c r="Y68"/>
  <c r="AA68" s="1"/>
  <c r="AB68" s="1"/>
  <c r="AC68" s="1"/>
  <c r="Y66"/>
  <c r="AA66" s="1"/>
  <c r="AB66" s="1"/>
  <c r="AC66" s="1"/>
  <c r="Y64"/>
  <c r="Y62"/>
  <c r="Y60"/>
  <c r="Y58"/>
  <c r="Y56"/>
  <c r="Y54"/>
  <c r="Y52"/>
  <c r="Y50"/>
  <c r="Y48"/>
  <c r="Y46"/>
  <c r="Y44"/>
  <c r="Y42"/>
  <c r="Y40"/>
  <c r="Y38"/>
  <c r="Y36"/>
  <c r="Y34"/>
  <c r="Y32"/>
  <c r="Y30"/>
  <c r="Y28"/>
  <c r="Y26"/>
  <c r="Y24"/>
  <c r="Y22"/>
  <c r="Y17"/>
  <c r="Y15"/>
  <c r="Y13"/>
  <c r="Y71"/>
  <c r="AA71" s="1"/>
  <c r="Y69"/>
  <c r="AA69" s="1"/>
  <c r="Y67"/>
  <c r="AA67" s="1"/>
  <c r="AB67" s="1"/>
  <c r="AC67" s="1"/>
  <c r="Y65"/>
  <c r="Y63"/>
  <c r="Y61"/>
  <c r="Y59"/>
  <c r="Y57"/>
  <c r="Y55"/>
  <c r="Y53"/>
  <c r="Y51"/>
  <c r="Y49"/>
  <c r="Y47"/>
  <c r="Y45"/>
  <c r="Y43"/>
  <c r="Y41"/>
  <c r="Y39"/>
  <c r="Y37"/>
  <c r="Y35"/>
  <c r="Y33"/>
  <c r="Y31"/>
  <c r="Y29"/>
  <c r="Y27"/>
  <c r="Y25"/>
  <c r="Y23"/>
  <c r="Y20"/>
  <c r="Y18"/>
  <c r="Y16"/>
  <c r="Y14"/>
  <c r="Y12"/>
  <c r="Y19" l="1"/>
  <c r="AF11"/>
  <c r="AE73"/>
  <c r="Y78"/>
  <c r="AA78" s="1"/>
  <c r="AB78" s="1"/>
  <c r="AC78" s="1"/>
  <c r="Y86"/>
  <c r="X120"/>
  <c r="Z73"/>
  <c r="X73"/>
  <c r="X122" s="1"/>
  <c r="F70" i="4"/>
  <c r="H70" s="1"/>
  <c r="I70" s="1"/>
  <c r="K119" i="1"/>
  <c r="E109" i="4"/>
  <c r="F109" s="1"/>
  <c r="H109" s="1"/>
  <c r="I109" s="1"/>
  <c r="F19"/>
  <c r="H19" s="1"/>
  <c r="Y70" i="2"/>
  <c r="AA70" s="1"/>
  <c r="AB70" s="1"/>
  <c r="AC70" s="1"/>
  <c r="E73" i="4"/>
  <c r="C73"/>
  <c r="C131" s="1"/>
  <c r="AF70" i="2"/>
  <c r="AG77"/>
  <c r="E76" i="4"/>
  <c r="E122" i="1"/>
  <c r="J122"/>
  <c r="AA15" i="2"/>
  <c r="AB15" s="1"/>
  <c r="AC15" s="1"/>
  <c r="AA19"/>
  <c r="AB19" s="1"/>
  <c r="AC19" s="1"/>
  <c r="AA24"/>
  <c r="AB24" s="1"/>
  <c r="AC24" s="1"/>
  <c r="AA28"/>
  <c r="AB28" s="1"/>
  <c r="AC28" s="1"/>
  <c r="AA32"/>
  <c r="AB32" s="1"/>
  <c r="AC32" s="1"/>
  <c r="AA36"/>
  <c r="AB36" s="1"/>
  <c r="AC36" s="1"/>
  <c r="AA40"/>
  <c r="AB40" s="1"/>
  <c r="AC40" s="1"/>
  <c r="AA44"/>
  <c r="AB44" s="1"/>
  <c r="AC44" s="1"/>
  <c r="AA48"/>
  <c r="AB48" s="1"/>
  <c r="AC48" s="1"/>
  <c r="AA52"/>
  <c r="AB52" s="1"/>
  <c r="AC52" s="1"/>
  <c r="AA56"/>
  <c r="AB56" s="1"/>
  <c r="AC56" s="1"/>
  <c r="AA60"/>
  <c r="AB60" s="1"/>
  <c r="AC60" s="1"/>
  <c r="AA64"/>
  <c r="AB64" s="1"/>
  <c r="AC64" s="1"/>
  <c r="AA79"/>
  <c r="AB79" s="1"/>
  <c r="AC79" s="1"/>
  <c r="AA81"/>
  <c r="AB81" s="1"/>
  <c r="AC81" s="1"/>
  <c r="AA87"/>
  <c r="AB87" s="1"/>
  <c r="AC87" s="1"/>
  <c r="AA89"/>
  <c r="AB89" s="1"/>
  <c r="AC89" s="1"/>
  <c r="AA95"/>
  <c r="AB95" s="1"/>
  <c r="AC95" s="1"/>
  <c r="AA97"/>
  <c r="AB97" s="1"/>
  <c r="AC97" s="1"/>
  <c r="AA103"/>
  <c r="AB103" s="1"/>
  <c r="AC103" s="1"/>
  <c r="AA105"/>
  <c r="AB105" s="1"/>
  <c r="AC105" s="1"/>
  <c r="AA111"/>
  <c r="AB111" s="1"/>
  <c r="AC111" s="1"/>
  <c r="AA113"/>
  <c r="AB113" s="1"/>
  <c r="AC113" s="1"/>
  <c r="K73" i="1"/>
  <c r="K122" s="1"/>
  <c r="AA13" i="2"/>
  <c r="AB13" s="1"/>
  <c r="AC13" s="1"/>
  <c r="AA17"/>
  <c r="AB17" s="1"/>
  <c r="AC17" s="1"/>
  <c r="AA22"/>
  <c r="AB22" s="1"/>
  <c r="AC22" s="1"/>
  <c r="AA26"/>
  <c r="AB26" s="1"/>
  <c r="AC26" s="1"/>
  <c r="AA30"/>
  <c r="AB30" s="1"/>
  <c r="AC30" s="1"/>
  <c r="AA34"/>
  <c r="AB34" s="1"/>
  <c r="AC34" s="1"/>
  <c r="AA38"/>
  <c r="AB38" s="1"/>
  <c r="AC38" s="1"/>
  <c r="AA42"/>
  <c r="AB42" s="1"/>
  <c r="AC42" s="1"/>
  <c r="AA46"/>
  <c r="AB46" s="1"/>
  <c r="AC46" s="1"/>
  <c r="AA50"/>
  <c r="AB50" s="1"/>
  <c r="AC50" s="1"/>
  <c r="AA54"/>
  <c r="AB54" s="1"/>
  <c r="AC54" s="1"/>
  <c r="AA58"/>
  <c r="AB58" s="1"/>
  <c r="AC58" s="1"/>
  <c r="AA62"/>
  <c r="AB62" s="1"/>
  <c r="AC62" s="1"/>
  <c r="AA80"/>
  <c r="AB80" s="1"/>
  <c r="AC80" s="1"/>
  <c r="AA86"/>
  <c r="AB86" s="1"/>
  <c r="AC86" s="1"/>
  <c r="AA88"/>
  <c r="AB88" s="1"/>
  <c r="AC88" s="1"/>
  <c r="AA94"/>
  <c r="AB94" s="1"/>
  <c r="AC94" s="1"/>
  <c r="AA96"/>
  <c r="AB96" s="1"/>
  <c r="AC96" s="1"/>
  <c r="AA102"/>
  <c r="AB102" s="1"/>
  <c r="AC102" s="1"/>
  <c r="AA104"/>
  <c r="AB104" s="1"/>
  <c r="AC104" s="1"/>
  <c r="AA110"/>
  <c r="AB110" s="1"/>
  <c r="AC110" s="1"/>
  <c r="AA112"/>
  <c r="AB112" s="1"/>
  <c r="AC112" s="1"/>
  <c r="AA12"/>
  <c r="AB12" s="1"/>
  <c r="AC12" s="1"/>
  <c r="AA16"/>
  <c r="AB16" s="1"/>
  <c r="AC16" s="1"/>
  <c r="AA20"/>
  <c r="AB20" s="1"/>
  <c r="AC20" s="1"/>
  <c r="AA25"/>
  <c r="AB25" s="1"/>
  <c r="AC25" s="1"/>
  <c r="AA29"/>
  <c r="AB29" s="1"/>
  <c r="AC29" s="1"/>
  <c r="AA33"/>
  <c r="AB33" s="1"/>
  <c r="AC33" s="1"/>
  <c r="AA37"/>
  <c r="AB37" s="1"/>
  <c r="AC37" s="1"/>
  <c r="AA41"/>
  <c r="AB41" s="1"/>
  <c r="AC41" s="1"/>
  <c r="AA45"/>
  <c r="AB45" s="1"/>
  <c r="AC45" s="1"/>
  <c r="AA49"/>
  <c r="AB49" s="1"/>
  <c r="AC49" s="1"/>
  <c r="AA53"/>
  <c r="AA57"/>
  <c r="AB57" s="1"/>
  <c r="AC57" s="1"/>
  <c r="AA61"/>
  <c r="AB61" s="1"/>
  <c r="AC61" s="1"/>
  <c r="AA65"/>
  <c r="AB65" s="1"/>
  <c r="AC65" s="1"/>
  <c r="AA77"/>
  <c r="AB77" s="1"/>
  <c r="AC77" s="1"/>
  <c r="AA83"/>
  <c r="AB83" s="1"/>
  <c r="AC83" s="1"/>
  <c r="AA85"/>
  <c r="AB85" s="1"/>
  <c r="AC85" s="1"/>
  <c r="AA91"/>
  <c r="AB91" s="1"/>
  <c r="AC91" s="1"/>
  <c r="AA93"/>
  <c r="AB93" s="1"/>
  <c r="AC93" s="1"/>
  <c r="AA99"/>
  <c r="AB99" s="1"/>
  <c r="AC99" s="1"/>
  <c r="AA101"/>
  <c r="AB101" s="1"/>
  <c r="AC101" s="1"/>
  <c r="AA107"/>
  <c r="AB107" s="1"/>
  <c r="AC107" s="1"/>
  <c r="AA109"/>
  <c r="AA115"/>
  <c r="AB115" s="1"/>
  <c r="AC115" s="1"/>
  <c r="AA117"/>
  <c r="AB117" s="1"/>
  <c r="AC117" s="1"/>
  <c r="AA14"/>
  <c r="AB14" s="1"/>
  <c r="AC14" s="1"/>
  <c r="AA18"/>
  <c r="AB18" s="1"/>
  <c r="AC18" s="1"/>
  <c r="AA23"/>
  <c r="AB23" s="1"/>
  <c r="AC23" s="1"/>
  <c r="AA27"/>
  <c r="AB27" s="1"/>
  <c r="AC27" s="1"/>
  <c r="AA31"/>
  <c r="AB31" s="1"/>
  <c r="AC31" s="1"/>
  <c r="AA35"/>
  <c r="AB35" s="1"/>
  <c r="AC35" s="1"/>
  <c r="AA39"/>
  <c r="AB39" s="1"/>
  <c r="AC39" s="1"/>
  <c r="AA43"/>
  <c r="AB43" s="1"/>
  <c r="AC43" s="1"/>
  <c r="AA47"/>
  <c r="AB47" s="1"/>
  <c r="AC47" s="1"/>
  <c r="AA51"/>
  <c r="AB51" s="1"/>
  <c r="AC51" s="1"/>
  <c r="AA55"/>
  <c r="AB55" s="1"/>
  <c r="AC55" s="1"/>
  <c r="AA59"/>
  <c r="AB59" s="1"/>
  <c r="AC59" s="1"/>
  <c r="AA63"/>
  <c r="AB63" s="1"/>
  <c r="AC63" s="1"/>
  <c r="AA82"/>
  <c r="AB82" s="1"/>
  <c r="AC82" s="1"/>
  <c r="AA84"/>
  <c r="AB84" s="1"/>
  <c r="AC84" s="1"/>
  <c r="AA90"/>
  <c r="AB90" s="1"/>
  <c r="AC90" s="1"/>
  <c r="AA92"/>
  <c r="AB92" s="1"/>
  <c r="AC92" s="1"/>
  <c r="AA98"/>
  <c r="AB98" s="1"/>
  <c r="AC98" s="1"/>
  <c r="AA100"/>
  <c r="AB100" s="1"/>
  <c r="AC100" s="1"/>
  <c r="AA106"/>
  <c r="AB106" s="1"/>
  <c r="AC106" s="1"/>
  <c r="AA108"/>
  <c r="AB108" s="1"/>
  <c r="AC108" s="1"/>
  <c r="AA114"/>
  <c r="AB114" s="1"/>
  <c r="AC114" s="1"/>
  <c r="AA116"/>
  <c r="AB116" s="1"/>
  <c r="AC116" s="1"/>
  <c r="AB53"/>
  <c r="AC53" s="1"/>
  <c r="AB69"/>
  <c r="AC69" s="1"/>
  <c r="AB71"/>
  <c r="AC71" s="1"/>
  <c r="AA11"/>
  <c r="AB109" l="1"/>
  <c r="AC109"/>
  <c r="AG11"/>
  <c r="AG73" s="1"/>
  <c r="AF73"/>
  <c r="E119" i="4"/>
  <c r="AA73" i="2"/>
  <c r="Y73"/>
  <c r="F73" i="4"/>
  <c r="I19"/>
  <c r="H73"/>
  <c r="I73"/>
  <c r="E131"/>
  <c r="AG70" i="2"/>
  <c r="F76" i="4"/>
  <c r="F119" s="1"/>
  <c r="AB11" i="2"/>
  <c r="AB73" s="1"/>
  <c r="F131" i="4" l="1"/>
  <c r="T125" i="2" s="1"/>
  <c r="H76" i="4"/>
  <c r="H119" s="1"/>
  <c r="H131" s="1"/>
  <c r="AC11" i="2"/>
  <c r="AC73" s="1"/>
  <c r="U76"/>
  <c r="V76" l="1"/>
  <c r="U120"/>
  <c r="I76" i="4"/>
  <c r="I119" s="1"/>
  <c r="I131" s="1"/>
  <c r="Z120" i="2"/>
  <c r="Z122" s="1"/>
  <c r="Y76"/>
  <c r="Y120" l="1"/>
  <c r="Y122" s="1"/>
  <c r="AA76"/>
  <c r="AE76"/>
  <c r="V120"/>
  <c r="D76" i="6"/>
  <c r="D77" s="1"/>
  <c r="T123" i="2"/>
  <c r="T124" s="1"/>
  <c r="T126" s="1"/>
  <c r="AA120"/>
  <c r="AA122" s="1"/>
  <c r="AB76"/>
  <c r="AF76" l="1"/>
  <c r="AF120" s="1"/>
  <c r="AF122" s="1"/>
  <c r="AE120"/>
  <c r="AE122" s="1"/>
  <c r="AB120"/>
  <c r="AB122" s="1"/>
  <c r="AC76"/>
  <c r="AC120" s="1"/>
  <c r="AC122" s="1"/>
  <c r="AG76" l="1"/>
  <c r="AG120" s="1"/>
  <c r="AG122" s="1"/>
</calcChain>
</file>

<file path=xl/sharedStrings.xml><?xml version="1.0" encoding="utf-8"?>
<sst xmlns="http://schemas.openxmlformats.org/spreadsheetml/2006/main" count="1446" uniqueCount="437">
  <si>
    <t>CONTPAQ i</t>
  </si>
  <si>
    <t xml:space="preserve">      NÓMINAS</t>
  </si>
  <si>
    <t>011 INGENIERIA FISCAL LABORAL SC</t>
  </si>
  <si>
    <t>Lista de Raya (forma tabular)</t>
  </si>
  <si>
    <t>Periodo 2 al 2 Periodo Extraordinario del 19/12/2016 al 19/12/2016</t>
  </si>
  <si>
    <t>Reg Pat IMSS: 00000000000,Z3422423106</t>
  </si>
  <si>
    <t xml:space="preserve">RFC: IFL -130502-TN8 </t>
  </si>
  <si>
    <t>Código</t>
  </si>
  <si>
    <t>Empleado</t>
  </si>
  <si>
    <t>Aguinaldo</t>
  </si>
  <si>
    <t>*TOTAL* *PERCEPCIONES*</t>
  </si>
  <si>
    <t>I.S.R. Art142</t>
  </si>
  <si>
    <t>Ajuste al neto</t>
  </si>
  <si>
    <t>*TOTAL* *DEDUCCIONES*</t>
  </si>
  <si>
    <t>*NETO*</t>
  </si>
  <si>
    <t xml:space="preserve">    Reg. Pat. IMSS:  Z3422423106</t>
  </si>
  <si>
    <t>Departamento 1 1200X11</t>
  </si>
  <si>
    <t>AOF15</t>
  </si>
  <si>
    <t>Aguas Orozco Francisco Javier</t>
  </si>
  <si>
    <t>0AB27</t>
  </si>
  <si>
    <t>Aguilar Bravo Cristian Saul</t>
  </si>
  <si>
    <t>0AG07</t>
  </si>
  <si>
    <t>Aguilar Gonzalez Anael</t>
  </si>
  <si>
    <t>00016</t>
  </si>
  <si>
    <t>Arenas Vargas Moises</t>
  </si>
  <si>
    <t>0AZ14</t>
  </si>
  <si>
    <t>Arroyo Zarazua Gilberto</t>
  </si>
  <si>
    <t>ASA16</t>
  </si>
  <si>
    <t>Arteaga Silva Alfredo</t>
  </si>
  <si>
    <t>0BC22</t>
  </si>
  <si>
    <t>Barcenas Comenero Jorge Alejandro</t>
  </si>
  <si>
    <t>BMO11</t>
  </si>
  <si>
    <t>Barrera Macias Oscar Rodrigo</t>
  </si>
  <si>
    <t>BL011</t>
  </si>
  <si>
    <t>Berdeja Leon Francisco Gerardo</t>
  </si>
  <si>
    <t>0CO24</t>
  </si>
  <si>
    <t>Castillo Ordoñez Jorge</t>
  </si>
  <si>
    <t>CLJ08</t>
  </si>
  <si>
    <t>Coronel De Leon Jonathan</t>
  </si>
  <si>
    <t>0DC20</t>
  </si>
  <si>
    <t>De Jesus Cruz Juan Carlos</t>
  </si>
  <si>
    <t>DAM16</t>
  </si>
  <si>
    <t>Dominguez Alcantara Miguel Angel</t>
  </si>
  <si>
    <t>RGJ24</t>
  </si>
  <si>
    <t>Gallegos  Ramirez  Jose</t>
  </si>
  <si>
    <t>GAR10</t>
  </si>
  <si>
    <t>Gallegos Romero  Cristian</t>
  </si>
  <si>
    <t>GGA16</t>
  </si>
  <si>
    <t>Gandarillas Garcia Alejandro</t>
  </si>
  <si>
    <t>GR009</t>
  </si>
  <si>
    <t>Garcia Rodriguez Sergio Eduardo</t>
  </si>
  <si>
    <t>GRF22</t>
  </si>
  <si>
    <t>Gonzalez Ramirez Francisco Javier</t>
  </si>
  <si>
    <t>GPB13</t>
  </si>
  <si>
    <t>Granados Perez Brenda Laura</t>
  </si>
  <si>
    <t>GGM11</t>
  </si>
  <si>
    <t>Guerrero Gomez Marvin Noe</t>
  </si>
  <si>
    <t>GOA30</t>
  </si>
  <si>
    <t>Gutierrez  Olvera Armando</t>
  </si>
  <si>
    <t>0GN06</t>
  </si>
  <si>
    <t>Guzman Navarro Eduardo</t>
  </si>
  <si>
    <t>HAR20</t>
  </si>
  <si>
    <t>Hernandez Arreola Rodolfo Mayolo</t>
  </si>
  <si>
    <t>0HC24</t>
  </si>
  <si>
    <t>Hernandez Chavez Pedro</t>
  </si>
  <si>
    <t>HSR02</t>
  </si>
  <si>
    <t>Hernandez Sanchez Rodrigo</t>
  </si>
  <si>
    <t>0JH19</t>
  </si>
  <si>
    <t>Jimenez Hernandez Julio Cesar</t>
  </si>
  <si>
    <t>0LO14</t>
  </si>
  <si>
    <t>Lara Oviedo Soraya</t>
  </si>
  <si>
    <t>0LR05</t>
  </si>
  <si>
    <t>Lobato Recamier Rosselin Catalina</t>
  </si>
  <si>
    <t>LEA25</t>
  </si>
  <si>
    <t xml:space="preserve">Lupercio Espino Alan Jairo </t>
  </si>
  <si>
    <t>MGA13</t>
  </si>
  <si>
    <t>Mata Gonzalez Alejandro</t>
  </si>
  <si>
    <t>0MH25</t>
  </si>
  <si>
    <t>Mijangos Hernandez Julio Cesar</t>
  </si>
  <si>
    <t>MPJ04</t>
  </si>
  <si>
    <t>Miranda Peon Julio Cesar</t>
  </si>
  <si>
    <t>MRC05</t>
  </si>
  <si>
    <t>Muñoz Rodriguez Conrado Israel</t>
  </si>
  <si>
    <t>NAA16</t>
  </si>
  <si>
    <t>Navarro Arenas Andrea Areli</t>
  </si>
  <si>
    <t>PDJ11</t>
  </si>
  <si>
    <t>Padilla Ruiz Jose Antonio</t>
  </si>
  <si>
    <t>0PG04</t>
  </si>
  <si>
    <t>Paleta Guadarrama Ricardo</t>
  </si>
  <si>
    <t>PNO16</t>
  </si>
  <si>
    <t>Patiño Navarro Oscar Martin</t>
  </si>
  <si>
    <t>0RA06</t>
  </si>
  <si>
    <t>Reyes Armadillo Jorge Andres</t>
  </si>
  <si>
    <t>0RF27</t>
  </si>
  <si>
    <t>Reyes Flores Alan Ricardo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</si>
  <si>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</si>
  <si>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</si>
  <si>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</si>
  <si>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</si>
  <si>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</si>
  <si>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</si>
  <si>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</si>
  <si>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</si>
  <si>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</si>
  <si>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</si>
  <si>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</si>
  <si>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</si>
  <si>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SLM15</t>
  </si>
  <si>
    <t>Solorzano Luna Mariana</t>
  </si>
  <si>
    <t>0TS31</t>
  </si>
  <si>
    <t>Tirado Saavedra Carlos Alejandro</t>
  </si>
  <si>
    <t>TDA18</t>
  </si>
  <si>
    <t>Toribio Del Angel Oscar</t>
  </si>
  <si>
    <t>TPG16</t>
  </si>
  <si>
    <t>Troncoso Peña Gerardo</t>
  </si>
  <si>
    <t>VH015</t>
  </si>
  <si>
    <t>Valdez Hernandez Elda Nely</t>
  </si>
  <si>
    <t>VGR22</t>
  </si>
  <si>
    <t>Vargas Gomez Raul Armando</t>
  </si>
  <si>
    <t>VCL19</t>
  </si>
  <si>
    <t>Vasquez Chaves Liliana Andrea</t>
  </si>
  <si>
    <t>Total Depto</t>
  </si>
  <si>
    <t xml:space="preserve">  -----------------------</t>
  </si>
  <si>
    <t>Departamento 2 1200XSERVICOS</t>
  </si>
  <si>
    <t>AR001</t>
  </si>
  <si>
    <t>Arvizu Rodriguez Alejandro Uriel</t>
  </si>
  <si>
    <t>0CT26</t>
  </si>
  <si>
    <t>Castañon Tavares Manuel</t>
  </si>
  <si>
    <t>0CO02</t>
  </si>
  <si>
    <t>Cortez Ovando Faustino Ali</t>
  </si>
  <si>
    <t>DGP07</t>
  </si>
  <si>
    <t>Dominguez Gudiño Omar</t>
  </si>
  <si>
    <t>GTD17</t>
  </si>
  <si>
    <t>Guzman Trejo Diego Arturo</t>
  </si>
  <si>
    <t>HAR22</t>
  </si>
  <si>
    <t>Hernandez Aguilar Roberto Carlos</t>
  </si>
  <si>
    <t>0HS11</t>
  </si>
  <si>
    <t>Hernandez Silva Edgar Samuel</t>
  </si>
  <si>
    <t>LOJ11</t>
  </si>
  <si>
    <t>Licea Ortiz Juan Daniel</t>
  </si>
  <si>
    <t>0MA08</t>
  </si>
  <si>
    <t>Martinez Alvarado  Adrian</t>
  </si>
  <si>
    <t>SMU03</t>
  </si>
  <si>
    <t>Matilde Santiago Uriel</t>
  </si>
  <si>
    <t>MSA27</t>
  </si>
  <si>
    <t>Morales Sanchez Angel</t>
  </si>
  <si>
    <t>NRJ12</t>
  </si>
  <si>
    <t>Nava Rubio Javier</t>
  </si>
  <si>
    <t>0NS26</t>
  </si>
  <si>
    <t>Nuñez De Jesus Jose Daniel</t>
  </si>
  <si>
    <t>0OB15</t>
  </si>
  <si>
    <t>Olvera Bautista J. Dolores  Gilberto</t>
  </si>
  <si>
    <t>0OS06</t>
  </si>
  <si>
    <t>Olvera Soto Luis Angel</t>
  </si>
  <si>
    <t>ONO28</t>
  </si>
  <si>
    <t>Orta Nieves Orlando</t>
  </si>
  <si>
    <t>PPE08</t>
  </si>
  <si>
    <t>0PP05</t>
  </si>
  <si>
    <t>Perez Perez Ismael</t>
  </si>
  <si>
    <t>RCI22</t>
  </si>
  <si>
    <t>Resendiz Campuzano Israel</t>
  </si>
  <si>
    <t>ROM28</t>
  </si>
  <si>
    <t>Romero Olvera Miguel Angel</t>
  </si>
  <si>
    <t>RVF25</t>
  </si>
  <si>
    <t>Ruiz Vargas Francisco De Jesus</t>
  </si>
  <si>
    <t>SMO22</t>
  </si>
  <si>
    <t>Salas Martinez Oscar Jesus</t>
  </si>
  <si>
    <t>SG005</t>
  </si>
  <si>
    <t>Saldaña Garcia Marco Antonio</t>
  </si>
  <si>
    <t>SR027</t>
  </si>
  <si>
    <t>Sanchez Rodriguez Fredy</t>
  </si>
  <si>
    <t>0TG06</t>
  </si>
  <si>
    <t>Tellez Gaytan Daniel</t>
  </si>
  <si>
    <t>VRJ19</t>
  </si>
  <si>
    <t>Vazquez Rangel Jose Eduardo</t>
  </si>
  <si>
    <t>VGJ22</t>
  </si>
  <si>
    <t>Vega Granados Juan Manuel</t>
  </si>
  <si>
    <t>0VR23</t>
  </si>
  <si>
    <t>Vega Rivera Ismael</t>
  </si>
  <si>
    <t xml:space="preserve">  =============</t>
  </si>
  <si>
    <t>Total Gral.</t>
  </si>
  <si>
    <t xml:space="preserve"> </t>
  </si>
  <si>
    <t>NOMBRE</t>
  </si>
  <si>
    <t>FECHA DE INGRESO</t>
  </si>
  <si>
    <t>SEMANA 36</t>
  </si>
  <si>
    <t>SEMANA 37</t>
  </si>
  <si>
    <t>SEMANA 38</t>
  </si>
  <si>
    <t>SEMANA 39</t>
  </si>
  <si>
    <t>SEMANA 40</t>
  </si>
  <si>
    <t>SEMANA 41</t>
  </si>
  <si>
    <t>SEMANA 42</t>
  </si>
  <si>
    <t>SEMANA 43</t>
  </si>
  <si>
    <t>SEMANA 44</t>
  </si>
  <si>
    <t>SEMANA 45</t>
  </si>
  <si>
    <t>SEMANA 46</t>
  </si>
  <si>
    <t>SEMANA 47</t>
  </si>
  <si>
    <t>TOTAL</t>
  </si>
  <si>
    <t>DIAS A DIVIDIR</t>
  </si>
  <si>
    <t>PROMEDIO</t>
  </si>
  <si>
    <t>DIAS AGUINALDO</t>
  </si>
  <si>
    <t>MONTO</t>
  </si>
  <si>
    <t>Arias Monroy Jose</t>
  </si>
  <si>
    <t>Carrasco Tovar Arturo</t>
  </si>
  <si>
    <t>Gaytan Martinez Raul</t>
  </si>
  <si>
    <t>Hernandez Solis Gumecindo</t>
  </si>
  <si>
    <t>Hurtado Pajaro Jose Eduardo</t>
  </si>
  <si>
    <t>Medina Castro Carlos Manuel</t>
  </si>
  <si>
    <t>Melendez Padilla Claudia Cristina</t>
  </si>
  <si>
    <t>Ruiz Rodriguez Omar</t>
  </si>
  <si>
    <t>Vazquez Chavez Liliana Andrea</t>
  </si>
  <si>
    <t>Aguilar Perez Marcos Artemio</t>
  </si>
  <si>
    <t>Alavez Lopez Inocencio</t>
  </si>
  <si>
    <t>Cancino Rodriguez Gregorio</t>
  </si>
  <si>
    <t>Enriquez Rubio Fernando</t>
  </si>
  <si>
    <t>Fonseca Gillen Jose Felipe</t>
  </si>
  <si>
    <t>Martinez Gallegos Luis Fernando</t>
  </si>
  <si>
    <t>Martinez Guerrero Leonel</t>
  </si>
  <si>
    <t>Martinez Lorenzo Luis Alejandro</t>
  </si>
  <si>
    <t>Olvera Hernandez Jose Tomas</t>
  </si>
  <si>
    <t>Paez Paredes Erick Jesus</t>
  </si>
  <si>
    <t>Resendiz Echeverria Mario Alberto</t>
  </si>
  <si>
    <t>Sanchez De Santiago Ricardo</t>
  </si>
  <si>
    <t>Sanchez Hurtado Carlos</t>
  </si>
  <si>
    <t>Vigueras Martinez Juan Carlos</t>
  </si>
  <si>
    <r>
      <t xml:space="preserve">Arias Monroy Jose </t>
    </r>
    <r>
      <rPr>
        <sz val="11"/>
        <color rgb="FFFF0000"/>
        <rFont val="Calibri"/>
        <family val="2"/>
        <scheme val="minor"/>
      </rPr>
      <t>SOLO SINDICATO</t>
    </r>
  </si>
  <si>
    <t>Ruiz Vargas Francisco de Jesus</t>
  </si>
  <si>
    <r>
      <t xml:space="preserve">Sanchez De Santiago Ricardo </t>
    </r>
    <r>
      <rPr>
        <sz val="11"/>
        <color rgb="FFFF0000"/>
        <rFont val="Calibri"/>
        <family val="2"/>
        <scheme val="minor"/>
      </rPr>
      <t>solo sindicato</t>
    </r>
  </si>
  <si>
    <t>00018</t>
  </si>
  <si>
    <t>0HS08</t>
  </si>
  <si>
    <t>0HP16</t>
  </si>
  <si>
    <t>0MC14</t>
  </si>
  <si>
    <t>00030</t>
  </si>
  <si>
    <t>0RR05</t>
  </si>
  <si>
    <t>0AP14</t>
  </si>
  <si>
    <t>0AL17</t>
  </si>
  <si>
    <t>0CR14</t>
  </si>
  <si>
    <t>0FG14</t>
  </si>
  <si>
    <t>000MG</t>
  </si>
  <si>
    <t>0ML23</t>
  </si>
  <si>
    <t>0OH11</t>
  </si>
  <si>
    <t>0RE14</t>
  </si>
  <si>
    <t>0SH17</t>
  </si>
  <si>
    <t>0VM14</t>
  </si>
  <si>
    <t>Valdez Martinez Martin</t>
  </si>
  <si>
    <t>0VM21</t>
  </si>
  <si>
    <t>Gaytan Martinez Raul SOLO SINDICATO</t>
  </si>
  <si>
    <r>
      <t xml:space="preserve">Gaytan Martinez Raul </t>
    </r>
    <r>
      <rPr>
        <sz val="11"/>
        <color rgb="FFFF0000"/>
        <rFont val="Calibri"/>
        <family val="2"/>
        <scheme val="minor"/>
      </rPr>
      <t>SOLO SINDICATO</t>
    </r>
  </si>
  <si>
    <t>Vasquez chaves Liliana Andrea</t>
  </si>
  <si>
    <t>0ER14</t>
  </si>
  <si>
    <t>0MG14</t>
  </si>
  <si>
    <t>Arias Monroy Jose SOLO SINDICATO</t>
  </si>
  <si>
    <t>Sanchez De Santiago Ricardo solo sindicato</t>
  </si>
  <si>
    <t>ASIMILADOS PAGO</t>
  </si>
  <si>
    <t>NOTA: SE REALIZARAN DOS DEPOSITOS Y FACURAS</t>
  </si>
  <si>
    <t>FACTURA 1</t>
  </si>
  <si>
    <t>FACTURA 2</t>
  </si>
  <si>
    <t>2% NOMINA</t>
  </si>
  <si>
    <t>SUBTOTAL</t>
  </si>
  <si>
    <t>IVA</t>
  </si>
  <si>
    <t>COMIONES</t>
  </si>
  <si>
    <t>011 INGENIERIA FISCAL LABORAL SC  -- SEM QM</t>
  </si>
  <si>
    <t>Gratificación</t>
  </si>
  <si>
    <t>Pension Alimenticia</t>
  </si>
  <si>
    <t>I.S.R. (sp)</t>
  </si>
  <si>
    <t>011 SINDICATO ASOCIACIÓN  --  SEM QM</t>
  </si>
  <si>
    <t>Apoyo Clausula 23 cc</t>
  </si>
  <si>
    <t>otros</t>
  </si>
  <si>
    <t>otros 1</t>
  </si>
  <si>
    <t>ASIMILADOS</t>
  </si>
  <si>
    <t>Periodo Periodo Extraordinario-2 del 2016-12-19 al 2016-12-19</t>
  </si>
  <si>
    <t>Codigo</t>
  </si>
  <si>
    <t>Cuenta</t>
  </si>
  <si>
    <t>Metodo de pago</t>
  </si>
  <si>
    <t>Importe</t>
  </si>
  <si>
    <t>Nombre</t>
  </si>
  <si>
    <t>28 Tarjeta de Débito</t>
  </si>
  <si>
    <t>Total Tarjeta de Débito</t>
  </si>
  <si>
    <t>Total de movimientos 90</t>
  </si>
  <si>
    <t xml:space="preserve">BANORTE </t>
  </si>
  <si>
    <t>Total Transferencia electrónica de fondos</t>
  </si>
  <si>
    <t>Total de movimientos 1</t>
  </si>
  <si>
    <t xml:space="preserve">01 Efectivo </t>
  </si>
  <si>
    <t>Efectivo</t>
  </si>
  <si>
    <t>Total de movimientos 7</t>
  </si>
  <si>
    <t>Total Efectivo</t>
  </si>
  <si>
    <t>Total de movimientos 99</t>
  </si>
  <si>
    <t>CUENTA BANAMEX</t>
  </si>
  <si>
    <t>CTA BANAMEX 8258146 CLAVE 002680902882581467</t>
  </si>
  <si>
    <t>CTA BANAMEX</t>
  </si>
  <si>
    <t>CLAVE 002680902882581467</t>
  </si>
  <si>
    <t>Transferencia electrónica de fondos</t>
  </si>
  <si>
    <t>Total de movimientos 2</t>
  </si>
  <si>
    <t>Total de movimientos 3</t>
  </si>
  <si>
    <t>Total de movimientos 94</t>
  </si>
  <si>
    <t>011 SINDICATO SEM QM</t>
  </si>
  <si>
    <t>0122</t>
  </si>
  <si>
    <t>0174544935</t>
  </si>
  <si>
    <t>012222001745449351</t>
  </si>
  <si>
    <t>1883</t>
  </si>
  <si>
    <t>012680029188736070</t>
  </si>
  <si>
    <t>1884</t>
  </si>
  <si>
    <t>012680029289802337</t>
  </si>
  <si>
    <t>1890</t>
  </si>
  <si>
    <t>012680029462094409</t>
  </si>
  <si>
    <t>012680026485143563</t>
  </si>
  <si>
    <t>012680026485143644</t>
  </si>
  <si>
    <t>1907</t>
  </si>
  <si>
    <t>012680029708888939</t>
  </si>
  <si>
    <t>1908</t>
  </si>
  <si>
    <t>012680026599739740</t>
  </si>
  <si>
    <t>1912</t>
  </si>
  <si>
    <t>012680027585943688</t>
  </si>
  <si>
    <t>1913</t>
  </si>
  <si>
    <t>012680026503467480</t>
  </si>
  <si>
    <t>1916</t>
  </si>
  <si>
    <t>012680029401596706</t>
  </si>
  <si>
    <t>012680028484782363</t>
  </si>
  <si>
    <t>1925</t>
  </si>
  <si>
    <t>012680028542214948</t>
  </si>
  <si>
    <t>1928</t>
  </si>
  <si>
    <t>012680028895141043</t>
  </si>
  <si>
    <t>1929</t>
  </si>
  <si>
    <t>012680028895111646</t>
  </si>
  <si>
    <t>1931</t>
  </si>
  <si>
    <t>012680028964551823</t>
  </si>
  <si>
    <t>012680014446653761</t>
  </si>
  <si>
    <t>1936</t>
  </si>
  <si>
    <t>012680029527086048</t>
  </si>
  <si>
    <t>1937</t>
  </si>
  <si>
    <t>012680027144745625</t>
  </si>
  <si>
    <t>1938</t>
  </si>
  <si>
    <t>012680014150433523</t>
  </si>
  <si>
    <t>1939</t>
  </si>
  <si>
    <t>012680029874133275</t>
  </si>
  <si>
    <t>1940</t>
  </si>
  <si>
    <t>012680029651068505</t>
  </si>
  <si>
    <t>1943</t>
  </si>
  <si>
    <t>012680029506124219</t>
  </si>
  <si>
    <t>1944</t>
  </si>
  <si>
    <t>012680028597042136</t>
  </si>
  <si>
    <t>1945</t>
  </si>
  <si>
    <t>012680028937081870</t>
  </si>
  <si>
    <t>1947</t>
  </si>
  <si>
    <t>012680029475201904</t>
  </si>
  <si>
    <t>1948</t>
  </si>
  <si>
    <t>012680029355823347</t>
  </si>
  <si>
    <t>1950</t>
  </si>
  <si>
    <t>012680029328793954</t>
  </si>
  <si>
    <t>1954</t>
  </si>
  <si>
    <t>012680029152755391</t>
  </si>
  <si>
    <t>1955</t>
  </si>
  <si>
    <t>012680029670936320</t>
  </si>
  <si>
    <t>1956</t>
  </si>
  <si>
    <t>012680029953187773</t>
  </si>
  <si>
    <t>1957</t>
  </si>
  <si>
    <t>012680029591619454</t>
  </si>
  <si>
    <t>1958</t>
  </si>
  <si>
    <t>012680028616741295</t>
  </si>
  <si>
    <t>1959</t>
  </si>
  <si>
    <t>012680029591191671</t>
  </si>
  <si>
    <t>1961</t>
  </si>
  <si>
    <t>012680011664212534</t>
  </si>
  <si>
    <t>1962</t>
  </si>
  <si>
    <t>012680011440078086</t>
  </si>
  <si>
    <t>1965</t>
  </si>
  <si>
    <t>012680029196858393</t>
  </si>
  <si>
    <t>1969</t>
  </si>
  <si>
    <t>012680011166184995</t>
  </si>
  <si>
    <t>1970</t>
  </si>
  <si>
    <t>012680029288601063</t>
  </si>
  <si>
    <t>1971</t>
  </si>
  <si>
    <t>012680011796750786</t>
  </si>
  <si>
    <t>1972</t>
  </si>
  <si>
    <t>012246027479106577</t>
  </si>
  <si>
    <t>1973</t>
  </si>
  <si>
    <t>012680011754375048</t>
  </si>
  <si>
    <t>1974</t>
  </si>
  <si>
    <t>012680011716467538</t>
  </si>
  <si>
    <t>1975</t>
  </si>
  <si>
    <t>012680026719035787</t>
  </si>
  <si>
    <t>1977</t>
  </si>
  <si>
    <t>012685029607104748</t>
  </si>
  <si>
    <t>1979</t>
  </si>
  <si>
    <t>012680028361265107</t>
  </si>
  <si>
    <t>1980</t>
  </si>
  <si>
    <t>1463375854</t>
  </si>
  <si>
    <t>012680014633758547</t>
  </si>
  <si>
    <t>1982</t>
  </si>
  <si>
    <t>012680029835589088</t>
  </si>
  <si>
    <t>1985</t>
  </si>
  <si>
    <t>012680011439468788</t>
  </si>
  <si>
    <t>1986</t>
  </si>
  <si>
    <t>012180028512549952</t>
  </si>
  <si>
    <t>1987</t>
  </si>
  <si>
    <t>012680027234619043</t>
  </si>
  <si>
    <t>1988</t>
  </si>
  <si>
    <t>012680028565624340</t>
  </si>
  <si>
    <t>012680027780344273</t>
  </si>
  <si>
    <t>2506</t>
  </si>
  <si>
    <t>012680011285321176</t>
  </si>
  <si>
    <t>2620</t>
  </si>
  <si>
    <t>012680028711326447</t>
  </si>
  <si>
    <t>2639</t>
  </si>
  <si>
    <t>012680011960480646</t>
  </si>
  <si>
    <t>2645</t>
  </si>
  <si>
    <t>0419344494</t>
  </si>
  <si>
    <t>2832</t>
  </si>
  <si>
    <t>012680011280314366</t>
  </si>
  <si>
    <t>2876</t>
  </si>
  <si>
    <t>012680015007169525</t>
  </si>
  <si>
    <t>2877</t>
  </si>
  <si>
    <t>Total de movimientos 91</t>
  </si>
  <si>
    <t>ARIAS MONROY JOSE</t>
  </si>
  <si>
    <t>VaZquez ChaveZ Liliana Andrea</t>
  </si>
  <si>
    <t>011 ASIMILADOS   SEM QM</t>
  </si>
  <si>
    <t>5 % COMISIÓN</t>
  </si>
  <si>
    <t>Sanchez De Santiago RicardO</t>
  </si>
  <si>
    <r>
      <t xml:space="preserve">Camacho Hernandez Leopoldo  </t>
    </r>
    <r>
      <rPr>
        <sz val="11"/>
        <color rgb="FFFF0000"/>
        <rFont val="Calibri"/>
        <family val="2"/>
        <scheme val="minor"/>
      </rPr>
      <t>SOLO SINDICATO</t>
    </r>
  </si>
  <si>
    <t>QUERETARO MOTORS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</si>
  <si>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</si>
  <si>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</si>
  <si>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</si>
  <si>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</si>
  <si>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</si>
  <si>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</si>
  <si>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</si>
  <si>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</si>
  <si>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</si>
  <si>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</si>
  <si>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DESGLOSE DE NOMINA</t>
  </si>
  <si>
    <t>AGUINALDO SEMANAL</t>
  </si>
  <si>
    <t>VENTAS</t>
  </si>
  <si>
    <t>SERVICIO</t>
  </si>
  <si>
    <t>SEMINUEVOS</t>
  </si>
  <si>
    <t>ADMON SERVICIO</t>
  </si>
  <si>
    <t>ADMINISTRACION</t>
  </si>
  <si>
    <t>ADMON VENTAS</t>
  </si>
</sst>
</file>

<file path=xl/styles.xml><?xml version="1.0" encoding="utf-8"?>
<styleSheet xmlns="http://schemas.openxmlformats.org/spreadsheetml/2006/main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0\ ;\-#,##0.00\ ;&quot; -&quot;#\ ;@\ "/>
    <numFmt numFmtId="166" formatCode="_-* #,##0.00_-;\-* #,##0.00_-;_-* \-??_-;_-@_-"/>
    <numFmt numFmtId="167" formatCode="_(* #,##0.00_);_(* \(#,##0.00\);_(* &quot;-&quot;??_);_(@_)"/>
    <numFmt numFmtId="168" formatCode="_(&quot;$&quot;* #,##0.00_);_(&quot;$&quot;* \(#,##0.00\);_(&quot;$&quot;* &quot;-&quot;??_);_(@_)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8"/>
      <color rgb="FF92D050"/>
      <name val="Arial"/>
      <family val="2"/>
    </font>
    <font>
      <sz val="10"/>
      <name val="Arial"/>
      <family val="2"/>
      <charset val="1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304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9" fillId="0" borderId="0"/>
    <xf numFmtId="43" fontId="29" fillId="0" borderId="0" applyFill="0" applyBorder="0" applyAlignment="0" applyProtection="0"/>
    <xf numFmtId="0" fontId="34" fillId="0" borderId="0"/>
    <xf numFmtId="0" fontId="29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43" fontId="29" fillId="0" borderId="0" applyFill="0" applyBorder="0" applyAlignment="0" applyProtection="0"/>
    <xf numFmtId="166" fontId="29" fillId="0" borderId="0" applyFill="0" applyBorder="0" applyAlignment="0" applyProtection="0"/>
    <xf numFmtId="166" fontId="29" fillId="0" borderId="0" applyFill="0" applyBorder="0" applyAlignment="0" applyProtection="0"/>
    <xf numFmtId="165" fontId="29" fillId="0" borderId="0" applyFill="0" applyBorder="0" applyAlignment="0" applyProtection="0"/>
    <xf numFmtId="165" fontId="29" fillId="0" borderId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166" fontId="34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29" fillId="0" borderId="0"/>
    <xf numFmtId="0" fontId="1" fillId="0" borderId="0"/>
    <xf numFmtId="2" fontId="39" fillId="0" borderId="0">
      <alignment horizontal="center"/>
    </xf>
    <xf numFmtId="2" fontId="39" fillId="0" borderId="0">
      <alignment horizontal="center"/>
    </xf>
    <xf numFmtId="2" fontId="39" fillId="0" borderId="0">
      <alignment horizontal="center"/>
    </xf>
    <xf numFmtId="0" fontId="1" fillId="0" borderId="0"/>
    <xf numFmtId="2" fontId="39" fillId="0" borderId="0">
      <alignment horizontal="center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1" fillId="0" borderId="0"/>
    <xf numFmtId="0" fontId="29" fillId="0" borderId="0"/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29" fillId="0" borderId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ill="0" applyBorder="0" applyAlignment="0" applyProtection="0"/>
    <xf numFmtId="43" fontId="29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2" fontId="39" fillId="0" borderId="0">
      <alignment horizontal="center"/>
    </xf>
    <xf numFmtId="2" fontId="39" fillId="0" borderId="0">
      <alignment horizontal="center"/>
    </xf>
    <xf numFmtId="0" fontId="29" fillId="0" borderId="0"/>
    <xf numFmtId="0" fontId="29" fillId="0" borderId="0"/>
    <xf numFmtId="2" fontId="39" fillId="0" borderId="0">
      <alignment horizontal="center"/>
    </xf>
    <xf numFmtId="0" fontId="29" fillId="0" borderId="0"/>
    <xf numFmtId="0" fontId="29" fillId="0" borderId="0"/>
    <xf numFmtId="0" fontId="29" fillId="0" borderId="0"/>
    <xf numFmtId="0" fontId="1" fillId="0" borderId="0"/>
    <xf numFmtId="2" fontId="39" fillId="0" borderId="0">
      <alignment horizontal="center"/>
    </xf>
    <xf numFmtId="0" fontId="1" fillId="0" borderId="0"/>
    <xf numFmtId="0" fontId="41" fillId="0" borderId="0"/>
    <xf numFmtId="0" fontId="41" fillId="0" borderId="0"/>
    <xf numFmtId="2" fontId="39" fillId="0" borderId="0">
      <alignment horizontal="center"/>
    </xf>
    <xf numFmtId="0" fontId="1" fillId="0" borderId="0"/>
    <xf numFmtId="0" fontId="41" fillId="0" borderId="0"/>
    <xf numFmtId="0" fontId="1" fillId="0" borderId="0"/>
    <xf numFmtId="0" fontId="41" fillId="0" borderId="0"/>
    <xf numFmtId="0" fontId="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41" fillId="0" borderId="0"/>
    <xf numFmtId="0" fontId="41" fillId="0" borderId="0"/>
    <xf numFmtId="2" fontId="39" fillId="0" borderId="0">
      <alignment horizontal="center"/>
    </xf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2" fontId="39" fillId="0" borderId="0">
      <alignment horizontal="center"/>
    </xf>
    <xf numFmtId="0" fontId="4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2" fontId="39" fillId="0" borderId="0">
      <alignment horizontal="center"/>
    </xf>
    <xf numFmtId="0" fontId="41" fillId="0" borderId="0"/>
    <xf numFmtId="0" fontId="41" fillId="0" borderId="0"/>
    <xf numFmtId="0" fontId="41" fillId="0" borderId="0"/>
    <xf numFmtId="0" fontId="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41" fillId="0" borderId="0"/>
    <xf numFmtId="2" fontId="39" fillId="0" borderId="0">
      <alignment horizontal="center"/>
    </xf>
    <xf numFmtId="2" fontId="39" fillId="0" borderId="0">
      <alignment horizontal="center"/>
    </xf>
    <xf numFmtId="0" fontId="41" fillId="0" borderId="0"/>
    <xf numFmtId="0" fontId="1" fillId="0" borderId="0"/>
    <xf numFmtId="2" fontId="39" fillId="0" borderId="0">
      <alignment horizontal="center"/>
    </xf>
    <xf numFmtId="2" fontId="39" fillId="0" borderId="0">
      <alignment horizontal="center"/>
    </xf>
    <xf numFmtId="2" fontId="39" fillId="0" borderId="0">
      <alignment horizontal="center"/>
    </xf>
    <xf numFmtId="0" fontId="1" fillId="0" borderId="0"/>
    <xf numFmtId="2" fontId="39" fillId="0" borderId="0">
      <alignment horizontal="center"/>
    </xf>
    <xf numFmtId="2" fontId="39" fillId="0" borderId="0">
      <alignment horizontal="center"/>
    </xf>
    <xf numFmtId="2" fontId="39" fillId="0" borderId="0">
      <alignment horizontal="center"/>
    </xf>
    <xf numFmtId="0" fontId="1" fillId="0" borderId="0"/>
    <xf numFmtId="0" fontId="41" fillId="0" borderId="0"/>
    <xf numFmtId="0" fontId="41" fillId="0" borderId="0"/>
    <xf numFmtId="0" fontId="1" fillId="0" borderId="0"/>
    <xf numFmtId="2" fontId="39" fillId="0" borderId="0">
      <alignment horizontal="center"/>
    </xf>
    <xf numFmtId="0" fontId="1" fillId="0" borderId="0"/>
    <xf numFmtId="2" fontId="39" fillId="0" borderId="0">
      <alignment horizontal="center"/>
    </xf>
    <xf numFmtId="0" fontId="41" fillId="0" borderId="0"/>
    <xf numFmtId="0" fontId="41" fillId="0" borderId="0"/>
    <xf numFmtId="2" fontId="39" fillId="0" borderId="0">
      <alignment horizontal="center"/>
    </xf>
    <xf numFmtId="2" fontId="39" fillId="0" borderId="0">
      <alignment horizontal="center"/>
    </xf>
    <xf numFmtId="2" fontId="39" fillId="0" borderId="0">
      <alignment horizontal="center"/>
    </xf>
    <xf numFmtId="0" fontId="29" fillId="0" borderId="0"/>
    <xf numFmtId="2" fontId="39" fillId="0" borderId="0">
      <alignment horizontal="center"/>
    </xf>
    <xf numFmtId="0" fontId="29" fillId="0" borderId="0"/>
    <xf numFmtId="0" fontId="29" fillId="0" borderId="0"/>
    <xf numFmtId="0" fontId="29" fillId="0" borderId="0"/>
    <xf numFmtId="2" fontId="39" fillId="0" borderId="0">
      <alignment horizontal="center"/>
    </xf>
    <xf numFmtId="0" fontId="29" fillId="0" borderId="0"/>
    <xf numFmtId="0" fontId="29" fillId="0" borderId="0"/>
    <xf numFmtId="0" fontId="29" fillId="0" borderId="0"/>
    <xf numFmtId="0" fontId="29" fillId="0" borderId="0"/>
    <xf numFmtId="2" fontId="39" fillId="0" borderId="0">
      <alignment horizontal="center"/>
    </xf>
    <xf numFmtId="0" fontId="29" fillId="0" borderId="0"/>
    <xf numFmtId="0" fontId="29" fillId="0" borderId="0"/>
    <xf numFmtId="0" fontId="29" fillId="0" borderId="0"/>
    <xf numFmtId="0" fontId="29" fillId="0" borderId="0"/>
    <xf numFmtId="2" fontId="39" fillId="0" borderId="0">
      <alignment horizontal="center"/>
    </xf>
    <xf numFmtId="0" fontId="29" fillId="0" borderId="0"/>
    <xf numFmtId="2" fontId="39" fillId="0" borderId="0">
      <alignment horizontal="center"/>
    </xf>
    <xf numFmtId="2" fontId="39" fillId="0" borderId="0">
      <alignment horizontal="center"/>
    </xf>
    <xf numFmtId="2" fontId="39" fillId="0" borderId="0">
      <alignment horizontal="center"/>
    </xf>
    <xf numFmtId="0" fontId="29" fillId="0" borderId="0"/>
    <xf numFmtId="2" fontId="39" fillId="0" borderId="0">
      <alignment horizontal="center"/>
    </xf>
    <xf numFmtId="2" fontId="39" fillId="0" borderId="0">
      <alignment horizontal="center"/>
    </xf>
    <xf numFmtId="2" fontId="39" fillId="0" borderId="0">
      <alignment horizontal="center"/>
    </xf>
    <xf numFmtId="0" fontId="29" fillId="0" borderId="0"/>
    <xf numFmtId="2" fontId="39" fillId="0" borderId="0">
      <alignment horizontal="center"/>
    </xf>
    <xf numFmtId="2" fontId="39" fillId="0" borderId="0">
      <alignment horizontal="center"/>
    </xf>
    <xf numFmtId="2" fontId="39" fillId="0" borderId="0">
      <alignment horizontal="center"/>
    </xf>
    <xf numFmtId="2" fontId="39" fillId="0" borderId="0">
      <alignment horizontal="center"/>
    </xf>
    <xf numFmtId="0" fontId="29" fillId="0" borderId="0"/>
    <xf numFmtId="2" fontId="39" fillId="0" borderId="0">
      <alignment horizontal="center"/>
    </xf>
    <xf numFmtId="2" fontId="39" fillId="0" borderId="0">
      <alignment horizontal="center"/>
    </xf>
    <xf numFmtId="0" fontId="29" fillId="0" borderId="0"/>
    <xf numFmtId="0" fontId="29" fillId="0" borderId="0"/>
    <xf numFmtId="0" fontId="29" fillId="0" borderId="0"/>
    <xf numFmtId="0" fontId="29" fillId="0" borderId="0"/>
    <xf numFmtId="2" fontId="39" fillId="0" borderId="0">
      <alignment horizontal="center"/>
    </xf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29" fillId="0" borderId="0"/>
    <xf numFmtId="0" fontId="29" fillId="0" borderId="0"/>
    <xf numFmtId="0" fontId="1" fillId="0" borderId="0"/>
    <xf numFmtId="0" fontId="29" fillId="0" borderId="0"/>
    <xf numFmtId="0" fontId="29" fillId="0" borderId="0"/>
    <xf numFmtId="0" fontId="41" fillId="0" borderId="0"/>
    <xf numFmtId="2" fontId="39" fillId="0" borderId="0">
      <alignment horizontal="center"/>
    </xf>
    <xf numFmtId="2" fontId="39" fillId="0" borderId="0">
      <alignment horizontal="center"/>
    </xf>
    <xf numFmtId="0" fontId="41" fillId="0" borderId="0"/>
    <xf numFmtId="0" fontId="41" fillId="0" borderId="0"/>
    <xf numFmtId="2" fontId="39" fillId="0" borderId="0">
      <alignment horizontal="center"/>
    </xf>
    <xf numFmtId="0" fontId="41" fillId="0" borderId="0"/>
    <xf numFmtId="2" fontId="39" fillId="0" borderId="0">
      <alignment horizontal="center"/>
    </xf>
    <xf numFmtId="0" fontId="41" fillId="0" borderId="0"/>
    <xf numFmtId="2" fontId="39" fillId="0" borderId="0">
      <alignment horizontal="center"/>
    </xf>
    <xf numFmtId="0" fontId="41" fillId="0" borderId="0"/>
    <xf numFmtId="0" fontId="41" fillId="0" borderId="0"/>
    <xf numFmtId="0" fontId="41" fillId="0" borderId="0"/>
    <xf numFmtId="2" fontId="39" fillId="0" borderId="0">
      <alignment horizontal="center"/>
    </xf>
    <xf numFmtId="0" fontId="41" fillId="0" borderId="0"/>
    <xf numFmtId="0" fontId="41" fillId="0" borderId="0"/>
    <xf numFmtId="0" fontId="41" fillId="0" borderId="0"/>
    <xf numFmtId="0" fontId="41" fillId="0" borderId="0"/>
    <xf numFmtId="2" fontId="39" fillId="0" borderId="0">
      <alignment horizontal="center"/>
    </xf>
    <xf numFmtId="0" fontId="41" fillId="0" borderId="0"/>
    <xf numFmtId="0" fontId="41" fillId="0" borderId="0"/>
    <xf numFmtId="0" fontId="41" fillId="0" borderId="0"/>
    <xf numFmtId="2" fontId="39" fillId="0" borderId="0">
      <alignment horizontal="center"/>
    </xf>
    <xf numFmtId="0" fontId="41" fillId="0" borderId="0"/>
    <xf numFmtId="2" fontId="39" fillId="0" borderId="0">
      <alignment horizontal="center"/>
    </xf>
    <xf numFmtId="2" fontId="39" fillId="0" borderId="0">
      <alignment horizontal="center"/>
    </xf>
    <xf numFmtId="2" fontId="39" fillId="0" borderId="0">
      <alignment horizontal="center"/>
    </xf>
    <xf numFmtId="0" fontId="41" fillId="0" borderId="0"/>
    <xf numFmtId="2" fontId="39" fillId="0" borderId="0">
      <alignment horizontal="center"/>
    </xf>
    <xf numFmtId="2" fontId="39" fillId="0" borderId="0">
      <alignment horizontal="center"/>
    </xf>
    <xf numFmtId="2" fontId="39" fillId="0" borderId="0">
      <alignment horizontal="center"/>
    </xf>
    <xf numFmtId="0" fontId="41" fillId="0" borderId="0"/>
    <xf numFmtId="2" fontId="39" fillId="0" borderId="0">
      <alignment horizontal="center"/>
    </xf>
    <xf numFmtId="2" fontId="39" fillId="0" borderId="0">
      <alignment horizontal="center"/>
    </xf>
    <xf numFmtId="0" fontId="41" fillId="0" borderId="0"/>
    <xf numFmtId="2" fontId="39" fillId="0" borderId="0">
      <alignment horizontal="center"/>
    </xf>
    <xf numFmtId="0" fontId="41" fillId="0" borderId="0"/>
    <xf numFmtId="2" fontId="39" fillId="0" borderId="0">
      <alignment horizontal="center"/>
    </xf>
    <xf numFmtId="0" fontId="41" fillId="0" borderId="0"/>
    <xf numFmtId="0" fontId="41" fillId="0" borderId="0"/>
    <xf numFmtId="0" fontId="41" fillId="0" borderId="0"/>
    <xf numFmtId="2" fontId="39" fillId="0" borderId="0">
      <alignment horizontal="center"/>
    </xf>
    <xf numFmtId="0" fontId="41" fillId="0" borderId="0"/>
    <xf numFmtId="0" fontId="41" fillId="0" borderId="0"/>
    <xf numFmtId="0" fontId="41" fillId="0" borderId="0"/>
    <xf numFmtId="0" fontId="41" fillId="0" borderId="0"/>
    <xf numFmtId="2" fontId="39" fillId="0" borderId="0">
      <alignment horizontal="center"/>
    </xf>
    <xf numFmtId="0" fontId="41" fillId="0" borderId="0"/>
    <xf numFmtId="0" fontId="41" fillId="0" borderId="0"/>
    <xf numFmtId="2" fontId="39" fillId="0" borderId="0">
      <alignment horizontal="center"/>
    </xf>
    <xf numFmtId="0" fontId="41" fillId="0" borderId="0"/>
    <xf numFmtId="2" fontId="39" fillId="0" borderId="0">
      <alignment horizontal="center"/>
    </xf>
    <xf numFmtId="0" fontId="41" fillId="0" borderId="0"/>
    <xf numFmtId="2" fontId="39" fillId="0" borderId="0">
      <alignment horizontal="center"/>
    </xf>
    <xf numFmtId="2" fontId="39" fillId="0" borderId="0">
      <alignment horizontal="center"/>
    </xf>
    <xf numFmtId="2" fontId="39" fillId="0" borderId="0">
      <alignment horizontal="center"/>
    </xf>
    <xf numFmtId="0" fontId="41" fillId="0" borderId="0"/>
    <xf numFmtId="2" fontId="39" fillId="0" borderId="0">
      <alignment horizontal="center"/>
    </xf>
    <xf numFmtId="2" fontId="39" fillId="0" borderId="0">
      <alignment horizontal="center"/>
    </xf>
    <xf numFmtId="2" fontId="39" fillId="0" borderId="0">
      <alignment horizontal="center"/>
    </xf>
    <xf numFmtId="2" fontId="39" fillId="0" borderId="0">
      <alignment horizontal="center"/>
    </xf>
    <xf numFmtId="0" fontId="41" fillId="0" borderId="0"/>
    <xf numFmtId="2" fontId="39" fillId="0" borderId="0">
      <alignment horizontal="center"/>
    </xf>
    <xf numFmtId="2" fontId="39" fillId="0" borderId="0">
      <alignment horizontal="center"/>
    </xf>
    <xf numFmtId="2" fontId="39" fillId="0" borderId="0">
      <alignment horizontal="center"/>
    </xf>
    <xf numFmtId="0" fontId="41" fillId="0" borderId="0"/>
    <xf numFmtId="2" fontId="39" fillId="0" borderId="0">
      <alignment horizontal="center"/>
    </xf>
    <xf numFmtId="0" fontId="41" fillId="0" borderId="0"/>
    <xf numFmtId="0" fontId="41" fillId="0" borderId="0"/>
    <xf numFmtId="0" fontId="41" fillId="0" borderId="0"/>
    <xf numFmtId="2" fontId="39" fillId="0" borderId="0">
      <alignment horizontal="center"/>
    </xf>
    <xf numFmtId="0" fontId="41" fillId="0" borderId="0"/>
    <xf numFmtId="0" fontId="41" fillId="0" borderId="0"/>
    <xf numFmtId="0" fontId="41" fillId="0" borderId="0"/>
    <xf numFmtId="2" fontId="39" fillId="0" borderId="0">
      <alignment horizontal="center"/>
    </xf>
    <xf numFmtId="0" fontId="41" fillId="0" borderId="0"/>
    <xf numFmtId="0" fontId="41" fillId="0" borderId="0"/>
    <xf numFmtId="0" fontId="41" fillId="0" borderId="0"/>
    <xf numFmtId="2" fontId="39" fillId="0" borderId="0">
      <alignment horizontal="center"/>
    </xf>
    <xf numFmtId="0" fontId="41" fillId="0" borderId="0"/>
    <xf numFmtId="2" fontId="39" fillId="0" borderId="0">
      <alignment horizontal="center"/>
    </xf>
    <xf numFmtId="2" fontId="39" fillId="0" borderId="0">
      <alignment horizontal="center"/>
    </xf>
    <xf numFmtId="2" fontId="39" fillId="0" borderId="0">
      <alignment horizontal="center"/>
    </xf>
    <xf numFmtId="0" fontId="41" fillId="0" borderId="0"/>
    <xf numFmtId="2" fontId="39" fillId="0" borderId="0">
      <alignment horizontal="center"/>
    </xf>
    <xf numFmtId="2" fontId="39" fillId="0" borderId="0">
      <alignment horizontal="center"/>
    </xf>
    <xf numFmtId="2" fontId="39" fillId="0" borderId="0">
      <alignment horizontal="center"/>
    </xf>
    <xf numFmtId="2" fontId="39" fillId="0" borderId="0">
      <alignment horizontal="center"/>
    </xf>
    <xf numFmtId="0" fontId="41" fillId="0" borderId="0"/>
    <xf numFmtId="2" fontId="39" fillId="0" borderId="0">
      <alignment horizontal="center"/>
    </xf>
    <xf numFmtId="43" fontId="29" fillId="0" borderId="0" applyFill="0" applyBorder="0" applyAlignment="0" applyProtection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44" fontId="29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" fontId="39" fillId="0" borderId="0">
      <alignment horizontal="center"/>
    </xf>
    <xf numFmtId="0" fontId="29" fillId="0" borderId="0"/>
    <xf numFmtId="0" fontId="1" fillId="0" borderId="0"/>
    <xf numFmtId="0" fontId="29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2" fontId="39" fillId="0" borderId="0">
      <alignment horizontal="center"/>
    </xf>
    <xf numFmtId="0" fontId="29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2" fontId="39" fillId="0" borderId="0">
      <alignment horizontal="center"/>
    </xf>
    <xf numFmtId="0" fontId="1" fillId="0" borderId="0"/>
    <xf numFmtId="2" fontId="39" fillId="0" borderId="0">
      <alignment horizontal="center"/>
    </xf>
    <xf numFmtId="2" fontId="39" fillId="0" borderId="0">
      <alignment horizontal="center"/>
    </xf>
    <xf numFmtId="0" fontId="29" fillId="0" borderId="0"/>
    <xf numFmtId="2" fontId="39" fillId="0" borderId="0">
      <alignment horizontal="center"/>
    </xf>
    <xf numFmtId="2" fontId="39" fillId="0" borderId="0">
      <alignment horizontal="center"/>
    </xf>
    <xf numFmtId="0" fontId="29" fillId="0" borderId="0"/>
    <xf numFmtId="0" fontId="29" fillId="0" borderId="0"/>
    <xf numFmtId="0" fontId="1" fillId="0" borderId="0"/>
    <xf numFmtId="0" fontId="29" fillId="0" borderId="0"/>
    <xf numFmtId="0" fontId="29" fillId="0" borderId="0"/>
    <xf numFmtId="2" fontId="39" fillId="0" borderId="0">
      <alignment horizontal="center"/>
    </xf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1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43" fontId="29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43" fontId="29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9" fillId="0" borderId="0" applyFon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9" fillId="0" borderId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9" fillId="0" borderId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9" fillId="0" borderId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9" fillId="0" borderId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9" fillId="0" borderId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9" fillId="0" borderId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9" fillId="0" borderId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9" fillId="0" borderId="0"/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9" fillId="0" borderId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9" fillId="0" borderId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9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9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9" fillId="0" borderId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9" fillId="0" borderId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9" fillId="0" borderId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/>
    <xf numFmtId="0" fontId="29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9" fillId="0" borderId="0"/>
    <xf numFmtId="0" fontId="55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9" fillId="0" borderId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9" fillId="0" borderId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9" fillId="0" borderId="0"/>
    <xf numFmtId="0" fontId="29" fillId="0" borderId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9" fillId="0" borderId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9" fillId="0" borderId="0"/>
    <xf numFmtId="0" fontId="55" fillId="0" borderId="0" applyNumberFormat="0" applyFill="0" applyBorder="0" applyAlignment="0" applyProtection="0"/>
    <xf numFmtId="0" fontId="29" fillId="0" borderId="0"/>
    <xf numFmtId="0" fontId="29" fillId="0" borderId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9" fillId="0" borderId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9" fillId="0" borderId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9" fillId="0" borderId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9" fillId="0" borderId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9" fillId="0" borderId="0"/>
    <xf numFmtId="0" fontId="43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29" fillId="0" borderId="0"/>
    <xf numFmtId="0" fontId="55" fillId="0" borderId="0" applyNumberFormat="0" applyFill="0" applyBorder="0" applyAlignment="0" applyProtection="0"/>
    <xf numFmtId="0" fontId="29" fillId="0" borderId="0"/>
    <xf numFmtId="0" fontId="29" fillId="0" borderId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9" fillId="0" borderId="0"/>
    <xf numFmtId="0" fontId="55" fillId="0" borderId="0" applyNumberFormat="0" applyFill="0" applyBorder="0" applyAlignment="0" applyProtection="0"/>
    <xf numFmtId="0" fontId="29" fillId="0" borderId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9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9" fillId="0" borderId="0"/>
    <xf numFmtId="0" fontId="55" fillId="0" borderId="0" applyNumberFormat="0" applyFill="0" applyBorder="0" applyAlignment="0" applyProtection="0"/>
    <xf numFmtId="0" fontId="29" fillId="0" borderId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9" fillId="0" borderId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9" fillId="0" borderId="0"/>
    <xf numFmtId="0" fontId="29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9" fillId="0" borderId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9" fillId="0" borderId="0"/>
    <xf numFmtId="0" fontId="54" fillId="0" borderId="0" applyNumberFormat="0" applyFill="0" applyBorder="0" applyAlignment="0" applyProtection="0"/>
    <xf numFmtId="0" fontId="29" fillId="0" borderId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9" fillId="0" borderId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9" fillId="0" borderId="0"/>
    <xf numFmtId="0" fontId="54" fillId="0" borderId="0" applyNumberFormat="0" applyFill="0" applyBorder="0" applyAlignment="0" applyProtection="0"/>
    <xf numFmtId="0" fontId="29" fillId="0" borderId="0"/>
    <xf numFmtId="0" fontId="55" fillId="0" borderId="0" applyNumberFormat="0" applyFill="0" applyBorder="0" applyAlignment="0" applyProtection="0"/>
    <xf numFmtId="0" fontId="29" fillId="0" borderId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9" fillId="0" borderId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9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9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9" fillId="0" borderId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2" fillId="0" borderId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9" fillId="0" borderId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9" fillId="0" borderId="0"/>
    <xf numFmtId="0" fontId="29" fillId="0" borderId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44" fontId="52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9" fillId="0" borderId="0"/>
    <xf numFmtId="0" fontId="29" fillId="0" borderId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9" fillId="0" borderId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9" fillId="0" borderId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9" fillId="0" borderId="0"/>
    <xf numFmtId="0" fontId="55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9" fillId="0" borderId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9" fillId="0" borderId="0"/>
    <xf numFmtId="0" fontId="29" fillId="0" borderId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9" fillId="0" borderId="0"/>
    <xf numFmtId="0" fontId="43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9" fillId="0" borderId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9" fillId="0" borderId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9" fillId="0" borderId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9" fillId="0" borderId="0"/>
    <xf numFmtId="0" fontId="29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9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9" fillId="0" borderId="0"/>
    <xf numFmtId="0" fontId="29" fillId="0" borderId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9" fillId="0" borderId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9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9" fillId="0" borderId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9" fillId="0" borderId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9" fillId="0" borderId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9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9" fillId="0" borderId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9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9" fillId="0" borderId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9" fillId="0" borderId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9" fillId="0" borderId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9" fillId="0" borderId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9" fillId="0" borderId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9" fillId="0" borderId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9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9" fillId="0" borderId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9" fillId="0" borderId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9" fillId="0" borderId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9" fillId="0" borderId="0"/>
    <xf numFmtId="0" fontId="55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9" fillId="0" borderId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9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9" fillId="0" borderId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9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9" fillId="0" borderId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9" fillId="0" borderId="0"/>
    <xf numFmtId="0" fontId="54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9" fillId="0" borderId="0"/>
    <xf numFmtId="0" fontId="54" fillId="0" borderId="0" applyNumberFormat="0" applyFill="0" applyBorder="0" applyAlignment="0" applyProtection="0"/>
    <xf numFmtId="0" fontId="29" fillId="0" borderId="0"/>
    <xf numFmtId="0" fontId="55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9" fillId="0" borderId="0"/>
    <xf numFmtId="0" fontId="55" fillId="0" borderId="0" applyNumberFormat="0" applyFill="0" applyBorder="0" applyAlignment="0" applyProtection="0"/>
    <xf numFmtId="0" fontId="29" fillId="0" borderId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9" fillId="0" borderId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9" fillId="0" borderId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9" fillId="0" borderId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9" fillId="0" borderId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9" fillId="0" borderId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29" fillId="0" borderId="0"/>
    <xf numFmtId="0" fontId="54" fillId="0" borderId="0" applyNumberFormat="0" applyFill="0" applyBorder="0" applyAlignment="0" applyProtection="0"/>
  </cellStyleXfs>
  <cellXfs count="192">
    <xf numFmtId="0" fontId="0" fillId="0" borderId="0" xfId="0"/>
    <xf numFmtId="0" fontId="18" fillId="0" borderId="0" xfId="0" applyFont="1"/>
    <xf numFmtId="49" fontId="18" fillId="0" borderId="0" xfId="0" applyNumberFormat="1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0" fillId="0" borderId="16" xfId="0" applyBorder="1" applyAlignment="1">
      <alignment horizontal="left"/>
    </xf>
    <xf numFmtId="14" fontId="0" fillId="0" borderId="16" xfId="0" applyNumberFormat="1" applyBorder="1"/>
    <xf numFmtId="44" fontId="0" fillId="0" borderId="16" xfId="2" applyFont="1" applyBorder="1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0" fontId="0" fillId="0" borderId="11" xfId="0" applyBorder="1"/>
    <xf numFmtId="14" fontId="0" fillId="0" borderId="11" xfId="0" applyNumberFormat="1" applyBorder="1"/>
    <xf numFmtId="44" fontId="0" fillId="0" borderId="11" xfId="2" applyFont="1" applyBorder="1"/>
    <xf numFmtId="44" fontId="0" fillId="0" borderId="11" xfId="0" applyNumberFormat="1" applyBorder="1"/>
    <xf numFmtId="0" fontId="0" fillId="0" borderId="11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left"/>
    </xf>
    <xf numFmtId="44" fontId="0" fillId="0" borderId="11" xfId="2" applyFont="1" applyBorder="1" applyAlignment="1">
      <alignment horizontal="center"/>
    </xf>
    <xf numFmtId="44" fontId="18" fillId="0" borderId="11" xfId="2" applyFont="1" applyBorder="1"/>
    <xf numFmtId="2" fontId="0" fillId="34" borderId="11" xfId="0" applyNumberFormat="1" applyFill="1" applyBorder="1" applyAlignment="1">
      <alignment horizontal="center"/>
    </xf>
    <xf numFmtId="0" fontId="0" fillId="35" borderId="11" xfId="0" applyFill="1" applyBorder="1"/>
    <xf numFmtId="14" fontId="0" fillId="35" borderId="11" xfId="0" applyNumberFormat="1" applyFill="1" applyBorder="1"/>
    <xf numFmtId="44" fontId="0" fillId="35" borderId="11" xfId="2" applyFont="1" applyFill="1" applyBorder="1"/>
    <xf numFmtId="44" fontId="0" fillId="35" borderId="11" xfId="2" applyFont="1" applyFill="1" applyBorder="1" applyAlignment="1">
      <alignment horizontal="center"/>
    </xf>
    <xf numFmtId="0" fontId="0" fillId="35" borderId="11" xfId="0" applyFill="1" applyBorder="1" applyAlignment="1">
      <alignment horizontal="center"/>
    </xf>
    <xf numFmtId="44" fontId="0" fillId="35" borderId="11" xfId="0" applyNumberFormat="1" applyFill="1" applyBorder="1"/>
    <xf numFmtId="0" fontId="0" fillId="35" borderId="0" xfId="0" applyFill="1"/>
    <xf numFmtId="2" fontId="0" fillId="35" borderId="11" xfId="0" applyNumberFormat="1" applyFill="1" applyBorder="1" applyAlignment="1">
      <alignment horizontal="center"/>
    </xf>
    <xf numFmtId="0" fontId="0" fillId="0" borderId="16" xfId="0" applyBorder="1" applyAlignment="1">
      <alignment horizontal="center"/>
    </xf>
    <xf numFmtId="44" fontId="0" fillId="0" borderId="16" xfId="0" applyNumberFormat="1" applyBorder="1"/>
    <xf numFmtId="2" fontId="0" fillId="0" borderId="16" xfId="0" applyNumberFormat="1" applyBorder="1" applyAlignment="1">
      <alignment horizontal="center"/>
    </xf>
    <xf numFmtId="44" fontId="0" fillId="0" borderId="16" xfId="2" applyFont="1" applyBorder="1" applyAlignment="1">
      <alignment horizontal="center"/>
    </xf>
    <xf numFmtId="0" fontId="0" fillId="0" borderId="17" xfId="0" applyBorder="1" applyAlignment="1">
      <alignment horizontal="left"/>
    </xf>
    <xf numFmtId="14" fontId="0" fillId="0" borderId="17" xfId="0" applyNumberFormat="1" applyBorder="1"/>
    <xf numFmtId="44" fontId="0" fillId="0" borderId="17" xfId="2" applyFont="1" applyBorder="1"/>
    <xf numFmtId="0" fontId="0" fillId="0" borderId="17" xfId="0" applyBorder="1" applyAlignment="1">
      <alignment horizontal="center"/>
    </xf>
    <xf numFmtId="44" fontId="0" fillId="0" borderId="17" xfId="0" applyNumberFormat="1" applyBorder="1"/>
    <xf numFmtId="44" fontId="0" fillId="0" borderId="17" xfId="2" applyFont="1" applyBorder="1" applyAlignment="1">
      <alignment horizontal="center"/>
    </xf>
    <xf numFmtId="0" fontId="0" fillId="0" borderId="0" xfId="0" applyBorder="1" applyAlignment="1">
      <alignment horizontal="left"/>
    </xf>
    <xf numFmtId="14" fontId="0" fillId="0" borderId="0" xfId="0" applyNumberFormat="1" applyBorder="1"/>
    <xf numFmtId="44" fontId="18" fillId="0" borderId="0" xfId="2" applyFont="1" applyBorder="1"/>
    <xf numFmtId="44" fontId="0" fillId="0" borderId="0" xfId="2" applyFont="1" applyBorder="1"/>
    <xf numFmtId="0" fontId="0" fillId="0" borderId="0" xfId="0" applyBorder="1" applyAlignment="1">
      <alignment horizontal="center"/>
    </xf>
    <xf numFmtId="44" fontId="0" fillId="0" borderId="0" xfId="0" applyNumberFormat="1" applyBorder="1"/>
    <xf numFmtId="0" fontId="0" fillId="0" borderId="0" xfId="0" applyBorder="1"/>
    <xf numFmtId="2" fontId="0" fillId="0" borderId="0" xfId="0" applyNumberFormat="1" applyBorder="1" applyAlignment="1">
      <alignment horizontal="center"/>
    </xf>
    <xf numFmtId="44" fontId="0" fillId="0" borderId="0" xfId="2" applyFont="1" applyBorder="1" applyAlignment="1">
      <alignment horizontal="center"/>
    </xf>
    <xf numFmtId="2" fontId="0" fillId="34" borderId="17" xfId="0" applyNumberFormat="1" applyFill="1" applyBorder="1" applyAlignment="1">
      <alignment horizontal="center"/>
    </xf>
    <xf numFmtId="0" fontId="0" fillId="0" borderId="0" xfId="0"/>
    <xf numFmtId="0" fontId="18" fillId="0" borderId="0" xfId="0" applyFont="1"/>
    <xf numFmtId="49" fontId="18" fillId="0" borderId="0" xfId="0" applyNumberFormat="1" applyFont="1"/>
    <xf numFmtId="164" fontId="18" fillId="0" borderId="0" xfId="0" applyNumberFormat="1" applyFont="1"/>
    <xf numFmtId="0" fontId="0" fillId="0" borderId="0" xfId="0"/>
    <xf numFmtId="0" fontId="18" fillId="0" borderId="0" xfId="0" applyFont="1"/>
    <xf numFmtId="49" fontId="18" fillId="0" borderId="0" xfId="0" applyNumberFormat="1" applyFont="1"/>
    <xf numFmtId="49" fontId="19" fillId="0" borderId="0" xfId="0" applyNumberFormat="1" applyFont="1" applyAlignment="1">
      <alignment horizontal="centerContinuous"/>
    </xf>
    <xf numFmtId="49" fontId="20" fillId="0" borderId="0" xfId="0" applyNumberFormat="1" applyFont="1" applyAlignment="1">
      <alignment horizontal="centerContinuous" vertical="top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49" fontId="25" fillId="33" borderId="10" xfId="0" applyNumberFormat="1" applyFont="1" applyFill="1" applyBorder="1" applyAlignment="1">
      <alignment horizontal="center" wrapText="1"/>
    </xf>
    <xf numFmtId="0" fontId="25" fillId="33" borderId="10" xfId="0" applyFont="1" applyFill="1" applyBorder="1" applyAlignment="1">
      <alignment horizontal="center" wrapText="1"/>
    </xf>
    <xf numFmtId="0" fontId="26" fillId="33" borderId="10" xfId="0" applyFont="1" applyFill="1" applyBorder="1" applyAlignment="1">
      <alignment horizontal="center" wrapText="1"/>
    </xf>
    <xf numFmtId="0" fontId="27" fillId="33" borderId="10" xfId="0" applyFont="1" applyFill="1" applyBorder="1" applyAlignment="1">
      <alignment horizontal="center" wrapText="1"/>
    </xf>
    <xf numFmtId="49" fontId="25" fillId="0" borderId="0" xfId="0" applyNumberFormat="1" applyFont="1"/>
    <xf numFmtId="49" fontId="27" fillId="0" borderId="0" xfId="0" applyNumberFormat="1" applyFont="1"/>
    <xf numFmtId="164" fontId="18" fillId="0" borderId="0" xfId="0" applyNumberFormat="1" applyFont="1"/>
    <xf numFmtId="164" fontId="28" fillId="0" borderId="0" xfId="0" applyNumberFormat="1" applyFont="1"/>
    <xf numFmtId="49" fontId="18" fillId="0" borderId="0" xfId="0" applyNumberFormat="1" applyFont="1" applyAlignment="1">
      <alignment horizontal="right"/>
    </xf>
    <xf numFmtId="49" fontId="25" fillId="0" borderId="0" xfId="0" applyNumberFormat="1" applyFont="1" applyAlignment="1">
      <alignment horizontal="left"/>
    </xf>
    <xf numFmtId="0" fontId="25" fillId="0" borderId="0" xfId="0" applyFont="1"/>
    <xf numFmtId="164" fontId="25" fillId="0" borderId="0" xfId="0" applyNumberFormat="1" applyFont="1"/>
    <xf numFmtId="49" fontId="33" fillId="0" borderId="0" xfId="0" applyNumberFormat="1" applyFont="1"/>
    <xf numFmtId="0" fontId="33" fillId="0" borderId="0" xfId="0" applyFont="1"/>
    <xf numFmtId="0" fontId="0" fillId="35" borderId="11" xfId="0" applyFill="1" applyBorder="1" applyAlignment="1">
      <alignment horizontal="left"/>
    </xf>
    <xf numFmtId="0" fontId="29" fillId="0" borderId="0" xfId="44"/>
    <xf numFmtId="0" fontId="29" fillId="0" borderId="0" xfId="49"/>
    <xf numFmtId="0" fontId="26" fillId="33" borderId="15" xfId="49" applyFont="1" applyFill="1" applyBorder="1" applyAlignment="1">
      <alignment horizontal="center" vertical="center" wrapText="1"/>
    </xf>
    <xf numFmtId="0" fontId="18" fillId="0" borderId="0" xfId="49" applyFont="1" applyAlignment="1">
      <alignment horizontal="center" vertical="center"/>
    </xf>
    <xf numFmtId="0" fontId="1" fillId="0" borderId="0" xfId="50"/>
    <xf numFmtId="164" fontId="18" fillId="0" borderId="0" xfId="49" applyNumberFormat="1" applyFont="1" applyFill="1"/>
    <xf numFmtId="0" fontId="29" fillId="0" borderId="0" xfId="49" applyFill="1"/>
    <xf numFmtId="0" fontId="18" fillId="0" borderId="0" xfId="49" applyFont="1" applyFill="1"/>
    <xf numFmtId="0" fontId="18" fillId="0" borderId="0" xfId="49" applyFont="1" applyFill="1" applyAlignment="1">
      <alignment horizontal="right"/>
    </xf>
    <xf numFmtId="164" fontId="38" fillId="0" borderId="18" xfId="48" applyNumberFormat="1" applyFont="1" applyBorder="1"/>
    <xf numFmtId="164" fontId="29" fillId="0" borderId="0" xfId="44" applyNumberFormat="1"/>
    <xf numFmtId="164" fontId="25" fillId="0" borderId="0" xfId="50" applyNumberFormat="1" applyFont="1" applyFill="1"/>
    <xf numFmtId="164" fontId="38" fillId="0" borderId="18" xfId="48" applyNumberFormat="1" applyFont="1" applyFill="1" applyBorder="1"/>
    <xf numFmtId="44" fontId="0" fillId="35" borderId="0" xfId="2" applyFont="1" applyFill="1" applyBorder="1" applyAlignment="1">
      <alignment horizontal="center"/>
    </xf>
    <xf numFmtId="0" fontId="0" fillId="0" borderId="0" xfId="0"/>
    <xf numFmtId="0" fontId="18" fillId="0" borderId="0" xfId="0" applyFont="1"/>
    <xf numFmtId="0" fontId="0" fillId="0" borderId="0" xfId="0" applyAlignment="1"/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right"/>
    </xf>
    <xf numFmtId="0" fontId="25" fillId="33" borderId="10" xfId="0" applyFont="1" applyFill="1" applyBorder="1" applyAlignment="1">
      <alignment horizontal="center" wrapText="1"/>
    </xf>
    <xf numFmtId="164" fontId="18" fillId="0" borderId="0" xfId="0" applyNumberFormat="1" applyFont="1"/>
    <xf numFmtId="0" fontId="25" fillId="0" borderId="0" xfId="0" applyFont="1"/>
    <xf numFmtId="164" fontId="25" fillId="0" borderId="0" xfId="0" applyNumberFormat="1" applyFont="1"/>
    <xf numFmtId="0" fontId="25" fillId="33" borderId="10" xfId="0" applyFont="1" applyFill="1" applyBorder="1" applyAlignment="1">
      <alignment horizontal="center" vertical="center" wrapText="1"/>
    </xf>
    <xf numFmtId="164" fontId="18" fillId="0" borderId="0" xfId="0" applyNumberFormat="1" applyFont="1"/>
    <xf numFmtId="0" fontId="0" fillId="0" borderId="0" xfId="0"/>
    <xf numFmtId="0" fontId="18" fillId="0" borderId="0" xfId="0" applyFont="1"/>
    <xf numFmtId="49" fontId="18" fillId="0" borderId="0" xfId="0" applyNumberFormat="1" applyFont="1"/>
    <xf numFmtId="49" fontId="19" fillId="0" borderId="0" xfId="0" applyNumberFormat="1" applyFont="1" applyAlignment="1">
      <alignment horizontal="centerContinuous"/>
    </xf>
    <xf numFmtId="49" fontId="20" fillId="0" borderId="0" xfId="0" applyNumberFormat="1" applyFont="1" applyAlignment="1">
      <alignment horizontal="centerContinuous"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49" fontId="25" fillId="33" borderId="10" xfId="0" applyNumberFormat="1" applyFont="1" applyFill="1" applyBorder="1" applyAlignment="1">
      <alignment horizontal="center" wrapText="1"/>
    </xf>
    <xf numFmtId="0" fontId="25" fillId="33" borderId="10" xfId="0" applyFont="1" applyFill="1" applyBorder="1" applyAlignment="1">
      <alignment horizontal="center" wrapText="1"/>
    </xf>
    <xf numFmtId="0" fontId="26" fillId="33" borderId="10" xfId="0" applyFont="1" applyFill="1" applyBorder="1" applyAlignment="1">
      <alignment horizontal="center" wrapText="1"/>
    </xf>
    <xf numFmtId="0" fontId="27" fillId="33" borderId="10" xfId="0" applyFont="1" applyFill="1" applyBorder="1" applyAlignment="1">
      <alignment horizontal="center" wrapText="1"/>
    </xf>
    <xf numFmtId="49" fontId="25" fillId="0" borderId="0" xfId="0" applyNumberFormat="1" applyFont="1"/>
    <xf numFmtId="49" fontId="27" fillId="0" borderId="0" xfId="0" applyNumberFormat="1" applyFont="1"/>
    <xf numFmtId="164" fontId="18" fillId="0" borderId="0" xfId="0" applyNumberFormat="1" applyFont="1"/>
    <xf numFmtId="49" fontId="25" fillId="0" borderId="0" xfId="0" applyNumberFormat="1" applyFont="1" applyAlignment="1">
      <alignment horizontal="left"/>
    </xf>
    <xf numFmtId="164" fontId="25" fillId="0" borderId="0" xfId="0" applyNumberFormat="1" applyFont="1"/>
    <xf numFmtId="43" fontId="28" fillId="0" borderId="0" xfId="1" applyFont="1"/>
    <xf numFmtId="0" fontId="31" fillId="0" borderId="0" xfId="0" applyFont="1" applyAlignment="1">
      <alignment horizontal="center" vertical="center"/>
    </xf>
    <xf numFmtId="164" fontId="32" fillId="0" borderId="18" xfId="0" applyNumberFormat="1" applyFont="1" applyBorder="1"/>
    <xf numFmtId="164" fontId="31" fillId="0" borderId="0" xfId="0" applyNumberFormat="1" applyFont="1"/>
    <xf numFmtId="43" fontId="0" fillId="0" borderId="0" xfId="1" applyFont="1"/>
    <xf numFmtId="164" fontId="18" fillId="35" borderId="0" xfId="49" applyNumberFormat="1" applyFont="1" applyFill="1"/>
    <xf numFmtId="0" fontId="29" fillId="35" borderId="0" xfId="49" applyFill="1"/>
    <xf numFmtId="168" fontId="0" fillId="0" borderId="0" xfId="0" applyNumberFormat="1"/>
    <xf numFmtId="0" fontId="0" fillId="0" borderId="0" xfId="0"/>
    <xf numFmtId="0" fontId="44" fillId="0" borderId="0" xfId="0" applyFont="1"/>
    <xf numFmtId="0" fontId="45" fillId="0" borderId="0" xfId="0" applyFont="1"/>
    <xf numFmtId="0" fontId="16" fillId="0" borderId="0" xfId="0" applyFont="1"/>
    <xf numFmtId="0" fontId="46" fillId="0" borderId="0" xfId="0" applyFont="1"/>
    <xf numFmtId="0" fontId="16" fillId="0" borderId="0" xfId="0" applyFont="1" applyAlignment="1">
      <alignment horizontal="centerContinuous"/>
    </xf>
    <xf numFmtId="0" fontId="47" fillId="0" borderId="0" xfId="0" applyFont="1"/>
    <xf numFmtId="0" fontId="48" fillId="0" borderId="0" xfId="0" applyFont="1" applyAlignment="1">
      <alignment horizontal="centerContinuous"/>
    </xf>
    <xf numFmtId="0" fontId="49" fillId="0" borderId="0" xfId="0" applyFont="1"/>
    <xf numFmtId="0" fontId="51" fillId="0" borderId="0" xfId="0" applyFont="1"/>
    <xf numFmtId="0" fontId="50" fillId="0" borderId="19" xfId="0" applyFont="1" applyFill="1" applyBorder="1" applyAlignment="1">
      <alignment horizontal="centerContinuous"/>
    </xf>
    <xf numFmtId="168" fontId="50" fillId="0" borderId="19" xfId="0" applyNumberFormat="1" applyFont="1" applyFill="1" applyBorder="1" applyAlignment="1">
      <alignment horizontal="centerContinuous"/>
    </xf>
    <xf numFmtId="49" fontId="0" fillId="0" borderId="0" xfId="0" applyNumberFormat="1"/>
    <xf numFmtId="168" fontId="16" fillId="0" borderId="0" xfId="0" applyNumberFormat="1" applyFont="1"/>
    <xf numFmtId="0" fontId="30" fillId="0" borderId="0" xfId="0" applyFont="1"/>
    <xf numFmtId="168" fontId="30" fillId="0" borderId="0" xfId="0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0" borderId="11" xfId="0" applyBorder="1"/>
    <xf numFmtId="49" fontId="0" fillId="0" borderId="0" xfId="0" applyNumberFormat="1"/>
    <xf numFmtId="0" fontId="0" fillId="0" borderId="0" xfId="0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0" fontId="35" fillId="0" borderId="11" xfId="57" applyFont="1" applyFill="1" applyBorder="1"/>
    <xf numFmtId="0" fontId="35" fillId="0" borderId="11" xfId="57" applyFont="1" applyFill="1" applyBorder="1"/>
    <xf numFmtId="0" fontId="0" fillId="0" borderId="0" xfId="0"/>
    <xf numFmtId="0" fontId="0" fillId="0" borderId="0" xfId="0"/>
    <xf numFmtId="49" fontId="0" fillId="0" borderId="0" xfId="0" applyNumberFormat="1"/>
    <xf numFmtId="49" fontId="53" fillId="36" borderId="11" xfId="0" applyNumberFormat="1" applyFont="1" applyFill="1" applyBorder="1" applyAlignment="1">
      <alignment horizontal="center" vertical="center"/>
    </xf>
    <xf numFmtId="0" fontId="0" fillId="0" borderId="0" xfId="0"/>
    <xf numFmtId="0" fontId="53" fillId="36" borderId="11" xfId="0" applyFont="1" applyFill="1" applyBorder="1" applyAlignment="1">
      <alignment horizontal="center" vertical="center"/>
    </xf>
    <xf numFmtId="0" fontId="53" fillId="36" borderId="11" xfId="0" applyFont="1" applyFill="1" applyBorder="1" applyAlignment="1">
      <alignment horizontal="center" vertical="center"/>
    </xf>
    <xf numFmtId="49" fontId="53" fillId="36" borderId="11" xfId="0" applyNumberFormat="1" applyFont="1" applyFill="1" applyBorder="1" applyAlignment="1">
      <alignment horizontal="center" vertical="center"/>
    </xf>
    <xf numFmtId="0" fontId="0" fillId="0" borderId="0" xfId="0"/>
    <xf numFmtId="0" fontId="53" fillId="36" borderId="11" xfId="0" applyFont="1" applyFill="1" applyBorder="1" applyAlignment="1">
      <alignment horizontal="center" vertical="center"/>
    </xf>
    <xf numFmtId="0" fontId="0" fillId="0" borderId="0" xfId="0"/>
    <xf numFmtId="0" fontId="53" fillId="36" borderId="11" xfId="0" applyFont="1" applyFill="1" applyBorder="1" applyAlignment="1">
      <alignment horizontal="center" vertical="center"/>
    </xf>
    <xf numFmtId="49" fontId="0" fillId="0" borderId="0" xfId="0" applyNumberFormat="1"/>
    <xf numFmtId="0" fontId="16" fillId="0" borderId="0" xfId="0" applyFont="1"/>
    <xf numFmtId="43" fontId="0" fillId="0" borderId="0" xfId="1" applyFont="1"/>
    <xf numFmtId="49" fontId="0" fillId="0" borderId="0" xfId="0" applyNumberFormat="1"/>
    <xf numFmtId="0" fontId="36" fillId="35" borderId="0" xfId="49" applyFont="1" applyFill="1" applyAlignment="1">
      <alignment horizontal="center" vertical="center"/>
    </xf>
    <xf numFmtId="0" fontId="37" fillId="0" borderId="0" xfId="49" applyFont="1" applyAlignment="1">
      <alignment horizontal="center" vertical="center"/>
    </xf>
    <xf numFmtId="0" fontId="31" fillId="0" borderId="12" xfId="49" applyFont="1" applyBorder="1" applyAlignment="1">
      <alignment horizontal="center"/>
    </xf>
    <xf numFmtId="0" fontId="31" fillId="0" borderId="13" xfId="49" applyFont="1" applyBorder="1" applyAlignment="1">
      <alignment horizontal="center"/>
    </xf>
    <xf numFmtId="0" fontId="31" fillId="0" borderId="14" xfId="49" applyFont="1" applyBorder="1" applyAlignment="1">
      <alignment horizontal="center"/>
    </xf>
    <xf numFmtId="0" fontId="21" fillId="0" borderId="0" xfId="0" applyFont="1" applyAlignment="1">
      <alignment horizontal="center"/>
    </xf>
    <xf numFmtId="0" fontId="0" fillId="0" borderId="0" xfId="0" applyAlignment="1"/>
    <xf numFmtId="0" fontId="2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56" fillId="0" borderId="20" xfId="0" applyFont="1" applyBorder="1"/>
    <xf numFmtId="0" fontId="16" fillId="0" borderId="20" xfId="0" applyFont="1" applyBorder="1"/>
    <xf numFmtId="0" fontId="0" fillId="0" borderId="20" xfId="0" applyFont="1" applyBorder="1"/>
    <xf numFmtId="0" fontId="0" fillId="0" borderId="20" xfId="0" applyBorder="1"/>
    <xf numFmtId="14" fontId="56" fillId="0" borderId="20" xfId="0" applyNumberFormat="1" applyFont="1" applyBorder="1"/>
    <xf numFmtId="43" fontId="1" fillId="0" borderId="20" xfId="45" applyFont="1" applyBorder="1"/>
    <xf numFmtId="43" fontId="1" fillId="0" borderId="21" xfId="45" applyFont="1" applyBorder="1"/>
    <xf numFmtId="43" fontId="1" fillId="0" borderId="22" xfId="45" applyFont="1" applyBorder="1"/>
    <xf numFmtId="43" fontId="1" fillId="0" borderId="23" xfId="45" applyFont="1" applyBorder="1"/>
    <xf numFmtId="43" fontId="1" fillId="0" borderId="24" xfId="45" applyFont="1" applyBorder="1"/>
    <xf numFmtId="43" fontId="16" fillId="0" borderId="23" xfId="45" applyFont="1" applyBorder="1"/>
  </cellXfs>
  <cellStyles count="3046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xcel Built-in Normal" xfId="46"/>
    <cellStyle name="Excel Built-in Normal 2" xfId="104"/>
    <cellStyle name="Excel Built-in Normal 3" xfId="106"/>
    <cellStyle name="Followed Hyperlink" xfId="86"/>
    <cellStyle name="Followed Hyperlink 10" xfId="87"/>
    <cellStyle name="Followed Hyperlink 11" xfId="88"/>
    <cellStyle name="Followed Hyperlink 12" xfId="89"/>
    <cellStyle name="Followed Hyperlink 12 2" xfId="102"/>
    <cellStyle name="Followed Hyperlink 13" xfId="107"/>
    <cellStyle name="Followed Hyperlink 14" xfId="103"/>
    <cellStyle name="Followed Hyperlink 15" xfId="108"/>
    <cellStyle name="Followed Hyperlink 15 2" xfId="109"/>
    <cellStyle name="Followed Hyperlink 16" xfId="110"/>
    <cellStyle name="Followed Hyperlink 17" xfId="111"/>
    <cellStyle name="Followed Hyperlink 17 2" xfId="112"/>
    <cellStyle name="Followed Hyperlink 18" xfId="113"/>
    <cellStyle name="Followed Hyperlink 19" xfId="114"/>
    <cellStyle name="Followed Hyperlink 19 2" xfId="115"/>
    <cellStyle name="Followed Hyperlink 2" xfId="116"/>
    <cellStyle name="Followed Hyperlink 2 10" xfId="3032"/>
    <cellStyle name="Followed Hyperlink 2 11" xfId="3034"/>
    <cellStyle name="Followed Hyperlink 2 12" xfId="3013"/>
    <cellStyle name="Followed Hyperlink 2 13" xfId="3017"/>
    <cellStyle name="Followed Hyperlink 2 14" xfId="3023"/>
    <cellStyle name="Followed Hyperlink 2 15" xfId="3015"/>
    <cellStyle name="Followed Hyperlink 2 16" xfId="3039"/>
    <cellStyle name="Followed Hyperlink 2 17" xfId="3037"/>
    <cellStyle name="Followed Hyperlink 2 18" xfId="2249"/>
    <cellStyle name="Followed Hyperlink 2 19" xfId="1745"/>
    <cellStyle name="Followed Hyperlink 2 2" xfId="117"/>
    <cellStyle name="Followed Hyperlink 2 20" xfId="3042"/>
    <cellStyle name="Followed Hyperlink 2 21" xfId="1771"/>
    <cellStyle name="Followed Hyperlink 2 22" xfId="2829"/>
    <cellStyle name="Followed Hyperlink 2 23" xfId="2100"/>
    <cellStyle name="Followed Hyperlink 2 24" xfId="2260"/>
    <cellStyle name="Followed Hyperlink 2 25" xfId="1695"/>
    <cellStyle name="Followed Hyperlink 2 3" xfId="1665"/>
    <cellStyle name="Followed Hyperlink 2 4" xfId="2025"/>
    <cellStyle name="Followed Hyperlink 2 5" xfId="1696"/>
    <cellStyle name="Followed Hyperlink 2 6" xfId="1812"/>
    <cellStyle name="Followed Hyperlink 2 7" xfId="1917"/>
    <cellStyle name="Followed Hyperlink 2 8" xfId="2296"/>
    <cellStyle name="Followed Hyperlink 2 9" xfId="1793"/>
    <cellStyle name="Followed Hyperlink 3" xfId="118"/>
    <cellStyle name="Followed Hyperlink 4" xfId="119"/>
    <cellStyle name="Followed Hyperlink 4 2" xfId="120"/>
    <cellStyle name="Followed Hyperlink 5" xfId="121"/>
    <cellStyle name="Followed Hyperlink 6" xfId="122"/>
    <cellStyle name="Followed Hyperlink 6 2" xfId="123"/>
    <cellStyle name="Followed Hyperlink 7" xfId="124"/>
    <cellStyle name="Followed Hyperlink 8" xfId="125"/>
    <cellStyle name="Followed Hyperlink 9" xfId="126"/>
    <cellStyle name="Hipervínculo 10" xfId="1688" hidden="1"/>
    <cellStyle name="Hipervínculo 10" xfId="1902" hidden="1"/>
    <cellStyle name="Hipervínculo 10" xfId="2353" hidden="1"/>
    <cellStyle name="Hipervínculo 10" xfId="2458" hidden="1"/>
    <cellStyle name="Hipervínculo 10" xfId="2621" hidden="1"/>
    <cellStyle name="Hipervínculo 10" xfId="2781" hidden="1"/>
    <cellStyle name="Hipervínculo 10" xfId="2940"/>
    <cellStyle name="Hipervínculo 11" xfId="1768" hidden="1"/>
    <cellStyle name="Hipervínculo 11" xfId="2324" hidden="1"/>
    <cellStyle name="Hipervínculo 11" xfId="1846" hidden="1"/>
    <cellStyle name="Hipervínculo 11" xfId="2454" hidden="1"/>
    <cellStyle name="Hipervínculo 11" xfId="2617" hidden="1"/>
    <cellStyle name="Hipervínculo 11" xfId="2777" hidden="1"/>
    <cellStyle name="Hipervínculo 11" xfId="2936"/>
    <cellStyle name="Hipervínculo 12" xfId="1630" hidden="1"/>
    <cellStyle name="Hipervínculo 12" xfId="2220" hidden="1"/>
    <cellStyle name="Hipervínculo 12" xfId="1661" hidden="1"/>
    <cellStyle name="Hipervínculo 12" xfId="2450" hidden="1"/>
    <cellStyle name="Hipervínculo 12" xfId="2613" hidden="1"/>
    <cellStyle name="Hipervínculo 12" xfId="2773" hidden="1"/>
    <cellStyle name="Hipervínculo 12" xfId="2932"/>
    <cellStyle name="Hipervínculo 13" xfId="1813" hidden="1"/>
    <cellStyle name="Hipervínculo 13" xfId="2381" hidden="1"/>
    <cellStyle name="Hipervínculo 13" xfId="2394" hidden="1"/>
    <cellStyle name="Hipervínculo 13" xfId="2444" hidden="1"/>
    <cellStyle name="Hipervínculo 13" xfId="2607" hidden="1"/>
    <cellStyle name="Hipervínculo 13" xfId="2767" hidden="1"/>
    <cellStyle name="Hipervínculo 13" xfId="2926"/>
    <cellStyle name="Hipervínculo 14" xfId="1978" hidden="1"/>
    <cellStyle name="Hipervínculo 14" xfId="1655" hidden="1"/>
    <cellStyle name="Hipervínculo 14" xfId="2188" hidden="1"/>
    <cellStyle name="Hipervínculo 14" xfId="2440" hidden="1"/>
    <cellStyle name="Hipervínculo 14" xfId="2604" hidden="1"/>
    <cellStyle name="Hipervínculo 14" xfId="2764" hidden="1"/>
    <cellStyle name="Hipervínculo 14" xfId="2923"/>
    <cellStyle name="Hipervínculo 15" xfId="2412" hidden="1"/>
    <cellStyle name="Hipervínculo 15" xfId="1973" hidden="1"/>
    <cellStyle name="Hipervínculo 15" xfId="1939" hidden="1"/>
    <cellStyle name="Hipervínculo 15" xfId="2436" hidden="1"/>
    <cellStyle name="Hipervínculo 15" xfId="2600" hidden="1"/>
    <cellStyle name="Hipervínculo 15" xfId="2760" hidden="1"/>
    <cellStyle name="Hipervínculo 15" xfId="2919"/>
    <cellStyle name="Hipervínculo 16" xfId="1792" hidden="1"/>
    <cellStyle name="Hipervínculo 16" xfId="1729" hidden="1"/>
    <cellStyle name="Hipervínculo 16" xfId="2299" hidden="1"/>
    <cellStyle name="Hipervínculo 16" xfId="2432" hidden="1"/>
    <cellStyle name="Hipervínculo 16" xfId="2596" hidden="1"/>
    <cellStyle name="Hipervínculo 16" xfId="2756" hidden="1"/>
    <cellStyle name="Hipervínculo 16" xfId="2915"/>
    <cellStyle name="Hipervínculo 17" xfId="1953" hidden="1"/>
    <cellStyle name="Hipervínculo 17" xfId="2094" hidden="1"/>
    <cellStyle name="Hipervínculo 17" xfId="1883" hidden="1"/>
    <cellStyle name="Hipervínculo 17" xfId="2428" hidden="1"/>
    <cellStyle name="Hipervínculo 17" xfId="2592" hidden="1"/>
    <cellStyle name="Hipervínculo 17" xfId="2752" hidden="1"/>
    <cellStyle name="Hipervínculo 17" xfId="2911"/>
    <cellStyle name="Hipervínculo 18" xfId="1880" hidden="1"/>
    <cellStyle name="Hipervínculo 18" xfId="1705" hidden="1"/>
    <cellStyle name="Hipervínculo 18" xfId="2261" hidden="1"/>
    <cellStyle name="Hipervínculo 18" xfId="1817" hidden="1"/>
    <cellStyle name="Hipervínculo 18" xfId="2525" hidden="1"/>
    <cellStyle name="Hipervínculo 18" xfId="2686" hidden="1"/>
    <cellStyle name="Hipervínculo 18" xfId="2846"/>
    <cellStyle name="Hipervínculo 19" xfId="1625" hidden="1"/>
    <cellStyle name="Hipervínculo 19" xfId="1772" hidden="1"/>
    <cellStyle name="Hipervínculo 19" xfId="2187" hidden="1"/>
    <cellStyle name="Hipervínculo 19" xfId="2587" hidden="1"/>
    <cellStyle name="Hipervínculo 19" xfId="2748" hidden="1"/>
    <cellStyle name="Hipervínculo 19" xfId="2907" hidden="1"/>
    <cellStyle name="Hipervínculo 19" xfId="3041"/>
    <cellStyle name="Hipervínculo 2" xfId="1836" hidden="1"/>
    <cellStyle name="Hipervínculo 2" xfId="2349" hidden="1"/>
    <cellStyle name="Hipervínculo 2" xfId="2283" hidden="1"/>
    <cellStyle name="Hipervínculo 2" xfId="2489" hidden="1"/>
    <cellStyle name="Hipervínculo 2" xfId="2652" hidden="1"/>
    <cellStyle name="Hipervínculo 2" xfId="2812" hidden="1"/>
    <cellStyle name="Hipervínculo 2" xfId="2971"/>
    <cellStyle name="Hipervínculo 20" xfId="1932" hidden="1"/>
    <cellStyle name="Hipervínculo 20" xfId="2317" hidden="1"/>
    <cellStyle name="Hipervínculo 20" xfId="2012" hidden="1"/>
    <cellStyle name="Hipervínculo 20" xfId="2584" hidden="1"/>
    <cellStyle name="Hipervínculo 20" xfId="2745" hidden="1"/>
    <cellStyle name="Hipervínculo 20" xfId="2904" hidden="1"/>
    <cellStyle name="Hipervínculo 20" xfId="3038"/>
    <cellStyle name="Hipervínculo 21" xfId="2323" hidden="1"/>
    <cellStyle name="Hipervínculo 21" xfId="2345" hidden="1"/>
    <cellStyle name="Hipervínculo 21" xfId="1764" hidden="1"/>
    <cellStyle name="Hipervínculo 21" xfId="2581" hidden="1"/>
    <cellStyle name="Hipervínculo 21" xfId="2742" hidden="1"/>
    <cellStyle name="Hipervínculo 21" xfId="2901" hidden="1"/>
    <cellStyle name="Hipervínculo 21" xfId="3035"/>
    <cellStyle name="Hipervínculo 22" xfId="2298" hidden="1"/>
    <cellStyle name="Hipervínculo 22" xfId="2348" hidden="1"/>
    <cellStyle name="Hipervínculo 22" xfId="2319" hidden="1"/>
    <cellStyle name="Hipervínculo 22" xfId="2578" hidden="1"/>
    <cellStyle name="Hipervínculo 22" xfId="2739" hidden="1"/>
    <cellStyle name="Hipervínculo 22" xfId="2897" hidden="1"/>
    <cellStyle name="Hipervínculo 22" xfId="3031"/>
    <cellStyle name="Hipervínculo 23" xfId="2067" hidden="1"/>
    <cellStyle name="Hipervínculo 23" xfId="2406" hidden="1"/>
    <cellStyle name="Hipervínculo 23" xfId="1958" hidden="1"/>
    <cellStyle name="Hipervínculo 23" xfId="2574" hidden="1"/>
    <cellStyle name="Hipervínculo 23" xfId="2735" hidden="1"/>
    <cellStyle name="Hipervínculo 23" xfId="2893" hidden="1"/>
    <cellStyle name="Hipervínculo 23" xfId="3029"/>
    <cellStyle name="Hipervínculo 24" xfId="2343" hidden="1"/>
    <cellStyle name="Hipervínculo 24" xfId="1651" hidden="1"/>
    <cellStyle name="Hipervínculo 24" xfId="1914" hidden="1"/>
    <cellStyle name="Hipervínculo 24" xfId="2570" hidden="1"/>
    <cellStyle name="Hipervínculo 24" xfId="2731" hidden="1"/>
    <cellStyle name="Hipervínculo 24" xfId="2889" hidden="1"/>
    <cellStyle name="Hipervínculo 24" xfId="3027"/>
    <cellStyle name="Hipervínculo 25" xfId="1974" hidden="1"/>
    <cellStyle name="Hipervínculo 25" xfId="2090" hidden="1"/>
    <cellStyle name="Hipervínculo 25" xfId="2262" hidden="1"/>
    <cellStyle name="Hipervínculo 25" xfId="2567" hidden="1"/>
    <cellStyle name="Hipervínculo 25" xfId="2729" hidden="1"/>
    <cellStyle name="Hipervínculo 25" xfId="2887" hidden="1"/>
    <cellStyle name="Hipervínculo 25" xfId="3025"/>
    <cellStyle name="Hipervínculo 26" xfId="1977" hidden="1"/>
    <cellStyle name="Hipervínculo 26" xfId="2268" hidden="1"/>
    <cellStyle name="Hipervínculo 26" xfId="1663" hidden="1"/>
    <cellStyle name="Hipervínculo 26" xfId="2563" hidden="1"/>
    <cellStyle name="Hipervínculo 26" xfId="2725" hidden="1"/>
    <cellStyle name="Hipervínculo 26" xfId="2884" hidden="1"/>
    <cellStyle name="Hipervínculo 26" xfId="3022"/>
    <cellStyle name="Hipervínculo 27" xfId="2186" hidden="1"/>
    <cellStyle name="Hipervínculo 27" xfId="2119" hidden="1"/>
    <cellStyle name="Hipervínculo 27" xfId="2258" hidden="1"/>
    <cellStyle name="Hipervínculo 27" xfId="2559" hidden="1"/>
    <cellStyle name="Hipervínculo 27" xfId="2721" hidden="1"/>
    <cellStyle name="Hipervínculo 27" xfId="2880" hidden="1"/>
    <cellStyle name="Hipervínculo 27" xfId="3020"/>
    <cellStyle name="Hipervínculo 28" xfId="2154" hidden="1"/>
    <cellStyle name="Hipervínculo 28" xfId="1686" hidden="1"/>
    <cellStyle name="Hipervínculo 28" xfId="2074" hidden="1"/>
    <cellStyle name="Hipervínculo 28" xfId="2556" hidden="1"/>
    <cellStyle name="Hipervínculo 28" xfId="2718" hidden="1"/>
    <cellStyle name="Hipervínculo 28" xfId="2877" hidden="1"/>
    <cellStyle name="Hipervínculo 28" xfId="3018"/>
    <cellStyle name="Hipervínculo 29" xfId="1756" hidden="1"/>
    <cellStyle name="Hipervínculo 29" xfId="2053" hidden="1"/>
    <cellStyle name="Hipervínculo 29" xfId="2417" hidden="1"/>
    <cellStyle name="Hipervínculo 29" xfId="2552" hidden="1"/>
    <cellStyle name="Hipervínculo 29" xfId="2714" hidden="1"/>
    <cellStyle name="Hipervínculo 29" xfId="2874" hidden="1"/>
    <cellStyle name="Hipervínculo 29" xfId="3014"/>
    <cellStyle name="Hipervínculo 3" xfId="2277" hidden="1"/>
    <cellStyle name="Hipervínculo 3" xfId="2041" hidden="1"/>
    <cellStyle name="Hipervínculo 3" xfId="1707" hidden="1"/>
    <cellStyle name="Hipervínculo 3" xfId="2485" hidden="1"/>
    <cellStyle name="Hipervínculo 3" xfId="2648" hidden="1"/>
    <cellStyle name="Hipervínculo 3" xfId="2808" hidden="1"/>
    <cellStyle name="Hipervínculo 3" xfId="2967"/>
    <cellStyle name="Hipervínculo 30" xfId="1732" hidden="1"/>
    <cellStyle name="Hipervínculo 30" xfId="1945" hidden="1"/>
    <cellStyle name="Hipervínculo 30" xfId="2022" hidden="1"/>
    <cellStyle name="Hipervínculo 30" xfId="2548" hidden="1"/>
    <cellStyle name="Hipervínculo 30" xfId="2710" hidden="1"/>
    <cellStyle name="Hipervínculo 30" xfId="2870" hidden="1"/>
    <cellStyle name="Hipervínculo 30" xfId="3011"/>
    <cellStyle name="Hipervínculo 31" xfId="1687" hidden="1"/>
    <cellStyle name="Hipervínculo 31" xfId="1938" hidden="1"/>
    <cellStyle name="Hipervínculo 31" xfId="1866" hidden="1"/>
    <cellStyle name="Hipervínculo 31" xfId="2544" hidden="1"/>
    <cellStyle name="Hipervínculo 31" xfId="2706" hidden="1"/>
    <cellStyle name="Hipervínculo 31" xfId="2866" hidden="1"/>
    <cellStyle name="Hipervínculo 31" xfId="3009"/>
    <cellStyle name="Hipervínculo 32" xfId="2274" hidden="1"/>
    <cellStyle name="Hipervínculo 32" xfId="1757" hidden="1"/>
    <cellStyle name="Hipervínculo 32" xfId="1968" hidden="1"/>
    <cellStyle name="Hipervínculo 32" xfId="2539" hidden="1"/>
    <cellStyle name="Hipervínculo 32" xfId="2701" hidden="1"/>
    <cellStyle name="Hipervínculo 32" xfId="2861" hidden="1"/>
    <cellStyle name="Hipervínculo 32" xfId="3006"/>
    <cellStyle name="Hipervínculo 33" xfId="2257" hidden="1"/>
    <cellStyle name="Hipervínculo 33" xfId="2377" hidden="1"/>
    <cellStyle name="Hipervínculo 33" xfId="1905" hidden="1"/>
    <cellStyle name="Hipervínculo 33" xfId="2536" hidden="1"/>
    <cellStyle name="Hipervínculo 33" xfId="2698" hidden="1"/>
    <cellStyle name="Hipervínculo 33" xfId="2857" hidden="1"/>
    <cellStyle name="Hipervínculo 33" xfId="3004"/>
    <cellStyle name="Hipervínculo 34" xfId="2070" hidden="1"/>
    <cellStyle name="Hipervínculo 34" xfId="1811" hidden="1"/>
    <cellStyle name="Hipervínculo 34" xfId="1672" hidden="1"/>
    <cellStyle name="Hipervínculo 34" xfId="2532" hidden="1"/>
    <cellStyle name="Hipervínculo 34" xfId="2693" hidden="1"/>
    <cellStyle name="Hipervínculo 34" xfId="2853" hidden="1"/>
    <cellStyle name="Hipervínculo 34" xfId="3002"/>
    <cellStyle name="Hipervínculo 35" xfId="2120" hidden="1"/>
    <cellStyle name="Hipervínculo 35" xfId="1639" hidden="1"/>
    <cellStyle name="Hipervínculo 35" xfId="1742" hidden="1"/>
    <cellStyle name="Hipervínculo 35" xfId="2528" hidden="1"/>
    <cellStyle name="Hipervínculo 35" xfId="2689" hidden="1"/>
    <cellStyle name="Hipervínculo 35" xfId="2849" hidden="1"/>
    <cellStyle name="Hipervínculo 35" xfId="3000"/>
    <cellStyle name="Hipervínculo 36" xfId="2387" hidden="1"/>
    <cellStyle name="Hipervínculo 36" xfId="1647" hidden="1"/>
    <cellStyle name="Hipervínculo 36" xfId="1700" hidden="1"/>
    <cellStyle name="Hipervínculo 36" xfId="2524" hidden="1"/>
    <cellStyle name="Hipervínculo 36" xfId="2685" hidden="1"/>
    <cellStyle name="Hipervínculo 36" xfId="2845" hidden="1"/>
    <cellStyle name="Hipervínculo 36" xfId="2998"/>
    <cellStyle name="Hipervínculo 37" xfId="2285" hidden="1"/>
    <cellStyle name="Hipervínculo 37" xfId="1963" hidden="1"/>
    <cellStyle name="Hipervínculo 37" xfId="1675" hidden="1"/>
    <cellStyle name="Hipervínculo 37" xfId="2521" hidden="1"/>
    <cellStyle name="Hipervínculo 37" xfId="2682" hidden="1"/>
    <cellStyle name="Hipervínculo 37" xfId="2842" hidden="1"/>
    <cellStyle name="Hipervínculo 37" xfId="2996"/>
    <cellStyle name="Hipervínculo 38" xfId="1748" hidden="1"/>
    <cellStyle name="Hipervínculo 38" xfId="2278" hidden="1"/>
    <cellStyle name="Hipervínculo 38" xfId="1947" hidden="1"/>
    <cellStyle name="Hipervínculo 38" xfId="2518" hidden="1"/>
    <cellStyle name="Hipervínculo 38" xfId="2679" hidden="1"/>
    <cellStyle name="Hipervínculo 38" xfId="2839" hidden="1"/>
    <cellStyle name="Hipervínculo 38" xfId="2994"/>
    <cellStyle name="Hipervínculo 39" xfId="2385" hidden="1"/>
    <cellStyle name="Hipervínculo 39" xfId="1640" hidden="1"/>
    <cellStyle name="Hipervínculo 39" xfId="2068" hidden="1"/>
    <cellStyle name="Hipervínculo 39" xfId="2514" hidden="1"/>
    <cellStyle name="Hipervínculo 39" xfId="2675" hidden="1"/>
    <cellStyle name="Hipervínculo 39" xfId="2835" hidden="1"/>
    <cellStyle name="Hipervínculo 39" xfId="2992"/>
    <cellStyle name="Hipervínculo 4" xfId="2420" hidden="1"/>
    <cellStyle name="Hipervínculo 4" xfId="2024" hidden="1"/>
    <cellStyle name="Hipervínculo 4" xfId="2240" hidden="1"/>
    <cellStyle name="Hipervínculo 4" xfId="2482" hidden="1"/>
    <cellStyle name="Hipervínculo 4" xfId="2645" hidden="1"/>
    <cellStyle name="Hipervínculo 4" xfId="2805" hidden="1"/>
    <cellStyle name="Hipervínculo 4" xfId="2964"/>
    <cellStyle name="Hipervínculo 40" xfId="1650" hidden="1"/>
    <cellStyle name="Hipervínculo 40" xfId="2215" hidden="1"/>
    <cellStyle name="Hipervínculo 40" xfId="1890" hidden="1"/>
    <cellStyle name="Hipervínculo 40" xfId="2511" hidden="1"/>
    <cellStyle name="Hipervínculo 40" xfId="2673" hidden="1"/>
    <cellStyle name="Hipervínculo 40" xfId="2833" hidden="1"/>
    <cellStyle name="Hipervínculo 40" xfId="2990"/>
    <cellStyle name="Hipervínculo 41" xfId="2049" hidden="1"/>
    <cellStyle name="Hipervínculo 41" xfId="2366" hidden="1"/>
    <cellStyle name="Hipervínculo 41" xfId="2130" hidden="1"/>
    <cellStyle name="Hipervínculo 41" xfId="2507" hidden="1"/>
    <cellStyle name="Hipervínculo 41" xfId="2670" hidden="1"/>
    <cellStyle name="Hipervínculo 41" xfId="2830" hidden="1"/>
    <cellStyle name="Hipervínculo 41" xfId="2988"/>
    <cellStyle name="Hipervínculo 42" xfId="2395" hidden="1"/>
    <cellStyle name="Hipervínculo 42" xfId="1704" hidden="1"/>
    <cellStyle name="Hipervínculo 42" xfId="1844" hidden="1"/>
    <cellStyle name="Hipervínculo 42" xfId="2504" hidden="1"/>
    <cellStyle name="Hipervínculo 42" xfId="2667" hidden="1"/>
    <cellStyle name="Hipervínculo 42" xfId="2826" hidden="1"/>
    <cellStyle name="Hipervínculo 42" xfId="2985"/>
    <cellStyle name="Hipervínculo 43" xfId="2136" hidden="1"/>
    <cellStyle name="Hipervínculo 43" xfId="1940" hidden="1"/>
    <cellStyle name="Hipervínculo 43" xfId="1900" hidden="1"/>
    <cellStyle name="Hipervínculo 43" xfId="2501" hidden="1"/>
    <cellStyle name="Hipervínculo 43" xfId="2664" hidden="1"/>
    <cellStyle name="Hipervínculo 43" xfId="2824" hidden="1"/>
    <cellStyle name="Hipervínculo 43" xfId="2982"/>
    <cellStyle name="Hipervínculo 44" xfId="2175" hidden="1"/>
    <cellStyle name="Hipervínculo 44" xfId="2392" hidden="1"/>
    <cellStyle name="Hipervínculo 44" xfId="1656" hidden="1"/>
    <cellStyle name="Hipervínculo 44" xfId="2500" hidden="1"/>
    <cellStyle name="Hipervínculo 44" xfId="2663" hidden="1"/>
    <cellStyle name="Hipervínculo 44" xfId="2823" hidden="1"/>
    <cellStyle name="Hipervínculo 44" xfId="2981"/>
    <cellStyle name="Hipervínculo 45" xfId="2073" hidden="1"/>
    <cellStyle name="Hipervínculo 45" xfId="1703" hidden="1"/>
    <cellStyle name="Hipervínculo 45" xfId="2306" hidden="1"/>
    <cellStyle name="Hipervínculo 45" xfId="2497" hidden="1"/>
    <cellStyle name="Hipervínculo 45" xfId="2660" hidden="1"/>
    <cellStyle name="Hipervínculo 45" xfId="2820" hidden="1"/>
    <cellStyle name="Hipervínculo 45" xfId="2979"/>
    <cellStyle name="Hipervínculo 46" xfId="2117" hidden="1"/>
    <cellStyle name="Hipervínculo 46" xfId="1878" hidden="1"/>
    <cellStyle name="Hipervínculo 46" xfId="2409" hidden="1"/>
    <cellStyle name="Hipervínculo 46" xfId="2495" hidden="1"/>
    <cellStyle name="Hipervínculo 46" xfId="2658" hidden="1"/>
    <cellStyle name="Hipervínculo 46" xfId="2818" hidden="1"/>
    <cellStyle name="Hipervínculo 46" xfId="2977"/>
    <cellStyle name="Hipervínculo 47" xfId="2339" hidden="1"/>
    <cellStyle name="Hipervínculo 47" xfId="1845" hidden="1"/>
    <cellStyle name="Hipervínculo 47" xfId="2209" hidden="1"/>
    <cellStyle name="Hipervínculo 47" xfId="2492" hidden="1"/>
    <cellStyle name="Hipervínculo 47" xfId="2655" hidden="1"/>
    <cellStyle name="Hipervínculo 47" xfId="2815" hidden="1"/>
    <cellStyle name="Hipervínculo 47" xfId="2974"/>
    <cellStyle name="Hipervínculo 48" xfId="1727" hidden="1"/>
    <cellStyle name="Hipervínculo 48" xfId="1678" hidden="1"/>
    <cellStyle name="Hipervínculo 48" xfId="1684" hidden="1"/>
    <cellStyle name="Hipervínculo 48" xfId="2488" hidden="1"/>
    <cellStyle name="Hipervínculo 48" xfId="2651" hidden="1"/>
    <cellStyle name="Hipervínculo 48" xfId="2811" hidden="1"/>
    <cellStyle name="Hipervínculo 48" xfId="2970"/>
    <cellStyle name="Hipervínculo 49" xfId="1701" hidden="1"/>
    <cellStyle name="Hipervínculo 49" xfId="2322" hidden="1"/>
    <cellStyle name="Hipervínculo 49" xfId="2020" hidden="1"/>
    <cellStyle name="Hipervínculo 49" xfId="2483" hidden="1"/>
    <cellStyle name="Hipervínculo 49" xfId="2646" hidden="1"/>
    <cellStyle name="Hipervínculo 49" xfId="2806" hidden="1"/>
    <cellStyle name="Hipervínculo 49" xfId="2965"/>
    <cellStyle name="Hipervínculo 5" xfId="2046" hidden="1"/>
    <cellStyle name="Hipervínculo 5" xfId="2410" hidden="1"/>
    <cellStyle name="Hipervínculo 5" xfId="2098" hidden="1"/>
    <cellStyle name="Hipervínculo 5" xfId="2478" hidden="1"/>
    <cellStyle name="Hipervínculo 5" xfId="2641" hidden="1"/>
    <cellStyle name="Hipervínculo 5" xfId="2801" hidden="1"/>
    <cellStyle name="Hipervínculo 5" xfId="2960"/>
    <cellStyle name="Hipervínculo 50" xfId="1805" hidden="1"/>
    <cellStyle name="Hipervínculo 50" xfId="2158" hidden="1"/>
    <cellStyle name="Hipervínculo 50" xfId="1972" hidden="1"/>
    <cellStyle name="Hipervínculo 50" xfId="2479" hidden="1"/>
    <cellStyle name="Hipervínculo 50" xfId="2642" hidden="1"/>
    <cellStyle name="Hipervínculo 50" xfId="2802" hidden="1"/>
    <cellStyle name="Hipervínculo 50" xfId="2961"/>
    <cellStyle name="Hipervínculo 51" xfId="1964" hidden="1"/>
    <cellStyle name="Hipervínculo 51" xfId="2061" hidden="1"/>
    <cellStyle name="Hipervínculo 51" xfId="2126" hidden="1"/>
    <cellStyle name="Hipervínculo 51" xfId="2475" hidden="1"/>
    <cellStyle name="Hipervínculo 51" xfId="2638" hidden="1"/>
    <cellStyle name="Hipervínculo 51" xfId="2798" hidden="1"/>
    <cellStyle name="Hipervínculo 51" xfId="2957"/>
    <cellStyle name="Hipervínculo 52" xfId="2151" hidden="1"/>
    <cellStyle name="Hipervínculo 52" xfId="1848" hidden="1"/>
    <cellStyle name="Hipervínculo 52" xfId="2002" hidden="1"/>
    <cellStyle name="Hipervínculo 52" xfId="2471" hidden="1"/>
    <cellStyle name="Hipervínculo 52" xfId="2634" hidden="1"/>
    <cellStyle name="Hipervínculo 52" xfId="2794" hidden="1"/>
    <cellStyle name="Hipervínculo 52" xfId="2953"/>
    <cellStyle name="Hipervínculo 53" xfId="1733" hidden="1"/>
    <cellStyle name="Hipervínculo 53" xfId="1835" hidden="1"/>
    <cellStyle name="Hipervínculo 53" xfId="2114" hidden="1"/>
    <cellStyle name="Hipervínculo 53" xfId="2467" hidden="1"/>
    <cellStyle name="Hipervínculo 53" xfId="2630" hidden="1"/>
    <cellStyle name="Hipervínculo 53" xfId="2790" hidden="1"/>
    <cellStyle name="Hipervínculo 53" xfId="2949"/>
    <cellStyle name="Hipervínculo 54" xfId="2371" hidden="1"/>
    <cellStyle name="Hipervínculo 54" xfId="1970" hidden="1"/>
    <cellStyle name="Hipervínculo 54" xfId="1770" hidden="1"/>
    <cellStyle name="Hipervínculo 54" xfId="2463" hidden="1"/>
    <cellStyle name="Hipervínculo 54" xfId="2626" hidden="1"/>
    <cellStyle name="Hipervínculo 54" xfId="2786" hidden="1"/>
    <cellStyle name="Hipervínculo 54" xfId="2945"/>
    <cellStyle name="Hipervínculo 55" xfId="1869" hidden="1"/>
    <cellStyle name="Hipervínculo 55" xfId="1667" hidden="1"/>
    <cellStyle name="Hipervínculo 55" xfId="2009" hidden="1"/>
    <cellStyle name="Hipervínculo 55" xfId="2459" hidden="1"/>
    <cellStyle name="Hipervínculo 55" xfId="2622" hidden="1"/>
    <cellStyle name="Hipervínculo 55" xfId="2782" hidden="1"/>
    <cellStyle name="Hipervínculo 55" xfId="2941"/>
    <cellStyle name="Hipervínculo 56" xfId="1714" hidden="1"/>
    <cellStyle name="Hipervínculo 56" xfId="1944" hidden="1"/>
    <cellStyle name="Hipervínculo 56" xfId="2375" hidden="1"/>
    <cellStyle name="Hipervínculo 56" xfId="2455" hidden="1"/>
    <cellStyle name="Hipervínculo 56" xfId="2618" hidden="1"/>
    <cellStyle name="Hipervínculo 56" xfId="2778" hidden="1"/>
    <cellStyle name="Hipervínculo 56" xfId="2937"/>
    <cellStyle name="Hipervínculo 57" xfId="1827" hidden="1"/>
    <cellStyle name="Hipervínculo 57" xfId="2051" hidden="1"/>
    <cellStyle name="Hipervínculo 57" xfId="2195" hidden="1"/>
    <cellStyle name="Hipervínculo 57" xfId="2451" hidden="1"/>
    <cellStyle name="Hipervínculo 57" xfId="2614" hidden="1"/>
    <cellStyle name="Hipervínculo 57" xfId="2774" hidden="1"/>
    <cellStyle name="Hipervínculo 57" xfId="2933"/>
    <cellStyle name="Hipervínculo 58" xfId="1804" hidden="1"/>
    <cellStyle name="Hipervínculo 58" xfId="1929" hidden="1"/>
    <cellStyle name="Hipervínculo 58" xfId="2292" hidden="1"/>
    <cellStyle name="Hipervínculo 58" xfId="2447" hidden="1"/>
    <cellStyle name="Hipervínculo 58" xfId="2610" hidden="1"/>
    <cellStyle name="Hipervínculo 58" xfId="2770" hidden="1"/>
    <cellStyle name="Hipervínculo 58" xfId="2929"/>
    <cellStyle name="Hipervínculo 59" xfId="1949" hidden="1"/>
    <cellStyle name="Hipervínculo 59" xfId="2273" hidden="1"/>
    <cellStyle name="Hipervínculo 59" xfId="1741" hidden="1"/>
    <cellStyle name="Hipervínculo 59" xfId="2443" hidden="1"/>
    <cellStyle name="Hipervínculo 59" xfId="2606" hidden="1"/>
    <cellStyle name="Hipervínculo 59" xfId="2766" hidden="1"/>
    <cellStyle name="Hipervínculo 59" xfId="2925"/>
    <cellStyle name="Hipervínculo 6" xfId="1896" hidden="1"/>
    <cellStyle name="Hipervínculo 6" xfId="1962" hidden="1"/>
    <cellStyle name="Hipervínculo 6" xfId="1907" hidden="1"/>
    <cellStyle name="Hipervínculo 6" xfId="2474" hidden="1"/>
    <cellStyle name="Hipervínculo 6" xfId="2637" hidden="1"/>
    <cellStyle name="Hipervínculo 6" xfId="2797" hidden="1"/>
    <cellStyle name="Hipervínculo 6" xfId="2956"/>
    <cellStyle name="Hipervínculo 60" xfId="1931" hidden="1"/>
    <cellStyle name="Hipervínculo 60" xfId="2148" hidden="1"/>
    <cellStyle name="Hipervínculo 60" xfId="2011" hidden="1"/>
    <cellStyle name="Hipervínculo 60" xfId="2439" hidden="1"/>
    <cellStyle name="Hipervínculo 60" xfId="2603" hidden="1"/>
    <cellStyle name="Hipervínculo 60" xfId="2763" hidden="1"/>
    <cellStyle name="Hipervínculo 60" xfId="2922"/>
    <cellStyle name="Hipervínculo 61" xfId="2023" hidden="1"/>
    <cellStyle name="Hipervínculo 61" xfId="1660" hidden="1"/>
    <cellStyle name="Hipervínculo 61" xfId="2286" hidden="1"/>
    <cellStyle name="Hipervínculo 61" xfId="2435" hidden="1"/>
    <cellStyle name="Hipervínculo 61" xfId="2599" hidden="1"/>
    <cellStyle name="Hipervínculo 61" xfId="2759" hidden="1"/>
    <cellStyle name="Hipervínculo 61" xfId="2918"/>
    <cellStyle name="Hipervínculo 62" xfId="1775" hidden="1"/>
    <cellStyle name="Hipervínculo 62" xfId="2149" hidden="1"/>
    <cellStyle name="Hipervínculo 62" xfId="2308" hidden="1"/>
    <cellStyle name="Hipervínculo 62" xfId="2429" hidden="1"/>
    <cellStyle name="Hipervínculo 62" xfId="2593" hidden="1"/>
    <cellStyle name="Hipervínculo 62" xfId="2753" hidden="1"/>
    <cellStyle name="Hipervínculo 62" xfId="2912"/>
    <cellStyle name="Hipervínculo 63" xfId="1874" hidden="1"/>
    <cellStyle name="Hipervínculo 63" xfId="2192" hidden="1"/>
    <cellStyle name="Hipervínculo 63" xfId="2342" hidden="1"/>
    <cellStyle name="Hipervínculo 63" xfId="1851" hidden="1"/>
    <cellStyle name="Hipervínculo 63" xfId="2533" hidden="1"/>
    <cellStyle name="Hipervínculo 63" xfId="2694" hidden="1"/>
    <cellStyle name="Hipervínculo 63" xfId="2854"/>
    <cellStyle name="Hipervínculo 64" xfId="1645" hidden="1"/>
    <cellStyle name="Hipervínculo 64" xfId="2284" hidden="1"/>
    <cellStyle name="Hipervínculo 64" xfId="1909" hidden="1"/>
    <cellStyle name="Hipervínculo 64" xfId="2279" hidden="1"/>
    <cellStyle name="Hipervínculo 64" xfId="2505" hidden="1"/>
    <cellStyle name="Hipervínculo 64" xfId="2668" hidden="1"/>
    <cellStyle name="Hipervínculo 64" xfId="2827"/>
    <cellStyle name="Hipervínculo 65" xfId="2080" hidden="1"/>
    <cellStyle name="Hipervínculo 65" xfId="1762" hidden="1"/>
    <cellStyle name="Hipervínculo 65" xfId="1671" hidden="1"/>
    <cellStyle name="Hipervínculo 65" xfId="2115" hidden="1"/>
    <cellStyle name="Hipervínculo 65" xfId="1759" hidden="1"/>
    <cellStyle name="Hipervínculo 65" xfId="1664" hidden="1"/>
    <cellStyle name="Hipervínculo 65" xfId="1692"/>
    <cellStyle name="Hipervínculo 66" xfId="2156" hidden="1"/>
    <cellStyle name="Hipervínculo 66" xfId="2035" hidden="1"/>
    <cellStyle name="Hipervínculo 66" xfId="2072" hidden="1"/>
    <cellStyle name="Hipervínculo 66" xfId="1728" hidden="1"/>
    <cellStyle name="Hipervínculo 66" xfId="2590" hidden="1"/>
    <cellStyle name="Hipervínculo 66" xfId="2750" hidden="1"/>
    <cellStyle name="Hipervínculo 66" xfId="2909"/>
    <cellStyle name="Hipervínculo 67" xfId="2247" hidden="1"/>
    <cellStyle name="Hipervínculo 67" xfId="2147" hidden="1"/>
    <cellStyle name="Hipervínculo 67" xfId="1658" hidden="1"/>
    <cellStyle name="Hipervínculo 67" xfId="2101" hidden="1"/>
    <cellStyle name="Hipervínculo 67" xfId="2235" hidden="1"/>
    <cellStyle name="Hipervínculo 67" xfId="2256" hidden="1"/>
    <cellStyle name="Hipervínculo 67" xfId="2232"/>
    <cellStyle name="Hipervínculo 68" xfId="2037" hidden="1"/>
    <cellStyle name="Hipervínculo 68" xfId="2075" hidden="1"/>
    <cellStyle name="Hipervínculo 68" xfId="1987" hidden="1"/>
    <cellStyle name="Hipervínculo 68" xfId="1912" hidden="1"/>
    <cellStyle name="Hipervínculo 68" xfId="2066" hidden="1"/>
    <cellStyle name="Hipervínculo 68" xfId="1847" hidden="1"/>
    <cellStyle name="Hipervínculo 68" xfId="1802"/>
    <cellStyle name="Hipervínculo 69" xfId="1796" hidden="1"/>
    <cellStyle name="Hipervínculo 69" xfId="2335" hidden="1"/>
    <cellStyle name="Hipervínculo 69" xfId="1623" hidden="1"/>
    <cellStyle name="Hipervínculo 69" xfId="2265" hidden="1"/>
    <cellStyle name="Hipervínculo 69" xfId="1638" hidden="1"/>
    <cellStyle name="Hipervínculo 69" xfId="2032" hidden="1"/>
    <cellStyle name="Hipervínculo 69" xfId="1873"/>
    <cellStyle name="Hipervínculo 7" xfId="2134" hidden="1"/>
    <cellStyle name="Hipervínculo 7" xfId="1924" hidden="1"/>
    <cellStyle name="Hipervínculo 7" xfId="2189" hidden="1"/>
    <cellStyle name="Hipervínculo 7" xfId="2470" hidden="1"/>
    <cellStyle name="Hipervínculo 7" xfId="2633" hidden="1"/>
    <cellStyle name="Hipervínculo 7" xfId="2793" hidden="1"/>
    <cellStyle name="Hipervínculo 7" xfId="2952"/>
    <cellStyle name="Hipervínculo 70" xfId="1709" hidden="1"/>
    <cellStyle name="Hipervínculo 70" xfId="1724" hidden="1"/>
    <cellStyle name="Hipervínculo 70" xfId="2166" hidden="1"/>
    <cellStyle name="Hipervínculo 70" xfId="2280" hidden="1"/>
    <cellStyle name="Hipervínculo 70" xfId="2312" hidden="1"/>
    <cellStyle name="Hipervínculo 70" xfId="1782" hidden="1"/>
    <cellStyle name="Hipervínculo 70" xfId="2427"/>
    <cellStyle name="Hipervínculo 71" xfId="2198" hidden="1"/>
    <cellStyle name="Hipervínculo 71" xfId="2239" hidden="1"/>
    <cellStyle name="Hipervínculo 71" xfId="1954" hidden="1"/>
    <cellStyle name="Hipervínculo 71" xfId="2131" hidden="1"/>
    <cellStyle name="Hipervínculo 71" xfId="1752" hidden="1"/>
    <cellStyle name="Hipervínculo 71" xfId="1888" hidden="1"/>
    <cellStyle name="Hipervínculo 71" xfId="2360"/>
    <cellStyle name="Hipervínculo 72" xfId="2078" hidden="1"/>
    <cellStyle name="Hipervínculo 72" xfId="1930" hidden="1"/>
    <cellStyle name="Hipervínculo 72" xfId="1689" hidden="1"/>
    <cellStyle name="Hipervínculo 72" xfId="1918" hidden="1"/>
    <cellStyle name="Hipervínculo 72" xfId="2196" hidden="1"/>
    <cellStyle name="Hipervínculo 72" xfId="2564" hidden="1"/>
    <cellStyle name="Hipervínculo 72" xfId="2726"/>
    <cellStyle name="Hipervínculo 73" xfId="1669" hidden="1"/>
    <cellStyle name="Hipervínculo 73" xfId="1641" hidden="1"/>
    <cellStyle name="Hipervínculo 73" xfId="1889" hidden="1"/>
    <cellStyle name="Hipervínculo 73" xfId="2374" hidden="1"/>
    <cellStyle name="Hipervínculo 73" xfId="2064" hidden="1"/>
    <cellStyle name="Hipervínculo 73" xfId="2050" hidden="1"/>
    <cellStyle name="Hipervínculo 73" xfId="2204"/>
    <cellStyle name="Hipervínculo 74" xfId="2304" hidden="1"/>
    <cellStyle name="Hipervínculo 74" xfId="2295" hidden="1"/>
    <cellStyle name="Hipervínculo 74" xfId="1801" hidden="1"/>
    <cellStyle name="Hipervínculo 74" xfId="1920" hidden="1"/>
    <cellStyle name="Hipervínculo 74" xfId="2254" hidden="1"/>
    <cellStyle name="Hipervínculo 74" xfId="2555" hidden="1"/>
    <cellStyle name="Hipervínculo 74" xfId="2717"/>
    <cellStyle name="Hipervínculo 75" xfId="1893" hidden="1"/>
    <cellStyle name="Hipervínculo 75" xfId="2179" hidden="1"/>
    <cellStyle name="Hipervínculo 75" xfId="1800" hidden="1"/>
    <cellStyle name="Hipervínculo 75" xfId="2313" hidden="1"/>
    <cellStyle name="Hipervínculo 75" xfId="2226" hidden="1"/>
    <cellStyle name="Hipervínculo 75" xfId="1803" hidden="1"/>
    <cellStyle name="Hipervínculo 75" xfId="2585"/>
    <cellStyle name="Hipervínculo 76" xfId="2340" hidden="1"/>
    <cellStyle name="Hipervínculo 76" xfId="1983" hidden="1"/>
    <cellStyle name="Hipervínculo 76" xfId="1959" hidden="1"/>
    <cellStyle name="Hipervínculo 76" xfId="2096" hidden="1"/>
    <cellStyle name="Hipervínculo 76" xfId="1683" hidden="1"/>
    <cellStyle name="Hipervínculo 76" xfId="2162" hidden="1"/>
    <cellStyle name="Hipervínculo 76" xfId="1926"/>
    <cellStyle name="Hipervínculo 77" xfId="2004" hidden="1"/>
    <cellStyle name="Hipervínculo 77" xfId="1839" hidden="1"/>
    <cellStyle name="Hipervínculo 77" xfId="1654" hidden="1"/>
    <cellStyle name="Hipervínculo 77" xfId="2358" hidden="1"/>
    <cellStyle name="Hipervínculo 77" xfId="2330" hidden="1"/>
    <cellStyle name="Hipervínculo 77" xfId="2551" hidden="1"/>
    <cellStyle name="Hipervínculo 77" xfId="2713"/>
    <cellStyle name="Hipervínculo 78" xfId="2160" hidden="1"/>
    <cellStyle name="Hipervínculo 78" xfId="1785" hidden="1"/>
    <cellStyle name="Hipervínculo 78" xfId="2079" hidden="1"/>
    <cellStyle name="Hipervínculo 78" xfId="2303" hidden="1"/>
    <cellStyle name="Hipervínculo 78" xfId="2182" hidden="1"/>
    <cellStyle name="Hipervínculo 78" xfId="2003" hidden="1"/>
    <cellStyle name="Hipervínculo 78" xfId="1864"/>
    <cellStyle name="Hipervínculo 79" xfId="2176" hidden="1"/>
    <cellStyle name="Hipervínculo 79" xfId="1981" hidden="1"/>
    <cellStyle name="Hipervínculo 79" xfId="2112" hidden="1"/>
    <cellStyle name="Hipervínculo 79" xfId="2202" hidden="1"/>
    <cellStyle name="Hipervínculo 79" xfId="2508" hidden="1"/>
    <cellStyle name="Hipervínculo 79" xfId="2671" hidden="1"/>
    <cellStyle name="Hipervínculo 79" xfId="2831"/>
    <cellStyle name="Hipervínculo 8" xfId="2177" hidden="1"/>
    <cellStyle name="Hipervínculo 8" xfId="2141" hidden="1"/>
    <cellStyle name="Hipervínculo 8" xfId="1821" hidden="1"/>
    <cellStyle name="Hipervínculo 8" xfId="2466" hidden="1"/>
    <cellStyle name="Hipervínculo 8" xfId="2629" hidden="1"/>
    <cellStyle name="Hipervínculo 8" xfId="2789" hidden="1"/>
    <cellStyle name="Hipervínculo 8" xfId="2948"/>
    <cellStyle name="Hipervínculo 80" xfId="2269" hidden="1"/>
    <cellStyle name="Hipervínculo 80" xfId="1676" hidden="1"/>
    <cellStyle name="Hipervínculo 80" xfId="2170" hidden="1"/>
    <cellStyle name="Hipervínculo 80" xfId="1877" hidden="1"/>
    <cellStyle name="Hipervínculo 80" xfId="2535" hidden="1"/>
    <cellStyle name="Hipervínculo 80" xfId="2696" hidden="1"/>
    <cellStyle name="Hipervínculo 80" xfId="2856"/>
    <cellStyle name="Hipervínculo 81" xfId="2138" hidden="1"/>
    <cellStyle name="Hipervínculo 81" xfId="1624" hidden="1"/>
    <cellStyle name="Hipervínculo 81" xfId="1943" hidden="1"/>
    <cellStyle name="Hipervínculo 81" xfId="2416" hidden="1"/>
    <cellStyle name="Hipervínculo 81" xfId="2102" hidden="1"/>
    <cellStyle name="Hipervínculo 81" xfId="2038" hidden="1"/>
    <cellStyle name="Hipervínculo 81" xfId="2442"/>
    <cellStyle name="Hipervínculo 82" xfId="1789" hidden="1"/>
    <cellStyle name="Hipervínculo 82" xfId="1960" hidden="1"/>
    <cellStyle name="Hipervínculo 82" xfId="2357" hidden="1"/>
    <cellStyle name="Hipervínculo 82" xfId="2233" hidden="1"/>
    <cellStyle name="Hipervínculo 82" xfId="1797" hidden="1"/>
    <cellStyle name="Hipervínculo 82" xfId="2055" hidden="1"/>
    <cellStyle name="Hipervínculo 82" xfId="2512"/>
    <cellStyle name="Hipervínculo 83" xfId="1690" hidden="1"/>
    <cellStyle name="Hipervínculo 83" xfId="1946" hidden="1"/>
    <cellStyle name="Hipervínculo 83" xfId="2223" hidden="1"/>
    <cellStyle name="Hipervínculo 83" xfId="1781" hidden="1"/>
    <cellStyle name="Hipervínculo 83" xfId="1831" hidden="1"/>
    <cellStyle name="Hipervínculo 83" xfId="2218" hidden="1"/>
    <cellStyle name="Hipervínculo 83" xfId="2139"/>
    <cellStyle name="Hipervínculo 84" xfId="1636" hidden="1"/>
    <cellStyle name="Hipervínculo 84" xfId="1894" hidden="1"/>
    <cellStyle name="Hipervínculo 84" xfId="1788" hidden="1"/>
    <cellStyle name="Hipervínculo 84" xfId="2200" hidden="1"/>
    <cellStyle name="Hipervínculo 84" xfId="2018" hidden="1"/>
    <cellStyle name="Hipervínculo 84" xfId="2210" hidden="1"/>
    <cellStyle name="Hipervínculo 84" xfId="2588"/>
    <cellStyle name="Hipervínculo 85" xfId="2105" hidden="1"/>
    <cellStyle name="Hipervínculo 85" xfId="2108" hidden="1"/>
    <cellStyle name="Hipervínculo 85" xfId="2328" hidden="1"/>
    <cellStyle name="Hipervínculo 85" xfId="2076" hidden="1"/>
    <cellStyle name="Hipervínculo 85" xfId="2571" hidden="1"/>
    <cellStyle name="Hipervínculo 85" xfId="2732" hidden="1"/>
    <cellStyle name="Hipervínculo 85" xfId="2890"/>
    <cellStyle name="Hipervínculo 86" xfId="1833" hidden="1"/>
    <cellStyle name="Hipervínculo 86" xfId="2337" hidden="1"/>
    <cellStyle name="Hipervínculo 86" xfId="2071" hidden="1"/>
    <cellStyle name="Hipervínculo 86" xfId="1825" hidden="1"/>
    <cellStyle name="Hipervínculo 86" xfId="2527" hidden="1"/>
    <cellStyle name="Hipervínculo 86" xfId="2688" hidden="1"/>
    <cellStyle name="Hipervínculo 86" xfId="2848"/>
    <cellStyle name="Hipervínculo 87" xfId="2370" hidden="1"/>
    <cellStyle name="Hipervínculo 87" xfId="2201" hidden="1"/>
    <cellStyle name="Hipervínculo 87" xfId="2423" hidden="1"/>
    <cellStyle name="Hipervínculo 87" xfId="1619" hidden="1"/>
    <cellStyle name="Hipervínculo 87" xfId="1807" hidden="1"/>
    <cellStyle name="Hipervínculo 87" xfId="2331" hidden="1"/>
    <cellStyle name="Hipervínculo 87" xfId="2568"/>
    <cellStyle name="Hipervínculo 88" xfId="2402" hidden="1"/>
    <cellStyle name="Hipervínculo 88" xfId="2310" hidden="1"/>
    <cellStyle name="Hipervínculo 88" xfId="1779" hidden="1"/>
    <cellStyle name="Hipervínculo 88" xfId="2008" hidden="1"/>
    <cellStyle name="Hipervínculo 88" xfId="2562" hidden="1"/>
    <cellStyle name="Hipervínculo 88" xfId="2724" hidden="1"/>
    <cellStyle name="Hipervínculo 88" xfId="2883"/>
    <cellStyle name="Hipervínculo 89" xfId="1776" hidden="1"/>
    <cellStyle name="Hipervínculo 89" xfId="2019" hidden="1"/>
    <cellStyle name="Hipervínculo 89" xfId="1849" hidden="1"/>
    <cellStyle name="Hipervínculo 89" xfId="2106" hidden="1"/>
    <cellStyle name="Hipervínculo 89" xfId="2520" hidden="1"/>
    <cellStyle name="Hipervínculo 89" xfId="2681" hidden="1"/>
    <cellStyle name="Hipervínculo 89" xfId="2841"/>
    <cellStyle name="Hipervínculo 9" xfId="2010" hidden="1"/>
    <cellStyle name="Hipervínculo 9" xfId="2026" hidden="1"/>
    <cellStyle name="Hipervínculo 9" xfId="2246" hidden="1"/>
    <cellStyle name="Hipervínculo 9" xfId="2462" hidden="1"/>
    <cellStyle name="Hipervínculo 9" xfId="2625" hidden="1"/>
    <cellStyle name="Hipervínculo 9" xfId="2785" hidden="1"/>
    <cellStyle name="Hipervínculo 9" xfId="2944"/>
    <cellStyle name="Hipervínculo 90" xfId="2376" hidden="1"/>
    <cellStyle name="Hipervínculo 90" xfId="2191" hidden="1"/>
    <cellStyle name="Hipervínculo 90" xfId="2122" hidden="1"/>
    <cellStyle name="Hipervínculo 90" xfId="1898" hidden="1"/>
    <cellStyle name="Hipervínculo 90" xfId="1736" hidden="1"/>
    <cellStyle name="Hipervínculo 90" xfId="1657" hidden="1"/>
    <cellStyle name="Hipervínculo 90" xfId="1754"/>
    <cellStyle name="Hipervínculo 91" xfId="2403" hidden="1"/>
    <cellStyle name="Hipervínculo 91" xfId="2362" hidden="1"/>
    <cellStyle name="Hipervínculo 91" xfId="1706" hidden="1"/>
    <cellStyle name="Hipervínculo 91" xfId="2287" hidden="1"/>
    <cellStyle name="Hipervínculo 91" xfId="2558" hidden="1"/>
    <cellStyle name="Hipervínculo 91" xfId="2720" hidden="1"/>
    <cellStyle name="Hipervínculo 91" xfId="2879"/>
    <cellStyle name="Hipervínculo visitado 10" xfId="2355" hidden="1"/>
    <cellStyle name="Hipervínculo visitado 10" xfId="2086" hidden="1"/>
    <cellStyle name="Hipervínculo visitado 10" xfId="2167" hidden="1"/>
    <cellStyle name="Hipervínculo visitado 10" xfId="2460" hidden="1"/>
    <cellStyle name="Hipervínculo visitado 10" xfId="2623" hidden="1"/>
    <cellStyle name="Hipervínculo visitado 10" xfId="2783" hidden="1"/>
    <cellStyle name="Hipervínculo visitado 10" xfId="2942"/>
    <cellStyle name="Hipervínculo visitado 11" xfId="2092" hidden="1"/>
    <cellStyle name="Hipervínculo visitado 11" xfId="1716" hidden="1"/>
    <cellStyle name="Hipervínculo visitado 11" xfId="2178" hidden="1"/>
    <cellStyle name="Hipervínculo visitado 11" xfId="2456" hidden="1"/>
    <cellStyle name="Hipervínculo visitado 11" xfId="2619" hidden="1"/>
    <cellStyle name="Hipervínculo visitado 11" xfId="2779" hidden="1"/>
    <cellStyle name="Hipervínculo visitado 11" xfId="2938"/>
    <cellStyle name="Hipervínculo visitado 12" xfId="2150" hidden="1"/>
    <cellStyle name="Hipervínculo visitado 12" xfId="2359" hidden="1"/>
    <cellStyle name="Hipervínculo visitado 12" xfId="1629" hidden="1"/>
    <cellStyle name="Hipervínculo visitado 12" xfId="2452" hidden="1"/>
    <cellStyle name="Hipervínculo visitado 12" xfId="2615" hidden="1"/>
    <cellStyle name="Hipervínculo visitado 12" xfId="2775" hidden="1"/>
    <cellStyle name="Hipervínculo visitado 12" xfId="2934"/>
    <cellStyle name="Hipervínculo visitado 13" xfId="2033" hidden="1"/>
    <cellStyle name="Hipervínculo visitado 13" xfId="2351" hidden="1"/>
    <cellStyle name="Hipervínculo visitado 13" xfId="2364" hidden="1"/>
    <cellStyle name="Hipervínculo visitado 13" xfId="2446" hidden="1"/>
    <cellStyle name="Hipervínculo visitado 13" xfId="2609" hidden="1"/>
    <cellStyle name="Hipervínculo visitado 13" xfId="2769" hidden="1"/>
    <cellStyle name="Hipervínculo visitado 13" xfId="2928"/>
    <cellStyle name="Hipervínculo visitado 14" xfId="2169" hidden="1"/>
    <cellStyle name="Hipervínculo visitado 14" xfId="1828" hidden="1"/>
    <cellStyle name="Hipervínculo visitado 14" xfId="1985" hidden="1"/>
    <cellStyle name="Hipervínculo visitado 14" xfId="2438" hidden="1"/>
    <cellStyle name="Hipervínculo visitado 14" xfId="2602" hidden="1"/>
    <cellStyle name="Hipervínculo visitado 14" xfId="2762" hidden="1"/>
    <cellStyle name="Hipervínculo visitado 14" xfId="2921"/>
    <cellStyle name="Hipervínculo visitado 15" xfId="2042" hidden="1"/>
    <cellStyle name="Hipervínculo visitado 15" xfId="2316" hidden="1"/>
    <cellStyle name="Hipervínculo visitado 15" xfId="1674" hidden="1"/>
    <cellStyle name="Hipervínculo visitado 15" xfId="2434" hidden="1"/>
    <cellStyle name="Hipervínculo visitado 15" xfId="2598" hidden="1"/>
    <cellStyle name="Hipervínculo visitado 15" xfId="2758" hidden="1"/>
    <cellStyle name="Hipervínculo visitado 15" xfId="2917"/>
    <cellStyle name="Hipervínculo visitado 16" xfId="2314" hidden="1"/>
    <cellStyle name="Hipervínculo visitado 16" xfId="1769" hidden="1"/>
    <cellStyle name="Hipervínculo visitado 16" xfId="1826" hidden="1"/>
    <cellStyle name="Hipervínculo visitado 16" xfId="2430" hidden="1"/>
    <cellStyle name="Hipervínculo visitado 16" xfId="2594" hidden="1"/>
    <cellStyle name="Hipervínculo visitado 16" xfId="2754" hidden="1"/>
    <cellStyle name="Hipervínculo visitado 16" xfId="2913"/>
    <cellStyle name="Hipervínculo visitado 17" xfId="2344" hidden="1"/>
    <cellStyle name="Hipervínculo visitado 17" xfId="2426" hidden="1"/>
    <cellStyle name="Hipervínculo visitado 17" xfId="1637" hidden="1"/>
    <cellStyle name="Hipervínculo visitado 17" xfId="1980" hidden="1"/>
    <cellStyle name="Hipervínculo visitado 17" xfId="2538" hidden="1"/>
    <cellStyle name="Hipervínculo visitado 17" xfId="2700" hidden="1"/>
    <cellStyle name="Hipervínculo visitado 17" xfId="2860"/>
    <cellStyle name="Hipervínculo visitado 18" xfId="2424" hidden="1"/>
    <cellStyle name="Hipervínculo visitado 18" xfId="2087" hidden="1"/>
    <cellStyle name="Hipervínculo visitado 18" xfId="2248" hidden="1"/>
    <cellStyle name="Hipervínculo visitado 18" xfId="2591" hidden="1"/>
    <cellStyle name="Hipervínculo visitado 18" xfId="2751" hidden="1"/>
    <cellStyle name="Hipervínculo visitado 18" xfId="2910" hidden="1"/>
    <cellStyle name="Hipervínculo visitado 18" xfId="3045"/>
    <cellStyle name="Hipervínculo visitado 19" xfId="1961" hidden="1"/>
    <cellStyle name="Hipervínculo visitado 19" xfId="1670" hidden="1"/>
    <cellStyle name="Hipervínculo visitado 19" xfId="2399" hidden="1"/>
    <cellStyle name="Hipervínculo visitado 19" xfId="2586" hidden="1"/>
    <cellStyle name="Hipervínculo visitado 19" xfId="2747" hidden="1"/>
    <cellStyle name="Hipervínculo visitado 19" xfId="2906" hidden="1"/>
    <cellStyle name="Hipervínculo visitado 19" xfId="3040"/>
    <cellStyle name="Hipervínculo visitado 2" xfId="1840" hidden="1"/>
    <cellStyle name="Hipervínculo visitado 2" xfId="1870" hidden="1"/>
    <cellStyle name="Hipervínculo visitado 2" xfId="1876" hidden="1"/>
    <cellStyle name="Hipervínculo visitado 2" xfId="2491" hidden="1"/>
    <cellStyle name="Hipervínculo visitado 2" xfId="2654" hidden="1"/>
    <cellStyle name="Hipervínculo visitado 2" xfId="2814" hidden="1"/>
    <cellStyle name="Hipervínculo visitado 2" xfId="2973"/>
    <cellStyle name="Hipervínculo visitado 20" xfId="1887" hidden="1"/>
    <cellStyle name="Hipervínculo visitado 20" xfId="1774" hidden="1"/>
    <cellStyle name="Hipervínculo visitado 20" xfId="1751" hidden="1"/>
    <cellStyle name="Hipervínculo visitado 20" xfId="2582" hidden="1"/>
    <cellStyle name="Hipervínculo visitado 20" xfId="2743" hidden="1"/>
    <cellStyle name="Hipervínculo visitado 20" xfId="2902" hidden="1"/>
    <cellStyle name="Hipervínculo visitado 20" xfId="3036"/>
    <cellStyle name="Hipervínculo visitado 21" xfId="1986" hidden="1"/>
    <cellStyle name="Hipervínculo visitado 21" xfId="2346" hidden="1"/>
    <cellStyle name="Hipervínculo visitado 21" xfId="2056" hidden="1"/>
    <cellStyle name="Hipervínculo visitado 21" xfId="2579" hidden="1"/>
    <cellStyle name="Hipervínculo visitado 21" xfId="2740" hidden="1"/>
    <cellStyle name="Hipervínculo visitado 21" xfId="2899" hidden="1"/>
    <cellStyle name="Hipervínculo visitado 21" xfId="3033"/>
    <cellStyle name="Hipervínculo visitado 22" xfId="1677" hidden="1"/>
    <cellStyle name="Hipervínculo visitado 22" xfId="1955" hidden="1"/>
    <cellStyle name="Hipervínculo visitado 22" xfId="2052" hidden="1"/>
    <cellStyle name="Hipervínculo visitado 22" xfId="2576" hidden="1"/>
    <cellStyle name="Hipervínculo visitado 22" xfId="2737" hidden="1"/>
    <cellStyle name="Hipervínculo visitado 22" xfId="2895" hidden="1"/>
    <cellStyle name="Hipervínculo visitado 22" xfId="3030"/>
    <cellStyle name="Hipervínculo visitado 23" xfId="1850" hidden="1"/>
    <cellStyle name="Hipervínculo visitado 23" xfId="1622" hidden="1"/>
    <cellStyle name="Hipervínculo visitado 23" xfId="1620" hidden="1"/>
    <cellStyle name="Hipervínculo visitado 23" xfId="2572" hidden="1"/>
    <cellStyle name="Hipervínculo visitado 23" xfId="2733" hidden="1"/>
    <cellStyle name="Hipervínculo visitado 23" xfId="2891" hidden="1"/>
    <cellStyle name="Hipervínculo visitado 23" xfId="3028"/>
    <cellStyle name="Hipervínculo visitado 24" xfId="2030" hidden="1"/>
    <cellStyle name="Hipervínculo visitado 24" xfId="1735" hidden="1"/>
    <cellStyle name="Hipervínculo visitado 24" xfId="2396" hidden="1"/>
    <cellStyle name="Hipervínculo visitado 24" xfId="2569" hidden="1"/>
    <cellStyle name="Hipervínculo visitado 24" xfId="2730" hidden="1"/>
    <cellStyle name="Hipervínculo visitado 24" xfId="2888" hidden="1"/>
    <cellStyle name="Hipervínculo visitado 24" xfId="3026"/>
    <cellStyle name="Hipervínculo visitado 25" xfId="1819" hidden="1"/>
    <cellStyle name="Hipervínculo visitado 25" xfId="1763" hidden="1"/>
    <cellStyle name="Hipervínculo visitado 25" xfId="1885" hidden="1"/>
    <cellStyle name="Hipervínculo visitado 25" xfId="2565" hidden="1"/>
    <cellStyle name="Hipervínculo visitado 25" xfId="2727" hidden="1"/>
    <cellStyle name="Hipervínculo visitado 25" xfId="2885" hidden="1"/>
    <cellStyle name="Hipervínculo visitado 25" xfId="3024"/>
    <cellStyle name="Hipervínculo visitado 26" xfId="2109" hidden="1"/>
    <cellStyle name="Hipervínculo visitado 26" xfId="1662" hidden="1"/>
    <cellStyle name="Hipervínculo visitado 26" xfId="2081" hidden="1"/>
    <cellStyle name="Hipervínculo visitado 26" xfId="2561" hidden="1"/>
    <cellStyle name="Hipervínculo visitado 26" xfId="2723" hidden="1"/>
    <cellStyle name="Hipervínculo visitado 26" xfId="2882" hidden="1"/>
    <cellStyle name="Hipervínculo visitado 26" xfId="3021"/>
    <cellStyle name="Hipervínculo visitado 27" xfId="2276" hidden="1"/>
    <cellStyle name="Hipervínculo visitado 27" xfId="2054" hidden="1"/>
    <cellStyle name="Hipervínculo visitado 27" xfId="1744" hidden="1"/>
    <cellStyle name="Hipervínculo visitado 27" xfId="2557" hidden="1"/>
    <cellStyle name="Hipervínculo visitado 27" xfId="2719" hidden="1"/>
    <cellStyle name="Hipervínculo visitado 27" xfId="2878" hidden="1"/>
    <cellStyle name="Hipervínculo visitado 27" xfId="3019"/>
    <cellStyle name="Hipervínculo visitado 28" xfId="1632" hidden="1"/>
    <cellStyle name="Hipervínculo visitado 28" xfId="1718" hidden="1"/>
    <cellStyle name="Hipervínculo visitado 28" xfId="1956" hidden="1"/>
    <cellStyle name="Hipervínculo visitado 28" xfId="2554" hidden="1"/>
    <cellStyle name="Hipervínculo visitado 28" xfId="2716" hidden="1"/>
    <cellStyle name="Hipervínculo visitado 28" xfId="2875" hidden="1"/>
    <cellStyle name="Hipervínculo visitado 28" xfId="3016"/>
    <cellStyle name="Hipervínculo visitado 29" xfId="1820" hidden="1"/>
    <cellStyle name="Hipervínculo visitado 29" xfId="1766" hidden="1"/>
    <cellStyle name="Hipervínculo visitado 29" xfId="2132" hidden="1"/>
    <cellStyle name="Hipervínculo visitado 29" xfId="2550" hidden="1"/>
    <cellStyle name="Hipervínculo visitado 29" xfId="2712" hidden="1"/>
    <cellStyle name="Hipervínculo visitado 29" xfId="2872" hidden="1"/>
    <cellStyle name="Hipervínculo visitado 29" xfId="3012"/>
    <cellStyle name="Hipervínculo visitado 3" xfId="1725" hidden="1"/>
    <cellStyle name="Hipervínculo visitado 3" xfId="2398" hidden="1"/>
    <cellStyle name="Hipervínculo visitado 3" xfId="1682" hidden="1"/>
    <cellStyle name="Hipervínculo visitado 3" xfId="2487" hidden="1"/>
    <cellStyle name="Hipervínculo visitado 3" xfId="2650" hidden="1"/>
    <cellStyle name="Hipervínculo visitado 3" xfId="2810" hidden="1"/>
    <cellStyle name="Hipervínculo visitado 3" xfId="2969"/>
    <cellStyle name="Hipervínculo visitado 30" xfId="1743" hidden="1"/>
    <cellStyle name="Hipervínculo visitado 30" xfId="2421" hidden="1"/>
    <cellStyle name="Hipervínculo visitado 30" xfId="2404" hidden="1"/>
    <cellStyle name="Hipervínculo visitado 30" xfId="2546" hidden="1"/>
    <cellStyle name="Hipervínculo visitado 30" xfId="2708" hidden="1"/>
    <cellStyle name="Hipervínculo visitado 30" xfId="2868" hidden="1"/>
    <cellStyle name="Hipervínculo visitado 30" xfId="3010"/>
    <cellStyle name="Hipervínculo visitado 31" xfId="2379" hidden="1"/>
    <cellStyle name="Hipervínculo visitado 31" xfId="1904" hidden="1"/>
    <cellStyle name="Hipervínculo visitado 31" xfId="1967" hidden="1"/>
    <cellStyle name="Hipervínculo visitado 31" xfId="2542" hidden="1"/>
    <cellStyle name="Hipervínculo visitado 31" xfId="2704" hidden="1"/>
    <cellStyle name="Hipervínculo visitado 31" xfId="2864" hidden="1"/>
    <cellStyle name="Hipervínculo visitado 31" xfId="3008"/>
    <cellStyle name="Hipervínculo visitado 32" xfId="1643" hidden="1"/>
    <cellStyle name="Hipervínculo visitado 32" xfId="2174" hidden="1"/>
    <cellStyle name="Hipervínculo visitado 32" xfId="1649" hidden="1"/>
    <cellStyle name="Hipervínculo visitado 32" xfId="2541" hidden="1"/>
    <cellStyle name="Hipervínculo visitado 32" xfId="2703" hidden="1"/>
    <cellStyle name="Hipervínculo visitado 32" xfId="2863" hidden="1"/>
    <cellStyle name="Hipervínculo visitado 32" xfId="3007"/>
    <cellStyle name="Hipervínculo visitado 33" xfId="1937" hidden="1"/>
    <cellStyle name="Hipervínculo visitado 33" xfId="2193" hidden="1"/>
    <cellStyle name="Hipervínculo visitado 33" xfId="1842" hidden="1"/>
    <cellStyle name="Hipervínculo visitado 33" xfId="2537" hidden="1"/>
    <cellStyle name="Hipervínculo visitado 33" xfId="2699" hidden="1"/>
    <cellStyle name="Hipervínculo visitado 33" xfId="2859" hidden="1"/>
    <cellStyle name="Hipervínculo visitado 33" xfId="3005"/>
    <cellStyle name="Hipervínculo visitado 34" xfId="1680" hidden="1"/>
    <cellStyle name="Hipervínculo visitado 34" xfId="2413" hidden="1"/>
    <cellStyle name="Hipervínculo visitado 34" xfId="1928" hidden="1"/>
    <cellStyle name="Hipervínculo visitado 34" xfId="2534" hidden="1"/>
    <cellStyle name="Hipervínculo visitado 34" xfId="2695" hidden="1"/>
    <cellStyle name="Hipervínculo visitado 34" xfId="2855" hidden="1"/>
    <cellStyle name="Hipervínculo visitado 34" xfId="3003"/>
    <cellStyle name="Hipervínculo visitado 35" xfId="1975" hidden="1"/>
    <cellStyle name="Hipervínculo visitado 35" xfId="2332" hidden="1"/>
    <cellStyle name="Hipervínculo visitado 35" xfId="1857" hidden="1"/>
    <cellStyle name="Hipervínculo visitado 35" xfId="2530" hidden="1"/>
    <cellStyle name="Hipervínculo visitado 35" xfId="2691" hidden="1"/>
    <cellStyle name="Hipervínculo visitado 35" xfId="2851" hidden="1"/>
    <cellStyle name="Hipervínculo visitado 35" xfId="3001"/>
    <cellStyle name="Hipervínculo visitado 36" xfId="1644" hidden="1"/>
    <cellStyle name="Hipervínculo visitado 36" xfId="1875" hidden="1"/>
    <cellStyle name="Hipervínculo visitado 36" xfId="2104" hidden="1"/>
    <cellStyle name="Hipervínculo visitado 36" xfId="2526" hidden="1"/>
    <cellStyle name="Hipervínculo visitado 36" xfId="2687" hidden="1"/>
    <cellStyle name="Hipervínculo visitado 36" xfId="2847" hidden="1"/>
    <cellStyle name="Hipervínculo visitado 36" xfId="2999"/>
    <cellStyle name="Hipervínculo visitado 37" xfId="2183" hidden="1"/>
    <cellStyle name="Hipervínculo visitado 37" xfId="2083" hidden="1"/>
    <cellStyle name="Hipervínculo visitado 37" xfId="2221" hidden="1"/>
    <cellStyle name="Hipervínculo visitado 37" xfId="2523" hidden="1"/>
    <cellStyle name="Hipervínculo visitado 37" xfId="2684" hidden="1"/>
    <cellStyle name="Hipervínculo visitado 37" xfId="2844" hidden="1"/>
    <cellStyle name="Hipervínculo visitado 37" xfId="2997"/>
    <cellStyle name="Hipervínculo visitado 38" xfId="1798" hidden="1"/>
    <cellStyle name="Hipervínculo visitado 38" xfId="1790" hidden="1"/>
    <cellStyle name="Hipervínculo visitado 38" xfId="1822" hidden="1"/>
    <cellStyle name="Hipervínculo visitado 38" xfId="2519" hidden="1"/>
    <cellStyle name="Hipervínculo visitado 38" xfId="2680" hidden="1"/>
    <cellStyle name="Hipervínculo visitado 38" xfId="2840" hidden="1"/>
    <cellStyle name="Hipervínculo visitado 38" xfId="2995"/>
    <cellStyle name="Hipervínculo visitado 39" xfId="1699" hidden="1"/>
    <cellStyle name="Hipervínculo visitado 39" xfId="1685" hidden="1"/>
    <cellStyle name="Hipervínculo visitado 39" xfId="2190" hidden="1"/>
    <cellStyle name="Hipervínculo visitado 39" xfId="2516" hidden="1"/>
    <cellStyle name="Hipervínculo visitado 39" xfId="2677" hidden="1"/>
    <cellStyle name="Hipervínculo visitado 39" xfId="2837" hidden="1"/>
    <cellStyle name="Hipervínculo visitado 39" xfId="2993"/>
    <cellStyle name="Hipervínculo visitado 4" xfId="2336" hidden="1"/>
    <cellStyle name="Hipervínculo visitado 4" xfId="2405" hidden="1"/>
    <cellStyle name="Hipervínculo visitado 4" xfId="1711" hidden="1"/>
    <cellStyle name="Hipervínculo visitado 4" xfId="2484" hidden="1"/>
    <cellStyle name="Hipervínculo visitado 4" xfId="2647" hidden="1"/>
    <cellStyle name="Hipervínculo visitado 4" xfId="2807" hidden="1"/>
    <cellStyle name="Hipervínculo visitado 4" xfId="2966"/>
    <cellStyle name="Hipervínculo visitado 40" xfId="2315" hidden="1"/>
    <cellStyle name="Hipervínculo visitado 40" xfId="2305" hidden="1"/>
    <cellStyle name="Hipervínculo visitado 40" xfId="1773" hidden="1"/>
    <cellStyle name="Hipervínculo visitado 40" xfId="2513" hidden="1"/>
    <cellStyle name="Hipervínculo visitado 40" xfId="2674" hidden="1"/>
    <cellStyle name="Hipervínculo visitado 40" xfId="2834" hidden="1"/>
    <cellStyle name="Hipervínculo visitado 40" xfId="2991"/>
    <cellStyle name="Hipervínculo visitado 41" xfId="1979" hidden="1"/>
    <cellStyle name="Hipervínculo visitado 41" xfId="1750" hidden="1"/>
    <cellStyle name="Hipervínculo visitado 41" xfId="2077" hidden="1"/>
    <cellStyle name="Hipervínculo visitado 41" xfId="2509" hidden="1"/>
    <cellStyle name="Hipervínculo visitado 41" xfId="2672" hidden="1"/>
    <cellStyle name="Hipervínculo visitado 41" xfId="2832" hidden="1"/>
    <cellStyle name="Hipervínculo visitado 41" xfId="2989"/>
    <cellStyle name="Hipervínculo visitado 42" xfId="2372" hidden="1"/>
    <cellStyle name="Hipervínculo visitado 42" xfId="1747" hidden="1"/>
    <cellStyle name="Hipervínculo visitado 42" xfId="1767" hidden="1"/>
    <cellStyle name="Hipervínculo visitado 42" xfId="2506" hidden="1"/>
    <cellStyle name="Hipervínculo visitado 42" xfId="2669" hidden="1"/>
    <cellStyle name="Hipervínculo visitado 42" xfId="2828" hidden="1"/>
    <cellStyle name="Hipervínculo visitado 42" xfId="2986"/>
    <cellStyle name="Hipervínculo visitado 43" xfId="1806" hidden="1"/>
    <cellStyle name="Hipervínculo visitado 43" xfId="2224" hidden="1"/>
    <cellStyle name="Hipervínculo visitado 43" xfId="1823" hidden="1"/>
    <cellStyle name="Hipervínculo visitado 43" xfId="2503" hidden="1"/>
    <cellStyle name="Hipervínculo visitado 43" xfId="2666" hidden="1"/>
    <cellStyle name="Hipervínculo visitado 43" xfId="2825" hidden="1"/>
    <cellStyle name="Hipervínculo visitado 43" xfId="2984"/>
    <cellStyle name="Hipervínculo visitado 44" xfId="2107" hidden="1"/>
    <cellStyle name="Hipervínculo visitado 44" xfId="1646" hidden="1"/>
    <cellStyle name="Hipervínculo visitado 44" xfId="1865" hidden="1"/>
    <cellStyle name="Hipervínculo visitado 44" xfId="2498" hidden="1"/>
    <cellStyle name="Hipervínculo visitado 44" xfId="2661" hidden="1"/>
    <cellStyle name="Hipervínculo visitado 44" xfId="2821" hidden="1"/>
    <cellStyle name="Hipervínculo visitado 44" xfId="2980"/>
    <cellStyle name="Hipervínculo visitado 45" xfId="2388" hidden="1"/>
    <cellStyle name="Hipervínculo visitado 45" xfId="2301" hidden="1"/>
    <cellStyle name="Hipervínculo visitado 45" xfId="1910" hidden="1"/>
    <cellStyle name="Hipervínculo visitado 45" xfId="2496" hidden="1"/>
    <cellStyle name="Hipervínculo visitado 45" xfId="2659" hidden="1"/>
    <cellStyle name="Hipervínculo visitado 45" xfId="2819" hidden="1"/>
    <cellStyle name="Hipervínculo visitado 45" xfId="2978"/>
    <cellStyle name="Hipervínculo visitado 46" xfId="2099" hidden="1"/>
    <cellStyle name="Hipervínculo visitado 46" xfId="1997" hidden="1"/>
    <cellStyle name="Hipervínculo visitado 46" xfId="2347" hidden="1"/>
    <cellStyle name="Hipervínculo visitado 46" xfId="2493" hidden="1"/>
    <cellStyle name="Hipervínculo visitado 46" xfId="2656" hidden="1"/>
    <cellStyle name="Hipervínculo visitado 46" xfId="2816" hidden="1"/>
    <cellStyle name="Hipervínculo visitado 46" xfId="2975"/>
    <cellStyle name="Hipervínculo visitado 47" xfId="2311" hidden="1"/>
    <cellStyle name="Hipervínculo visitado 47" xfId="1941" hidden="1"/>
    <cellStyle name="Hipervínculo visitado 47" xfId="1730" hidden="1"/>
    <cellStyle name="Hipervínculo visitado 47" xfId="2490" hidden="1"/>
    <cellStyle name="Hipervínculo visitado 47" xfId="2653" hidden="1"/>
    <cellStyle name="Hipervínculo visitado 47" xfId="2813" hidden="1"/>
    <cellStyle name="Hipervínculo visitado 47" xfId="2972"/>
    <cellStyle name="Hipervínculo visitado 48" xfId="1633" hidden="1"/>
    <cellStyle name="Hipervínculo visitado 48" xfId="1899" hidden="1"/>
    <cellStyle name="Hipervínculo visitado 48" xfId="2350" hidden="1"/>
    <cellStyle name="Hipervínculo visitado 48" xfId="2486" hidden="1"/>
    <cellStyle name="Hipervínculo visitado 48" xfId="2649" hidden="1"/>
    <cellStyle name="Hipervínculo visitado 48" xfId="2809" hidden="1"/>
    <cellStyle name="Hipervínculo visitado 48" xfId="2968"/>
    <cellStyle name="Hipervínculo visitado 49" xfId="2208" hidden="1"/>
    <cellStyle name="Hipervínculo visitado 49" xfId="1884" hidden="1"/>
    <cellStyle name="Hipervínculo visitado 49" xfId="2327" hidden="1"/>
    <cellStyle name="Hipervínculo visitado 49" xfId="2481" hidden="1"/>
    <cellStyle name="Hipervínculo visitado 49" xfId="2644" hidden="1"/>
    <cellStyle name="Hipervínculo visitado 49" xfId="2804" hidden="1"/>
    <cellStyle name="Hipervínculo visitado 49" xfId="2963"/>
    <cellStyle name="Hipervínculo visitado 5" xfId="2288" hidden="1"/>
    <cellStyle name="Hipervínculo visitado 5" xfId="1808" hidden="1"/>
    <cellStyle name="Hipervínculo visitado 5" xfId="2146" hidden="1"/>
    <cellStyle name="Hipervínculo visitado 5" xfId="2480" hidden="1"/>
    <cellStyle name="Hipervínculo visitado 5" xfId="2643" hidden="1"/>
    <cellStyle name="Hipervínculo visitado 5" xfId="2803" hidden="1"/>
    <cellStyle name="Hipervínculo visitado 5" xfId="2962"/>
    <cellStyle name="Hipervínculo visitado 50" xfId="2028" hidden="1"/>
    <cellStyle name="Hipervínculo visitado 50" xfId="1693" hidden="1"/>
    <cellStyle name="Hipervínculo visitado 50" xfId="2383" hidden="1"/>
    <cellStyle name="Hipervínculo visitado 50" xfId="2477" hidden="1"/>
    <cellStyle name="Hipervínculo visitado 50" xfId="2640" hidden="1"/>
    <cellStyle name="Hipervínculo visitado 50" xfId="2800" hidden="1"/>
    <cellStyle name="Hipervínculo visitado 50" xfId="2959"/>
    <cellStyle name="Hipervínculo visitado 51" xfId="1765" hidden="1"/>
    <cellStyle name="Hipervínculo visitado 51" xfId="2145" hidden="1"/>
    <cellStyle name="Hipervínculo visitado 51" xfId="1708" hidden="1"/>
    <cellStyle name="Hipervínculo visitado 51" xfId="2473" hidden="1"/>
    <cellStyle name="Hipervínculo visitado 51" xfId="2636" hidden="1"/>
    <cellStyle name="Hipervínculo visitado 51" xfId="2796" hidden="1"/>
    <cellStyle name="Hipervínculo visitado 51" xfId="2955"/>
    <cellStyle name="Hipervínculo visitado 52" xfId="2069" hidden="1"/>
    <cellStyle name="Hipervínculo visitado 52" xfId="2290" hidden="1"/>
    <cellStyle name="Hipervínculo visitado 52" xfId="1853" hidden="1"/>
    <cellStyle name="Hipervínculo visitado 52" xfId="2469" hidden="1"/>
    <cellStyle name="Hipervínculo visitado 52" xfId="2632" hidden="1"/>
    <cellStyle name="Hipervínculo visitado 52" xfId="2792" hidden="1"/>
    <cellStyle name="Hipervínculo visitado 52" xfId="2951"/>
    <cellStyle name="Hipervínculo visitado 53" xfId="2127" hidden="1"/>
    <cellStyle name="Hipervínculo visitado 53" xfId="2095" hidden="1"/>
    <cellStyle name="Hipervínculo visitado 53" xfId="2091" hidden="1"/>
    <cellStyle name="Hipervínculo visitado 53" xfId="2465" hidden="1"/>
    <cellStyle name="Hipervínculo visitado 53" xfId="2628" hidden="1"/>
    <cellStyle name="Hipervínculo visitado 53" xfId="2788" hidden="1"/>
    <cellStyle name="Hipervínculo visitado 53" xfId="2947"/>
    <cellStyle name="Hipervínculo visitado 54" xfId="2036" hidden="1"/>
    <cellStyle name="Hipervínculo visitado 54" xfId="1995" hidden="1"/>
    <cellStyle name="Hipervínculo visitado 54" xfId="2128" hidden="1"/>
    <cellStyle name="Hipervínculo visitado 54" xfId="2461" hidden="1"/>
    <cellStyle name="Hipervínculo visitado 54" xfId="2624" hidden="1"/>
    <cellStyle name="Hipervínculo visitado 54" xfId="2784" hidden="1"/>
    <cellStyle name="Hipervínculo visitado 54" xfId="2943"/>
    <cellStyle name="Hipervínculo visitado 55" xfId="2230" hidden="1"/>
    <cellStyle name="Hipervínculo visitado 55" xfId="1791" hidden="1"/>
    <cellStyle name="Hipervínculo visitado 55" xfId="2408" hidden="1"/>
    <cellStyle name="Hipervínculo visitado 55" xfId="2457" hidden="1"/>
    <cellStyle name="Hipervínculo visitado 55" xfId="2620" hidden="1"/>
    <cellStyle name="Hipervínculo visitado 55" xfId="2780" hidden="1"/>
    <cellStyle name="Hipervínculo visitado 55" xfId="2939"/>
    <cellStyle name="Hipervínculo visitado 56" xfId="2400" hidden="1"/>
    <cellStyle name="Hipervínculo visitado 56" xfId="1816" hidden="1"/>
    <cellStyle name="Hipervínculo visitado 56" xfId="2389" hidden="1"/>
    <cellStyle name="Hipervínculo visitado 56" xfId="2453" hidden="1"/>
    <cellStyle name="Hipervínculo visitado 56" xfId="2616" hidden="1"/>
    <cellStyle name="Hipervínculo visitado 56" xfId="2776" hidden="1"/>
    <cellStyle name="Hipervínculo visitado 56" xfId="2935"/>
    <cellStyle name="Hipervínculo visitado 57" xfId="2253" hidden="1"/>
    <cellStyle name="Hipervínculo visitado 57" xfId="2369" hidden="1"/>
    <cellStyle name="Hipervínculo visitado 57" xfId="2386" hidden="1"/>
    <cellStyle name="Hipervínculo visitado 57" xfId="2449" hidden="1"/>
    <cellStyle name="Hipervínculo visitado 57" xfId="2612" hidden="1"/>
    <cellStyle name="Hipervínculo visitado 57" xfId="2772" hidden="1"/>
    <cellStyle name="Hipervínculo visitado 57" xfId="2931"/>
    <cellStyle name="Hipervínculo visitado 58" xfId="1856" hidden="1"/>
    <cellStyle name="Hipervínculo visitado 58" xfId="1969" hidden="1"/>
    <cellStyle name="Hipervínculo visitado 58" xfId="1843" hidden="1"/>
    <cellStyle name="Hipervínculo visitado 58" xfId="2445" hidden="1"/>
    <cellStyle name="Hipervínculo visitado 58" xfId="2608" hidden="1"/>
    <cellStyle name="Hipervínculo visitado 58" xfId="2768" hidden="1"/>
    <cellStyle name="Hipervínculo visitado 58" xfId="2927"/>
    <cellStyle name="Hipervínculo visitado 59" xfId="2171" hidden="1"/>
    <cellStyle name="Hipervínculo visitado 59" xfId="1720" hidden="1"/>
    <cellStyle name="Hipervínculo visitado 59" xfId="1936" hidden="1"/>
    <cellStyle name="Hipervínculo visitado 59" xfId="2441" hidden="1"/>
    <cellStyle name="Hipervínculo visitado 59" xfId="2605" hidden="1"/>
    <cellStyle name="Hipervínculo visitado 59" xfId="2765" hidden="1"/>
    <cellStyle name="Hipervínculo visitado 59" xfId="2924"/>
    <cellStyle name="Hipervínculo visitado 6" xfId="2373" hidden="1"/>
    <cellStyle name="Hipervínculo visitado 6" xfId="1863" hidden="1"/>
    <cellStyle name="Hipervínculo visitado 6" xfId="1993" hidden="1"/>
    <cellStyle name="Hipervínculo visitado 6" xfId="2476" hidden="1"/>
    <cellStyle name="Hipervínculo visitado 6" xfId="2639" hidden="1"/>
    <cellStyle name="Hipervínculo visitado 6" xfId="2799" hidden="1"/>
    <cellStyle name="Hipervínculo visitado 6" xfId="2958"/>
    <cellStyle name="Hipervínculo visitado 60" xfId="1858" hidden="1"/>
    <cellStyle name="Hipervínculo visitado 60" xfId="2152" hidden="1"/>
    <cellStyle name="Hipervínculo visitado 60" xfId="1780" hidden="1"/>
    <cellStyle name="Hipervínculo visitado 60" xfId="2437" hidden="1"/>
    <cellStyle name="Hipervínculo visitado 60" xfId="2601" hidden="1"/>
    <cellStyle name="Hipervínculo visitado 60" xfId="2761" hidden="1"/>
    <cellStyle name="Hipervínculo visitado 60" xfId="2920"/>
    <cellStyle name="Hipervínculo visitado 61" xfId="1862" hidden="1"/>
    <cellStyle name="Hipervínculo visitado 61" xfId="2297" hidden="1"/>
    <cellStyle name="Hipervínculo visitado 61" xfId="1994" hidden="1"/>
    <cellStyle name="Hipervínculo visitado 61" xfId="2433" hidden="1"/>
    <cellStyle name="Hipervínculo visitado 61" xfId="2597" hidden="1"/>
    <cellStyle name="Hipervínculo visitado 61" xfId="2757" hidden="1"/>
    <cellStyle name="Hipervínculo visitado 61" xfId="2916"/>
    <cellStyle name="Hipervínculo visitado 62" xfId="1626" hidden="1"/>
    <cellStyle name="Hipervínculo visitado 62" xfId="1761" hidden="1"/>
    <cellStyle name="Hipervínculo visitado 62" xfId="1934" hidden="1"/>
    <cellStyle name="Hipervínculo visitado 62" xfId="2431" hidden="1"/>
    <cellStyle name="Hipervínculo visitado 62" xfId="2595" hidden="1"/>
    <cellStyle name="Hipervínculo visitado 62" xfId="2755" hidden="1"/>
    <cellStyle name="Hipervínculo visitado 62" xfId="2914"/>
    <cellStyle name="Hipervínculo visitado 63" xfId="1717" hidden="1"/>
    <cellStyle name="Hipervínculo visitado 63" xfId="1957" hidden="1"/>
    <cellStyle name="Hipervínculo visitado 63" xfId="1859" hidden="1"/>
    <cellStyle name="Hipervínculo visitado 63" xfId="2015" hidden="1"/>
    <cellStyle name="Hipervínculo visitado 63" xfId="2545" hidden="1"/>
    <cellStyle name="Hipervínculo visitado 63" xfId="2707" hidden="1"/>
    <cellStyle name="Hipervínculo visitado 63" xfId="2867"/>
    <cellStyle name="Hipervínculo visitado 64" xfId="2125" hidden="1"/>
    <cellStyle name="Hipervínculo visitado 64" xfId="1988" hidden="1"/>
    <cellStyle name="Hipervínculo visitado 64" xfId="2065" hidden="1"/>
    <cellStyle name="Hipervínculo visitado 64" xfId="1965" hidden="1"/>
    <cellStyle name="Hipervínculo visitado 64" xfId="2116" hidden="1"/>
    <cellStyle name="Hipervínculo visitado 64" xfId="1634" hidden="1"/>
    <cellStyle name="Hipervínculo visitado 64" xfId="2531"/>
    <cellStyle name="Hipervínculo visitado 65" xfId="2016" hidden="1"/>
    <cellStyle name="Hipervínculo visitado 65" xfId="2124" hidden="1"/>
    <cellStyle name="Hipervínculo visitado 65" xfId="1942" hidden="1"/>
    <cellStyle name="Hipervínculo visitado 65" xfId="2272" hidden="1"/>
    <cellStyle name="Hipervínculo visitado 65" xfId="2368" hidden="1"/>
    <cellStyle name="Hipervínculo visitado 65" xfId="2238" hidden="1"/>
    <cellStyle name="Hipervínculo visitado 65" xfId="2135"/>
    <cellStyle name="Hipervínculo visitado 66" xfId="2048" hidden="1"/>
    <cellStyle name="Hipervínculo visitado 66" xfId="2006" hidden="1"/>
    <cellStyle name="Hipervínculo visitado 66" xfId="1901" hidden="1"/>
    <cellStyle name="Hipervínculo visitado 66" xfId="1698" hidden="1"/>
    <cellStyle name="Hipervínculo visitado 66" xfId="2159" hidden="1"/>
    <cellStyle name="Hipervínculo visitado 66" xfId="1838" hidden="1"/>
    <cellStyle name="Hipervínculo visitado 66" xfId="1830"/>
    <cellStyle name="Hipervínculo visitado 67" xfId="1834" hidden="1"/>
    <cellStyle name="Hipervínculo visitado 67" xfId="2338" hidden="1"/>
    <cellStyle name="Hipervínculo visitado 67" xfId="2289" hidden="1"/>
    <cellStyle name="Hipervínculo visitado 67" xfId="1999" hidden="1"/>
    <cellStyle name="Hipervínculo visitado 67" xfId="1892" hidden="1"/>
    <cellStyle name="Hipervínculo visitado 67" xfId="2499" hidden="1"/>
    <cellStyle name="Hipervínculo visitado 67" xfId="2662"/>
    <cellStyle name="Hipervínculo visitado 68" xfId="1659" hidden="1"/>
    <cellStyle name="Hipervínculo visitado 68" xfId="2185" hidden="1"/>
    <cellStyle name="Hipervínculo visitado 68" xfId="2059" hidden="1"/>
    <cellStyle name="Hipervínculo visitado 68" xfId="1906" hidden="1"/>
    <cellStyle name="Hipervínculo visitado 68" xfId="1989" hidden="1"/>
    <cellStyle name="Hipervínculo visitado 68" xfId="2494" hidden="1"/>
    <cellStyle name="Hipervínculo visitado 68" xfId="2657"/>
    <cellStyle name="Hipervínculo visitado 69" xfId="1948" hidden="1"/>
    <cellStyle name="Hipervínculo visitado 69" xfId="1627" hidden="1"/>
    <cellStyle name="Hipervínculo visitado 69" xfId="2251" hidden="1"/>
    <cellStyle name="Hipervínculo visitado 69" xfId="1996" hidden="1"/>
    <cellStyle name="Hipervínculo visitado 69" xfId="2411" hidden="1"/>
    <cellStyle name="Hipervínculo visitado 69" xfId="2577" hidden="1"/>
    <cellStyle name="Hipervínculo visitado 69" xfId="2738"/>
    <cellStyle name="Hipervínculo visitado 7" xfId="1749" hidden="1"/>
    <cellStyle name="Hipervínculo visitado 7" xfId="2005" hidden="1"/>
    <cellStyle name="Hipervínculo visitado 7" xfId="2165" hidden="1"/>
    <cellStyle name="Hipervínculo visitado 7" xfId="2472" hidden="1"/>
    <cellStyle name="Hipervínculo visitado 7" xfId="2635" hidden="1"/>
    <cellStyle name="Hipervínculo visitado 7" xfId="2795" hidden="1"/>
    <cellStyle name="Hipervínculo visitado 7" xfId="2954"/>
    <cellStyle name="Hipervínculo visitado 70" xfId="2401" hidden="1"/>
    <cellStyle name="Hipervínculo visitado 70" xfId="1915" hidden="1"/>
    <cellStyle name="Hipervínculo visitado 70" xfId="2103" hidden="1"/>
    <cellStyle name="Hipervínculo visitado 70" xfId="2255" hidden="1"/>
    <cellStyle name="Hipervínculo visitado 70" xfId="1691" hidden="1"/>
    <cellStyle name="Hipervínculo visitado 70" xfId="2502" hidden="1"/>
    <cellStyle name="Hipervínculo visitado 70" xfId="2665"/>
    <cellStyle name="Hipervínculo visitado 71" xfId="2017" hidden="1"/>
    <cellStyle name="Hipervínculo visitado 71" xfId="1794" hidden="1"/>
    <cellStyle name="Hipervínculo visitado 71" xfId="1631" hidden="1"/>
    <cellStyle name="Hipervínculo visitado 71" xfId="2293" hidden="1"/>
    <cellStyle name="Hipervínculo visitado 71" xfId="2027" hidden="1"/>
    <cellStyle name="Hipervínculo visitado 71" xfId="2222" hidden="1"/>
    <cellStyle name="Hipervínculo visitado 71" xfId="1653"/>
    <cellStyle name="Hipervínculo visitado 72" xfId="2382" hidden="1"/>
    <cellStyle name="Hipervínculo visitado 72" xfId="1746" hidden="1"/>
    <cellStyle name="Hipervínculo visitado 72" xfId="2110" hidden="1"/>
    <cellStyle name="Hipervínculo visitado 72" xfId="2039" hidden="1"/>
    <cellStyle name="Hipervínculo visitado 72" xfId="2267" hidden="1"/>
    <cellStyle name="Hipervínculo visitado 72" xfId="2553" hidden="1"/>
    <cellStyle name="Hipervínculo visitado 72" xfId="2715"/>
    <cellStyle name="Hipervínculo visitado 73" xfId="1739" hidden="1"/>
    <cellStyle name="Hipervínculo visitado 73" xfId="2231" hidden="1"/>
    <cellStyle name="Hipervínculo visitado 73" xfId="2378" hidden="1"/>
    <cellStyle name="Hipervínculo visitado 73" xfId="2271" hidden="1"/>
    <cellStyle name="Hipervínculo visitado 73" xfId="2168" hidden="1"/>
    <cellStyle name="Hipervínculo visitado 73" xfId="2384" hidden="1"/>
    <cellStyle name="Hipervínculo visitado 73" xfId="2380"/>
    <cellStyle name="Hipervínculo visitado 74" xfId="2184" hidden="1"/>
    <cellStyle name="Hipervínculo visitado 74" xfId="1783" hidden="1"/>
    <cellStyle name="Hipervínculo visitado 74" xfId="2264" hidden="1"/>
    <cellStyle name="Hipervínculo visitado 74" xfId="2123" hidden="1"/>
    <cellStyle name="Hipervínculo visitado 74" xfId="1913" hidden="1"/>
    <cellStyle name="Hipervínculo visitado 74" xfId="1935" hidden="1"/>
    <cellStyle name="Hipervínculo visitado 74" xfId="2589"/>
    <cellStyle name="Hipervínculo visitado 75" xfId="2282" hidden="1"/>
    <cellStyle name="Hipervínculo visitado 75" xfId="2244" hidden="1"/>
    <cellStyle name="Hipervínculo visitado 75" xfId="1832" hidden="1"/>
    <cellStyle name="Hipervínculo visitado 75" xfId="1755" hidden="1"/>
    <cellStyle name="Hipervínculo visitado 75" xfId="1923" hidden="1"/>
    <cellStyle name="Hipervínculo visitado 75" xfId="1815" hidden="1"/>
    <cellStyle name="Hipervínculo visitado 75" xfId="2549"/>
    <cellStyle name="Hipervínculo visitado 76" xfId="2302" hidden="1"/>
    <cellStyle name="Hipervínculo visitado 76" xfId="2084" hidden="1"/>
    <cellStyle name="Hipervínculo visitado 76" xfId="1738" hidden="1"/>
    <cellStyle name="Hipervínculo visitado 76" xfId="1818" hidden="1"/>
    <cellStyle name="Hipervínculo visitado 76" xfId="2089" hidden="1"/>
    <cellStyle name="Hipervínculo visitado 76" xfId="2448" hidden="1"/>
    <cellStyle name="Hipervínculo visitado 76" xfId="2611"/>
    <cellStyle name="Hipervínculo visitado 77" xfId="1784" hidden="1"/>
    <cellStyle name="Hipervínculo visitado 77" xfId="2365" hidden="1"/>
    <cellStyle name="Hipervínculo visitado 77" xfId="2391" hidden="1"/>
    <cellStyle name="Hipervínculo visitado 77" xfId="2309" hidden="1"/>
    <cellStyle name="Hipervínculo visitado 77" xfId="2163" hidden="1"/>
    <cellStyle name="Hipervínculo visitado 77" xfId="1702" hidden="1"/>
    <cellStyle name="Hipervínculo visitado 77" xfId="2118"/>
    <cellStyle name="Hipervínculo visitado 78" xfId="2097" hidden="1"/>
    <cellStyle name="Hipervínculo visitado 78" xfId="2216" hidden="1"/>
    <cellStyle name="Hipervínculo visitado 78" xfId="2143" hidden="1"/>
    <cellStyle name="Hipervínculo visitado 78" xfId="2013" hidden="1"/>
    <cellStyle name="Hipervínculo visitado 78" xfId="1710" hidden="1"/>
    <cellStyle name="Hipervínculo visitado 78" xfId="2093" hidden="1"/>
    <cellStyle name="Hipervínculo visitado 78" xfId="2510"/>
    <cellStyle name="Hipervínculo visitado 79" xfId="2088" hidden="1"/>
    <cellStyle name="Hipervínculo visitado 79" xfId="1777" hidden="1"/>
    <cellStyle name="Hipervínculo visitado 79" xfId="1824" hidden="1"/>
    <cellStyle name="Hipervínculo visitado 79" xfId="2060" hidden="1"/>
    <cellStyle name="Hipervínculo visitado 79" xfId="2560" hidden="1"/>
    <cellStyle name="Hipervínculo visitado 79" xfId="2722" hidden="1"/>
    <cellStyle name="Hipervínculo visitado 79" xfId="2881"/>
    <cellStyle name="Hipervínculo visitado 8" xfId="2121" hidden="1"/>
    <cellStyle name="Hipervínculo visitado 8" xfId="2172" hidden="1"/>
    <cellStyle name="Hipervínculo visitado 8" xfId="1990" hidden="1"/>
    <cellStyle name="Hipervínculo visitado 8" xfId="2468" hidden="1"/>
    <cellStyle name="Hipervínculo visitado 8" xfId="2631" hidden="1"/>
    <cellStyle name="Hipervínculo visitado 8" xfId="2791" hidden="1"/>
    <cellStyle name="Hipervínculo visitado 8" xfId="2950"/>
    <cellStyle name="Hipervínculo visitado 80" xfId="2207" hidden="1"/>
    <cellStyle name="Hipervínculo visitado 80" xfId="2325" hidden="1"/>
    <cellStyle name="Hipervínculo visitado 80" xfId="1673" hidden="1"/>
    <cellStyle name="Hipervínculo visitado 80" xfId="1868" hidden="1"/>
    <cellStyle name="Hipervínculo visitado 80" xfId="2566" hidden="1"/>
    <cellStyle name="Hipervínculo visitado 80" xfId="2728" hidden="1"/>
    <cellStyle name="Hipervínculo visitado 80" xfId="2886"/>
    <cellStyle name="Hipervínculo visitado 81" xfId="1895" hidden="1"/>
    <cellStyle name="Hipervínculo visitado 81" xfId="1723" hidden="1"/>
    <cellStyle name="Hipervínculo visitado 81" xfId="2300" hidden="1"/>
    <cellStyle name="Hipervínculo visitado 81" xfId="2057" hidden="1"/>
    <cellStyle name="Hipervínculo visitado 81" xfId="2164" hidden="1"/>
    <cellStyle name="Hipervínculo visitado 81" xfId="1998" hidden="1"/>
    <cellStyle name="Hipervínculo visitado 81" xfId="2214"/>
    <cellStyle name="Hipervínculo visitado 82" xfId="2044" hidden="1"/>
    <cellStyle name="Hipervínculo visitado 82" xfId="2153" hidden="1"/>
    <cellStyle name="Hipervínculo visitado 82" xfId="1991" hidden="1"/>
    <cellStyle name="Hipervínculo visitado 82" xfId="2211" hidden="1"/>
    <cellStyle name="Hipervínculo visitado 82" xfId="1666" hidden="1"/>
    <cellStyle name="Hipervínculo visitado 82" xfId="1852" hidden="1"/>
    <cellStyle name="Hipervínculo visitado 82" xfId="2307"/>
    <cellStyle name="Hipervínculo visitado 83" xfId="2157" hidden="1"/>
    <cellStyle name="Hipervínculo visitado 83" xfId="1734" hidden="1"/>
    <cellStyle name="Hipervínculo visitado 83" xfId="2142" hidden="1"/>
    <cellStyle name="Hipervínculo visitado 83" xfId="2361" hidden="1"/>
    <cellStyle name="Hipervínculo visitado 83" xfId="2199" hidden="1"/>
    <cellStyle name="Hipervínculo visitado 83" xfId="2414" hidden="1"/>
    <cellStyle name="Hipervínculo visitado 83" xfId="2281"/>
    <cellStyle name="Hipervínculo visitado 84" xfId="1737" hidden="1"/>
    <cellStyle name="Hipervínculo visitado 84" xfId="1966" hidden="1"/>
    <cellStyle name="Hipervínculo visitado 84" xfId="2140" hidden="1"/>
    <cellStyle name="Hipervínculo visitado 84" xfId="1867" hidden="1"/>
    <cellStyle name="Hipervínculo visitado 84" xfId="2529" hidden="1"/>
    <cellStyle name="Hipervínculo visitado 84" xfId="2690" hidden="1"/>
    <cellStyle name="Hipervínculo visitado 84" xfId="2850"/>
    <cellStyle name="Hipervínculo visitado 85" xfId="1799" hidden="1"/>
    <cellStyle name="Hipervínculo visitado 85" xfId="2040" hidden="1"/>
    <cellStyle name="Hipervínculo visitado 85" xfId="2318" hidden="1"/>
    <cellStyle name="Hipervínculo visitado 85" xfId="1719" hidden="1"/>
    <cellStyle name="Hipervínculo visitado 85" xfId="2573" hidden="1"/>
    <cellStyle name="Hipervínculo visitado 85" xfId="2734" hidden="1"/>
    <cellStyle name="Hipervínculo visitado 85" xfId="2892"/>
    <cellStyle name="Hipervínculo visitado 86" xfId="2341" hidden="1"/>
    <cellStyle name="Hipervínculo visitado 86" xfId="1891" hidden="1"/>
    <cellStyle name="Hipervínculo visitado 86" xfId="2213" hidden="1"/>
    <cellStyle name="Hipervínculo visitado 86" xfId="1787" hidden="1"/>
    <cellStyle name="Hipervínculo visitado 86" xfId="2397" hidden="1"/>
    <cellStyle name="Hipervínculo visitado 86" xfId="2194" hidden="1"/>
    <cellStyle name="Hipervínculo visitado 86" xfId="1809"/>
    <cellStyle name="Hipervínculo visitado 87" xfId="2219" hidden="1"/>
    <cellStyle name="Hipervínculo visitado 87" xfId="1753" hidden="1"/>
    <cellStyle name="Hipervínculo visitado 87" xfId="2236" hidden="1"/>
    <cellStyle name="Hipervínculo visitado 87" xfId="2007" hidden="1"/>
    <cellStyle name="Hipervínculo visitado 87" xfId="2522" hidden="1"/>
    <cellStyle name="Hipervínculo visitado 87" xfId="2683" hidden="1"/>
    <cellStyle name="Hipervínculo visitado 87" xfId="2843"/>
    <cellStyle name="Hipervínculo visitado 88" xfId="2161" hidden="1"/>
    <cellStyle name="Hipervínculo visitado 88" xfId="1854" hidden="1"/>
    <cellStyle name="Hipervínculo visitado 88" xfId="1814" hidden="1"/>
    <cellStyle name="Hipervínculo visitado 88" xfId="1872" hidden="1"/>
    <cellStyle name="Hipervínculo visitado 88" xfId="2547" hidden="1"/>
    <cellStyle name="Hipervínculo visitado 88" xfId="2709" hidden="1"/>
    <cellStyle name="Hipervínculo visitado 88" xfId="2869"/>
    <cellStyle name="Hipervínculo visitado 89" xfId="1841" hidden="1"/>
    <cellStyle name="Hipervínculo visitado 89" xfId="2085" hidden="1"/>
    <cellStyle name="Hipervínculo visitado 89" xfId="2082" hidden="1"/>
    <cellStyle name="Hipervínculo visitado 89" xfId="2137" hidden="1"/>
    <cellStyle name="Hipervínculo visitado 89" xfId="2203" hidden="1"/>
    <cellStyle name="Hipervínculo visitado 89" xfId="2241" hidden="1"/>
    <cellStyle name="Hipervínculo visitado 89" xfId="2354"/>
    <cellStyle name="Hipervínculo visitado 9" xfId="2263" hidden="1"/>
    <cellStyle name="Hipervínculo visitado 9" xfId="1648" hidden="1"/>
    <cellStyle name="Hipervínculo visitado 9" xfId="1758" hidden="1"/>
    <cellStyle name="Hipervínculo visitado 9" xfId="2464" hidden="1"/>
    <cellStyle name="Hipervínculo visitado 9" xfId="2627" hidden="1"/>
    <cellStyle name="Hipervínculo visitado 9" xfId="2787" hidden="1"/>
    <cellStyle name="Hipervínculo visitado 9" xfId="2946"/>
    <cellStyle name="Hipervínculo visitado 90" xfId="2245" hidden="1"/>
    <cellStyle name="Hipervínculo visitado 90" xfId="1837" hidden="1"/>
    <cellStyle name="Hipervínculo visitado 90" xfId="2252" hidden="1"/>
    <cellStyle name="Hipervínculo visitado 90" xfId="1679" hidden="1"/>
    <cellStyle name="Hipervínculo visitado 90" xfId="2515" hidden="1"/>
    <cellStyle name="Hipervínculo visitado 90" xfId="2676" hidden="1"/>
    <cellStyle name="Hipervínculo visitado 90" xfId="2836"/>
    <cellStyle name="Hipervínculo visitado 91" xfId="2326" hidden="1"/>
    <cellStyle name="Hipervínculo visitado 91" xfId="1713" hidden="1"/>
    <cellStyle name="Hipervínculo visitado 91" xfId="2275" hidden="1"/>
    <cellStyle name="Hipervínculo visitado 91" xfId="2111" hidden="1"/>
    <cellStyle name="Hipervínculo visitado 91" xfId="2540" hidden="1"/>
    <cellStyle name="Hipervínculo visitado 91" xfId="2702" hidden="1"/>
    <cellStyle name="Hipervínculo visitado 91" xfId="2862"/>
    <cellStyle name="Hyperlink" xfId="127"/>
    <cellStyle name="Hyperlink 10" xfId="128"/>
    <cellStyle name="Hyperlink 11" xfId="129"/>
    <cellStyle name="Hyperlink 12" xfId="130"/>
    <cellStyle name="Hyperlink 12 2" xfId="131"/>
    <cellStyle name="Hyperlink 13" xfId="132"/>
    <cellStyle name="Hyperlink 14" xfId="133"/>
    <cellStyle name="Hyperlink 15" xfId="134"/>
    <cellStyle name="Hyperlink 15 2" xfId="135"/>
    <cellStyle name="Hyperlink 16" xfId="136"/>
    <cellStyle name="Hyperlink 17" xfId="137"/>
    <cellStyle name="Hyperlink 17 2" xfId="138"/>
    <cellStyle name="Hyperlink 18" xfId="139"/>
    <cellStyle name="Hyperlink 19" xfId="140"/>
    <cellStyle name="Hyperlink 19 2" xfId="141"/>
    <cellStyle name="Hyperlink 2" xfId="142"/>
    <cellStyle name="Hyperlink 2 10" xfId="2144"/>
    <cellStyle name="Hyperlink 2 11" xfId="2771"/>
    <cellStyle name="Hyperlink 2 12" xfId="2294"/>
    <cellStyle name="Hyperlink 2 13" xfId="2711"/>
    <cellStyle name="Hyperlink 2 14" xfId="2746"/>
    <cellStyle name="Hyperlink 2 15" xfId="2021"/>
    <cellStyle name="Hyperlink 2 16" xfId="2583"/>
    <cellStyle name="Hyperlink 2 17" xfId="2062"/>
    <cellStyle name="Hyperlink 2 18" xfId="2678"/>
    <cellStyle name="Hyperlink 2 19" xfId="2736"/>
    <cellStyle name="Hyperlink 2 2" xfId="143"/>
    <cellStyle name="Hyperlink 2 20" xfId="2418"/>
    <cellStyle name="Hyperlink 2 21" xfId="1908"/>
    <cellStyle name="Hyperlink 2 22" xfId="2858"/>
    <cellStyle name="Hyperlink 2 23" xfId="2898"/>
    <cellStyle name="Hyperlink 2 24" xfId="2900"/>
    <cellStyle name="Hyperlink 2 25" xfId="1721"/>
    <cellStyle name="Hyperlink 2 3" xfId="2749"/>
    <cellStyle name="Hyperlink 2 4" xfId="1933"/>
    <cellStyle name="Hyperlink 2 5" xfId="1740"/>
    <cellStyle name="Hyperlink 2 6" xfId="1976"/>
    <cellStyle name="Hyperlink 2 7" xfId="2873"/>
    <cellStyle name="Hyperlink 2 8" xfId="2876"/>
    <cellStyle name="Hyperlink 2 9" xfId="2237"/>
    <cellStyle name="Hyperlink 3" xfId="144"/>
    <cellStyle name="Hyperlink 4" xfId="145"/>
    <cellStyle name="Hyperlink 4 2" xfId="146"/>
    <cellStyle name="Hyperlink 5" xfId="147"/>
    <cellStyle name="Hyperlink 6" xfId="148"/>
    <cellStyle name="Hyperlink 6 2" xfId="149"/>
    <cellStyle name="Hyperlink 7" xfId="150"/>
    <cellStyle name="Hyperlink 8" xfId="151"/>
    <cellStyle name="Hyperlink 9" xfId="152"/>
    <cellStyle name="Incorrecto" xfId="9" builtinId="27" customBuiltin="1"/>
    <cellStyle name="Millares" xfId="1" builtinId="3"/>
    <cellStyle name="Millares 10" xfId="1006"/>
    <cellStyle name="Millares 2" xfId="45"/>
    <cellStyle name="Millares 2 2" xfId="60"/>
    <cellStyle name="Millares 2 2 2" xfId="154"/>
    <cellStyle name="Millares 2 3" xfId="155"/>
    <cellStyle name="Millares 2 4" xfId="156"/>
    <cellStyle name="Millares 2 4 2" xfId="577"/>
    <cellStyle name="Millares 2 4 2 2" xfId="882"/>
    <cellStyle name="Millares 2 4 2 2 2" xfId="1495"/>
    <cellStyle name="Millares 2 4 2 3" xfId="1192"/>
    <cellStyle name="Millares 2 4 3" xfId="731"/>
    <cellStyle name="Millares 2 4 3 2" xfId="1344"/>
    <cellStyle name="Millares 2 4 4" xfId="1041"/>
    <cellStyle name="Millares 2 5" xfId="157"/>
    <cellStyle name="Millares 2 6" xfId="153"/>
    <cellStyle name="Millares 2 6 2" xfId="576"/>
    <cellStyle name="Millares 2 6 2 2" xfId="881"/>
    <cellStyle name="Millares 2 6 2 2 2" xfId="1494"/>
    <cellStyle name="Millares 2 6 2 3" xfId="1191"/>
    <cellStyle name="Millares 2 6 3" xfId="730"/>
    <cellStyle name="Millares 2 6 3 2" xfId="1343"/>
    <cellStyle name="Millares 2 6 4" xfId="1040"/>
    <cellStyle name="Millares 2 7" xfId="59"/>
    <cellStyle name="Millares 3" xfId="61"/>
    <cellStyle name="Millares 3 2" xfId="62"/>
    <cellStyle name="Millares 3 3" xfId="158"/>
    <cellStyle name="Millares 3 3 2" xfId="578"/>
    <cellStyle name="Millares 3 3 2 2" xfId="883"/>
    <cellStyle name="Millares 3 3 2 2 2" xfId="1496"/>
    <cellStyle name="Millares 3 3 2 3" xfId="1193"/>
    <cellStyle name="Millares 3 3 3" xfId="732"/>
    <cellStyle name="Millares 3 3 3 2" xfId="1345"/>
    <cellStyle name="Millares 3 3 4" xfId="1042"/>
    <cellStyle name="Millares 4" xfId="63"/>
    <cellStyle name="Millares 4 2" xfId="64"/>
    <cellStyle name="Millares 4 2 2" xfId="160"/>
    <cellStyle name="Millares 4 3" xfId="90"/>
    <cellStyle name="Millares 4 3 2" xfId="161"/>
    <cellStyle name="Millares 4 3 2 2" xfId="579"/>
    <cellStyle name="Millares 4 3 2 2 2" xfId="884"/>
    <cellStyle name="Millares 4 3 2 2 2 2" xfId="1497"/>
    <cellStyle name="Millares 4 3 2 2 3" xfId="1194"/>
    <cellStyle name="Millares 4 3 2 3" xfId="733"/>
    <cellStyle name="Millares 4 3 2 3 2" xfId="1346"/>
    <cellStyle name="Millares 4 3 2 4" xfId="1043"/>
    <cellStyle name="Millares 4 4" xfId="159"/>
    <cellStyle name="Millares 5" xfId="58"/>
    <cellStyle name="Millares 5 2" xfId="162"/>
    <cellStyle name="Millares 5 2 2" xfId="580"/>
    <cellStyle name="Millares 5 2 2 2" xfId="885"/>
    <cellStyle name="Millares 5 2 2 2 2" xfId="1498"/>
    <cellStyle name="Millares 5 2 2 3" xfId="1195"/>
    <cellStyle name="Millares 5 2 3" xfId="734"/>
    <cellStyle name="Millares 5 2 3 2" xfId="1347"/>
    <cellStyle name="Millares 5 2 4" xfId="1044"/>
    <cellStyle name="Millares 6" xfId="163"/>
    <cellStyle name="Millares 6 2" xfId="581"/>
    <cellStyle name="Millares 6 2 2" xfId="886"/>
    <cellStyle name="Millares 6 2 2 2" xfId="1499"/>
    <cellStyle name="Millares 6 2 3" xfId="1196"/>
    <cellStyle name="Millares 6 3" xfId="735"/>
    <cellStyle name="Millares 6 3 2" xfId="1348"/>
    <cellStyle name="Millares 6 4" xfId="1045"/>
    <cellStyle name="Millares 7" xfId="164"/>
    <cellStyle name="Millares 7 2" xfId="582"/>
    <cellStyle name="Millares 7 2 2" xfId="887"/>
    <cellStyle name="Millares 7 2 2 2" xfId="1500"/>
    <cellStyle name="Millares 7 2 3" xfId="1197"/>
    <cellStyle name="Millares 7 3" xfId="736"/>
    <cellStyle name="Millares 7 3 2" xfId="1349"/>
    <cellStyle name="Millares 7 4" xfId="1046"/>
    <cellStyle name="Millares 8" xfId="459"/>
    <cellStyle name="Millares 9" xfId="696"/>
    <cellStyle name="Moneda" xfId="2" builtinId="4"/>
    <cellStyle name="Moneda 2" xfId="165"/>
    <cellStyle name="Moneda 2 2" xfId="485"/>
    <cellStyle name="Moneda 2 3" xfId="583"/>
    <cellStyle name="Moneda 2 3 2" xfId="888"/>
    <cellStyle name="Moneda 2 3 2 2" xfId="1501"/>
    <cellStyle name="Moneda 2 3 3" xfId="1198"/>
    <cellStyle name="Moneda 2 4" xfId="737"/>
    <cellStyle name="Moneda 2 4 2" xfId="1350"/>
    <cellStyle name="Moneda 2 5" xfId="1047"/>
    <cellStyle name="Moneda 3" xfId="166"/>
    <cellStyle name="Moneda 3 2" xfId="584"/>
    <cellStyle name="Moneda 3 2 2" xfId="889"/>
    <cellStyle name="Moneda 3 2 2 2" xfId="1502"/>
    <cellStyle name="Moneda 3 2 3" xfId="1199"/>
    <cellStyle name="Moneda 3 3" xfId="738"/>
    <cellStyle name="Moneda 3 3 2" xfId="1351"/>
    <cellStyle name="Moneda 3 4" xfId="1048"/>
    <cellStyle name="Moneda 4" xfId="167"/>
    <cellStyle name="Moneda 4 2" xfId="585"/>
    <cellStyle name="Moneda 4 2 2" xfId="890"/>
    <cellStyle name="Moneda 4 2 2 2" xfId="1503"/>
    <cellStyle name="Moneda 4 2 3" xfId="1200"/>
    <cellStyle name="Moneda 4 3" xfId="739"/>
    <cellStyle name="Moneda 4 3 2" xfId="1352"/>
    <cellStyle name="Moneda 4 4" xfId="1049"/>
    <cellStyle name="Moneda 5" xfId="168"/>
    <cellStyle name="Moneda 5 2" xfId="169"/>
    <cellStyle name="Moneda 6" xfId="170"/>
    <cellStyle name="Moneda 6 2" xfId="586"/>
    <cellStyle name="Moneda 6 2 2" xfId="891"/>
    <cellStyle name="Moneda 6 2 2 2" xfId="1504"/>
    <cellStyle name="Moneda 6 2 3" xfId="1201"/>
    <cellStyle name="Moneda 6 3" xfId="740"/>
    <cellStyle name="Moneda 6 3 2" xfId="1353"/>
    <cellStyle name="Moneda 6 4" xfId="1050"/>
    <cellStyle name="Moneda 7" xfId="171"/>
    <cellStyle name="Moneda 7 2" xfId="172"/>
    <cellStyle name="Moneda 8" xfId="173"/>
    <cellStyle name="Moneda 8 2" xfId="587"/>
    <cellStyle name="Moneda 8 2 2" xfId="892"/>
    <cellStyle name="Moneda 8 2 2 2" xfId="1505"/>
    <cellStyle name="Moneda 8 2 3" xfId="1202"/>
    <cellStyle name="Moneda 8 3" xfId="741"/>
    <cellStyle name="Moneda 8 3 2" xfId="1354"/>
    <cellStyle name="Moneda 8 4" xfId="1051"/>
    <cellStyle name="Moneda 9" xfId="1617"/>
    <cellStyle name="Moneda 9 2" xfId="2197"/>
    <cellStyle name="Neutral" xfId="10" builtinId="28" customBuiltin="1"/>
    <cellStyle name="Normal" xfId="0" builtinId="0"/>
    <cellStyle name="Normal 10" xfId="65"/>
    <cellStyle name="Normal 10 2" xfId="174"/>
    <cellStyle name="Normal 10 2 2" xfId="588"/>
    <cellStyle name="Normal 10 2 2 2" xfId="893"/>
    <cellStyle name="Normal 10 2 2 2 2" xfId="1506"/>
    <cellStyle name="Normal 10 2 2 3" xfId="1203"/>
    <cellStyle name="Normal 10 2 3" xfId="742"/>
    <cellStyle name="Normal 10 2 3 2" xfId="1355"/>
    <cellStyle name="Normal 10 2 4" xfId="1052"/>
    <cellStyle name="Normal 10 3" xfId="175"/>
    <cellStyle name="Normal 10 3 2" xfId="589"/>
    <cellStyle name="Normal 10 3 2 2" xfId="894"/>
    <cellStyle name="Normal 10 3 2 2 2" xfId="1507"/>
    <cellStyle name="Normal 10 3 2 3" xfId="1204"/>
    <cellStyle name="Normal 10 3 3" xfId="743"/>
    <cellStyle name="Normal 10 3 3 2" xfId="1356"/>
    <cellStyle name="Normal 10 3 4" xfId="1053"/>
    <cellStyle name="Normal 10 4" xfId="551"/>
    <cellStyle name="Normal 10 4 2" xfId="856"/>
    <cellStyle name="Normal 10 4 2 2" xfId="1469"/>
    <cellStyle name="Normal 10 4 3" xfId="1166"/>
    <cellStyle name="Normal 10 4 4" xfId="1697"/>
    <cellStyle name="Normal 10 5" xfId="705"/>
    <cellStyle name="Normal 10 5 2" xfId="1318"/>
    <cellStyle name="Normal 10 6" xfId="1015"/>
    <cellStyle name="Normal 11" xfId="57"/>
    <cellStyle name="Normal 11 2" xfId="92"/>
    <cellStyle name="Normal 11 2 2" xfId="571"/>
    <cellStyle name="Normal 11 2 2 2" xfId="876"/>
    <cellStyle name="Normal 11 2 2 2 2" xfId="1489"/>
    <cellStyle name="Normal 11 2 2 3" xfId="1186"/>
    <cellStyle name="Normal 11 2 3" xfId="725"/>
    <cellStyle name="Normal 11 2 3 2" xfId="1338"/>
    <cellStyle name="Normal 11 2 4" xfId="1035"/>
    <cellStyle name="Normal 11 3" xfId="176"/>
    <cellStyle name="Normal 11 3 2" xfId="590"/>
    <cellStyle name="Normal 11 3 2 2" xfId="895"/>
    <cellStyle name="Normal 11 3 2 2 2" xfId="1508"/>
    <cellStyle name="Normal 11 3 2 3" xfId="1205"/>
    <cellStyle name="Normal 11 3 3" xfId="744"/>
    <cellStyle name="Normal 11 3 3 2" xfId="1357"/>
    <cellStyle name="Normal 11 3 4" xfId="1054"/>
    <cellStyle name="Normal 12" xfId="93"/>
    <cellStyle name="Normal 12 2" xfId="177"/>
    <cellStyle name="Normal 12 2 2" xfId="591"/>
    <cellStyle name="Normal 12 2 2 2" xfId="896"/>
    <cellStyle name="Normal 12 2 2 2 2" xfId="1509"/>
    <cellStyle name="Normal 12 2 2 3" xfId="1206"/>
    <cellStyle name="Normal 12 2 3" xfId="745"/>
    <cellStyle name="Normal 12 2 3 2" xfId="1358"/>
    <cellStyle name="Normal 12 2 4" xfId="1055"/>
    <cellStyle name="Normal 12 3" xfId="178"/>
    <cellStyle name="Normal 12 3 2" xfId="592"/>
    <cellStyle name="Normal 12 3 2 2" xfId="897"/>
    <cellStyle name="Normal 12 3 2 2 2" xfId="1510"/>
    <cellStyle name="Normal 12 3 2 3" xfId="1207"/>
    <cellStyle name="Normal 12 3 3" xfId="746"/>
    <cellStyle name="Normal 12 3 3 2" xfId="1359"/>
    <cellStyle name="Normal 12 3 4" xfId="1056"/>
    <cellStyle name="Normal 12 4" xfId="94"/>
    <cellStyle name="Normal 12 4 2" xfId="179"/>
    <cellStyle name="Normal 12 4 3" xfId="49"/>
    <cellStyle name="Normal 12 4 4" xfId="572"/>
    <cellStyle name="Normal 12 4 4 2" xfId="877"/>
    <cellStyle name="Normal 12 4 4 2 2" xfId="1490"/>
    <cellStyle name="Normal 12 4 4 3" xfId="1187"/>
    <cellStyle name="Normal 12 4 5" xfId="726"/>
    <cellStyle name="Normal 12 4 5 2" xfId="1339"/>
    <cellStyle name="Normal 12 4 6" xfId="1036"/>
    <cellStyle name="Normal 12 5" xfId="180"/>
    <cellStyle name="Normal 12 5 2" xfId="593"/>
    <cellStyle name="Normal 12 5 2 2" xfId="898"/>
    <cellStyle name="Normal 12 5 2 2 2" xfId="1511"/>
    <cellStyle name="Normal 12 5 2 3" xfId="1208"/>
    <cellStyle name="Normal 12 5 3" xfId="747"/>
    <cellStyle name="Normal 12 5 3 2" xfId="1360"/>
    <cellStyle name="Normal 12 5 4" xfId="1057"/>
    <cellStyle name="Normal 13" xfId="181"/>
    <cellStyle name="Normal 13 2" xfId="594"/>
    <cellStyle name="Normal 13 2 2" xfId="899"/>
    <cellStyle name="Normal 13 2 2 2" xfId="1512"/>
    <cellStyle name="Normal 13 2 3" xfId="1209"/>
    <cellStyle name="Normal 13 2 4" xfId="1715"/>
    <cellStyle name="Normal 13 3" xfId="748"/>
    <cellStyle name="Normal 13 3 2" xfId="1361"/>
    <cellStyle name="Normal 13 4" xfId="1058"/>
    <cellStyle name="Normal 14" xfId="182"/>
    <cellStyle name="Normal 14 2" xfId="595"/>
    <cellStyle name="Normal 14 2 2" xfId="900"/>
    <cellStyle name="Normal 14 2 2 2" xfId="1513"/>
    <cellStyle name="Normal 14 2 3" xfId="1210"/>
    <cellStyle name="Normal 14 2 4" xfId="2390"/>
    <cellStyle name="Normal 14 3" xfId="749"/>
    <cellStyle name="Normal 14 3 2" xfId="1362"/>
    <cellStyle name="Normal 14 4" xfId="1059"/>
    <cellStyle name="Normal 15" xfId="95"/>
    <cellStyle name="Normal 15 2" xfId="183"/>
    <cellStyle name="Normal 15 3" xfId="184"/>
    <cellStyle name="Normal 15 3 2" xfId="596"/>
    <cellStyle name="Normal 15 3 2 2" xfId="901"/>
    <cellStyle name="Normal 15 3 2 2 2" xfId="1514"/>
    <cellStyle name="Normal 15 3 2 3" xfId="1211"/>
    <cellStyle name="Normal 15 3 3" xfId="750"/>
    <cellStyle name="Normal 15 3 3 2" xfId="1363"/>
    <cellStyle name="Normal 15 3 4" xfId="1060"/>
    <cellStyle name="Normal 16" xfId="185"/>
    <cellStyle name="Normal 16 2" xfId="186"/>
    <cellStyle name="Normal 16 3" xfId="187"/>
    <cellStyle name="Normal 16 3 2" xfId="598"/>
    <cellStyle name="Normal 16 3 2 2" xfId="903"/>
    <cellStyle name="Normal 16 3 2 2 2" xfId="1516"/>
    <cellStyle name="Normal 16 3 2 3" xfId="1213"/>
    <cellStyle name="Normal 16 3 3" xfId="752"/>
    <cellStyle name="Normal 16 3 3 2" xfId="1365"/>
    <cellStyle name="Normal 16 3 4" xfId="1062"/>
    <cellStyle name="Normal 16 4" xfId="188"/>
    <cellStyle name="Normal 16 5" xfId="597"/>
    <cellStyle name="Normal 16 5 2" xfId="902"/>
    <cellStyle name="Normal 16 5 2 2" xfId="1515"/>
    <cellStyle name="Normal 16 5 3" xfId="1212"/>
    <cellStyle name="Normal 16 6" xfId="751"/>
    <cellStyle name="Normal 16 6 2" xfId="1364"/>
    <cellStyle name="Normal 16 7" xfId="1061"/>
    <cellStyle name="Normal 17" xfId="189"/>
    <cellStyle name="Normal 17 2" xfId="190"/>
    <cellStyle name="Normal 17 3" xfId="191"/>
    <cellStyle name="Normal 17 3 2" xfId="599"/>
    <cellStyle name="Normal 17 3 2 2" xfId="904"/>
    <cellStyle name="Normal 17 3 2 2 2" xfId="1517"/>
    <cellStyle name="Normal 17 3 2 3" xfId="1214"/>
    <cellStyle name="Normal 17 3 3" xfId="753"/>
    <cellStyle name="Normal 17 3 3 2" xfId="1366"/>
    <cellStyle name="Normal 17 3 4" xfId="1063"/>
    <cellStyle name="Normal 18" xfId="192"/>
    <cellStyle name="Normal 18 2" xfId="600"/>
    <cellStyle name="Normal 18 2 2" xfId="905"/>
    <cellStyle name="Normal 18 2 2 2" xfId="1518"/>
    <cellStyle name="Normal 18 2 3" xfId="1215"/>
    <cellStyle name="Normal 18 2 4" xfId="2425"/>
    <cellStyle name="Normal 18 3" xfId="754"/>
    <cellStyle name="Normal 18 3 2" xfId="1367"/>
    <cellStyle name="Normal 18 4" xfId="1064"/>
    <cellStyle name="Normal 19" xfId="193"/>
    <cellStyle name="Normal 19 2" xfId="194"/>
    <cellStyle name="Normal 2" xfId="44"/>
    <cellStyle name="Normal 2 10" xfId="196"/>
    <cellStyle name="Normal 2 100" xfId="2225"/>
    <cellStyle name="Normal 2 101" xfId="2896"/>
    <cellStyle name="Normal 2 102" xfId="1882"/>
    <cellStyle name="Normal 2 103" xfId="2817"/>
    <cellStyle name="Normal 2 104" xfId="1897"/>
    <cellStyle name="Normal 2 105" xfId="2822"/>
    <cellStyle name="Normal 2 106" xfId="3044"/>
    <cellStyle name="Normal 2 107" xfId="2029"/>
    <cellStyle name="Normal 2 108" xfId="1922"/>
    <cellStyle name="Normal 2 109" xfId="2014"/>
    <cellStyle name="Normal 2 11" xfId="197"/>
    <cellStyle name="Normal 2 11 2" xfId="198"/>
    <cellStyle name="Normal 2 110" xfId="2692"/>
    <cellStyle name="Normal 2 111" xfId="2356"/>
    <cellStyle name="Normal 2 112" xfId="2987"/>
    <cellStyle name="Normal 2 113" xfId="2419"/>
    <cellStyle name="Normal 2 114" xfId="1971"/>
    <cellStyle name="Normal 2 115" xfId="1871"/>
    <cellStyle name="Normal 2 116" xfId="2329"/>
    <cellStyle name="Normal 2 117" xfId="2206"/>
    <cellStyle name="Normal 2 118" xfId="2243"/>
    <cellStyle name="Normal 2 119" xfId="1628"/>
    <cellStyle name="Normal 2 12" xfId="199"/>
    <cellStyle name="Normal 2 120" xfId="1984"/>
    <cellStyle name="Normal 2 121" xfId="2543"/>
    <cellStyle name="Normal 2 122" xfId="2422"/>
    <cellStyle name="Normal 2 13" xfId="195"/>
    <cellStyle name="Normal 2 14" xfId="66"/>
    <cellStyle name="Normal 2 14 2" xfId="552"/>
    <cellStyle name="Normal 2 14 2 2" xfId="857"/>
    <cellStyle name="Normal 2 14 2 2 2" xfId="1470"/>
    <cellStyle name="Normal 2 14 2 3" xfId="1167"/>
    <cellStyle name="Normal 2 14 3" xfId="706"/>
    <cellStyle name="Normal 2 14 3 2" xfId="1319"/>
    <cellStyle name="Normal 2 14 4" xfId="1016"/>
    <cellStyle name="Normal 2 14 5" xfId="1621"/>
    <cellStyle name="Normal 2 15" xfId="543"/>
    <cellStyle name="Normal 2 15 2" xfId="848"/>
    <cellStyle name="Normal 2 15 2 2" xfId="1461"/>
    <cellStyle name="Normal 2 15 3" xfId="1158"/>
    <cellStyle name="Normal 2 15 4" xfId="2930"/>
    <cellStyle name="Normal 2 16" xfId="697"/>
    <cellStyle name="Normal 2 16 2" xfId="1310"/>
    <cellStyle name="Normal 2 16 3" xfId="2334"/>
    <cellStyle name="Normal 2 17" xfId="1007"/>
    <cellStyle name="Normal 2 17 2" xfId="2871"/>
    <cellStyle name="Normal 2 18" xfId="48"/>
    <cellStyle name="Normal 2 18 2" xfId="2905"/>
    <cellStyle name="Normal 2 19" xfId="1778"/>
    <cellStyle name="Normal 2 2" xfId="50"/>
    <cellStyle name="Normal 2 2 10" xfId="201"/>
    <cellStyle name="Normal 2 2 10 2" xfId="601"/>
    <cellStyle name="Normal 2 2 10 2 2" xfId="906"/>
    <cellStyle name="Normal 2 2 10 2 2 2" xfId="1519"/>
    <cellStyle name="Normal 2 2 10 2 3" xfId="1216"/>
    <cellStyle name="Normal 2 2 10 3" xfId="755"/>
    <cellStyle name="Normal 2 2 10 3 2" xfId="1368"/>
    <cellStyle name="Normal 2 2 10 4" xfId="1065"/>
    <cellStyle name="Normal 2 2 11" xfId="202"/>
    <cellStyle name="Normal 2 2 12" xfId="203"/>
    <cellStyle name="Normal 2 2 12 2" xfId="602"/>
    <cellStyle name="Normal 2 2 12 2 2" xfId="907"/>
    <cellStyle name="Normal 2 2 12 2 2 2" xfId="1520"/>
    <cellStyle name="Normal 2 2 12 2 3" xfId="1217"/>
    <cellStyle name="Normal 2 2 12 3" xfId="756"/>
    <cellStyle name="Normal 2 2 12 3 2" xfId="1369"/>
    <cellStyle name="Normal 2 2 12 4" xfId="1066"/>
    <cellStyle name="Normal 2 2 13" xfId="67"/>
    <cellStyle name="Normal 2 2 13 2" xfId="553"/>
    <cellStyle name="Normal 2 2 13 2 2" xfId="858"/>
    <cellStyle name="Normal 2 2 13 2 2 2" xfId="1471"/>
    <cellStyle name="Normal 2 2 13 2 3" xfId="1168"/>
    <cellStyle name="Normal 2 2 13 3" xfId="707"/>
    <cellStyle name="Normal 2 2 13 3 2" xfId="1320"/>
    <cellStyle name="Normal 2 2 13 4" xfId="1017"/>
    <cellStyle name="Normal 2 2 14" xfId="100"/>
    <cellStyle name="Normal 2 2 14 2" xfId="574"/>
    <cellStyle name="Normal 2 2 14 2 2" xfId="879"/>
    <cellStyle name="Normal 2 2 14 2 2 2" xfId="1492"/>
    <cellStyle name="Normal 2 2 14 2 3" xfId="1189"/>
    <cellStyle name="Normal 2 2 14 3" xfId="728"/>
    <cellStyle name="Normal 2 2 14 3 2" xfId="1341"/>
    <cellStyle name="Normal 2 2 14 4" xfId="1038"/>
    <cellStyle name="Normal 2 2 15" xfId="544"/>
    <cellStyle name="Normal 2 2 15 2" xfId="849"/>
    <cellStyle name="Normal 2 2 15 2 2" xfId="1462"/>
    <cellStyle name="Normal 2 2 15 3" xfId="1159"/>
    <cellStyle name="Normal 2 2 16" xfId="698"/>
    <cellStyle name="Normal 2 2 16 2" xfId="1311"/>
    <cellStyle name="Normal 2 2 17" xfId="1008"/>
    <cellStyle name="Normal 2 2 18" xfId="2744"/>
    <cellStyle name="Normal 2 2 2" xfId="101"/>
    <cellStyle name="Normal 2 2 2 10" xfId="205"/>
    <cellStyle name="Normal 2 2 2 11" xfId="204"/>
    <cellStyle name="Normal 2 2 2 2" xfId="206"/>
    <cellStyle name="Normal 2 2 2 2 10" xfId="207"/>
    <cellStyle name="Normal 2 2 2 2 10 2" xfId="603"/>
    <cellStyle name="Normal 2 2 2 2 10 2 2" xfId="908"/>
    <cellStyle name="Normal 2 2 2 2 10 2 2 2" xfId="1521"/>
    <cellStyle name="Normal 2 2 2 2 10 2 3" xfId="1218"/>
    <cellStyle name="Normal 2 2 2 2 10 3" xfId="757"/>
    <cellStyle name="Normal 2 2 2 2 10 3 2" xfId="1370"/>
    <cellStyle name="Normal 2 2 2 2 10 4" xfId="1067"/>
    <cellStyle name="Normal 2 2 2 2 2" xfId="208"/>
    <cellStyle name="Normal 2 2 2 2 2 2" xfId="209"/>
    <cellStyle name="Normal 2 2 2 2 2 2 2" xfId="210"/>
    <cellStyle name="Normal 2 2 2 2 2 2 2 2" xfId="211"/>
    <cellStyle name="Normal 2 2 2 2 2 2 2 2 2" xfId="212"/>
    <cellStyle name="Normal 2 2 2 2 2 2 2 2 3" xfId="605"/>
    <cellStyle name="Normal 2 2 2 2 2 2 2 2 3 2" xfId="910"/>
    <cellStyle name="Normal 2 2 2 2 2 2 2 2 3 2 2" xfId="1523"/>
    <cellStyle name="Normal 2 2 2 2 2 2 2 2 3 3" xfId="1220"/>
    <cellStyle name="Normal 2 2 2 2 2 2 2 2 4" xfId="759"/>
    <cellStyle name="Normal 2 2 2 2 2 2 2 2 4 2" xfId="1372"/>
    <cellStyle name="Normal 2 2 2 2 2 2 2 2 5" xfId="1069"/>
    <cellStyle name="Normal 2 2 2 2 2 2 2 3" xfId="213"/>
    <cellStyle name="Normal 2 2 2 2 2 2 3" xfId="214"/>
    <cellStyle name="Normal 2 2 2 2 2 2 3 2" xfId="215"/>
    <cellStyle name="Normal 2 2 2 2 2 2 3 2 2" xfId="606"/>
    <cellStyle name="Normal 2 2 2 2 2 2 3 2 2 2" xfId="911"/>
    <cellStyle name="Normal 2 2 2 2 2 2 3 2 2 2 2" xfId="1524"/>
    <cellStyle name="Normal 2 2 2 2 2 2 3 2 2 3" xfId="1221"/>
    <cellStyle name="Normal 2 2 2 2 2 2 3 2 3" xfId="760"/>
    <cellStyle name="Normal 2 2 2 2 2 2 3 2 3 2" xfId="1373"/>
    <cellStyle name="Normal 2 2 2 2 2 2 3 2 4" xfId="1070"/>
    <cellStyle name="Normal 2 2 2 2 2 2 4" xfId="604"/>
    <cellStyle name="Normal 2 2 2 2 2 2 4 2" xfId="909"/>
    <cellStyle name="Normal 2 2 2 2 2 2 4 2 2" xfId="1522"/>
    <cellStyle name="Normal 2 2 2 2 2 2 4 3" xfId="1219"/>
    <cellStyle name="Normal 2 2 2 2 2 2 5" xfId="758"/>
    <cellStyle name="Normal 2 2 2 2 2 2 5 2" xfId="1371"/>
    <cellStyle name="Normal 2 2 2 2 2 2 6" xfId="1068"/>
    <cellStyle name="Normal 2 2 2 2 2 3" xfId="216"/>
    <cellStyle name="Normal 2 2 2 2 2 4" xfId="217"/>
    <cellStyle name="Normal 2 2 2 2 2 5" xfId="218"/>
    <cellStyle name="Normal 2 2 2 2 2 6" xfId="219"/>
    <cellStyle name="Normal 2 2 2 2 2 7" xfId="220"/>
    <cellStyle name="Normal 2 2 2 2 2 7 2" xfId="221"/>
    <cellStyle name="Normal 2 2 2 2 2 7 3" xfId="607"/>
    <cellStyle name="Normal 2 2 2 2 2 7 3 2" xfId="912"/>
    <cellStyle name="Normal 2 2 2 2 2 7 3 2 2" xfId="1525"/>
    <cellStyle name="Normal 2 2 2 2 2 7 3 3" xfId="1222"/>
    <cellStyle name="Normal 2 2 2 2 2 7 4" xfId="761"/>
    <cellStyle name="Normal 2 2 2 2 2 7 4 2" xfId="1374"/>
    <cellStyle name="Normal 2 2 2 2 2 7 5" xfId="1071"/>
    <cellStyle name="Normal 2 2 2 2 2 8" xfId="222"/>
    <cellStyle name="Normal 2 2 2 2 3" xfId="223"/>
    <cellStyle name="Normal 2 2 2 2 3 2" xfId="224"/>
    <cellStyle name="Normal 2 2 2 2 3 2 2" xfId="225"/>
    <cellStyle name="Normal 2 2 2 2 3 2 2 2" xfId="226"/>
    <cellStyle name="Normal 2 2 2 2 3 2 2 2 2" xfId="609"/>
    <cellStyle name="Normal 2 2 2 2 3 2 2 2 2 2" xfId="914"/>
    <cellStyle name="Normal 2 2 2 2 3 2 2 2 2 2 2" xfId="1527"/>
    <cellStyle name="Normal 2 2 2 2 3 2 2 2 2 3" xfId="1224"/>
    <cellStyle name="Normal 2 2 2 2 3 2 2 2 3" xfId="763"/>
    <cellStyle name="Normal 2 2 2 2 3 2 2 2 3 2" xfId="1376"/>
    <cellStyle name="Normal 2 2 2 2 3 2 2 2 4" xfId="1073"/>
    <cellStyle name="Normal 2 2 2 2 3 2 3" xfId="227"/>
    <cellStyle name="Normal 2 2 2 2 3 2 3 2" xfId="610"/>
    <cellStyle name="Normal 2 2 2 2 3 2 3 2 2" xfId="915"/>
    <cellStyle name="Normal 2 2 2 2 3 2 3 2 2 2" xfId="1528"/>
    <cellStyle name="Normal 2 2 2 2 3 2 3 2 3" xfId="1225"/>
    <cellStyle name="Normal 2 2 2 2 3 2 3 3" xfId="764"/>
    <cellStyle name="Normal 2 2 2 2 3 2 3 3 2" xfId="1377"/>
    <cellStyle name="Normal 2 2 2 2 3 2 3 4" xfId="1074"/>
    <cellStyle name="Normal 2 2 2 2 3 2 4" xfId="608"/>
    <cellStyle name="Normal 2 2 2 2 3 2 4 2" xfId="913"/>
    <cellStyle name="Normal 2 2 2 2 3 2 4 2 2" xfId="1526"/>
    <cellStyle name="Normal 2 2 2 2 3 2 4 3" xfId="1223"/>
    <cellStyle name="Normal 2 2 2 2 3 2 5" xfId="762"/>
    <cellStyle name="Normal 2 2 2 2 3 2 5 2" xfId="1375"/>
    <cellStyle name="Normal 2 2 2 2 3 2 6" xfId="1072"/>
    <cellStyle name="Normal 2 2 2 2 3 3" xfId="228"/>
    <cellStyle name="Normal 2 2 2 2 3 3 2" xfId="229"/>
    <cellStyle name="Normal 2 2 2 2 3 3 3" xfId="611"/>
    <cellStyle name="Normal 2 2 2 2 3 3 3 2" xfId="916"/>
    <cellStyle name="Normal 2 2 2 2 3 3 3 2 2" xfId="1529"/>
    <cellStyle name="Normal 2 2 2 2 3 3 3 3" xfId="1226"/>
    <cellStyle name="Normal 2 2 2 2 3 3 4" xfId="765"/>
    <cellStyle name="Normal 2 2 2 2 3 3 4 2" xfId="1378"/>
    <cellStyle name="Normal 2 2 2 2 3 3 5" xfId="1075"/>
    <cellStyle name="Normal 2 2 2 2 3 4" xfId="230"/>
    <cellStyle name="Normal 2 2 2 2 3 5" xfId="231"/>
    <cellStyle name="Normal 2 2 2 2 4" xfId="232"/>
    <cellStyle name="Normal 2 2 2 2 4 2" xfId="612"/>
    <cellStyle name="Normal 2 2 2 2 4 2 2" xfId="917"/>
    <cellStyle name="Normal 2 2 2 2 4 2 2 2" xfId="1530"/>
    <cellStyle name="Normal 2 2 2 2 4 2 3" xfId="1227"/>
    <cellStyle name="Normal 2 2 2 2 4 3" xfId="766"/>
    <cellStyle name="Normal 2 2 2 2 4 3 2" xfId="1379"/>
    <cellStyle name="Normal 2 2 2 2 4 4" xfId="1076"/>
    <cellStyle name="Normal 2 2 2 2 5" xfId="233"/>
    <cellStyle name="Normal 2 2 2 2 5 2" xfId="613"/>
    <cellStyle name="Normal 2 2 2 2 5 2 2" xfId="918"/>
    <cellStyle name="Normal 2 2 2 2 5 2 2 2" xfId="1531"/>
    <cellStyle name="Normal 2 2 2 2 5 2 3" xfId="1228"/>
    <cellStyle name="Normal 2 2 2 2 5 3" xfId="767"/>
    <cellStyle name="Normal 2 2 2 2 5 3 2" xfId="1380"/>
    <cellStyle name="Normal 2 2 2 2 5 4" xfId="1077"/>
    <cellStyle name="Normal 2 2 2 2 6" xfId="234"/>
    <cellStyle name="Normal 2 2 2 2 6 2" xfId="614"/>
    <cellStyle name="Normal 2 2 2 2 6 2 2" xfId="919"/>
    <cellStyle name="Normal 2 2 2 2 6 2 2 2" xfId="1532"/>
    <cellStyle name="Normal 2 2 2 2 6 2 3" xfId="1229"/>
    <cellStyle name="Normal 2 2 2 2 6 3" xfId="768"/>
    <cellStyle name="Normal 2 2 2 2 6 3 2" xfId="1381"/>
    <cellStyle name="Normal 2 2 2 2 6 4" xfId="1078"/>
    <cellStyle name="Normal 2 2 2 2 7" xfId="235"/>
    <cellStyle name="Normal 2 2 2 2 7 2" xfId="236"/>
    <cellStyle name="Normal 2 2 2 2 7 2 2" xfId="615"/>
    <cellStyle name="Normal 2 2 2 2 7 2 2 2" xfId="920"/>
    <cellStyle name="Normal 2 2 2 2 7 2 2 2 2" xfId="1533"/>
    <cellStyle name="Normal 2 2 2 2 7 2 2 3" xfId="1230"/>
    <cellStyle name="Normal 2 2 2 2 7 2 3" xfId="769"/>
    <cellStyle name="Normal 2 2 2 2 7 2 3 2" xfId="1382"/>
    <cellStyle name="Normal 2 2 2 2 7 2 4" xfId="1079"/>
    <cellStyle name="Normal 2 2 2 2 8" xfId="237"/>
    <cellStyle name="Normal 2 2 2 2 8 2" xfId="616"/>
    <cellStyle name="Normal 2 2 2 2 8 2 2" xfId="921"/>
    <cellStyle name="Normal 2 2 2 2 8 2 2 2" xfId="1534"/>
    <cellStyle name="Normal 2 2 2 2 8 2 3" xfId="1231"/>
    <cellStyle name="Normal 2 2 2 2 8 3" xfId="770"/>
    <cellStyle name="Normal 2 2 2 2 8 3 2" xfId="1383"/>
    <cellStyle name="Normal 2 2 2 2 8 4" xfId="1080"/>
    <cellStyle name="Normal 2 2 2 2 9" xfId="238"/>
    <cellStyle name="Normal 2 2 2 3" xfId="239"/>
    <cellStyle name="Normal 2 2 2 4" xfId="240"/>
    <cellStyle name="Normal 2 2 2 4 2" xfId="241"/>
    <cellStyle name="Normal 2 2 2 4 2 2" xfId="242"/>
    <cellStyle name="Normal 2 2 2 4 2 2 2" xfId="243"/>
    <cellStyle name="Normal 2 2 2 4 2 2 3" xfId="617"/>
    <cellStyle name="Normal 2 2 2 4 2 2 3 2" xfId="922"/>
    <cellStyle name="Normal 2 2 2 4 2 2 3 2 2" xfId="1535"/>
    <cellStyle name="Normal 2 2 2 4 2 2 3 3" xfId="1232"/>
    <cellStyle name="Normal 2 2 2 4 2 2 4" xfId="771"/>
    <cellStyle name="Normal 2 2 2 4 2 2 4 2" xfId="1384"/>
    <cellStyle name="Normal 2 2 2 4 2 2 5" xfId="1081"/>
    <cellStyle name="Normal 2 2 2 4 2 3" xfId="244"/>
    <cellStyle name="Normal 2 2 2 4 3" xfId="245"/>
    <cellStyle name="Normal 2 2 2 4 3 2" xfId="246"/>
    <cellStyle name="Normal 2 2 2 4 3 2 2" xfId="618"/>
    <cellStyle name="Normal 2 2 2 4 3 2 2 2" xfId="923"/>
    <cellStyle name="Normal 2 2 2 4 3 2 2 2 2" xfId="1536"/>
    <cellStyle name="Normal 2 2 2 4 3 2 2 3" xfId="1233"/>
    <cellStyle name="Normal 2 2 2 4 3 2 3" xfId="772"/>
    <cellStyle name="Normal 2 2 2 4 3 2 3 2" xfId="1385"/>
    <cellStyle name="Normal 2 2 2 4 3 2 4" xfId="1082"/>
    <cellStyle name="Normal 2 2 2 4 4" xfId="247"/>
    <cellStyle name="Normal 2 2 2 4 4 2" xfId="619"/>
    <cellStyle name="Normal 2 2 2 4 4 2 2" xfId="924"/>
    <cellStyle name="Normal 2 2 2 4 4 2 2 2" xfId="1537"/>
    <cellStyle name="Normal 2 2 2 4 4 2 3" xfId="1234"/>
    <cellStyle name="Normal 2 2 2 4 4 3" xfId="773"/>
    <cellStyle name="Normal 2 2 2 4 4 3 2" xfId="1386"/>
    <cellStyle name="Normal 2 2 2 4 4 4" xfId="1083"/>
    <cellStyle name="Normal 2 2 2 5" xfId="248"/>
    <cellStyle name="Normal 2 2 2 6" xfId="249"/>
    <cellStyle name="Normal 2 2 2 7" xfId="250"/>
    <cellStyle name="Normal 2 2 2 8" xfId="251"/>
    <cellStyle name="Normal 2 2 2 9" xfId="252"/>
    <cellStyle name="Normal 2 2 2 9 2" xfId="253"/>
    <cellStyle name="Normal 2 2 2 9 3" xfId="620"/>
    <cellStyle name="Normal 2 2 2 9 3 2" xfId="925"/>
    <cellStyle name="Normal 2 2 2 9 3 2 2" xfId="1538"/>
    <cellStyle name="Normal 2 2 2 9 3 3" xfId="1235"/>
    <cellStyle name="Normal 2 2 2 9 4" xfId="774"/>
    <cellStyle name="Normal 2 2 2 9 4 2" xfId="1387"/>
    <cellStyle name="Normal 2 2 2 9 5" xfId="1084"/>
    <cellStyle name="Normal 2 2 3" xfId="254"/>
    <cellStyle name="Normal 2 2 3 2" xfId="255"/>
    <cellStyle name="Normal 2 2 3 2 10" xfId="775"/>
    <cellStyle name="Normal 2 2 3 2 10 2" xfId="1388"/>
    <cellStyle name="Normal 2 2 3 2 11" xfId="1085"/>
    <cellStyle name="Normal 2 2 3 2 2" xfId="256"/>
    <cellStyle name="Normal 2 2 3 2 2 2" xfId="257"/>
    <cellStyle name="Normal 2 2 3 2 2 2 2" xfId="258"/>
    <cellStyle name="Normal 2 2 3 2 2 2 2 2" xfId="259"/>
    <cellStyle name="Normal 2 2 3 2 2 2 2 2 2" xfId="623"/>
    <cellStyle name="Normal 2 2 3 2 2 2 2 2 2 2" xfId="928"/>
    <cellStyle name="Normal 2 2 3 2 2 2 2 2 2 2 2" xfId="1541"/>
    <cellStyle name="Normal 2 2 3 2 2 2 2 2 2 3" xfId="1238"/>
    <cellStyle name="Normal 2 2 3 2 2 2 2 2 3" xfId="777"/>
    <cellStyle name="Normal 2 2 3 2 2 2 2 2 3 2" xfId="1390"/>
    <cellStyle name="Normal 2 2 3 2 2 2 2 2 4" xfId="1087"/>
    <cellStyle name="Normal 2 2 3 2 2 2 3" xfId="260"/>
    <cellStyle name="Normal 2 2 3 2 2 2 3 2" xfId="624"/>
    <cellStyle name="Normal 2 2 3 2 2 2 3 2 2" xfId="929"/>
    <cellStyle name="Normal 2 2 3 2 2 2 3 2 2 2" xfId="1542"/>
    <cellStyle name="Normal 2 2 3 2 2 2 3 2 3" xfId="1239"/>
    <cellStyle name="Normal 2 2 3 2 2 2 3 3" xfId="778"/>
    <cellStyle name="Normal 2 2 3 2 2 2 3 3 2" xfId="1391"/>
    <cellStyle name="Normal 2 2 3 2 2 2 3 4" xfId="1088"/>
    <cellStyle name="Normal 2 2 3 2 2 2 4" xfId="622"/>
    <cellStyle name="Normal 2 2 3 2 2 2 4 2" xfId="927"/>
    <cellStyle name="Normal 2 2 3 2 2 2 4 2 2" xfId="1540"/>
    <cellStyle name="Normal 2 2 3 2 2 2 4 3" xfId="1237"/>
    <cellStyle name="Normal 2 2 3 2 2 2 5" xfId="776"/>
    <cellStyle name="Normal 2 2 3 2 2 2 5 2" xfId="1389"/>
    <cellStyle name="Normal 2 2 3 2 2 2 6" xfId="1086"/>
    <cellStyle name="Normal 2 2 3 2 2 3" xfId="261"/>
    <cellStyle name="Normal 2 2 3 2 2 3 2" xfId="262"/>
    <cellStyle name="Normal 2 2 3 2 2 3 3" xfId="625"/>
    <cellStyle name="Normal 2 2 3 2 2 3 3 2" xfId="930"/>
    <cellStyle name="Normal 2 2 3 2 2 3 3 2 2" xfId="1543"/>
    <cellStyle name="Normal 2 2 3 2 2 3 3 3" xfId="1240"/>
    <cellStyle name="Normal 2 2 3 2 2 3 4" xfId="779"/>
    <cellStyle name="Normal 2 2 3 2 2 3 4 2" xfId="1392"/>
    <cellStyle name="Normal 2 2 3 2 2 3 5" xfId="1089"/>
    <cellStyle name="Normal 2 2 3 2 3" xfId="263"/>
    <cellStyle name="Normal 2 2 3 2 3 2" xfId="626"/>
    <cellStyle name="Normal 2 2 3 2 3 2 2" xfId="931"/>
    <cellStyle name="Normal 2 2 3 2 3 2 2 2" xfId="1544"/>
    <cellStyle name="Normal 2 2 3 2 3 2 3" xfId="1241"/>
    <cellStyle name="Normal 2 2 3 2 3 3" xfId="780"/>
    <cellStyle name="Normal 2 2 3 2 3 3 2" xfId="1393"/>
    <cellStyle name="Normal 2 2 3 2 3 4" xfId="1090"/>
    <cellStyle name="Normal 2 2 3 2 4" xfId="264"/>
    <cellStyle name="Normal 2 2 3 2 4 2" xfId="627"/>
    <cellStyle name="Normal 2 2 3 2 4 2 2" xfId="932"/>
    <cellStyle name="Normal 2 2 3 2 4 2 2 2" xfId="1545"/>
    <cellStyle name="Normal 2 2 3 2 4 2 3" xfId="1242"/>
    <cellStyle name="Normal 2 2 3 2 4 3" xfId="781"/>
    <cellStyle name="Normal 2 2 3 2 4 3 2" xfId="1394"/>
    <cellStyle name="Normal 2 2 3 2 4 4" xfId="1091"/>
    <cellStyle name="Normal 2 2 3 2 5" xfId="265"/>
    <cellStyle name="Normal 2 2 3 2 5 2" xfId="628"/>
    <cellStyle name="Normal 2 2 3 2 5 2 2" xfId="933"/>
    <cellStyle name="Normal 2 2 3 2 5 2 2 2" xfId="1546"/>
    <cellStyle name="Normal 2 2 3 2 5 2 3" xfId="1243"/>
    <cellStyle name="Normal 2 2 3 2 5 3" xfId="782"/>
    <cellStyle name="Normal 2 2 3 2 5 3 2" xfId="1395"/>
    <cellStyle name="Normal 2 2 3 2 5 4" xfId="1092"/>
    <cellStyle name="Normal 2 2 3 2 6" xfId="266"/>
    <cellStyle name="Normal 2 2 3 2 6 2" xfId="629"/>
    <cellStyle name="Normal 2 2 3 2 6 2 2" xfId="934"/>
    <cellStyle name="Normal 2 2 3 2 6 2 2 2" xfId="1547"/>
    <cellStyle name="Normal 2 2 3 2 6 2 3" xfId="1244"/>
    <cellStyle name="Normal 2 2 3 2 6 3" xfId="783"/>
    <cellStyle name="Normal 2 2 3 2 6 3 2" xfId="1396"/>
    <cellStyle name="Normal 2 2 3 2 6 4" xfId="1093"/>
    <cellStyle name="Normal 2 2 3 2 7" xfId="267"/>
    <cellStyle name="Normal 2 2 3 2 7 2" xfId="268"/>
    <cellStyle name="Normal 2 2 3 2 7 2 2" xfId="630"/>
    <cellStyle name="Normal 2 2 3 2 7 2 2 2" xfId="935"/>
    <cellStyle name="Normal 2 2 3 2 7 2 2 2 2" xfId="1548"/>
    <cellStyle name="Normal 2 2 3 2 7 2 2 3" xfId="1245"/>
    <cellStyle name="Normal 2 2 3 2 7 2 3" xfId="784"/>
    <cellStyle name="Normal 2 2 3 2 7 2 3 2" xfId="1397"/>
    <cellStyle name="Normal 2 2 3 2 7 2 4" xfId="1094"/>
    <cellStyle name="Normal 2 2 3 2 8" xfId="269"/>
    <cellStyle name="Normal 2 2 3 2 8 2" xfId="631"/>
    <cellStyle name="Normal 2 2 3 2 8 2 2" xfId="936"/>
    <cellStyle name="Normal 2 2 3 2 8 2 2 2" xfId="1549"/>
    <cellStyle name="Normal 2 2 3 2 8 2 3" xfId="1246"/>
    <cellStyle name="Normal 2 2 3 2 8 3" xfId="785"/>
    <cellStyle name="Normal 2 2 3 2 8 3 2" xfId="1398"/>
    <cellStyle name="Normal 2 2 3 2 8 4" xfId="1095"/>
    <cellStyle name="Normal 2 2 3 2 9" xfId="621"/>
    <cellStyle name="Normal 2 2 3 2 9 2" xfId="926"/>
    <cellStyle name="Normal 2 2 3 2 9 2 2" xfId="1539"/>
    <cellStyle name="Normal 2 2 3 2 9 3" xfId="1236"/>
    <cellStyle name="Normal 2 2 3 3" xfId="270"/>
    <cellStyle name="Normal 2 2 3 3 2" xfId="271"/>
    <cellStyle name="Normal 2 2 3 3 2 2" xfId="272"/>
    <cellStyle name="Normal 2 2 3 3 2 2 2" xfId="273"/>
    <cellStyle name="Normal 2 2 3 3 2 2 3" xfId="633"/>
    <cellStyle name="Normal 2 2 3 3 2 2 3 2" xfId="938"/>
    <cellStyle name="Normal 2 2 3 3 2 2 3 2 2" xfId="1551"/>
    <cellStyle name="Normal 2 2 3 3 2 2 3 3" xfId="1248"/>
    <cellStyle name="Normal 2 2 3 3 2 2 4" xfId="787"/>
    <cellStyle name="Normal 2 2 3 3 2 2 4 2" xfId="1400"/>
    <cellStyle name="Normal 2 2 3 3 2 2 5" xfId="1097"/>
    <cellStyle name="Normal 2 2 3 3 2 3" xfId="274"/>
    <cellStyle name="Normal 2 2 3 3 3" xfId="275"/>
    <cellStyle name="Normal 2 2 3 3 3 2" xfId="276"/>
    <cellStyle name="Normal 2 2 3 3 3 2 2" xfId="634"/>
    <cellStyle name="Normal 2 2 3 3 3 2 2 2" xfId="939"/>
    <cellStyle name="Normal 2 2 3 3 3 2 2 2 2" xfId="1552"/>
    <cellStyle name="Normal 2 2 3 3 3 2 2 3" xfId="1249"/>
    <cellStyle name="Normal 2 2 3 3 3 2 3" xfId="788"/>
    <cellStyle name="Normal 2 2 3 3 3 2 3 2" xfId="1401"/>
    <cellStyle name="Normal 2 2 3 3 3 2 4" xfId="1098"/>
    <cellStyle name="Normal 2 2 3 3 4" xfId="632"/>
    <cellStyle name="Normal 2 2 3 3 4 2" xfId="937"/>
    <cellStyle name="Normal 2 2 3 3 4 2 2" xfId="1550"/>
    <cellStyle name="Normal 2 2 3 3 4 3" xfId="1247"/>
    <cellStyle name="Normal 2 2 3 3 5" xfId="786"/>
    <cellStyle name="Normal 2 2 3 3 5 2" xfId="1399"/>
    <cellStyle name="Normal 2 2 3 3 6" xfId="1096"/>
    <cellStyle name="Normal 2 2 3 4" xfId="277"/>
    <cellStyle name="Normal 2 2 3 5" xfId="278"/>
    <cellStyle name="Normal 2 2 3 6" xfId="279"/>
    <cellStyle name="Normal 2 2 3 7" xfId="280"/>
    <cellStyle name="Normal 2 2 3 7 2" xfId="281"/>
    <cellStyle name="Normal 2 2 3 7 3" xfId="635"/>
    <cellStyle name="Normal 2 2 3 7 3 2" xfId="940"/>
    <cellStyle name="Normal 2 2 3 7 3 2 2" xfId="1553"/>
    <cellStyle name="Normal 2 2 3 7 3 3" xfId="1250"/>
    <cellStyle name="Normal 2 2 3 7 4" xfId="789"/>
    <cellStyle name="Normal 2 2 3 7 4 2" xfId="1402"/>
    <cellStyle name="Normal 2 2 3 7 5" xfId="1099"/>
    <cellStyle name="Normal 2 2 3 8" xfId="282"/>
    <cellStyle name="Normal 2 2 4" xfId="283"/>
    <cellStyle name="Normal 2 2 4 2" xfId="284"/>
    <cellStyle name="Normal 2 2 4 2 2" xfId="285"/>
    <cellStyle name="Normal 2 2 4 2 2 2" xfId="286"/>
    <cellStyle name="Normal 2 2 4 2 2 2 2" xfId="637"/>
    <cellStyle name="Normal 2 2 4 2 2 2 2 2" xfId="942"/>
    <cellStyle name="Normal 2 2 4 2 2 2 2 2 2" xfId="1555"/>
    <cellStyle name="Normal 2 2 4 2 2 2 2 3" xfId="1252"/>
    <cellStyle name="Normal 2 2 4 2 2 2 3" xfId="791"/>
    <cellStyle name="Normal 2 2 4 2 2 2 3 2" xfId="1404"/>
    <cellStyle name="Normal 2 2 4 2 2 2 4" xfId="1101"/>
    <cellStyle name="Normal 2 2 4 2 3" xfId="287"/>
    <cellStyle name="Normal 2 2 4 2 3 2" xfId="638"/>
    <cellStyle name="Normal 2 2 4 2 3 2 2" xfId="943"/>
    <cellStyle name="Normal 2 2 4 2 3 2 2 2" xfId="1556"/>
    <cellStyle name="Normal 2 2 4 2 3 2 3" xfId="1253"/>
    <cellStyle name="Normal 2 2 4 2 3 3" xfId="792"/>
    <cellStyle name="Normal 2 2 4 2 3 3 2" xfId="1405"/>
    <cellStyle name="Normal 2 2 4 2 3 4" xfId="1102"/>
    <cellStyle name="Normal 2 2 4 2 4" xfId="636"/>
    <cellStyle name="Normal 2 2 4 2 4 2" xfId="941"/>
    <cellStyle name="Normal 2 2 4 2 4 2 2" xfId="1554"/>
    <cellStyle name="Normal 2 2 4 2 4 3" xfId="1251"/>
    <cellStyle name="Normal 2 2 4 2 5" xfId="790"/>
    <cellStyle name="Normal 2 2 4 2 5 2" xfId="1403"/>
    <cellStyle name="Normal 2 2 4 2 6" xfId="1100"/>
    <cellStyle name="Normal 2 2 4 3" xfId="288"/>
    <cellStyle name="Normal 2 2 4 3 2" xfId="289"/>
    <cellStyle name="Normal 2 2 4 3 3" xfId="639"/>
    <cellStyle name="Normal 2 2 4 3 3 2" xfId="944"/>
    <cellStyle name="Normal 2 2 4 3 3 2 2" xfId="1557"/>
    <cellStyle name="Normal 2 2 4 3 3 3" xfId="1254"/>
    <cellStyle name="Normal 2 2 4 3 4" xfId="793"/>
    <cellStyle name="Normal 2 2 4 3 4 2" xfId="1406"/>
    <cellStyle name="Normal 2 2 4 3 5" xfId="1103"/>
    <cellStyle name="Normal 2 2 5" xfId="290"/>
    <cellStyle name="Normal 2 2 5 2" xfId="291"/>
    <cellStyle name="Normal 2 2 5 2 2" xfId="292"/>
    <cellStyle name="Normal 2 2 5 3" xfId="293"/>
    <cellStyle name="Normal 2 2 5 4" xfId="294"/>
    <cellStyle name="Normal 2 2 5 4 2" xfId="640"/>
    <cellStyle name="Normal 2 2 5 4 2 2" xfId="945"/>
    <cellStyle name="Normal 2 2 5 4 2 2 2" xfId="1558"/>
    <cellStyle name="Normal 2 2 5 4 2 3" xfId="1255"/>
    <cellStyle name="Normal 2 2 5 4 3" xfId="794"/>
    <cellStyle name="Normal 2 2 5 4 3 2" xfId="1407"/>
    <cellStyle name="Normal 2 2 5 4 4" xfId="1104"/>
    <cellStyle name="Normal 2 2 6" xfId="295"/>
    <cellStyle name="Normal 2 2 6 2" xfId="296"/>
    <cellStyle name="Normal 2 2 6 3" xfId="297"/>
    <cellStyle name="Normal 2 2 6 4" xfId="298"/>
    <cellStyle name="Normal 2 2 6 4 2" xfId="641"/>
    <cellStyle name="Normal 2 2 6 4 2 2" xfId="946"/>
    <cellStyle name="Normal 2 2 6 4 2 2 2" xfId="1559"/>
    <cellStyle name="Normal 2 2 6 4 2 3" xfId="1256"/>
    <cellStyle name="Normal 2 2 6 4 3" xfId="795"/>
    <cellStyle name="Normal 2 2 6 4 3 2" xfId="1408"/>
    <cellStyle name="Normal 2 2 6 4 4" xfId="1105"/>
    <cellStyle name="Normal 2 2 7" xfId="299"/>
    <cellStyle name="Normal 2 2 7 2" xfId="300"/>
    <cellStyle name="Normal 2 2 7 3" xfId="301"/>
    <cellStyle name="Normal 2 2 7 4" xfId="302"/>
    <cellStyle name="Normal 2 2 7 4 2" xfId="642"/>
    <cellStyle name="Normal 2 2 7 4 2 2" xfId="947"/>
    <cellStyle name="Normal 2 2 7 4 2 2 2" xfId="1560"/>
    <cellStyle name="Normal 2 2 7 4 2 3" xfId="1257"/>
    <cellStyle name="Normal 2 2 7 4 3" xfId="796"/>
    <cellStyle name="Normal 2 2 7 4 3 2" xfId="1409"/>
    <cellStyle name="Normal 2 2 7 4 4" xfId="1106"/>
    <cellStyle name="Normal 2 2 8" xfId="303"/>
    <cellStyle name="Normal 2 2 8 2" xfId="304"/>
    <cellStyle name="Normal 2 2 8 3" xfId="305"/>
    <cellStyle name="Normal 2 2 8 3 2" xfId="643"/>
    <cellStyle name="Normal 2 2 8 3 2 2" xfId="948"/>
    <cellStyle name="Normal 2 2 8 3 2 2 2" xfId="1561"/>
    <cellStyle name="Normal 2 2 8 3 2 3" xfId="1258"/>
    <cellStyle name="Normal 2 2 8 3 3" xfId="797"/>
    <cellStyle name="Normal 2 2 8 3 3 2" xfId="1410"/>
    <cellStyle name="Normal 2 2 8 3 4" xfId="1107"/>
    <cellStyle name="Normal 2 2 9" xfId="306"/>
    <cellStyle name="Normal 2 2 9 2" xfId="307"/>
    <cellStyle name="Normal 2 2 9 2 2" xfId="644"/>
    <cellStyle name="Normal 2 2 9 2 2 2" xfId="949"/>
    <cellStyle name="Normal 2 2 9 2 2 2 2" xfId="1562"/>
    <cellStyle name="Normal 2 2 9 2 2 3" xfId="1259"/>
    <cellStyle name="Normal 2 2 9 2 3" xfId="798"/>
    <cellStyle name="Normal 2 2 9 2 3 2" xfId="1411"/>
    <cellStyle name="Normal 2 2 9 2 4" xfId="1108"/>
    <cellStyle name="Normal 2 2 9 3" xfId="308"/>
    <cellStyle name="Normal 2 2 9 4" xfId="309"/>
    <cellStyle name="Normal 2 20" xfId="2181"/>
    <cellStyle name="Normal 2 21" xfId="2838"/>
    <cellStyle name="Normal 2 22" xfId="2894"/>
    <cellStyle name="Normal 2 23" xfId="2034"/>
    <cellStyle name="Normal 2 24" xfId="2173"/>
    <cellStyle name="Normal 2 25" xfId="2517"/>
    <cellStyle name="Normal 2 26" xfId="2047"/>
    <cellStyle name="Normal 2 27" xfId="2908"/>
    <cellStyle name="Normal 2 28" xfId="2575"/>
    <cellStyle name="Normal 2 29" xfId="1668"/>
    <cellStyle name="Normal 2 3" xfId="310"/>
    <cellStyle name="Normal 2 3 2" xfId="541"/>
    <cellStyle name="Normal 2 3 2 2" xfId="692"/>
    <cellStyle name="Normal 2 3 2 2 2" xfId="997"/>
    <cellStyle name="Normal 2 3 2 2 2 2" xfId="1610"/>
    <cellStyle name="Normal 2 3 2 2 3" xfId="1307"/>
    <cellStyle name="Normal 2 3 2 3" xfId="846"/>
    <cellStyle name="Normal 2 3 2 3 2" xfId="1459"/>
    <cellStyle name="Normal 2 3 2 4" xfId="1156"/>
    <cellStyle name="Normal 2 3 3" xfId="2129"/>
    <cellStyle name="Normal 2 30" xfId="2697"/>
    <cellStyle name="Normal 2 31" xfId="1916"/>
    <cellStyle name="Normal 2 32" xfId="2983"/>
    <cellStyle name="Normal 2 33" xfId="2242"/>
    <cellStyle name="Normal 2 34" xfId="2976"/>
    <cellStyle name="Normal 2 35" xfId="2212"/>
    <cellStyle name="Normal 2 36" xfId="2852"/>
    <cellStyle name="Normal 2 37" xfId="1694"/>
    <cellStyle name="Normal 2 38" xfId="1886"/>
    <cellStyle name="Normal 2 39" xfId="1731"/>
    <cellStyle name="Normal 2 4" xfId="311"/>
    <cellStyle name="Normal 2 4 2" xfId="312"/>
    <cellStyle name="Normal 2 4 2 2" xfId="313"/>
    <cellStyle name="Normal 2 4 2 2 2" xfId="314"/>
    <cellStyle name="Normal 2 4 2 2 2 2" xfId="315"/>
    <cellStyle name="Normal 2 4 2 2 2 2 2" xfId="316"/>
    <cellStyle name="Normal 2 4 2 2 2 3" xfId="317"/>
    <cellStyle name="Normal 2 4 2 2 3" xfId="318"/>
    <cellStyle name="Normal 2 4 2 2 3 2" xfId="319"/>
    <cellStyle name="Normal 2 4 2 3" xfId="320"/>
    <cellStyle name="Normal 2 4 2 4" xfId="321"/>
    <cellStyle name="Normal 2 4 2 5" xfId="322"/>
    <cellStyle name="Normal 2 4 2 6" xfId="323"/>
    <cellStyle name="Normal 2 4 2 7" xfId="324"/>
    <cellStyle name="Normal 2 4 2 7 2" xfId="325"/>
    <cellStyle name="Normal 2 4 2 8" xfId="326"/>
    <cellStyle name="Normal 2 4 2 9" xfId="327"/>
    <cellStyle name="Normal 2 4 3" xfId="328"/>
    <cellStyle name="Normal 2 4 3 2" xfId="329"/>
    <cellStyle name="Normal 2 4 3 2 2" xfId="330"/>
    <cellStyle name="Normal 2 4 3 2 2 2" xfId="331"/>
    <cellStyle name="Normal 2 4 3 2 3" xfId="332"/>
    <cellStyle name="Normal 2 4 3 3" xfId="333"/>
    <cellStyle name="Normal 2 4 3 3 2" xfId="334"/>
    <cellStyle name="Normal 2 4 4" xfId="335"/>
    <cellStyle name="Normal 2 4 5" xfId="336"/>
    <cellStyle name="Normal 2 4 6" xfId="337"/>
    <cellStyle name="Normal 2 4 7" xfId="338"/>
    <cellStyle name="Normal 2 4 7 2" xfId="339"/>
    <cellStyle name="Normal 2 4 8" xfId="340"/>
    <cellStyle name="Normal 2 40" xfId="1855"/>
    <cellStyle name="Normal 2 41" xfId="2705"/>
    <cellStyle name="Normal 2 42" xfId="2250"/>
    <cellStyle name="Normal 2 43" xfId="1652"/>
    <cellStyle name="Normal 2 44" xfId="2321"/>
    <cellStyle name="Normal 2 45" xfId="2266"/>
    <cellStyle name="Normal 2 46" xfId="2352"/>
    <cellStyle name="Normal 2 47" xfId="2234"/>
    <cellStyle name="Normal 2 48" xfId="3043"/>
    <cellStyle name="Normal 2 49" xfId="2580"/>
    <cellStyle name="Normal 2 5" xfId="99"/>
    <cellStyle name="Normal 2 5 2" xfId="341"/>
    <cellStyle name="Normal 2 5 3" xfId="342"/>
    <cellStyle name="Normal 2 5 4" xfId="343"/>
    <cellStyle name="Normal 2 50" xfId="2903"/>
    <cellStyle name="Normal 2 51" xfId="2133"/>
    <cellStyle name="Normal 2 52" xfId="2227"/>
    <cellStyle name="Normal 2 53" xfId="2001"/>
    <cellStyle name="Normal 2 54" xfId="1829"/>
    <cellStyle name="Normal 2 55" xfId="1681"/>
    <cellStyle name="Normal 2 56" xfId="2865"/>
    <cellStyle name="Normal 2 57" xfId="1722"/>
    <cellStyle name="Normal 2 58" xfId="1919"/>
    <cellStyle name="Normal 2 59" xfId="2058"/>
    <cellStyle name="Normal 2 6" xfId="97"/>
    <cellStyle name="Normal 2 6 2" xfId="344"/>
    <cellStyle name="Normal 2 6 2 2" xfId="345"/>
    <cellStyle name="Normal 2 6 2 2 2" xfId="346"/>
    <cellStyle name="Normal 2 6 2 3" xfId="347"/>
    <cellStyle name="Normal 2 6 2 4" xfId="348"/>
    <cellStyle name="Normal 2 6 3" xfId="349"/>
    <cellStyle name="Normal 2 6 3 2" xfId="350"/>
    <cellStyle name="Normal 2 60" xfId="2205"/>
    <cellStyle name="Normal 2 61" xfId="2741"/>
    <cellStyle name="Normal 2 62" xfId="2229"/>
    <cellStyle name="Normal 2 63" xfId="2043"/>
    <cellStyle name="Normal 2 64" xfId="2320"/>
    <cellStyle name="Normal 2 65" xfId="2113"/>
    <cellStyle name="Normal 2 66" xfId="1992"/>
    <cellStyle name="Normal 2 67" xfId="2180"/>
    <cellStyle name="Normal 2 68" xfId="1950"/>
    <cellStyle name="Normal 2 69" xfId="1879"/>
    <cellStyle name="Normal 2 7" xfId="98"/>
    <cellStyle name="Normal 2 7 2" xfId="352"/>
    <cellStyle name="Normal 2 7 2 2" xfId="353"/>
    <cellStyle name="Normal 2 7 2 2 2" xfId="646"/>
    <cellStyle name="Normal 2 7 2 2 2 2" xfId="951"/>
    <cellStyle name="Normal 2 7 2 2 2 2 2" xfId="1564"/>
    <cellStyle name="Normal 2 7 2 2 2 3" xfId="1261"/>
    <cellStyle name="Normal 2 7 2 2 3" xfId="800"/>
    <cellStyle name="Normal 2 7 2 2 3 2" xfId="1413"/>
    <cellStyle name="Normal 2 7 2 2 4" xfId="1110"/>
    <cellStyle name="Normal 2 7 3" xfId="354"/>
    <cellStyle name="Normal 2 7 3 2" xfId="647"/>
    <cellStyle name="Normal 2 7 3 2 2" xfId="952"/>
    <cellStyle name="Normal 2 7 3 2 2 2" xfId="1565"/>
    <cellStyle name="Normal 2 7 3 2 3" xfId="1262"/>
    <cellStyle name="Normal 2 7 3 3" xfId="801"/>
    <cellStyle name="Normal 2 7 3 3 2" xfId="1414"/>
    <cellStyle name="Normal 2 7 3 4" xfId="1111"/>
    <cellStyle name="Normal 2 7 4" xfId="355"/>
    <cellStyle name="Normal 2 7 4 2" xfId="648"/>
    <cellStyle name="Normal 2 7 4 2 2" xfId="953"/>
    <cellStyle name="Normal 2 7 4 2 2 2" xfId="1566"/>
    <cellStyle name="Normal 2 7 4 2 3" xfId="1263"/>
    <cellStyle name="Normal 2 7 4 3" xfId="802"/>
    <cellStyle name="Normal 2 7 4 3 2" xfId="1415"/>
    <cellStyle name="Normal 2 7 4 4" xfId="1112"/>
    <cellStyle name="Normal 2 7 5" xfId="356"/>
    <cellStyle name="Normal 2 7 5 2" xfId="649"/>
    <cellStyle name="Normal 2 7 5 2 2" xfId="954"/>
    <cellStyle name="Normal 2 7 5 2 2 2" xfId="1567"/>
    <cellStyle name="Normal 2 7 5 2 3" xfId="1264"/>
    <cellStyle name="Normal 2 7 5 3" xfId="803"/>
    <cellStyle name="Normal 2 7 5 3 2" xfId="1416"/>
    <cellStyle name="Normal 2 7 5 4" xfId="1113"/>
    <cellStyle name="Normal 2 7 6" xfId="351"/>
    <cellStyle name="Normal 2 7 6 2" xfId="645"/>
    <cellStyle name="Normal 2 7 6 2 2" xfId="950"/>
    <cellStyle name="Normal 2 7 6 2 2 2" xfId="1563"/>
    <cellStyle name="Normal 2 7 6 2 3" xfId="1260"/>
    <cellStyle name="Normal 2 7 6 3" xfId="799"/>
    <cellStyle name="Normal 2 7 6 3 2" xfId="1412"/>
    <cellStyle name="Normal 2 7 6 4" xfId="1109"/>
    <cellStyle name="Normal 2 70" xfId="1952"/>
    <cellStyle name="Normal 2 71" xfId="2031"/>
    <cellStyle name="Normal 2 72" xfId="2333"/>
    <cellStyle name="Normal 2 73" xfId="2415"/>
    <cellStyle name="Normal 2 74" xfId="1635"/>
    <cellStyle name="Normal 2 75" xfId="2000"/>
    <cellStyle name="Normal 2 76" xfId="2363"/>
    <cellStyle name="Normal 2 77" xfId="2393"/>
    <cellStyle name="Normal 2 78" xfId="2045"/>
    <cellStyle name="Normal 2 79" xfId="1760"/>
    <cellStyle name="Normal 2 8" xfId="357"/>
    <cellStyle name="Normal 2 8 2" xfId="358"/>
    <cellStyle name="Normal 2 8 3" xfId="359"/>
    <cellStyle name="Normal 2 8 3 2" xfId="651"/>
    <cellStyle name="Normal 2 8 3 2 2" xfId="956"/>
    <cellStyle name="Normal 2 8 3 2 2 2" xfId="1569"/>
    <cellStyle name="Normal 2 8 3 2 3" xfId="1266"/>
    <cellStyle name="Normal 2 8 3 3" xfId="805"/>
    <cellStyle name="Normal 2 8 3 3 2" xfId="1418"/>
    <cellStyle name="Normal 2 8 3 4" xfId="1115"/>
    <cellStyle name="Normal 2 8 4" xfId="650"/>
    <cellStyle name="Normal 2 8 4 2" xfId="955"/>
    <cellStyle name="Normal 2 8 4 2 2" xfId="1568"/>
    <cellStyle name="Normal 2 8 4 3" xfId="1265"/>
    <cellStyle name="Normal 2 8 5" xfId="804"/>
    <cellStyle name="Normal 2 8 5 2" xfId="1417"/>
    <cellStyle name="Normal 2 8 6" xfId="1114"/>
    <cellStyle name="Normal 2 80" xfId="1861"/>
    <cellStyle name="Normal 2 81" xfId="1860"/>
    <cellStyle name="Normal 2 82" xfId="1911"/>
    <cellStyle name="Normal 2 83" xfId="1881"/>
    <cellStyle name="Normal 2 84" xfId="1951"/>
    <cellStyle name="Normal 2 85" xfId="1712"/>
    <cellStyle name="Normal 2 86" xfId="1786"/>
    <cellStyle name="Normal 2 87" xfId="1810"/>
    <cellStyle name="Normal 2 88" xfId="1927"/>
    <cellStyle name="Normal 2 89" xfId="1921"/>
    <cellStyle name="Normal 2 9" xfId="360"/>
    <cellStyle name="Normal 2 90" xfId="2217"/>
    <cellStyle name="Normal 2 91" xfId="2407"/>
    <cellStyle name="Normal 2 92" xfId="1903"/>
    <cellStyle name="Normal 2 93" xfId="1726"/>
    <cellStyle name="Normal 2 94" xfId="2367"/>
    <cellStyle name="Normal 2 95" xfId="1925"/>
    <cellStyle name="Normal 2 96" xfId="2270"/>
    <cellStyle name="Normal 2 97" xfId="1982"/>
    <cellStyle name="Normal 2 98" xfId="2228"/>
    <cellStyle name="Normal 2 99" xfId="2259"/>
    <cellStyle name="Normal 20" xfId="361"/>
    <cellStyle name="Normal 20 2" xfId="362"/>
    <cellStyle name="Normal 21" xfId="363"/>
    <cellStyle name="Normal 21 2" xfId="652"/>
    <cellStyle name="Normal 21 2 2" xfId="957"/>
    <cellStyle name="Normal 21 2 2 2" xfId="1570"/>
    <cellStyle name="Normal 21 2 3" xfId="1267"/>
    <cellStyle name="Normal 21 3" xfId="806"/>
    <cellStyle name="Normal 21 3 2" xfId="1419"/>
    <cellStyle name="Normal 21 4" xfId="1116"/>
    <cellStyle name="Normal 22" xfId="364"/>
    <cellStyle name="Normal 22 2" xfId="365"/>
    <cellStyle name="Normal 23" xfId="366"/>
    <cellStyle name="Normal 23 2" xfId="653"/>
    <cellStyle name="Normal 23 2 2" xfId="958"/>
    <cellStyle name="Normal 23 2 2 2" xfId="1571"/>
    <cellStyle name="Normal 23 2 3" xfId="1268"/>
    <cellStyle name="Normal 23 3" xfId="807"/>
    <cellStyle name="Normal 23 3 2" xfId="1420"/>
    <cellStyle name="Normal 23 4" xfId="1117"/>
    <cellStyle name="Normal 24" xfId="367"/>
    <cellStyle name="Normal 24 2" xfId="368"/>
    <cellStyle name="Normal 25" xfId="56"/>
    <cellStyle name="Normal 25 2" xfId="550"/>
    <cellStyle name="Normal 25 2 2" xfId="855"/>
    <cellStyle name="Normal 25 2 2 2" xfId="1468"/>
    <cellStyle name="Normal 25 2 3" xfId="1165"/>
    <cellStyle name="Normal 25 3" xfId="704"/>
    <cellStyle name="Normal 25 3 2" xfId="1317"/>
    <cellStyle name="Normal 25 4" xfId="1014"/>
    <cellStyle name="Normal 25 5" xfId="2155"/>
    <cellStyle name="Normal 26" xfId="542"/>
    <cellStyle name="Normal 26 2" xfId="693"/>
    <cellStyle name="Normal 26 2 2" xfId="998"/>
    <cellStyle name="Normal 26 2 2 2" xfId="1611"/>
    <cellStyle name="Normal 26 2 3" xfId="1308"/>
    <cellStyle name="Normal 26 3" xfId="847"/>
    <cellStyle name="Normal 26 3 2" xfId="1460"/>
    <cellStyle name="Normal 26 4" xfId="1157"/>
    <cellStyle name="Normal 27" xfId="200"/>
    <cellStyle name="Normal 28" xfId="694"/>
    <cellStyle name="Normal 28 2" xfId="1309"/>
    <cellStyle name="Normal 29" xfId="695"/>
    <cellStyle name="Normal 3" xfId="51"/>
    <cellStyle name="Normal 3 10" xfId="370"/>
    <cellStyle name="Normal 3 11" xfId="371"/>
    <cellStyle name="Normal 3 12" xfId="369"/>
    <cellStyle name="Normal 3 13" xfId="68"/>
    <cellStyle name="Normal 3 14" xfId="545"/>
    <cellStyle name="Normal 3 14 2" xfId="850"/>
    <cellStyle name="Normal 3 14 2 2" xfId="1463"/>
    <cellStyle name="Normal 3 14 3" xfId="1160"/>
    <cellStyle name="Normal 3 15" xfId="699"/>
    <cellStyle name="Normal 3 15 2" xfId="1312"/>
    <cellStyle name="Normal 3 16" xfId="1009"/>
    <cellStyle name="Normal 3 2" xfId="69"/>
    <cellStyle name="Normal 3 2 10" xfId="373"/>
    <cellStyle name="Normal 3 2 11" xfId="372"/>
    <cellStyle name="Normal 3 2 2" xfId="85"/>
    <cellStyle name="Normal 3 2 2 10" xfId="569"/>
    <cellStyle name="Normal 3 2 2 10 2" xfId="874"/>
    <cellStyle name="Normal 3 2 2 10 2 2" xfId="1487"/>
    <cellStyle name="Normal 3 2 2 10 3" xfId="1184"/>
    <cellStyle name="Normal 3 2 2 11" xfId="723"/>
    <cellStyle name="Normal 3 2 2 11 2" xfId="1336"/>
    <cellStyle name="Normal 3 2 2 12" xfId="1033"/>
    <cellStyle name="Normal 3 2 2 2" xfId="375"/>
    <cellStyle name="Normal 3 2 2 2 2" xfId="376"/>
    <cellStyle name="Normal 3 2 2 2 2 2" xfId="377"/>
    <cellStyle name="Normal 3 2 2 2 2 2 2" xfId="378"/>
    <cellStyle name="Normal 3 2 2 2 2 2 2 2" xfId="379"/>
    <cellStyle name="Normal 3 2 2 2 2 2 3" xfId="380"/>
    <cellStyle name="Normal 3 2 2 2 2 3" xfId="381"/>
    <cellStyle name="Normal 3 2 2 2 2 3 2" xfId="382"/>
    <cellStyle name="Normal 3 2 2 2 3" xfId="383"/>
    <cellStyle name="Normal 3 2 2 2 4" xfId="384"/>
    <cellStyle name="Normal 3 2 2 2 5" xfId="385"/>
    <cellStyle name="Normal 3 2 2 2 6" xfId="386"/>
    <cellStyle name="Normal 3 2 2 2 7" xfId="387"/>
    <cellStyle name="Normal 3 2 2 2 7 2" xfId="388"/>
    <cellStyle name="Normal 3 2 2 2 8" xfId="389"/>
    <cellStyle name="Normal 3 2 2 3" xfId="390"/>
    <cellStyle name="Normal 3 2 2 3 2" xfId="391"/>
    <cellStyle name="Normal 3 2 2 3 2 2" xfId="392"/>
    <cellStyle name="Normal 3 2 2 3 2 2 2" xfId="393"/>
    <cellStyle name="Normal 3 2 2 3 2 3" xfId="394"/>
    <cellStyle name="Normal 3 2 2 3 3" xfId="395"/>
    <cellStyle name="Normal 3 2 2 3 3 2" xfId="396"/>
    <cellStyle name="Normal 3 2 2 4" xfId="397"/>
    <cellStyle name="Normal 3 2 2 5" xfId="398"/>
    <cellStyle name="Normal 3 2 2 6" xfId="399"/>
    <cellStyle name="Normal 3 2 2 7" xfId="400"/>
    <cellStyle name="Normal 3 2 2 7 2" xfId="401"/>
    <cellStyle name="Normal 3 2 2 8" xfId="402"/>
    <cellStyle name="Normal 3 2 2 9" xfId="374"/>
    <cellStyle name="Normal 3 2 3" xfId="403"/>
    <cellStyle name="Normal 3 2 4" xfId="404"/>
    <cellStyle name="Normal 3 2 4 2" xfId="405"/>
    <cellStyle name="Normal 3 2 4 2 2" xfId="406"/>
    <cellStyle name="Normal 3 2 4 2 2 2" xfId="407"/>
    <cellStyle name="Normal 3 2 4 2 3" xfId="408"/>
    <cellStyle name="Normal 3 2 4 3" xfId="409"/>
    <cellStyle name="Normal 3 2 4 3 2" xfId="410"/>
    <cellStyle name="Normal 3 2 5" xfId="411"/>
    <cellStyle name="Normal 3 2 6" xfId="412"/>
    <cellStyle name="Normal 3 2 7" xfId="413"/>
    <cellStyle name="Normal 3 2 8" xfId="414"/>
    <cellStyle name="Normal 3 2 9" xfId="415"/>
    <cellStyle name="Normal 3 2 9 2" xfId="416"/>
    <cellStyle name="Normal 3 3" xfId="96"/>
    <cellStyle name="Normal 3 3 10" xfId="573"/>
    <cellStyle name="Normal 3 3 10 2" xfId="878"/>
    <cellStyle name="Normal 3 3 10 2 2" xfId="1491"/>
    <cellStyle name="Normal 3 3 10 3" xfId="1188"/>
    <cellStyle name="Normal 3 3 11" xfId="727"/>
    <cellStyle name="Normal 3 3 11 2" xfId="1340"/>
    <cellStyle name="Normal 3 3 12" xfId="1037"/>
    <cellStyle name="Normal 3 3 2" xfId="91"/>
    <cellStyle name="Normal 3 3 2 10" xfId="570"/>
    <cellStyle name="Normal 3 3 2 10 2" xfId="875"/>
    <cellStyle name="Normal 3 3 2 10 2 2" xfId="1488"/>
    <cellStyle name="Normal 3 3 2 10 3" xfId="1185"/>
    <cellStyle name="Normal 3 3 2 11" xfId="724"/>
    <cellStyle name="Normal 3 3 2 11 2" xfId="1337"/>
    <cellStyle name="Normal 3 3 2 12" xfId="1034"/>
    <cellStyle name="Normal 3 3 2 2" xfId="419"/>
    <cellStyle name="Normal 3 3 2 2 2" xfId="420"/>
    <cellStyle name="Normal 3 3 2 2 2 2" xfId="421"/>
    <cellStyle name="Normal 3 3 2 2 2 2 2" xfId="422"/>
    <cellStyle name="Normal 3 3 2 2 2 3" xfId="423"/>
    <cellStyle name="Normal 3 3 2 2 3" xfId="424"/>
    <cellStyle name="Normal 3 3 2 2 3 2" xfId="425"/>
    <cellStyle name="Normal 3 3 2 3" xfId="426"/>
    <cellStyle name="Normal 3 3 2 4" xfId="427"/>
    <cellStyle name="Normal 3 3 2 5" xfId="428"/>
    <cellStyle name="Normal 3 3 2 6" xfId="429"/>
    <cellStyle name="Normal 3 3 2 7" xfId="430"/>
    <cellStyle name="Normal 3 3 2 7 2" xfId="431"/>
    <cellStyle name="Normal 3 3 2 8" xfId="432"/>
    <cellStyle name="Normal 3 3 2 9" xfId="418"/>
    <cellStyle name="Normal 3 3 3" xfId="433"/>
    <cellStyle name="Normal 3 3 3 2" xfId="434"/>
    <cellStyle name="Normal 3 3 3 2 2" xfId="435"/>
    <cellStyle name="Normal 3 3 3 2 2 2" xfId="436"/>
    <cellStyle name="Normal 3 3 3 2 3" xfId="437"/>
    <cellStyle name="Normal 3 3 3 3" xfId="438"/>
    <cellStyle name="Normal 3 3 3 3 2" xfId="439"/>
    <cellStyle name="Normal 3 3 4" xfId="440"/>
    <cellStyle name="Normal 3 3 5" xfId="441"/>
    <cellStyle name="Normal 3 3 6" xfId="442"/>
    <cellStyle name="Normal 3 3 7" xfId="443"/>
    <cellStyle name="Normal 3 3 7 2" xfId="444"/>
    <cellStyle name="Normal 3 3 8" xfId="445"/>
    <cellStyle name="Normal 3 3 9" xfId="417"/>
    <cellStyle name="Normal 3 4" xfId="446"/>
    <cellStyle name="Normal 3 4 2" xfId="447"/>
    <cellStyle name="Normal 3 4 2 2" xfId="448"/>
    <cellStyle name="Normal 3 4 2 2 2" xfId="449"/>
    <cellStyle name="Normal 3 4 2 3" xfId="450"/>
    <cellStyle name="Normal 3 4 3" xfId="451"/>
    <cellStyle name="Normal 3 4 3 2" xfId="452"/>
    <cellStyle name="Normal 3 5" xfId="453"/>
    <cellStyle name="Normal 3 6" xfId="454"/>
    <cellStyle name="Normal 3 7" xfId="455"/>
    <cellStyle name="Normal 3 8" xfId="456"/>
    <cellStyle name="Normal 3 9" xfId="457"/>
    <cellStyle name="Normal 3 9 2" xfId="458"/>
    <cellStyle name="Normal 30" xfId="999"/>
    <cellStyle name="Normal 30 2" xfId="1612"/>
    <cellStyle name="Normal 31" xfId="1000"/>
    <cellStyle name="Normal 31 2" xfId="1613"/>
    <cellStyle name="Normal 32" xfId="1001"/>
    <cellStyle name="Normal 32 2" xfId="1614"/>
    <cellStyle name="Normal 32 3" xfId="2063"/>
    <cellStyle name="Normal 33" xfId="1002"/>
    <cellStyle name="Normal 33 2" xfId="1615"/>
    <cellStyle name="Normal 34" xfId="1003"/>
    <cellStyle name="Normal 34 2" xfId="1616"/>
    <cellStyle name="Normal 35" xfId="1005"/>
    <cellStyle name="Normal 36" xfId="1004"/>
    <cellStyle name="Normal 37" xfId="1618"/>
    <cellStyle name="Normal 4" xfId="47"/>
    <cellStyle name="Normal 4 10" xfId="70"/>
    <cellStyle name="Normal 4 10 2" xfId="554"/>
    <cellStyle name="Normal 4 10 2 2" xfId="859"/>
    <cellStyle name="Normal 4 10 2 2 2" xfId="1472"/>
    <cellStyle name="Normal 4 10 2 3" xfId="1169"/>
    <cellStyle name="Normal 4 10 3" xfId="708"/>
    <cellStyle name="Normal 4 10 3 2" xfId="1321"/>
    <cellStyle name="Normal 4 10 4" xfId="1018"/>
    <cellStyle name="Normal 4 10 5" xfId="1642"/>
    <cellStyle name="Normal 4 2" xfId="71"/>
    <cellStyle name="Normal 4 2 10" xfId="709"/>
    <cellStyle name="Normal 4 2 10 2" xfId="1322"/>
    <cellStyle name="Normal 4 2 11" xfId="1019"/>
    <cellStyle name="Normal 4 2 2" xfId="72"/>
    <cellStyle name="Normal 4 2 2 2" xfId="461"/>
    <cellStyle name="Normal 4 2 2 2 2" xfId="462"/>
    <cellStyle name="Normal 4 2 2 2 2 2" xfId="654"/>
    <cellStyle name="Normal 4 2 2 2 2 2 2" xfId="959"/>
    <cellStyle name="Normal 4 2 2 2 2 2 2 2" xfId="1572"/>
    <cellStyle name="Normal 4 2 2 2 2 2 3" xfId="1269"/>
    <cellStyle name="Normal 4 2 2 2 2 3" xfId="808"/>
    <cellStyle name="Normal 4 2 2 2 2 3 2" xfId="1421"/>
    <cellStyle name="Normal 4 2 2 2 2 4" xfId="1118"/>
    <cellStyle name="Normal 4 2 2 3" xfId="463"/>
    <cellStyle name="Normal 4 2 2 3 2" xfId="655"/>
    <cellStyle name="Normal 4 2 2 3 2 2" xfId="960"/>
    <cellStyle name="Normal 4 2 2 3 2 2 2" xfId="1573"/>
    <cellStyle name="Normal 4 2 2 3 2 3" xfId="1270"/>
    <cellStyle name="Normal 4 2 2 3 3" xfId="809"/>
    <cellStyle name="Normal 4 2 2 3 3 2" xfId="1422"/>
    <cellStyle name="Normal 4 2 2 3 4" xfId="1119"/>
    <cellStyle name="Normal 4 2 2 4" xfId="464"/>
    <cellStyle name="Normal 4 2 2 4 2" xfId="656"/>
    <cellStyle name="Normal 4 2 2 4 2 2" xfId="961"/>
    <cellStyle name="Normal 4 2 2 4 2 2 2" xfId="1574"/>
    <cellStyle name="Normal 4 2 2 4 2 3" xfId="1271"/>
    <cellStyle name="Normal 4 2 2 4 3" xfId="810"/>
    <cellStyle name="Normal 4 2 2 4 3 2" xfId="1423"/>
    <cellStyle name="Normal 4 2 2 4 4" xfId="1120"/>
    <cellStyle name="Normal 4 2 2 5" xfId="465"/>
    <cellStyle name="Normal 4 2 2 5 2" xfId="657"/>
    <cellStyle name="Normal 4 2 2 5 2 2" xfId="962"/>
    <cellStyle name="Normal 4 2 2 5 2 2 2" xfId="1575"/>
    <cellStyle name="Normal 4 2 2 5 2 3" xfId="1272"/>
    <cellStyle name="Normal 4 2 2 5 3" xfId="811"/>
    <cellStyle name="Normal 4 2 2 5 3 2" xfId="1424"/>
    <cellStyle name="Normal 4 2 2 5 4" xfId="1121"/>
    <cellStyle name="Normal 4 2 2 6" xfId="556"/>
    <cellStyle name="Normal 4 2 2 6 2" xfId="861"/>
    <cellStyle name="Normal 4 2 2 6 2 2" xfId="1474"/>
    <cellStyle name="Normal 4 2 2 6 3" xfId="1171"/>
    <cellStyle name="Normal 4 2 2 7" xfId="710"/>
    <cellStyle name="Normal 4 2 2 7 2" xfId="1323"/>
    <cellStyle name="Normal 4 2 2 8" xfId="1020"/>
    <cellStyle name="Normal 4 2 3" xfId="466"/>
    <cellStyle name="Normal 4 2 3 2" xfId="658"/>
    <cellStyle name="Normal 4 2 3 2 2" xfId="963"/>
    <cellStyle name="Normal 4 2 3 2 2 2" xfId="1576"/>
    <cellStyle name="Normal 4 2 3 2 3" xfId="1273"/>
    <cellStyle name="Normal 4 2 3 3" xfId="812"/>
    <cellStyle name="Normal 4 2 3 3 2" xfId="1425"/>
    <cellStyle name="Normal 4 2 3 4" xfId="1122"/>
    <cellStyle name="Normal 4 2 4" xfId="467"/>
    <cellStyle name="Normal 4 2 4 2" xfId="659"/>
    <cellStyle name="Normal 4 2 4 2 2" xfId="964"/>
    <cellStyle name="Normal 4 2 4 2 2 2" xfId="1577"/>
    <cellStyle name="Normal 4 2 4 2 3" xfId="1274"/>
    <cellStyle name="Normal 4 2 4 3" xfId="813"/>
    <cellStyle name="Normal 4 2 4 3 2" xfId="1426"/>
    <cellStyle name="Normal 4 2 4 4" xfId="1123"/>
    <cellStyle name="Normal 4 2 5" xfId="468"/>
    <cellStyle name="Normal 4 2 5 2" xfId="469"/>
    <cellStyle name="Normal 4 2 5 3" xfId="660"/>
    <cellStyle name="Normal 4 2 5 3 2" xfId="965"/>
    <cellStyle name="Normal 4 2 5 3 2 2" xfId="1578"/>
    <cellStyle name="Normal 4 2 5 3 3" xfId="1275"/>
    <cellStyle name="Normal 4 2 5 4" xfId="814"/>
    <cellStyle name="Normal 4 2 5 4 2" xfId="1427"/>
    <cellStyle name="Normal 4 2 5 5" xfId="1124"/>
    <cellStyle name="Normal 4 2 6" xfId="470"/>
    <cellStyle name="Normal 4 2 7" xfId="471"/>
    <cellStyle name="Normal 4 2 8" xfId="460"/>
    <cellStyle name="Normal 4 2 9" xfId="555"/>
    <cellStyle name="Normal 4 2 9 2" xfId="860"/>
    <cellStyle name="Normal 4 2 9 2 2" xfId="1473"/>
    <cellStyle name="Normal 4 2 9 3" xfId="1170"/>
    <cellStyle name="Normal 4 3" xfId="73"/>
    <cellStyle name="Normal 4 3 2" xfId="473"/>
    <cellStyle name="Normal 4 3 2 2" xfId="474"/>
    <cellStyle name="Normal 4 3 2 3" xfId="661"/>
    <cellStyle name="Normal 4 3 2 3 2" xfId="966"/>
    <cellStyle name="Normal 4 3 2 3 2 2" xfId="1579"/>
    <cellStyle name="Normal 4 3 2 3 3" xfId="1276"/>
    <cellStyle name="Normal 4 3 2 4" xfId="815"/>
    <cellStyle name="Normal 4 3 2 4 2" xfId="1428"/>
    <cellStyle name="Normal 4 3 2 5" xfId="1125"/>
    <cellStyle name="Normal 4 3 3" xfId="475"/>
    <cellStyle name="Normal 4 3 4" xfId="476"/>
    <cellStyle name="Normal 4 3 5" xfId="477"/>
    <cellStyle name="Normal 4 3 6" xfId="472"/>
    <cellStyle name="Normal 4 3 7" xfId="557"/>
    <cellStyle name="Normal 4 3 7 2" xfId="862"/>
    <cellStyle name="Normal 4 3 7 2 2" xfId="1475"/>
    <cellStyle name="Normal 4 3 7 3" xfId="1172"/>
    <cellStyle name="Normal 4 3 8" xfId="711"/>
    <cellStyle name="Normal 4 3 8 2" xfId="1324"/>
    <cellStyle name="Normal 4 3 9" xfId="1021"/>
    <cellStyle name="Normal 4 4" xfId="478"/>
    <cellStyle name="Normal 4 5" xfId="479"/>
    <cellStyle name="Normal 4 5 2" xfId="480"/>
    <cellStyle name="Normal 4 5 2 2" xfId="662"/>
    <cellStyle name="Normal 4 5 2 2 2" xfId="967"/>
    <cellStyle name="Normal 4 5 2 2 2 2" xfId="1580"/>
    <cellStyle name="Normal 4 5 2 2 3" xfId="1277"/>
    <cellStyle name="Normal 4 5 2 3" xfId="816"/>
    <cellStyle name="Normal 4 5 2 3 2" xfId="1429"/>
    <cellStyle name="Normal 4 5 2 4" xfId="1126"/>
    <cellStyle name="Normal 4 6" xfId="481"/>
    <cellStyle name="Normal 4 6 2" xfId="663"/>
    <cellStyle name="Normal 4 6 2 2" xfId="968"/>
    <cellStyle name="Normal 4 6 2 2 2" xfId="1581"/>
    <cellStyle name="Normal 4 6 2 3" xfId="1278"/>
    <cellStyle name="Normal 4 6 3" xfId="817"/>
    <cellStyle name="Normal 4 6 3 2" xfId="1430"/>
    <cellStyle name="Normal 4 6 4" xfId="1127"/>
    <cellStyle name="Normal 4 7" xfId="482"/>
    <cellStyle name="Normal 4 7 2" xfId="664"/>
    <cellStyle name="Normal 4 7 2 2" xfId="969"/>
    <cellStyle name="Normal 4 7 2 2 2" xfId="1582"/>
    <cellStyle name="Normal 4 7 2 3" xfId="1279"/>
    <cellStyle name="Normal 4 7 3" xfId="818"/>
    <cellStyle name="Normal 4 7 3 2" xfId="1431"/>
    <cellStyle name="Normal 4 7 4" xfId="1128"/>
    <cellStyle name="Normal 4 8" xfId="483"/>
    <cellStyle name="Normal 4 9" xfId="484"/>
    <cellStyle name="Normal 4 9 2" xfId="665"/>
    <cellStyle name="Normal 4 9 2 2" xfId="970"/>
    <cellStyle name="Normal 4 9 2 2 2" xfId="1583"/>
    <cellStyle name="Normal 4 9 2 3" xfId="1280"/>
    <cellStyle name="Normal 4 9 3" xfId="819"/>
    <cellStyle name="Normal 4 9 3 2" xfId="1432"/>
    <cellStyle name="Normal 4 9 4" xfId="1129"/>
    <cellStyle name="Normal 5" xfId="52"/>
    <cellStyle name="Normal 5 2" xfId="75"/>
    <cellStyle name="Normal 5 2 2" xfId="76"/>
    <cellStyle name="Normal 5 2 2 2" xfId="560"/>
    <cellStyle name="Normal 5 2 2 2 2" xfId="865"/>
    <cellStyle name="Normal 5 2 2 2 2 2" xfId="1478"/>
    <cellStyle name="Normal 5 2 2 2 3" xfId="1175"/>
    <cellStyle name="Normal 5 2 2 3" xfId="714"/>
    <cellStyle name="Normal 5 2 2 3 2" xfId="1327"/>
    <cellStyle name="Normal 5 2 2 4" xfId="1024"/>
    <cellStyle name="Normal 5 2 3" xfId="559"/>
    <cellStyle name="Normal 5 2 3 2" xfId="864"/>
    <cellStyle name="Normal 5 2 3 2 2" xfId="1477"/>
    <cellStyle name="Normal 5 2 3 3" xfId="1174"/>
    <cellStyle name="Normal 5 2 4" xfId="713"/>
    <cellStyle name="Normal 5 2 4 2" xfId="1326"/>
    <cellStyle name="Normal 5 2 5" xfId="1023"/>
    <cellStyle name="Normal 5 3" xfId="77"/>
    <cellStyle name="Normal 5 3 2" xfId="561"/>
    <cellStyle name="Normal 5 3 2 2" xfId="866"/>
    <cellStyle name="Normal 5 3 2 2 2" xfId="1479"/>
    <cellStyle name="Normal 5 3 2 3" xfId="1176"/>
    <cellStyle name="Normal 5 3 3" xfId="715"/>
    <cellStyle name="Normal 5 3 3 2" xfId="1328"/>
    <cellStyle name="Normal 5 3 4" xfId="1025"/>
    <cellStyle name="Normal 5 4" xfId="74"/>
    <cellStyle name="Normal 5 4 2" xfId="558"/>
    <cellStyle name="Normal 5 4 2 2" xfId="863"/>
    <cellStyle name="Normal 5 4 2 2 2" xfId="1476"/>
    <cellStyle name="Normal 5 4 2 3" xfId="1173"/>
    <cellStyle name="Normal 5 4 3" xfId="712"/>
    <cellStyle name="Normal 5 4 3 2" xfId="1325"/>
    <cellStyle name="Normal 5 4 4" xfId="1022"/>
    <cellStyle name="Normal 5 4 5" xfId="1795"/>
    <cellStyle name="Normal 5 5" xfId="546"/>
    <cellStyle name="Normal 5 5 2" xfId="851"/>
    <cellStyle name="Normal 5 5 2 2" xfId="1464"/>
    <cellStyle name="Normal 5 5 3" xfId="1161"/>
    <cellStyle name="Normal 5 6" xfId="700"/>
    <cellStyle name="Normal 5 6 2" xfId="1313"/>
    <cellStyle name="Normal 5 7" xfId="1010"/>
    <cellStyle name="Normal 6" xfId="53"/>
    <cellStyle name="Normal 6 10" xfId="486"/>
    <cellStyle name="Normal 6 10 2" xfId="666"/>
    <cellStyle name="Normal 6 10 2 2" xfId="971"/>
    <cellStyle name="Normal 6 10 2 2 2" xfId="1584"/>
    <cellStyle name="Normal 6 10 2 3" xfId="1281"/>
    <cellStyle name="Normal 6 10 3" xfId="820"/>
    <cellStyle name="Normal 6 10 3 2" xfId="1433"/>
    <cellStyle name="Normal 6 10 4" xfId="1130"/>
    <cellStyle name="Normal 6 11" xfId="78"/>
    <cellStyle name="Normal 6 11 2" xfId="562"/>
    <cellStyle name="Normal 6 11 2 2" xfId="867"/>
    <cellStyle name="Normal 6 11 2 2 2" xfId="1480"/>
    <cellStyle name="Normal 6 11 2 3" xfId="1177"/>
    <cellStyle name="Normal 6 11 3" xfId="716"/>
    <cellStyle name="Normal 6 11 3 2" xfId="1329"/>
    <cellStyle name="Normal 6 11 4" xfId="1026"/>
    <cellStyle name="Normal 6 11 5" xfId="2291"/>
    <cellStyle name="Normal 6 12" xfId="547"/>
    <cellStyle name="Normal 6 12 2" xfId="852"/>
    <cellStyle name="Normal 6 12 2 2" xfId="1465"/>
    <cellStyle name="Normal 6 12 3" xfId="1162"/>
    <cellStyle name="Normal 6 13" xfId="701"/>
    <cellStyle name="Normal 6 13 2" xfId="1314"/>
    <cellStyle name="Normal 6 14" xfId="1011"/>
    <cellStyle name="Normal 6 2" xfId="79"/>
    <cellStyle name="Normal 6 2 2" xfId="80"/>
    <cellStyle name="Normal 6 2 2 2" xfId="564"/>
    <cellStyle name="Normal 6 2 2 2 2" xfId="869"/>
    <cellStyle name="Normal 6 2 2 2 2 2" xfId="1482"/>
    <cellStyle name="Normal 6 2 2 2 3" xfId="1179"/>
    <cellStyle name="Normal 6 2 2 3" xfId="718"/>
    <cellStyle name="Normal 6 2 2 3 2" xfId="1331"/>
    <cellStyle name="Normal 6 2 2 4" xfId="1028"/>
    <cellStyle name="Normal 6 2 3" xfId="563"/>
    <cellStyle name="Normal 6 2 3 2" xfId="868"/>
    <cellStyle name="Normal 6 2 3 2 2" xfId="1481"/>
    <cellStyle name="Normal 6 2 3 3" xfId="1178"/>
    <cellStyle name="Normal 6 2 4" xfId="717"/>
    <cellStyle name="Normal 6 2 4 2" xfId="1330"/>
    <cellStyle name="Normal 6 2 5" xfId="1027"/>
    <cellStyle name="Normal 6 3" xfId="81"/>
    <cellStyle name="Normal 6 3 2" xfId="565"/>
    <cellStyle name="Normal 6 3 2 2" xfId="870"/>
    <cellStyle name="Normal 6 3 2 2 2" xfId="1483"/>
    <cellStyle name="Normal 6 3 2 3" xfId="1180"/>
    <cellStyle name="Normal 6 3 3" xfId="719"/>
    <cellStyle name="Normal 6 3 3 2" xfId="1332"/>
    <cellStyle name="Normal 6 3 4" xfId="1029"/>
    <cellStyle name="Normal 6 4" xfId="487"/>
    <cellStyle name="Normal 6 4 2" xfId="667"/>
    <cellStyle name="Normal 6 4 2 2" xfId="972"/>
    <cellStyle name="Normal 6 4 2 2 2" xfId="1585"/>
    <cellStyle name="Normal 6 4 2 3" xfId="1282"/>
    <cellStyle name="Normal 6 4 3" xfId="821"/>
    <cellStyle name="Normal 6 4 3 2" xfId="1434"/>
    <cellStyle name="Normal 6 4 4" xfId="1131"/>
    <cellStyle name="Normal 6 5" xfId="488"/>
    <cellStyle name="Normal 6 5 2" xfId="668"/>
    <cellStyle name="Normal 6 5 2 2" xfId="973"/>
    <cellStyle name="Normal 6 5 2 2 2" xfId="1586"/>
    <cellStyle name="Normal 6 5 2 3" xfId="1283"/>
    <cellStyle name="Normal 6 5 3" xfId="822"/>
    <cellStyle name="Normal 6 5 3 2" xfId="1435"/>
    <cellStyle name="Normal 6 5 4" xfId="1132"/>
    <cellStyle name="Normal 6 6" xfId="489"/>
    <cellStyle name="Normal 6 6 2" xfId="669"/>
    <cellStyle name="Normal 6 6 2 2" xfId="974"/>
    <cellStyle name="Normal 6 6 2 2 2" xfId="1587"/>
    <cellStyle name="Normal 6 6 2 3" xfId="1284"/>
    <cellStyle name="Normal 6 6 3" xfId="823"/>
    <cellStyle name="Normal 6 6 3 2" xfId="1436"/>
    <cellStyle name="Normal 6 6 4" xfId="1133"/>
    <cellStyle name="Normal 6 7" xfId="490"/>
    <cellStyle name="Normal 6 7 2" xfId="670"/>
    <cellStyle name="Normal 6 7 2 2" xfId="975"/>
    <cellStyle name="Normal 6 7 2 2 2" xfId="1588"/>
    <cellStyle name="Normal 6 7 2 3" xfId="1285"/>
    <cellStyle name="Normal 6 7 3" xfId="824"/>
    <cellStyle name="Normal 6 7 3 2" xfId="1437"/>
    <cellStyle name="Normal 6 7 4" xfId="1134"/>
    <cellStyle name="Normal 6 8" xfId="491"/>
    <cellStyle name="Normal 6 8 2" xfId="671"/>
    <cellStyle name="Normal 6 8 2 2" xfId="976"/>
    <cellStyle name="Normal 6 8 2 2 2" xfId="1589"/>
    <cellStyle name="Normal 6 8 2 3" xfId="1286"/>
    <cellStyle name="Normal 6 8 3" xfId="825"/>
    <cellStyle name="Normal 6 8 3 2" xfId="1438"/>
    <cellStyle name="Normal 6 8 4" xfId="1135"/>
    <cellStyle name="Normal 6 9" xfId="492"/>
    <cellStyle name="Normal 6 9 2" xfId="672"/>
    <cellStyle name="Normal 6 9 2 2" xfId="977"/>
    <cellStyle name="Normal 6 9 2 2 2" xfId="1590"/>
    <cellStyle name="Normal 6 9 2 3" xfId="1287"/>
    <cellStyle name="Normal 6 9 3" xfId="826"/>
    <cellStyle name="Normal 6 9 3 2" xfId="1439"/>
    <cellStyle name="Normal 6 9 4" xfId="1136"/>
    <cellStyle name="Normal 7" xfId="54"/>
    <cellStyle name="Normal 7 10" xfId="494"/>
    <cellStyle name="Normal 7 11" xfId="493"/>
    <cellStyle name="Normal 7 12" xfId="82"/>
    <cellStyle name="Normal 7 12 2" xfId="566"/>
    <cellStyle name="Normal 7 12 2 2" xfId="871"/>
    <cellStyle name="Normal 7 12 2 2 2" xfId="1484"/>
    <cellStyle name="Normal 7 12 2 3" xfId="1181"/>
    <cellStyle name="Normal 7 12 3" xfId="720"/>
    <cellStyle name="Normal 7 12 3 2" xfId="1333"/>
    <cellStyle name="Normal 7 12 4" xfId="1030"/>
    <cellStyle name="Normal 7 13" xfId="548"/>
    <cellStyle name="Normal 7 13 2" xfId="853"/>
    <cellStyle name="Normal 7 13 2 2" xfId="1466"/>
    <cellStyle name="Normal 7 13 3" xfId="1163"/>
    <cellStyle name="Normal 7 14" xfId="702"/>
    <cellStyle name="Normal 7 14 2" xfId="1315"/>
    <cellStyle name="Normal 7 15" xfId="1012"/>
    <cellStyle name="Normal 7 2" xfId="495"/>
    <cellStyle name="Normal 7 2 10" xfId="827"/>
    <cellStyle name="Normal 7 2 10 2" xfId="1440"/>
    <cellStyle name="Normal 7 2 11" xfId="1137"/>
    <cellStyle name="Normal 7 2 2" xfId="496"/>
    <cellStyle name="Normal 7 2 2 2" xfId="497"/>
    <cellStyle name="Normal 7 2 2 2 2" xfId="498"/>
    <cellStyle name="Normal 7 2 2 2 2 2" xfId="499"/>
    <cellStyle name="Normal 7 2 2 2 2 2 2" xfId="675"/>
    <cellStyle name="Normal 7 2 2 2 2 2 2 2" xfId="980"/>
    <cellStyle name="Normal 7 2 2 2 2 2 2 2 2" xfId="1593"/>
    <cellStyle name="Normal 7 2 2 2 2 2 2 3" xfId="1290"/>
    <cellStyle name="Normal 7 2 2 2 2 2 3" xfId="829"/>
    <cellStyle name="Normal 7 2 2 2 2 2 3 2" xfId="1442"/>
    <cellStyle name="Normal 7 2 2 2 2 2 4" xfId="1139"/>
    <cellStyle name="Normal 7 2 2 2 3" xfId="500"/>
    <cellStyle name="Normal 7 2 2 2 3 2" xfId="676"/>
    <cellStyle name="Normal 7 2 2 2 3 2 2" xfId="981"/>
    <cellStyle name="Normal 7 2 2 2 3 2 2 2" xfId="1594"/>
    <cellStyle name="Normal 7 2 2 2 3 2 3" xfId="1291"/>
    <cellStyle name="Normal 7 2 2 2 3 3" xfId="830"/>
    <cellStyle name="Normal 7 2 2 2 3 3 2" xfId="1443"/>
    <cellStyle name="Normal 7 2 2 2 3 4" xfId="1140"/>
    <cellStyle name="Normal 7 2 2 2 4" xfId="674"/>
    <cellStyle name="Normal 7 2 2 2 4 2" xfId="979"/>
    <cellStyle name="Normal 7 2 2 2 4 2 2" xfId="1592"/>
    <cellStyle name="Normal 7 2 2 2 4 3" xfId="1289"/>
    <cellStyle name="Normal 7 2 2 2 5" xfId="828"/>
    <cellStyle name="Normal 7 2 2 2 5 2" xfId="1441"/>
    <cellStyle name="Normal 7 2 2 2 6" xfId="1138"/>
    <cellStyle name="Normal 7 2 2 3" xfId="501"/>
    <cellStyle name="Normal 7 2 2 3 2" xfId="502"/>
    <cellStyle name="Normal 7 2 2 3 3" xfId="677"/>
    <cellStyle name="Normal 7 2 2 3 3 2" xfId="982"/>
    <cellStyle name="Normal 7 2 2 3 3 2 2" xfId="1595"/>
    <cellStyle name="Normal 7 2 2 3 3 3" xfId="1292"/>
    <cellStyle name="Normal 7 2 2 3 4" xfId="831"/>
    <cellStyle name="Normal 7 2 2 3 4 2" xfId="1444"/>
    <cellStyle name="Normal 7 2 2 3 5" xfId="1141"/>
    <cellStyle name="Normal 7 2 3" xfId="503"/>
    <cellStyle name="Normal 7 2 3 2" xfId="678"/>
    <cellStyle name="Normal 7 2 3 2 2" xfId="983"/>
    <cellStyle name="Normal 7 2 3 2 2 2" xfId="1596"/>
    <cellStyle name="Normal 7 2 3 2 3" xfId="1293"/>
    <cellStyle name="Normal 7 2 3 3" xfId="832"/>
    <cellStyle name="Normal 7 2 3 3 2" xfId="1445"/>
    <cellStyle name="Normal 7 2 3 4" xfId="1142"/>
    <cellStyle name="Normal 7 2 4" xfId="504"/>
    <cellStyle name="Normal 7 2 4 2" xfId="679"/>
    <cellStyle name="Normal 7 2 4 2 2" xfId="984"/>
    <cellStyle name="Normal 7 2 4 2 2 2" xfId="1597"/>
    <cellStyle name="Normal 7 2 4 2 3" xfId="1294"/>
    <cellStyle name="Normal 7 2 4 3" xfId="833"/>
    <cellStyle name="Normal 7 2 4 3 2" xfId="1446"/>
    <cellStyle name="Normal 7 2 4 4" xfId="1143"/>
    <cellStyle name="Normal 7 2 5" xfId="505"/>
    <cellStyle name="Normal 7 2 5 2" xfId="680"/>
    <cellStyle name="Normal 7 2 5 2 2" xfId="985"/>
    <cellStyle name="Normal 7 2 5 2 2 2" xfId="1598"/>
    <cellStyle name="Normal 7 2 5 2 3" xfId="1295"/>
    <cellStyle name="Normal 7 2 5 3" xfId="834"/>
    <cellStyle name="Normal 7 2 5 3 2" xfId="1447"/>
    <cellStyle name="Normal 7 2 5 4" xfId="1144"/>
    <cellStyle name="Normal 7 2 6" xfId="506"/>
    <cellStyle name="Normal 7 2 6 2" xfId="681"/>
    <cellStyle name="Normal 7 2 6 2 2" xfId="986"/>
    <cellStyle name="Normal 7 2 6 2 2 2" xfId="1599"/>
    <cellStyle name="Normal 7 2 6 2 3" xfId="1296"/>
    <cellStyle name="Normal 7 2 6 3" xfId="835"/>
    <cellStyle name="Normal 7 2 6 3 2" xfId="1448"/>
    <cellStyle name="Normal 7 2 6 4" xfId="1145"/>
    <cellStyle name="Normal 7 2 7" xfId="507"/>
    <cellStyle name="Normal 7 2 7 2" xfId="508"/>
    <cellStyle name="Normal 7 2 7 2 2" xfId="682"/>
    <cellStyle name="Normal 7 2 7 2 2 2" xfId="987"/>
    <cellStyle name="Normal 7 2 7 2 2 2 2" xfId="1600"/>
    <cellStyle name="Normal 7 2 7 2 2 3" xfId="1297"/>
    <cellStyle name="Normal 7 2 7 2 3" xfId="836"/>
    <cellStyle name="Normal 7 2 7 2 3 2" xfId="1449"/>
    <cellStyle name="Normal 7 2 7 2 4" xfId="1146"/>
    <cellStyle name="Normal 7 2 8" xfId="509"/>
    <cellStyle name="Normal 7 2 8 2" xfId="683"/>
    <cellStyle name="Normal 7 2 8 2 2" xfId="988"/>
    <cellStyle name="Normal 7 2 8 2 2 2" xfId="1601"/>
    <cellStyle name="Normal 7 2 8 2 3" xfId="1298"/>
    <cellStyle name="Normal 7 2 8 3" xfId="837"/>
    <cellStyle name="Normal 7 2 8 3 2" xfId="1450"/>
    <cellStyle name="Normal 7 2 8 4" xfId="1147"/>
    <cellStyle name="Normal 7 2 9" xfId="673"/>
    <cellStyle name="Normal 7 2 9 2" xfId="978"/>
    <cellStyle name="Normal 7 2 9 2 2" xfId="1591"/>
    <cellStyle name="Normal 7 2 9 3" xfId="1288"/>
    <cellStyle name="Normal 7 3" xfId="510"/>
    <cellStyle name="Normal 7 3 2" xfId="511"/>
    <cellStyle name="Normal 7 3 2 2" xfId="512"/>
    <cellStyle name="Normal 7 3 2 2 2" xfId="513"/>
    <cellStyle name="Normal 7 3 2 2 3" xfId="684"/>
    <cellStyle name="Normal 7 3 2 2 3 2" xfId="989"/>
    <cellStyle name="Normal 7 3 2 2 3 2 2" xfId="1602"/>
    <cellStyle name="Normal 7 3 2 2 3 3" xfId="1299"/>
    <cellStyle name="Normal 7 3 2 2 4" xfId="838"/>
    <cellStyle name="Normal 7 3 2 2 4 2" xfId="1451"/>
    <cellStyle name="Normal 7 3 2 2 5" xfId="1148"/>
    <cellStyle name="Normal 7 3 2 3" xfId="514"/>
    <cellStyle name="Normal 7 3 3" xfId="515"/>
    <cellStyle name="Normal 7 3 3 2" xfId="516"/>
    <cellStyle name="Normal 7 3 3 2 2" xfId="685"/>
    <cellStyle name="Normal 7 3 3 2 2 2" xfId="990"/>
    <cellStyle name="Normal 7 3 3 2 2 2 2" xfId="1603"/>
    <cellStyle name="Normal 7 3 3 2 2 3" xfId="1300"/>
    <cellStyle name="Normal 7 3 3 2 3" xfId="839"/>
    <cellStyle name="Normal 7 3 3 2 3 2" xfId="1452"/>
    <cellStyle name="Normal 7 3 3 2 4" xfId="1149"/>
    <cellStyle name="Normal 7 3 4" xfId="517"/>
    <cellStyle name="Normal 7 3 5" xfId="518"/>
    <cellStyle name="Normal 7 3 5 2" xfId="686"/>
    <cellStyle name="Normal 7 3 5 2 2" xfId="991"/>
    <cellStyle name="Normal 7 3 5 2 2 2" xfId="1604"/>
    <cellStyle name="Normal 7 3 5 2 3" xfId="1301"/>
    <cellStyle name="Normal 7 3 5 3" xfId="840"/>
    <cellStyle name="Normal 7 3 5 3 2" xfId="1453"/>
    <cellStyle name="Normal 7 3 5 4" xfId="1150"/>
    <cellStyle name="Normal 7 4" xfId="519"/>
    <cellStyle name="Normal 7 4 2" xfId="520"/>
    <cellStyle name="Normal 7 4 3" xfId="521"/>
    <cellStyle name="Normal 7 5" xfId="105"/>
    <cellStyle name="Normal 7 5 2" xfId="523"/>
    <cellStyle name="Normal 7 5 3" xfId="524"/>
    <cellStyle name="Normal 7 5 4" xfId="522"/>
    <cellStyle name="Normal 7 5 5" xfId="575"/>
    <cellStyle name="Normal 7 5 5 2" xfId="880"/>
    <cellStyle name="Normal 7 5 5 2 2" xfId="1493"/>
    <cellStyle name="Normal 7 5 5 3" xfId="1190"/>
    <cellStyle name="Normal 7 5 6" xfId="729"/>
    <cellStyle name="Normal 7 5 6 2" xfId="1342"/>
    <cellStyle name="Normal 7 5 7" xfId="1039"/>
    <cellStyle name="Normal 7 6" xfId="525"/>
    <cellStyle name="Normal 7 7" xfId="526"/>
    <cellStyle name="Normal 7 7 2" xfId="527"/>
    <cellStyle name="Normal 7 7 3" xfId="687"/>
    <cellStyle name="Normal 7 7 3 2" xfId="992"/>
    <cellStyle name="Normal 7 7 3 2 2" xfId="1605"/>
    <cellStyle name="Normal 7 7 3 3" xfId="1302"/>
    <cellStyle name="Normal 7 7 4" xfId="841"/>
    <cellStyle name="Normal 7 7 4 2" xfId="1454"/>
    <cellStyle name="Normal 7 7 5" xfId="1151"/>
    <cellStyle name="Normal 7 8" xfId="528"/>
    <cellStyle name="Normal 7 9" xfId="529"/>
    <cellStyle name="Normal 8" xfId="55"/>
    <cellStyle name="Normal 8 2" xfId="531"/>
    <cellStyle name="Normal 8 2 2" xfId="532"/>
    <cellStyle name="Normal 8 2 2 2" xfId="533"/>
    <cellStyle name="Normal 8 2 2 2 2" xfId="688"/>
    <cellStyle name="Normal 8 2 2 2 2 2" xfId="993"/>
    <cellStyle name="Normal 8 2 2 2 2 2 2" xfId="1606"/>
    <cellStyle name="Normal 8 2 2 2 2 3" xfId="1303"/>
    <cellStyle name="Normal 8 2 2 2 3" xfId="842"/>
    <cellStyle name="Normal 8 2 2 2 3 2" xfId="1455"/>
    <cellStyle name="Normal 8 2 2 2 4" xfId="1152"/>
    <cellStyle name="Normal 8 2 3" xfId="534"/>
    <cellStyle name="Normal 8 2 3 2" xfId="689"/>
    <cellStyle name="Normal 8 2 3 2 2" xfId="994"/>
    <cellStyle name="Normal 8 2 3 2 2 2" xfId="1607"/>
    <cellStyle name="Normal 8 2 3 2 3" xfId="1304"/>
    <cellStyle name="Normal 8 2 3 3" xfId="843"/>
    <cellStyle name="Normal 8 2 3 3 2" xfId="1456"/>
    <cellStyle name="Normal 8 2 3 4" xfId="1153"/>
    <cellStyle name="Normal 8 2 4" xfId="535"/>
    <cellStyle name="Normal 8 2 4 2" xfId="690"/>
    <cellStyle name="Normal 8 2 4 2 2" xfId="995"/>
    <cellStyle name="Normal 8 2 4 2 2 2" xfId="1608"/>
    <cellStyle name="Normal 8 2 4 2 3" xfId="1305"/>
    <cellStyle name="Normal 8 2 4 3" xfId="844"/>
    <cellStyle name="Normal 8 2 4 3 2" xfId="1457"/>
    <cellStyle name="Normal 8 2 4 4" xfId="1154"/>
    <cellStyle name="Normal 8 3" xfId="536"/>
    <cellStyle name="Normal 8 3 2" xfId="537"/>
    <cellStyle name="Normal 8 3 3" xfId="538"/>
    <cellStyle name="Normal 8 3 3 2" xfId="691"/>
    <cellStyle name="Normal 8 3 3 2 2" xfId="996"/>
    <cellStyle name="Normal 8 3 3 2 2 2" xfId="1609"/>
    <cellStyle name="Normal 8 3 3 2 3" xfId="1306"/>
    <cellStyle name="Normal 8 3 3 3" xfId="845"/>
    <cellStyle name="Normal 8 3 3 3 2" xfId="1458"/>
    <cellStyle name="Normal 8 3 3 4" xfId="1155"/>
    <cellStyle name="Normal 8 4" xfId="530"/>
    <cellStyle name="Normal 8 5" xfId="83"/>
    <cellStyle name="Normal 8 5 2" xfId="567"/>
    <cellStyle name="Normal 8 5 2 2" xfId="872"/>
    <cellStyle name="Normal 8 5 2 2 2" xfId="1485"/>
    <cellStyle name="Normal 8 5 2 3" xfId="1182"/>
    <cellStyle name="Normal 8 5 3" xfId="721"/>
    <cellStyle name="Normal 8 5 3 2" xfId="1334"/>
    <cellStyle name="Normal 8 5 4" xfId="1031"/>
    <cellStyle name="Normal 8 6" xfId="549"/>
    <cellStyle name="Normal 8 6 2" xfId="854"/>
    <cellStyle name="Normal 8 6 2 2" xfId="1467"/>
    <cellStyle name="Normal 8 6 3" xfId="1164"/>
    <cellStyle name="Normal 8 7" xfId="703"/>
    <cellStyle name="Normal 8 7 2" xfId="1316"/>
    <cellStyle name="Normal 8 8" xfId="1013"/>
    <cellStyle name="Normal 9" xfId="84"/>
    <cellStyle name="Normal 9 2" xfId="540"/>
    <cellStyle name="Normal 9 3" xfId="539"/>
    <cellStyle name="Normal 9 4" xfId="568"/>
    <cellStyle name="Normal 9 4 2" xfId="873"/>
    <cellStyle name="Normal 9 4 2 2" xfId="1486"/>
    <cellStyle name="Normal 9 4 3" xfId="1183"/>
    <cellStyle name="Normal 9 5" xfId="722"/>
    <cellStyle name="Normal 9 5 2" xfId="1335"/>
    <cellStyle name="Normal 9 6" xfId="1032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42"/>
  <sheetViews>
    <sheetView workbookViewId="0">
      <pane xSplit="18" ySplit="10" topLeftCell="Y110" activePane="bottomRight" state="frozen"/>
      <selection pane="topRight" activeCell="S1" sqref="S1"/>
      <selection pane="bottomLeft" activeCell="A11" sqref="A11"/>
      <selection pane="bottomRight" activeCell="AA12" sqref="AA12:AA70"/>
    </sheetView>
  </sheetViews>
  <sheetFormatPr baseColWidth="10" defaultRowHeight="15"/>
  <cols>
    <col min="1" max="1" width="33.42578125" bestFit="1" customWidth="1"/>
    <col min="2" max="4" width="0" hidden="1" customWidth="1"/>
    <col min="5" max="18" width="11.42578125" hidden="1" customWidth="1"/>
    <col min="19" max="19" width="16.42578125" bestFit="1" customWidth="1"/>
    <col min="20" max="20" width="11.5703125" bestFit="1" customWidth="1"/>
    <col min="21" max="22" width="11.5703125" style="53" customWidth="1"/>
    <col min="23" max="23" width="11.85546875" bestFit="1" customWidth="1"/>
  </cols>
  <sheetData>
    <row r="1" spans="1:35" s="8" customFormat="1">
      <c r="U1" s="53"/>
      <c r="V1" s="53"/>
      <c r="X1" s="170" t="s">
        <v>252</v>
      </c>
      <c r="Y1" s="170"/>
      <c r="Z1" s="78"/>
      <c r="AA1" s="78"/>
      <c r="AB1" s="78"/>
      <c r="AC1" s="78"/>
      <c r="AD1" s="78"/>
      <c r="AE1" s="78"/>
      <c r="AF1" s="78"/>
      <c r="AG1" s="78"/>
    </row>
    <row r="2" spans="1:35" s="8" customFormat="1">
      <c r="U2" s="53"/>
      <c r="V2" s="53"/>
      <c r="X2" s="78"/>
      <c r="Y2" s="78"/>
      <c r="Z2" s="78"/>
      <c r="AA2" s="78"/>
      <c r="AB2" s="78"/>
      <c r="AC2" s="78"/>
      <c r="AD2" s="78"/>
      <c r="AE2" s="78"/>
      <c r="AF2" s="78"/>
      <c r="AG2" s="78"/>
    </row>
    <row r="3" spans="1:35" s="8" customFormat="1">
      <c r="U3" s="53"/>
      <c r="V3" s="53"/>
      <c r="X3" s="78"/>
      <c r="Y3" s="78"/>
      <c r="Z3" s="78"/>
      <c r="AA3" s="78"/>
      <c r="AB3" s="78"/>
      <c r="AC3" s="78"/>
      <c r="AD3" s="78"/>
      <c r="AE3" s="78"/>
      <c r="AF3" s="78"/>
      <c r="AG3" s="78"/>
    </row>
    <row r="4" spans="1:35" s="8" customFormat="1">
      <c r="U4" s="53"/>
      <c r="V4" s="53"/>
      <c r="X4" s="78"/>
      <c r="Y4" s="78"/>
      <c r="Z4" s="78"/>
      <c r="AA4" s="78"/>
      <c r="AB4" s="78"/>
      <c r="AC4" s="78"/>
      <c r="AD4" s="78"/>
      <c r="AE4" s="78"/>
      <c r="AF4" s="78"/>
      <c r="AG4" s="78"/>
    </row>
    <row r="5" spans="1:35" s="8" customFormat="1">
      <c r="U5" s="53"/>
      <c r="V5" s="53"/>
      <c r="X5" s="78"/>
      <c r="Y5" s="78"/>
      <c r="Z5" s="78"/>
      <c r="AA5" s="78"/>
      <c r="AB5" s="78"/>
      <c r="AC5" s="78"/>
      <c r="AD5" s="78"/>
      <c r="AE5" s="78"/>
      <c r="AF5" s="78"/>
      <c r="AG5" s="78"/>
    </row>
    <row r="6" spans="1:35" s="8" customFormat="1">
      <c r="U6" s="53"/>
      <c r="V6" s="53"/>
      <c r="X6" s="171" t="s">
        <v>253</v>
      </c>
      <c r="Y6" s="171"/>
      <c r="Z6" s="171"/>
      <c r="AA6" s="171"/>
      <c r="AB6" s="171"/>
      <c r="AC6" s="171"/>
      <c r="AD6" s="171"/>
      <c r="AE6" s="171"/>
      <c r="AF6" s="171"/>
      <c r="AG6" s="171"/>
    </row>
    <row r="7" spans="1:35" s="8" customFormat="1">
      <c r="U7" s="53"/>
      <c r="V7" s="53"/>
      <c r="X7" s="172" t="s">
        <v>254</v>
      </c>
      <c r="Y7" s="173"/>
      <c r="Z7" s="173"/>
      <c r="AA7" s="173"/>
      <c r="AB7" s="173"/>
      <c r="AC7" s="174"/>
      <c r="AD7" s="78"/>
      <c r="AE7" s="172" t="s">
        <v>255</v>
      </c>
      <c r="AF7" s="173"/>
      <c r="AG7" s="174"/>
    </row>
    <row r="8" spans="1:35" ht="34.5" thickBot="1">
      <c r="X8" s="79" t="s">
        <v>10</v>
      </c>
      <c r="Y8" s="79" t="s">
        <v>256</v>
      </c>
      <c r="Z8" s="79" t="s">
        <v>415</v>
      </c>
      <c r="AA8" s="79" t="s">
        <v>257</v>
      </c>
      <c r="AB8" s="79" t="s">
        <v>258</v>
      </c>
      <c r="AC8" s="79" t="s">
        <v>196</v>
      </c>
      <c r="AD8" s="80"/>
      <c r="AE8" s="79" t="s">
        <v>259</v>
      </c>
      <c r="AF8" s="79" t="s">
        <v>258</v>
      </c>
      <c r="AG8" s="79" t="s">
        <v>196</v>
      </c>
    </row>
    <row r="9" spans="1:35" ht="15.75" thickTop="1">
      <c r="X9" s="81"/>
      <c r="Y9" s="81"/>
      <c r="Z9" s="81"/>
      <c r="AA9" s="81"/>
      <c r="AB9" s="81"/>
      <c r="AC9" s="81"/>
      <c r="AD9" s="81"/>
      <c r="AE9" s="81"/>
      <c r="AF9" s="81"/>
      <c r="AG9" s="81"/>
    </row>
    <row r="10" spans="1:35">
      <c r="A10" s="15" t="s">
        <v>182</v>
      </c>
      <c r="B10" s="15" t="s">
        <v>183</v>
      </c>
      <c r="C10" s="15" t="s">
        <v>184</v>
      </c>
      <c r="D10" s="15" t="s">
        <v>185</v>
      </c>
      <c r="E10" s="15" t="s">
        <v>186</v>
      </c>
      <c r="F10" s="15" t="s">
        <v>187</v>
      </c>
      <c r="G10" s="15" t="s">
        <v>188</v>
      </c>
      <c r="H10" s="15" t="s">
        <v>189</v>
      </c>
      <c r="I10" s="15" t="s">
        <v>190</v>
      </c>
      <c r="J10" s="15" t="s">
        <v>191</v>
      </c>
      <c r="K10" s="15" t="s">
        <v>192</v>
      </c>
      <c r="L10" s="15" t="s">
        <v>193</v>
      </c>
      <c r="M10" s="15" t="s">
        <v>194</v>
      </c>
      <c r="N10" s="15" t="s">
        <v>195</v>
      </c>
      <c r="O10" s="15" t="s">
        <v>196</v>
      </c>
      <c r="P10" s="15" t="s">
        <v>197</v>
      </c>
      <c r="Q10" s="15" t="s">
        <v>198</v>
      </c>
      <c r="R10" s="9"/>
      <c r="S10" s="15" t="s">
        <v>199</v>
      </c>
      <c r="T10" s="15" t="s">
        <v>200</v>
      </c>
      <c r="U10" s="43"/>
      <c r="V10" s="43"/>
      <c r="X10" s="81"/>
      <c r="Y10" s="81"/>
      <c r="Z10" s="81"/>
      <c r="AA10" s="81"/>
      <c r="AB10" s="81"/>
      <c r="AC10" s="81"/>
      <c r="AD10" s="81"/>
      <c r="AE10" s="81"/>
      <c r="AF10" s="81"/>
      <c r="AG10" s="81"/>
    </row>
    <row r="11" spans="1:35">
      <c r="A11" s="17" t="s">
        <v>18</v>
      </c>
      <c r="B11" s="12">
        <v>42689</v>
      </c>
      <c r="C11" s="15"/>
      <c r="D11" s="15"/>
      <c r="E11" s="15"/>
      <c r="F11" s="15"/>
      <c r="G11" s="18"/>
      <c r="H11" s="18"/>
      <c r="I11" s="18"/>
      <c r="J11" s="18"/>
      <c r="K11" s="18"/>
      <c r="L11" s="18"/>
      <c r="M11" s="18"/>
      <c r="N11" s="13">
        <v>1173.3600000000001</v>
      </c>
      <c r="O11" s="13">
        <v>1173.3600000000001</v>
      </c>
      <c r="P11" s="15">
        <v>8</v>
      </c>
      <c r="Q11" s="14">
        <v>146.67000000000002</v>
      </c>
      <c r="R11" s="8"/>
      <c r="S11" s="16">
        <v>1.8904109589041096</v>
      </c>
      <c r="T11" s="18">
        <v>277.26657534246579</v>
      </c>
      <c r="U11" s="47">
        <f>+INGENIERIA!E11</f>
        <v>259.89999999999998</v>
      </c>
      <c r="V11" s="47">
        <f>+T11-U11</f>
        <v>17.366575342465808</v>
      </c>
      <c r="W11" s="49"/>
      <c r="X11" s="82">
        <f>+INGENIERIA!E11</f>
        <v>259.89999999999998</v>
      </c>
      <c r="Y11" s="82">
        <f>+X11*2%</f>
        <v>5.1979999999999995</v>
      </c>
      <c r="Z11" s="82">
        <f>+X11*5%</f>
        <v>12.994999999999999</v>
      </c>
      <c r="AA11" s="82">
        <f>SUM(X11:Z11)</f>
        <v>278.09299999999996</v>
      </c>
      <c r="AB11" s="82">
        <f>+AA11*0.16</f>
        <v>44.494879999999995</v>
      </c>
      <c r="AC11" s="82">
        <f>+AA11+AB11</f>
        <v>322.58787999999993</v>
      </c>
      <c r="AD11" s="77"/>
      <c r="AE11" s="82">
        <f>+V11</f>
        <v>17.366575342465808</v>
      </c>
      <c r="AF11" s="82">
        <f>+AE11*0.16</f>
        <v>2.7786520547945295</v>
      </c>
      <c r="AG11" s="82">
        <f>+AE11+AF11</f>
        <v>20.145227397260339</v>
      </c>
      <c r="AI11" s="164" t="s">
        <v>431</v>
      </c>
    </row>
    <row r="12" spans="1:35">
      <c r="A12" s="17" t="s">
        <v>20</v>
      </c>
      <c r="B12" s="12">
        <v>42062</v>
      </c>
      <c r="C12" s="13">
        <v>2379.14</v>
      </c>
      <c r="D12" s="13">
        <v>2295.64</v>
      </c>
      <c r="E12" s="13">
        <v>2019.1399999999999</v>
      </c>
      <c r="F12" s="13">
        <v>4183.33</v>
      </c>
      <c r="G12" s="13">
        <v>1747.4099999999999</v>
      </c>
      <c r="H12" s="13">
        <v>2636.08</v>
      </c>
      <c r="I12" s="13">
        <v>3362.0099999999998</v>
      </c>
      <c r="J12" s="13">
        <v>2652.38</v>
      </c>
      <c r="K12" s="13">
        <v>2066.8199999999997</v>
      </c>
      <c r="L12" s="13">
        <v>3460.7999999999997</v>
      </c>
      <c r="M12" s="13">
        <v>3334.21</v>
      </c>
      <c r="N12" s="13">
        <v>2994.5299999999997</v>
      </c>
      <c r="O12" s="13">
        <v>33131.49</v>
      </c>
      <c r="P12" s="15">
        <v>84</v>
      </c>
      <c r="Q12" s="14">
        <v>394.42249999999996</v>
      </c>
      <c r="R12" s="8"/>
      <c r="S12" s="16">
        <v>15</v>
      </c>
      <c r="T12" s="18">
        <v>5916.3374999999996</v>
      </c>
      <c r="U12" s="47">
        <f>+INGENIERIA!E12</f>
        <v>2499.15</v>
      </c>
      <c r="V12" s="47">
        <f t="shared" ref="V12:V71" si="0">+T12-U12</f>
        <v>3417.1874999999995</v>
      </c>
      <c r="W12" s="53"/>
      <c r="X12" s="82">
        <f>+INGENIERIA!E12</f>
        <v>2499.15</v>
      </c>
      <c r="Y12" s="82">
        <f t="shared" ref="Y12:Y71" si="1">+X12*2%</f>
        <v>49.983000000000004</v>
      </c>
      <c r="Z12" s="82">
        <f t="shared" ref="Z12:Z71" si="2">+X12*5%</f>
        <v>124.95750000000001</v>
      </c>
      <c r="AA12" s="82">
        <f t="shared" ref="AA12:AA71" si="3">SUM(X12:Z12)</f>
        <v>2674.0905000000002</v>
      </c>
      <c r="AB12" s="82">
        <f t="shared" ref="AB12:AB71" si="4">+AA12*0.16</f>
        <v>427.85448000000002</v>
      </c>
      <c r="AC12" s="82">
        <f t="shared" ref="AC12:AC71" si="5">+AA12+AB12</f>
        <v>3101.9449800000002</v>
      </c>
      <c r="AD12" s="83"/>
      <c r="AE12" s="82">
        <f t="shared" ref="AE12:AE71" si="6">+V12</f>
        <v>3417.1874999999995</v>
      </c>
      <c r="AF12" s="82">
        <f t="shared" ref="AF12:AF71" si="7">+AE12*0.16</f>
        <v>546.74999999999989</v>
      </c>
      <c r="AG12" s="82">
        <f t="shared" ref="AG12:AG71" si="8">+AE12+AF12</f>
        <v>3963.9374999999995</v>
      </c>
      <c r="AI12" s="164" t="s">
        <v>432</v>
      </c>
    </row>
    <row r="13" spans="1:35" s="27" customFormat="1">
      <c r="A13" s="76" t="s">
        <v>22</v>
      </c>
      <c r="B13" s="22">
        <v>41797</v>
      </c>
      <c r="C13" s="23">
        <v>8903.02</v>
      </c>
      <c r="D13" s="23">
        <v>8284.01</v>
      </c>
      <c r="E13" s="23">
        <v>14597.45</v>
      </c>
      <c r="F13" s="23">
        <v>4666.6899999999996</v>
      </c>
      <c r="G13" s="23">
        <v>4621.5599999999995</v>
      </c>
      <c r="H13" s="23">
        <v>8323.1899999999987</v>
      </c>
      <c r="I13" s="23">
        <v>11764.34</v>
      </c>
      <c r="J13" s="23">
        <v>53742.51</v>
      </c>
      <c r="K13" s="23">
        <v>4666.6899999999996</v>
      </c>
      <c r="L13" s="23">
        <v>4621.5599999999995</v>
      </c>
      <c r="M13" s="23">
        <v>4666.6899999999996</v>
      </c>
      <c r="N13" s="23">
        <v>4666.6899999999996</v>
      </c>
      <c r="O13" s="23">
        <v>133524.4</v>
      </c>
      <c r="P13" s="25">
        <v>84</v>
      </c>
      <c r="Q13" s="26">
        <v>1589.5761904761905</v>
      </c>
      <c r="S13" s="28">
        <v>15</v>
      </c>
      <c r="T13" s="24">
        <v>23843.642857142859</v>
      </c>
      <c r="U13" s="90">
        <f>+INGENIERIA!E13</f>
        <v>10000.049999999999</v>
      </c>
      <c r="V13" s="90">
        <f t="shared" si="0"/>
        <v>13843.592857142859</v>
      </c>
      <c r="X13" s="124">
        <f>+INGENIERIA!E13</f>
        <v>10000.049999999999</v>
      </c>
      <c r="Y13" s="124">
        <f t="shared" si="1"/>
        <v>200.00099999999998</v>
      </c>
      <c r="Z13" s="124">
        <f t="shared" si="2"/>
        <v>500.0025</v>
      </c>
      <c r="AA13" s="124">
        <f t="shared" si="3"/>
        <v>10700.0535</v>
      </c>
      <c r="AB13" s="124">
        <f t="shared" si="4"/>
        <v>1712.00856</v>
      </c>
      <c r="AC13" s="124">
        <f t="shared" si="5"/>
        <v>12412.06206</v>
      </c>
      <c r="AD13" s="125"/>
      <c r="AE13" s="124">
        <f t="shared" si="6"/>
        <v>13843.592857142859</v>
      </c>
      <c r="AF13" s="124">
        <f t="shared" si="7"/>
        <v>2214.9748571428577</v>
      </c>
      <c r="AG13" s="124">
        <f t="shared" si="8"/>
        <v>16058.567714285717</v>
      </c>
      <c r="AI13" s="27" t="s">
        <v>431</v>
      </c>
    </row>
    <row r="14" spans="1:35" s="27" customFormat="1">
      <c r="A14" s="76" t="s">
        <v>24</v>
      </c>
      <c r="B14" s="22">
        <v>39508</v>
      </c>
      <c r="C14" s="23">
        <v>4621.5599999999995</v>
      </c>
      <c r="D14" s="23">
        <v>4666.6899999999996</v>
      </c>
      <c r="E14" s="23">
        <v>5849.3899999999994</v>
      </c>
      <c r="F14" s="23">
        <v>4666.6899999999996</v>
      </c>
      <c r="G14" s="23">
        <v>4621.5599999999995</v>
      </c>
      <c r="H14" s="23">
        <v>4666.6899999999996</v>
      </c>
      <c r="I14" s="23">
        <v>4666.6899999999996</v>
      </c>
      <c r="J14" s="23">
        <v>12379.48</v>
      </c>
      <c r="K14" s="23">
        <v>4666.6899999999996</v>
      </c>
      <c r="L14" s="23">
        <v>4621.5599999999995</v>
      </c>
      <c r="M14" s="23">
        <v>4666.6899999999996</v>
      </c>
      <c r="N14" s="23">
        <v>6207.67</v>
      </c>
      <c r="O14" s="23">
        <v>66301.36</v>
      </c>
      <c r="P14" s="25">
        <v>84</v>
      </c>
      <c r="Q14" s="26">
        <v>789.30190476190478</v>
      </c>
      <c r="S14" s="28">
        <v>15</v>
      </c>
      <c r="T14" s="24">
        <v>11839.528571428571</v>
      </c>
      <c r="U14" s="90">
        <f>+INGENIERIA!E14</f>
        <v>10000.049999999999</v>
      </c>
      <c r="V14" s="90">
        <f t="shared" si="0"/>
        <v>1839.4785714285717</v>
      </c>
      <c r="X14" s="124">
        <f>+INGENIERIA!E14</f>
        <v>10000.049999999999</v>
      </c>
      <c r="Y14" s="124">
        <f t="shared" si="1"/>
        <v>200.00099999999998</v>
      </c>
      <c r="Z14" s="124">
        <f t="shared" si="2"/>
        <v>500.0025</v>
      </c>
      <c r="AA14" s="124">
        <f t="shared" si="3"/>
        <v>10700.0535</v>
      </c>
      <c r="AB14" s="124">
        <f t="shared" si="4"/>
        <v>1712.00856</v>
      </c>
      <c r="AC14" s="124">
        <f t="shared" si="5"/>
        <v>12412.06206</v>
      </c>
      <c r="AD14" s="125"/>
      <c r="AE14" s="124">
        <f t="shared" si="6"/>
        <v>1839.4785714285717</v>
      </c>
      <c r="AF14" s="124">
        <f t="shared" si="7"/>
        <v>294.31657142857148</v>
      </c>
      <c r="AG14" s="124">
        <f t="shared" si="8"/>
        <v>2133.7951428571432</v>
      </c>
      <c r="AI14" s="27" t="s">
        <v>431</v>
      </c>
    </row>
    <row r="15" spans="1:35">
      <c r="A15" s="17" t="s">
        <v>224</v>
      </c>
      <c r="B15" s="12">
        <v>42668</v>
      </c>
      <c r="C15" s="13"/>
      <c r="D15" s="13"/>
      <c r="E15" s="13"/>
      <c r="F15" s="13"/>
      <c r="G15" s="13"/>
      <c r="H15" s="13"/>
      <c r="I15" s="13"/>
      <c r="J15" s="13"/>
      <c r="K15" s="13">
        <v>1173.3599999999999</v>
      </c>
      <c r="L15" s="13">
        <v>1026.69</v>
      </c>
      <c r="M15" s="13">
        <v>1026.69</v>
      </c>
      <c r="N15" s="13">
        <v>1025.69</v>
      </c>
      <c r="O15" s="13">
        <v>4252.43</v>
      </c>
      <c r="P15" s="15">
        <v>29</v>
      </c>
      <c r="Q15" s="14">
        <v>146.63551724137932</v>
      </c>
      <c r="R15" s="8"/>
      <c r="S15" s="16">
        <v>2.7534246575342465</v>
      </c>
      <c r="T15" s="18">
        <v>403.74984884270197</v>
      </c>
      <c r="U15" s="47">
        <f>+INGENIERIA!E15</f>
        <v>0</v>
      </c>
      <c r="V15" s="47">
        <f t="shared" si="0"/>
        <v>403.74984884270197</v>
      </c>
      <c r="W15" s="53"/>
      <c r="X15" s="82">
        <f>+INGENIERIA!E15</f>
        <v>0</v>
      </c>
      <c r="Y15" s="82">
        <f t="shared" si="1"/>
        <v>0</v>
      </c>
      <c r="Z15" s="82">
        <f t="shared" si="2"/>
        <v>0</v>
      </c>
      <c r="AA15" s="82">
        <f t="shared" si="3"/>
        <v>0</v>
      </c>
      <c r="AB15" s="82">
        <f t="shared" si="4"/>
        <v>0</v>
      </c>
      <c r="AC15" s="82">
        <f t="shared" si="5"/>
        <v>0</v>
      </c>
      <c r="AD15" s="83"/>
      <c r="AE15" s="82">
        <f t="shared" si="6"/>
        <v>403.74984884270197</v>
      </c>
      <c r="AF15" s="82">
        <f t="shared" si="7"/>
        <v>64.59997581483232</v>
      </c>
      <c r="AG15" s="82">
        <f t="shared" si="8"/>
        <v>468.34982465753427</v>
      </c>
      <c r="AI15" s="164" t="s">
        <v>431</v>
      </c>
    </row>
    <row r="16" spans="1:35">
      <c r="A16" s="17" t="s">
        <v>26</v>
      </c>
      <c r="B16" s="12">
        <v>42383</v>
      </c>
      <c r="C16" s="13">
        <v>981.56000000000006</v>
      </c>
      <c r="D16" s="13">
        <v>8309.68</v>
      </c>
      <c r="E16" s="13">
        <v>4493.41</v>
      </c>
      <c r="F16" s="13">
        <v>1026.69</v>
      </c>
      <c r="G16" s="13">
        <v>7226.0899999999992</v>
      </c>
      <c r="H16" s="13">
        <v>1026.69</v>
      </c>
      <c r="I16" s="13">
        <v>6033.51</v>
      </c>
      <c r="J16" s="13">
        <v>3060.51</v>
      </c>
      <c r="K16" s="13">
        <v>1026.69</v>
      </c>
      <c r="L16" s="13">
        <v>1312.95</v>
      </c>
      <c r="M16" s="13">
        <v>7795.59</v>
      </c>
      <c r="N16" s="13">
        <v>1026.69</v>
      </c>
      <c r="O16" s="13">
        <v>43320.06</v>
      </c>
      <c r="P16" s="15">
        <v>84</v>
      </c>
      <c r="Q16" s="14">
        <v>515.71499999999992</v>
      </c>
      <c r="R16" s="8"/>
      <c r="S16" s="16">
        <v>14.465753424657533</v>
      </c>
      <c r="T16" s="18">
        <v>7460.2060273972584</v>
      </c>
      <c r="U16" s="47">
        <f>+INGENIERIA!E16</f>
        <v>2109.39</v>
      </c>
      <c r="V16" s="47">
        <f t="shared" si="0"/>
        <v>5350.8160273972589</v>
      </c>
      <c r="W16" s="53"/>
      <c r="X16" s="82">
        <f>+INGENIERIA!E16</f>
        <v>2109.39</v>
      </c>
      <c r="Y16" s="82">
        <f t="shared" si="1"/>
        <v>42.187799999999996</v>
      </c>
      <c r="Z16" s="82">
        <f t="shared" si="2"/>
        <v>105.4695</v>
      </c>
      <c r="AA16" s="82">
        <f t="shared" si="3"/>
        <v>2257.0473000000002</v>
      </c>
      <c r="AB16" s="82">
        <f t="shared" si="4"/>
        <v>361.12756800000005</v>
      </c>
      <c r="AC16" s="82">
        <f t="shared" si="5"/>
        <v>2618.1748680000001</v>
      </c>
      <c r="AD16" s="83"/>
      <c r="AE16" s="82">
        <f t="shared" si="6"/>
        <v>5350.8160273972589</v>
      </c>
      <c r="AF16" s="82">
        <f t="shared" si="7"/>
        <v>856.13056438356148</v>
      </c>
      <c r="AG16" s="82">
        <f t="shared" si="8"/>
        <v>6206.9465917808202</v>
      </c>
      <c r="AI16" s="164" t="s">
        <v>431</v>
      </c>
    </row>
    <row r="17" spans="1:35">
      <c r="A17" s="17" t="s">
        <v>28</v>
      </c>
      <c r="B17" s="12">
        <v>42416</v>
      </c>
      <c r="C17" s="13">
        <v>2224.66</v>
      </c>
      <c r="D17" s="13">
        <v>1026.69</v>
      </c>
      <c r="E17" s="13">
        <v>8541.18</v>
      </c>
      <c r="F17" s="13">
        <v>1026.69</v>
      </c>
      <c r="G17" s="13">
        <v>981.56000000000006</v>
      </c>
      <c r="H17" s="13">
        <v>5762.48</v>
      </c>
      <c r="I17" s="13">
        <v>2886.69</v>
      </c>
      <c r="J17" s="13">
        <v>11128.69</v>
      </c>
      <c r="K17" s="13">
        <v>1026.69</v>
      </c>
      <c r="L17" s="13">
        <v>981.56000000000006</v>
      </c>
      <c r="M17" s="13">
        <v>4841.4500000000007</v>
      </c>
      <c r="N17" s="13">
        <v>4146.6900000000005</v>
      </c>
      <c r="O17" s="13">
        <v>44575.03</v>
      </c>
      <c r="P17" s="15">
        <v>84</v>
      </c>
      <c r="Q17" s="14">
        <v>530.655119047619</v>
      </c>
      <c r="R17" s="8"/>
      <c r="S17" s="16">
        <v>13.109589041095891</v>
      </c>
      <c r="T17" s="18">
        <v>6956.6705332681013</v>
      </c>
      <c r="U17" s="47">
        <f>+INGENIERIA!E17</f>
        <v>1909.93</v>
      </c>
      <c r="V17" s="47">
        <f t="shared" si="0"/>
        <v>5046.740533268101</v>
      </c>
      <c r="W17" s="53"/>
      <c r="X17" s="82">
        <f>+INGENIERIA!E17</f>
        <v>1909.93</v>
      </c>
      <c r="Y17" s="82">
        <f t="shared" si="1"/>
        <v>38.198599999999999</v>
      </c>
      <c r="Z17" s="82">
        <f t="shared" si="2"/>
        <v>95.496500000000012</v>
      </c>
      <c r="AA17" s="82">
        <f t="shared" si="3"/>
        <v>2043.6251</v>
      </c>
      <c r="AB17" s="82">
        <f t="shared" si="4"/>
        <v>326.98001599999998</v>
      </c>
      <c r="AC17" s="82">
        <f t="shared" si="5"/>
        <v>2370.6051159999997</v>
      </c>
      <c r="AD17" s="83"/>
      <c r="AE17" s="82">
        <f t="shared" si="6"/>
        <v>5046.740533268101</v>
      </c>
      <c r="AF17" s="82">
        <f t="shared" si="7"/>
        <v>807.47848532289618</v>
      </c>
      <c r="AG17" s="82">
        <f t="shared" si="8"/>
        <v>5854.2190185909967</v>
      </c>
      <c r="AI17" s="164" t="s">
        <v>433</v>
      </c>
    </row>
    <row r="18" spans="1:35">
      <c r="A18" s="17" t="s">
        <v>30</v>
      </c>
      <c r="B18" s="12">
        <v>42116</v>
      </c>
      <c r="C18" s="13">
        <v>2148.1800000000003</v>
      </c>
      <c r="D18" s="13">
        <v>1633.31</v>
      </c>
      <c r="E18" s="13">
        <v>1458.31</v>
      </c>
      <c r="F18" s="13">
        <v>1863.31</v>
      </c>
      <c r="G18" s="13">
        <v>2208.1799999999998</v>
      </c>
      <c r="H18" s="13">
        <v>3513.31</v>
      </c>
      <c r="I18" s="13">
        <v>2043.31</v>
      </c>
      <c r="J18" s="13">
        <v>2103.31</v>
      </c>
      <c r="K18" s="13">
        <v>2703.31</v>
      </c>
      <c r="L18" s="13">
        <v>2028.18</v>
      </c>
      <c r="M18" s="13">
        <v>2313.31</v>
      </c>
      <c r="N18" s="13">
        <v>2013.31</v>
      </c>
      <c r="O18" s="13">
        <v>26029.330000000005</v>
      </c>
      <c r="P18" s="15">
        <v>84</v>
      </c>
      <c r="Q18" s="14">
        <v>309.87297619047627</v>
      </c>
      <c r="R18" s="8"/>
      <c r="S18" s="16">
        <v>15</v>
      </c>
      <c r="T18" s="18">
        <v>4648.0946428571442</v>
      </c>
      <c r="U18" s="47">
        <f>+INGENIERIA!E18</f>
        <v>1999.95</v>
      </c>
      <c r="V18" s="47">
        <f t="shared" si="0"/>
        <v>2648.1446428571444</v>
      </c>
      <c r="W18" s="53"/>
      <c r="X18" s="82">
        <f>+INGENIERIA!E18</f>
        <v>1999.95</v>
      </c>
      <c r="Y18" s="82">
        <f t="shared" si="1"/>
        <v>39.999000000000002</v>
      </c>
      <c r="Z18" s="82">
        <f t="shared" si="2"/>
        <v>99.997500000000002</v>
      </c>
      <c r="AA18" s="82">
        <f t="shared" si="3"/>
        <v>2139.9465</v>
      </c>
      <c r="AB18" s="82">
        <f t="shared" si="4"/>
        <v>342.39143999999999</v>
      </c>
      <c r="AC18" s="82">
        <f t="shared" si="5"/>
        <v>2482.3379399999999</v>
      </c>
      <c r="AD18" s="83"/>
      <c r="AE18" s="82">
        <f t="shared" si="6"/>
        <v>2648.1446428571444</v>
      </c>
      <c r="AF18" s="82">
        <f t="shared" si="7"/>
        <v>423.70314285714312</v>
      </c>
      <c r="AG18" s="82">
        <f t="shared" si="8"/>
        <v>3071.8477857142875</v>
      </c>
      <c r="AI18" s="164" t="s">
        <v>434</v>
      </c>
    </row>
    <row r="19" spans="1:35">
      <c r="A19" s="17" t="s">
        <v>32</v>
      </c>
      <c r="B19" s="12">
        <v>42685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>
        <v>733.34999999999991</v>
      </c>
      <c r="N19" s="13">
        <v>1026.69</v>
      </c>
      <c r="O19" s="13">
        <v>1760.04</v>
      </c>
      <c r="P19" s="15">
        <v>12</v>
      </c>
      <c r="Q19" s="14">
        <v>146.66999999999999</v>
      </c>
      <c r="R19" s="8"/>
      <c r="S19" s="16">
        <v>2.0547945205479454</v>
      </c>
      <c r="T19" s="18">
        <v>301.37671232876716</v>
      </c>
      <c r="U19" s="47">
        <f>+INGENIERIA!E19</f>
        <v>301.37671232876716</v>
      </c>
      <c r="V19" s="47">
        <f t="shared" si="0"/>
        <v>0</v>
      </c>
      <c r="W19" s="53"/>
      <c r="X19" s="82">
        <f>+INGENIERIA!E19</f>
        <v>301.37671232876716</v>
      </c>
      <c r="Y19" s="82">
        <f t="shared" si="1"/>
        <v>6.0275342465753434</v>
      </c>
      <c r="Z19" s="82">
        <f t="shared" si="2"/>
        <v>15.068835616438358</v>
      </c>
      <c r="AA19" s="82">
        <f t="shared" si="3"/>
        <v>322.47308219178086</v>
      </c>
      <c r="AB19" s="82">
        <f t="shared" si="4"/>
        <v>51.595693150684937</v>
      </c>
      <c r="AC19" s="82">
        <f t="shared" si="5"/>
        <v>374.06877534246581</v>
      </c>
      <c r="AD19" s="83"/>
      <c r="AE19" s="82">
        <f t="shared" si="6"/>
        <v>0</v>
      </c>
      <c r="AF19" s="82">
        <f t="shared" si="7"/>
        <v>0</v>
      </c>
      <c r="AG19" s="82">
        <f t="shared" si="8"/>
        <v>0</v>
      </c>
      <c r="AI19" s="164" t="s">
        <v>431</v>
      </c>
    </row>
    <row r="20" spans="1:35">
      <c r="A20" s="17" t="s">
        <v>34</v>
      </c>
      <c r="B20" s="12">
        <v>41831</v>
      </c>
      <c r="C20" s="13">
        <v>9577.51</v>
      </c>
      <c r="D20" s="13">
        <v>12458.58</v>
      </c>
      <c r="E20" s="13">
        <v>8045.92</v>
      </c>
      <c r="F20" s="13">
        <v>3471.58</v>
      </c>
      <c r="G20" s="13">
        <v>7115.5199999999995</v>
      </c>
      <c r="H20" s="13">
        <v>8647.84</v>
      </c>
      <c r="I20" s="13">
        <v>23455.539999999997</v>
      </c>
      <c r="J20" s="13">
        <v>19954.379999999997</v>
      </c>
      <c r="K20" s="13">
        <v>6396.4500000000007</v>
      </c>
      <c r="L20" s="13">
        <v>16586.73</v>
      </c>
      <c r="M20" s="13">
        <v>3308.63</v>
      </c>
      <c r="N20" s="13">
        <v>1026.69</v>
      </c>
      <c r="O20" s="13">
        <v>120045.37</v>
      </c>
      <c r="P20" s="15">
        <v>84</v>
      </c>
      <c r="Q20" s="14">
        <v>1429.1115476190475</v>
      </c>
      <c r="R20" s="8"/>
      <c r="S20" s="16">
        <v>15</v>
      </c>
      <c r="T20" s="18">
        <v>21436.673214285714</v>
      </c>
      <c r="U20" s="47">
        <f>+INGENIERIA!E20</f>
        <v>2200.0500000000002</v>
      </c>
      <c r="V20" s="47">
        <f t="shared" si="0"/>
        <v>19236.623214285715</v>
      </c>
      <c r="W20" s="53"/>
      <c r="X20" s="82">
        <f>+INGENIERIA!E20</f>
        <v>2200.0500000000002</v>
      </c>
      <c r="Y20" s="82">
        <f t="shared" si="1"/>
        <v>44.001000000000005</v>
      </c>
      <c r="Z20" s="82">
        <f t="shared" si="2"/>
        <v>110.00250000000001</v>
      </c>
      <c r="AA20" s="82">
        <f t="shared" si="3"/>
        <v>2354.0535000000004</v>
      </c>
      <c r="AB20" s="82">
        <f t="shared" si="4"/>
        <v>376.64856000000009</v>
      </c>
      <c r="AC20" s="82">
        <f t="shared" si="5"/>
        <v>2730.7020600000005</v>
      </c>
      <c r="AD20" s="83"/>
      <c r="AE20" s="82">
        <f t="shared" si="6"/>
        <v>19236.623214285715</v>
      </c>
      <c r="AF20" s="82">
        <f t="shared" si="7"/>
        <v>3077.8597142857143</v>
      </c>
      <c r="AG20" s="82">
        <f t="shared" si="8"/>
        <v>22314.48292857143</v>
      </c>
      <c r="AI20" s="164" t="s">
        <v>431</v>
      </c>
    </row>
    <row r="21" spans="1:35" s="164" customFormat="1">
      <c r="A21" s="17" t="s">
        <v>417</v>
      </c>
      <c r="B21" s="12">
        <v>32540</v>
      </c>
      <c r="C21" s="13">
        <v>1471.56</v>
      </c>
      <c r="D21" s="13">
        <v>1516.69</v>
      </c>
      <c r="E21" s="13">
        <v>1516.69</v>
      </c>
      <c r="F21" s="13">
        <v>1516.69</v>
      </c>
      <c r="G21" s="13">
        <v>1516.69</v>
      </c>
      <c r="H21" s="13">
        <v>1516.69</v>
      </c>
      <c r="I21" s="13">
        <v>1516.69</v>
      </c>
      <c r="J21" s="13">
        <v>1516.69</v>
      </c>
      <c r="K21" s="13">
        <v>1516.69</v>
      </c>
      <c r="L21" s="13">
        <v>1516.69</v>
      </c>
      <c r="M21" s="13">
        <v>1516.69</v>
      </c>
      <c r="N21" s="13">
        <v>1516.69</v>
      </c>
      <c r="O21" s="13">
        <v>18155.150000000001</v>
      </c>
      <c r="P21" s="15">
        <v>84</v>
      </c>
      <c r="Q21" s="14">
        <v>216.13273809523812</v>
      </c>
      <c r="R21" s="8"/>
      <c r="S21" s="16">
        <v>15</v>
      </c>
      <c r="T21" s="18">
        <v>3241.991071428572</v>
      </c>
      <c r="U21" s="47">
        <f>+INGENIERIA!E21</f>
        <v>0</v>
      </c>
      <c r="V21" s="47">
        <f t="shared" ref="V21" si="9">+T21-U21</f>
        <v>3241.991071428572</v>
      </c>
      <c r="X21" s="82">
        <f>+INGENIERIA!E21</f>
        <v>0</v>
      </c>
      <c r="Y21" s="82">
        <f t="shared" ref="Y21" si="10">+X21*2%</f>
        <v>0</v>
      </c>
      <c r="Z21" s="82">
        <f t="shared" ref="Z21" si="11">+X21*5%</f>
        <v>0</v>
      </c>
      <c r="AA21" s="82">
        <f t="shared" ref="AA21" si="12">SUM(X21:Z21)</f>
        <v>0</v>
      </c>
      <c r="AB21" s="82">
        <f t="shared" ref="AB21" si="13">+AA21*0.16</f>
        <v>0</v>
      </c>
      <c r="AC21" s="82">
        <f t="shared" ref="AC21" si="14">+AA21+AB21</f>
        <v>0</v>
      </c>
      <c r="AD21" s="83"/>
      <c r="AE21" s="82">
        <f t="shared" ref="AE21" si="15">+V21</f>
        <v>3241.991071428572</v>
      </c>
      <c r="AF21" s="82">
        <f t="shared" ref="AF21" si="16">+AE21*0.16</f>
        <v>518.71857142857152</v>
      </c>
      <c r="AG21" s="82">
        <f t="shared" ref="AG21" si="17">+AE21+AF21</f>
        <v>3760.7096428571435</v>
      </c>
      <c r="AI21" s="164" t="s">
        <v>435</v>
      </c>
    </row>
    <row r="22" spans="1:35" s="27" customFormat="1">
      <c r="A22" s="76" t="s">
        <v>202</v>
      </c>
      <c r="B22" s="22">
        <v>39699</v>
      </c>
      <c r="C22" s="23">
        <v>4621.5599999999995</v>
      </c>
      <c r="D22" s="23">
        <v>9076.6899999999987</v>
      </c>
      <c r="E22" s="23">
        <v>42775.270000000004</v>
      </c>
      <c r="F22" s="23">
        <v>4666.6899999999996</v>
      </c>
      <c r="G22" s="23">
        <v>4621.5599999999995</v>
      </c>
      <c r="H22" s="23">
        <v>8054.23</v>
      </c>
      <c r="I22" s="23">
        <v>21828.329999999998</v>
      </c>
      <c r="J22" s="23">
        <v>103777.44</v>
      </c>
      <c r="K22" s="23">
        <v>4666.6899999999996</v>
      </c>
      <c r="L22" s="23">
        <v>4621.5599999999995</v>
      </c>
      <c r="M22" s="23">
        <v>9689.77</v>
      </c>
      <c r="N22" s="23">
        <v>17949.07</v>
      </c>
      <c r="O22" s="23">
        <v>236348.86000000002</v>
      </c>
      <c r="P22" s="25">
        <v>84</v>
      </c>
      <c r="Q22" s="26">
        <v>2813.676904761905</v>
      </c>
      <c r="S22" s="28">
        <v>15</v>
      </c>
      <c r="T22" s="24">
        <v>42205.153571428578</v>
      </c>
      <c r="U22" s="90">
        <f>+INGENIERIA!E22</f>
        <v>10000.049999999999</v>
      </c>
      <c r="V22" s="90">
        <f t="shared" si="0"/>
        <v>32205.103571428579</v>
      </c>
      <c r="X22" s="124">
        <f>+INGENIERIA!E22</f>
        <v>10000.049999999999</v>
      </c>
      <c r="Y22" s="124">
        <f t="shared" si="1"/>
        <v>200.00099999999998</v>
      </c>
      <c r="Z22" s="124">
        <f t="shared" si="2"/>
        <v>500.0025</v>
      </c>
      <c r="AA22" s="124">
        <f t="shared" si="3"/>
        <v>10700.0535</v>
      </c>
      <c r="AB22" s="124">
        <f t="shared" si="4"/>
        <v>1712.00856</v>
      </c>
      <c r="AC22" s="124">
        <f t="shared" si="5"/>
        <v>12412.06206</v>
      </c>
      <c r="AD22" s="125"/>
      <c r="AE22" s="124">
        <f t="shared" si="6"/>
        <v>32205.103571428579</v>
      </c>
      <c r="AF22" s="124">
        <f t="shared" si="7"/>
        <v>5152.8165714285724</v>
      </c>
      <c r="AG22" s="124">
        <f t="shared" si="8"/>
        <v>37357.920142857154</v>
      </c>
      <c r="AI22" s="27" t="s">
        <v>431</v>
      </c>
    </row>
    <row r="23" spans="1:35">
      <c r="A23" s="17" t="s">
        <v>36</v>
      </c>
      <c r="B23" s="12">
        <v>42332</v>
      </c>
      <c r="C23" s="13">
        <v>1971.49</v>
      </c>
      <c r="D23" s="13">
        <v>2869.31</v>
      </c>
      <c r="E23" s="13">
        <v>1026.69</v>
      </c>
      <c r="F23" s="13">
        <v>2422.84</v>
      </c>
      <c r="G23" s="13">
        <v>2888.88</v>
      </c>
      <c r="H23" s="13">
        <v>2514.2799999999997</v>
      </c>
      <c r="I23" s="13">
        <v>1026.69</v>
      </c>
      <c r="J23" s="13">
        <v>10936.210000000001</v>
      </c>
      <c r="K23" s="13">
        <v>4954.54</v>
      </c>
      <c r="L23" s="13">
        <v>8838.1</v>
      </c>
      <c r="M23" s="13">
        <v>1026.69</v>
      </c>
      <c r="N23" s="13">
        <v>9237.7300000000014</v>
      </c>
      <c r="O23" s="13">
        <v>49713.450000000004</v>
      </c>
      <c r="P23" s="15">
        <v>84</v>
      </c>
      <c r="Q23" s="14">
        <v>591.82678571428573</v>
      </c>
      <c r="R23" s="8"/>
      <c r="S23" s="16">
        <v>15</v>
      </c>
      <c r="T23" s="18">
        <v>8877.4017857142862</v>
      </c>
      <c r="U23" s="47">
        <f>+INGENIERIA!E23</f>
        <v>2200.0500000000002</v>
      </c>
      <c r="V23" s="47">
        <f t="shared" si="0"/>
        <v>6677.3517857142861</v>
      </c>
      <c r="W23" s="53"/>
      <c r="X23" s="82">
        <f>+INGENIERIA!E23</f>
        <v>2200.0500000000002</v>
      </c>
      <c r="Y23" s="82">
        <f t="shared" si="1"/>
        <v>44.001000000000005</v>
      </c>
      <c r="Z23" s="82">
        <f t="shared" si="2"/>
        <v>110.00250000000001</v>
      </c>
      <c r="AA23" s="82">
        <f t="shared" si="3"/>
        <v>2354.0535000000004</v>
      </c>
      <c r="AB23" s="82">
        <f t="shared" si="4"/>
        <v>376.64856000000009</v>
      </c>
      <c r="AC23" s="82">
        <f t="shared" si="5"/>
        <v>2730.7020600000005</v>
      </c>
      <c r="AD23" s="83"/>
      <c r="AE23" s="82">
        <f t="shared" si="6"/>
        <v>6677.3517857142861</v>
      </c>
      <c r="AF23" s="82">
        <f t="shared" si="7"/>
        <v>1068.3762857142858</v>
      </c>
      <c r="AG23" s="82">
        <f t="shared" si="8"/>
        <v>7745.7280714285716</v>
      </c>
      <c r="AI23" s="164" t="s">
        <v>433</v>
      </c>
    </row>
    <row r="24" spans="1:35">
      <c r="A24" s="17" t="s">
        <v>38</v>
      </c>
      <c r="B24" s="12">
        <v>42437</v>
      </c>
      <c r="C24" s="13">
        <v>1662.43</v>
      </c>
      <c r="D24" s="13">
        <v>2367.8500000000004</v>
      </c>
      <c r="E24" s="13">
        <v>1026.69</v>
      </c>
      <c r="F24" s="13">
        <v>3025.23</v>
      </c>
      <c r="G24" s="13">
        <v>1818.13</v>
      </c>
      <c r="H24" s="13">
        <v>1026.69</v>
      </c>
      <c r="I24" s="13">
        <v>1026.69</v>
      </c>
      <c r="J24" s="13">
        <v>2050.4</v>
      </c>
      <c r="K24" s="13">
        <v>6129.6</v>
      </c>
      <c r="L24" s="13">
        <v>981.56000000000006</v>
      </c>
      <c r="M24" s="13">
        <v>9586.52</v>
      </c>
      <c r="N24" s="13">
        <v>4735.83</v>
      </c>
      <c r="O24" s="13">
        <v>35437.620000000003</v>
      </c>
      <c r="P24" s="15">
        <v>84</v>
      </c>
      <c r="Q24" s="14">
        <v>421.87642857142862</v>
      </c>
      <c r="R24" s="8"/>
      <c r="S24" s="16">
        <v>12.246575342465754</v>
      </c>
      <c r="T24" s="18">
        <v>5166.5414677103727</v>
      </c>
      <c r="U24" s="47">
        <f>+INGENIERIA!E24</f>
        <v>1783.01</v>
      </c>
      <c r="V24" s="47">
        <f t="shared" si="0"/>
        <v>3383.5314677103725</v>
      </c>
      <c r="W24" s="53"/>
      <c r="X24" s="82">
        <f>+INGENIERIA!E24</f>
        <v>1783.01</v>
      </c>
      <c r="Y24" s="82">
        <f t="shared" si="1"/>
        <v>35.660200000000003</v>
      </c>
      <c r="Z24" s="82">
        <f t="shared" si="2"/>
        <v>89.150500000000008</v>
      </c>
      <c r="AA24" s="82">
        <f t="shared" si="3"/>
        <v>1907.8207</v>
      </c>
      <c r="AB24" s="82">
        <f t="shared" si="4"/>
        <v>305.25131199999998</v>
      </c>
      <c r="AC24" s="82">
        <f t="shared" si="5"/>
        <v>2213.0720120000001</v>
      </c>
      <c r="AD24" s="83"/>
      <c r="AE24" s="82">
        <f t="shared" si="6"/>
        <v>3383.5314677103725</v>
      </c>
      <c r="AF24" s="82">
        <f t="shared" si="7"/>
        <v>541.36503483365959</v>
      </c>
      <c r="AG24" s="82">
        <f t="shared" si="8"/>
        <v>3924.896502544032</v>
      </c>
      <c r="AI24" s="164" t="s">
        <v>431</v>
      </c>
    </row>
    <row r="25" spans="1:35">
      <c r="A25" s="17" t="s">
        <v>40</v>
      </c>
      <c r="B25" s="12">
        <v>42205</v>
      </c>
      <c r="C25" s="13">
        <v>1471.56</v>
      </c>
      <c r="D25" s="13">
        <v>1516.69</v>
      </c>
      <c r="E25" s="13">
        <v>1949.69</v>
      </c>
      <c r="F25" s="13">
        <v>1516.69</v>
      </c>
      <c r="G25" s="13">
        <v>1471.56</v>
      </c>
      <c r="H25" s="13">
        <v>1516.69</v>
      </c>
      <c r="I25" s="13">
        <v>1516.69</v>
      </c>
      <c r="J25" s="13">
        <v>1516.69</v>
      </c>
      <c r="K25" s="13">
        <v>1516.69</v>
      </c>
      <c r="L25" s="13">
        <v>1218.7799999999997</v>
      </c>
      <c r="M25" s="13">
        <v>1516.69</v>
      </c>
      <c r="N25" s="13">
        <v>1916.69</v>
      </c>
      <c r="O25" s="13">
        <v>18645.11</v>
      </c>
      <c r="P25" s="15">
        <v>84</v>
      </c>
      <c r="Q25" s="14">
        <v>221.96559523809523</v>
      </c>
      <c r="R25" s="8"/>
      <c r="S25" s="16">
        <v>15</v>
      </c>
      <c r="T25" s="18">
        <v>3329.4839285714284</v>
      </c>
      <c r="U25" s="47">
        <f>+INGENIERIA!E25</f>
        <v>3250.05</v>
      </c>
      <c r="V25" s="47">
        <f t="shared" si="0"/>
        <v>79.433928571428169</v>
      </c>
      <c r="W25" s="53"/>
      <c r="X25" s="82">
        <f>+INGENIERIA!E25</f>
        <v>3250.05</v>
      </c>
      <c r="Y25" s="82">
        <f t="shared" si="1"/>
        <v>65.001000000000005</v>
      </c>
      <c r="Z25" s="82">
        <f t="shared" si="2"/>
        <v>162.50250000000003</v>
      </c>
      <c r="AA25" s="82">
        <f t="shared" si="3"/>
        <v>3477.5535000000004</v>
      </c>
      <c r="AB25" s="82">
        <f t="shared" si="4"/>
        <v>556.40856000000008</v>
      </c>
      <c r="AC25" s="82">
        <f t="shared" si="5"/>
        <v>4033.9620600000007</v>
      </c>
      <c r="AD25" s="83"/>
      <c r="AE25" s="82">
        <f t="shared" si="6"/>
        <v>79.433928571428169</v>
      </c>
      <c r="AF25" s="82">
        <f t="shared" si="7"/>
        <v>12.709428571428507</v>
      </c>
      <c r="AG25" s="82">
        <f t="shared" si="8"/>
        <v>92.143357142856672</v>
      </c>
      <c r="AI25" s="164" t="s">
        <v>436</v>
      </c>
    </row>
    <row r="26" spans="1:35">
      <c r="A26" s="17" t="s">
        <v>42</v>
      </c>
      <c r="B26" s="12">
        <v>42476</v>
      </c>
      <c r="C26" s="13">
        <v>1471.56</v>
      </c>
      <c r="D26" s="13">
        <v>1516.69</v>
      </c>
      <c r="E26" s="13">
        <v>1866.69</v>
      </c>
      <c r="F26" s="13">
        <v>1516.69</v>
      </c>
      <c r="G26" s="13">
        <v>1471.56</v>
      </c>
      <c r="H26" s="13">
        <v>1516.69</v>
      </c>
      <c r="I26" s="13">
        <v>1516.69</v>
      </c>
      <c r="J26" s="13">
        <v>1706.69</v>
      </c>
      <c r="K26" s="13">
        <v>1516.69</v>
      </c>
      <c r="L26" s="13">
        <v>1471.56</v>
      </c>
      <c r="M26" s="13">
        <v>1622.26</v>
      </c>
      <c r="N26" s="13">
        <v>1686.69</v>
      </c>
      <c r="O26" s="13">
        <v>18880.46</v>
      </c>
      <c r="P26" s="15">
        <v>84</v>
      </c>
      <c r="Q26" s="14">
        <v>224.76738095238093</v>
      </c>
      <c r="R26" s="8"/>
      <c r="S26" s="16">
        <v>10.643835616438356</v>
      </c>
      <c r="T26" s="18">
        <v>2392.3870547945203</v>
      </c>
      <c r="U26" s="47">
        <f>+INGENIERIA!E26</f>
        <v>2285.75</v>
      </c>
      <c r="V26" s="47">
        <f t="shared" si="0"/>
        <v>106.63705479452028</v>
      </c>
      <c r="W26" s="53"/>
      <c r="X26" s="82">
        <f>+INGENIERIA!E26</f>
        <v>2285.75</v>
      </c>
      <c r="Y26" s="82">
        <f t="shared" si="1"/>
        <v>45.715000000000003</v>
      </c>
      <c r="Z26" s="82">
        <f t="shared" si="2"/>
        <v>114.28750000000001</v>
      </c>
      <c r="AA26" s="82">
        <f t="shared" si="3"/>
        <v>2445.7525000000001</v>
      </c>
      <c r="AB26" s="82">
        <f t="shared" si="4"/>
        <v>391.32040000000001</v>
      </c>
      <c r="AC26" s="82">
        <f t="shared" si="5"/>
        <v>2837.0729000000001</v>
      </c>
      <c r="AD26" s="83"/>
      <c r="AE26" s="82">
        <f t="shared" si="6"/>
        <v>106.63705479452028</v>
      </c>
      <c r="AF26" s="82">
        <f t="shared" si="7"/>
        <v>17.061928767123245</v>
      </c>
      <c r="AG26" s="82">
        <f t="shared" si="8"/>
        <v>123.69898356164353</v>
      </c>
      <c r="AI26" s="164" t="s">
        <v>436</v>
      </c>
    </row>
    <row r="27" spans="1:35">
      <c r="A27" s="17" t="s">
        <v>44</v>
      </c>
      <c r="B27" s="12">
        <v>42514</v>
      </c>
      <c r="C27" s="13">
        <v>2147.5500000000002</v>
      </c>
      <c r="D27" s="13">
        <v>2088.35</v>
      </c>
      <c r="E27" s="13">
        <v>2586.87</v>
      </c>
      <c r="F27" s="13">
        <v>2720.89</v>
      </c>
      <c r="G27" s="13">
        <v>2261.27</v>
      </c>
      <c r="H27" s="13">
        <v>2626.17</v>
      </c>
      <c r="I27" s="13">
        <v>3054.35</v>
      </c>
      <c r="J27" s="13">
        <v>2391.6999999999998</v>
      </c>
      <c r="K27" s="13">
        <v>2066.14</v>
      </c>
      <c r="L27" s="13">
        <v>2881.56</v>
      </c>
      <c r="M27" s="13">
        <v>3240.04</v>
      </c>
      <c r="N27" s="13">
        <v>1739.88</v>
      </c>
      <c r="O27" s="13">
        <v>29804.770000000004</v>
      </c>
      <c r="P27" s="15">
        <v>84</v>
      </c>
      <c r="Q27" s="14">
        <v>354.81869047619051</v>
      </c>
      <c r="R27" s="8"/>
      <c r="S27" s="16">
        <v>9.0821917808219172</v>
      </c>
      <c r="T27" s="18">
        <v>3222.5313943248534</v>
      </c>
      <c r="U27" s="47">
        <f>+INGENIERIA!E27</f>
        <v>1496.74</v>
      </c>
      <c r="V27" s="47">
        <f t="shared" si="0"/>
        <v>1725.7913943248534</v>
      </c>
      <c r="W27" s="53"/>
      <c r="X27" s="82">
        <f>+INGENIERIA!E27</f>
        <v>1496.74</v>
      </c>
      <c r="Y27" s="82">
        <f t="shared" si="1"/>
        <v>29.934799999999999</v>
      </c>
      <c r="Z27" s="82">
        <f t="shared" si="2"/>
        <v>74.837000000000003</v>
      </c>
      <c r="AA27" s="82">
        <f t="shared" si="3"/>
        <v>1601.5118</v>
      </c>
      <c r="AB27" s="82">
        <f t="shared" si="4"/>
        <v>256.24188800000002</v>
      </c>
      <c r="AC27" s="82">
        <f t="shared" si="5"/>
        <v>1857.753688</v>
      </c>
      <c r="AD27" s="83"/>
      <c r="AE27" s="82">
        <f t="shared" si="6"/>
        <v>1725.7913943248534</v>
      </c>
      <c r="AF27" s="82">
        <f t="shared" si="7"/>
        <v>276.12662309197657</v>
      </c>
      <c r="AG27" s="82">
        <f t="shared" si="8"/>
        <v>2001.91801741683</v>
      </c>
      <c r="AI27" s="164" t="s">
        <v>432</v>
      </c>
    </row>
    <row r="28" spans="1:35">
      <c r="A28" s="17" t="s">
        <v>46</v>
      </c>
      <c r="B28" s="12">
        <v>41359</v>
      </c>
      <c r="C28" s="13">
        <v>4772.84</v>
      </c>
      <c r="D28" s="13">
        <v>4772.84</v>
      </c>
      <c r="E28" s="13">
        <v>4772.84</v>
      </c>
      <c r="F28" s="13">
        <v>4772.84</v>
      </c>
      <c r="G28" s="13">
        <v>4772.84</v>
      </c>
      <c r="H28" s="13">
        <v>4772.84</v>
      </c>
      <c r="I28" s="13">
        <v>4772.84</v>
      </c>
      <c r="J28" s="13">
        <v>4772.84</v>
      </c>
      <c r="K28" s="13">
        <v>4772.84</v>
      </c>
      <c r="L28" s="13">
        <v>4772.84</v>
      </c>
      <c r="M28" s="13">
        <v>4772.84</v>
      </c>
      <c r="N28" s="13">
        <v>4772.84</v>
      </c>
      <c r="O28" s="13">
        <v>57274.079999999987</v>
      </c>
      <c r="P28" s="15">
        <v>84</v>
      </c>
      <c r="Q28" s="14">
        <v>681.83428571428556</v>
      </c>
      <c r="R28" s="8"/>
      <c r="S28" s="16">
        <v>15</v>
      </c>
      <c r="T28" s="18">
        <v>10227.514285714284</v>
      </c>
      <c r="U28" s="47">
        <f>+INGENIERIA!E28</f>
        <v>3021.99</v>
      </c>
      <c r="V28" s="47">
        <f t="shared" si="0"/>
        <v>7205.5242857142839</v>
      </c>
      <c r="W28" s="53"/>
      <c r="X28" s="82">
        <f>+INGENIERIA!E28</f>
        <v>3021.99</v>
      </c>
      <c r="Y28" s="82">
        <f t="shared" si="1"/>
        <v>60.439799999999998</v>
      </c>
      <c r="Z28" s="82">
        <f t="shared" si="2"/>
        <v>151.09950000000001</v>
      </c>
      <c r="AA28" s="82">
        <f t="shared" si="3"/>
        <v>3233.5292999999997</v>
      </c>
      <c r="AB28" s="82">
        <f t="shared" si="4"/>
        <v>517.364688</v>
      </c>
      <c r="AC28" s="82">
        <f t="shared" si="5"/>
        <v>3750.8939879999998</v>
      </c>
      <c r="AD28" s="83"/>
      <c r="AE28" s="82">
        <f t="shared" si="6"/>
        <v>7205.5242857142839</v>
      </c>
      <c r="AF28" s="82">
        <f t="shared" si="7"/>
        <v>1152.8838857142855</v>
      </c>
      <c r="AG28" s="82">
        <f t="shared" si="8"/>
        <v>8358.4081714285694</v>
      </c>
      <c r="AI28" s="164" t="s">
        <v>431</v>
      </c>
    </row>
    <row r="29" spans="1:35">
      <c r="A29" s="17" t="s">
        <v>48</v>
      </c>
      <c r="B29" s="12">
        <v>42627</v>
      </c>
      <c r="C29" s="13"/>
      <c r="D29" s="13"/>
      <c r="E29" s="13">
        <v>1026.8700000000001</v>
      </c>
      <c r="F29" s="13">
        <v>1026.69</v>
      </c>
      <c r="G29" s="13">
        <v>981.56000000000006</v>
      </c>
      <c r="H29" s="13">
        <v>1026.69</v>
      </c>
      <c r="I29" s="13">
        <v>1026.69</v>
      </c>
      <c r="J29" s="13">
        <v>1026.69</v>
      </c>
      <c r="K29" s="13">
        <v>1026.69</v>
      </c>
      <c r="L29" s="13">
        <v>981.56000000000006</v>
      </c>
      <c r="M29" s="13">
        <v>1026.69</v>
      </c>
      <c r="N29" s="13">
        <v>1026.69</v>
      </c>
      <c r="O29" s="13">
        <v>10176.820000000002</v>
      </c>
      <c r="P29" s="15">
        <v>70</v>
      </c>
      <c r="Q29" s="14">
        <v>145.38314285714287</v>
      </c>
      <c r="R29" s="8"/>
      <c r="S29" s="16">
        <v>4.4383561643835616</v>
      </c>
      <c r="T29" s="18">
        <v>645.26216829745601</v>
      </c>
      <c r="U29" s="47">
        <f>+INGENIERIA!E29</f>
        <v>634.63</v>
      </c>
      <c r="V29" s="47">
        <f t="shared" si="0"/>
        <v>10.632168297456019</v>
      </c>
      <c r="W29" s="53"/>
      <c r="X29" s="82">
        <f>+INGENIERIA!E29</f>
        <v>634.63</v>
      </c>
      <c r="Y29" s="82">
        <f t="shared" si="1"/>
        <v>12.692600000000001</v>
      </c>
      <c r="Z29" s="82">
        <f t="shared" si="2"/>
        <v>31.7315</v>
      </c>
      <c r="AA29" s="82">
        <f t="shared" si="3"/>
        <v>679.05409999999995</v>
      </c>
      <c r="AB29" s="82">
        <f t="shared" si="4"/>
        <v>108.64865599999999</v>
      </c>
      <c r="AC29" s="82">
        <f t="shared" si="5"/>
        <v>787.70275599999991</v>
      </c>
      <c r="AD29" s="83"/>
      <c r="AE29" s="82">
        <f t="shared" si="6"/>
        <v>10.632168297456019</v>
      </c>
      <c r="AF29" s="82">
        <f t="shared" si="7"/>
        <v>1.7011469275929632</v>
      </c>
      <c r="AG29" s="82">
        <f t="shared" si="8"/>
        <v>12.333315225048983</v>
      </c>
      <c r="AI29" s="164" t="s">
        <v>431</v>
      </c>
    </row>
    <row r="30" spans="1:35">
      <c r="A30" s="17" t="s">
        <v>50</v>
      </c>
      <c r="B30" s="12">
        <v>42591</v>
      </c>
      <c r="C30" s="13">
        <v>1401.56</v>
      </c>
      <c r="D30" s="13">
        <v>1486.69</v>
      </c>
      <c r="E30" s="13">
        <v>2533.9700000000003</v>
      </c>
      <c r="F30" s="13">
        <v>2554.75</v>
      </c>
      <c r="G30" s="13">
        <v>1481.56</v>
      </c>
      <c r="H30" s="13">
        <v>1646.69</v>
      </c>
      <c r="I30" s="13">
        <v>1606.69</v>
      </c>
      <c r="J30" s="13">
        <v>3014.8</v>
      </c>
      <c r="K30" s="13">
        <v>1366.69</v>
      </c>
      <c r="L30" s="13">
        <v>1641.56</v>
      </c>
      <c r="M30" s="13">
        <v>1166.69</v>
      </c>
      <c r="N30" s="13">
        <v>1166.69</v>
      </c>
      <c r="O30" s="13">
        <v>21068.34</v>
      </c>
      <c r="P30" s="15">
        <v>84</v>
      </c>
      <c r="Q30" s="14">
        <v>250.81357142857144</v>
      </c>
      <c r="R30" s="8"/>
      <c r="S30" s="16">
        <v>5.9178082191780819</v>
      </c>
      <c r="T30" s="18">
        <v>1484.2666144814089</v>
      </c>
      <c r="U30" s="47">
        <f>+INGENIERIA!E30</f>
        <v>1253.95</v>
      </c>
      <c r="V30" s="47">
        <f t="shared" si="0"/>
        <v>230.31661448140881</v>
      </c>
      <c r="W30" s="53"/>
      <c r="X30" s="82">
        <f>+INGENIERIA!E30</f>
        <v>1253.95</v>
      </c>
      <c r="Y30" s="82">
        <f t="shared" si="1"/>
        <v>25.079000000000001</v>
      </c>
      <c r="Z30" s="82">
        <f t="shared" si="2"/>
        <v>62.697500000000005</v>
      </c>
      <c r="AA30" s="82">
        <f t="shared" si="3"/>
        <v>1341.7265</v>
      </c>
      <c r="AB30" s="82">
        <f t="shared" si="4"/>
        <v>214.67624000000001</v>
      </c>
      <c r="AC30" s="82">
        <f t="shared" si="5"/>
        <v>1556.40274</v>
      </c>
      <c r="AD30" s="83"/>
      <c r="AE30" s="82">
        <f t="shared" si="6"/>
        <v>230.31661448140881</v>
      </c>
      <c r="AF30" s="82">
        <f t="shared" si="7"/>
        <v>36.850658317025413</v>
      </c>
      <c r="AG30" s="82">
        <f t="shared" si="8"/>
        <v>267.16727279843423</v>
      </c>
      <c r="AI30" s="164" t="s">
        <v>434</v>
      </c>
    </row>
    <row r="31" spans="1:35">
      <c r="A31" s="17" t="s">
        <v>246</v>
      </c>
      <c r="B31" s="12">
        <v>42199</v>
      </c>
      <c r="C31" s="13">
        <v>1516.62</v>
      </c>
      <c r="D31" s="13">
        <v>1516.62</v>
      </c>
      <c r="E31" s="13">
        <v>1516.62</v>
      </c>
      <c r="F31" s="13">
        <v>1516.62</v>
      </c>
      <c r="G31" s="13">
        <v>1516.62</v>
      </c>
      <c r="H31" s="13">
        <v>1516.62</v>
      </c>
      <c r="I31" s="13">
        <v>1516.62</v>
      </c>
      <c r="J31" s="13">
        <v>1516.62</v>
      </c>
      <c r="K31" s="13">
        <v>433.33</v>
      </c>
      <c r="L31" s="13">
        <v>1516.66</v>
      </c>
      <c r="M31" s="13">
        <v>1516.66</v>
      </c>
      <c r="N31" s="13">
        <v>2565.66</v>
      </c>
      <c r="O31" s="13">
        <v>18165.269999999997</v>
      </c>
      <c r="P31" s="15">
        <v>84</v>
      </c>
      <c r="Q31" s="14">
        <v>216.25321428571425</v>
      </c>
      <c r="R31" s="8"/>
      <c r="S31" s="16">
        <v>15</v>
      </c>
      <c r="T31" s="18">
        <v>3243.7982142857136</v>
      </c>
      <c r="U31" s="47">
        <f>+INGENIERIA!E31</f>
        <v>0</v>
      </c>
      <c r="V31" s="47">
        <f t="shared" si="0"/>
        <v>3243.7982142857136</v>
      </c>
      <c r="W31" s="53"/>
      <c r="X31" s="82">
        <f>+INGENIERIA!E31</f>
        <v>0</v>
      </c>
      <c r="Y31" s="82">
        <f t="shared" si="1"/>
        <v>0</v>
      </c>
      <c r="Z31" s="82">
        <f t="shared" si="2"/>
        <v>0</v>
      </c>
      <c r="AA31" s="82">
        <f t="shared" si="3"/>
        <v>0</v>
      </c>
      <c r="AB31" s="82">
        <f t="shared" si="4"/>
        <v>0</v>
      </c>
      <c r="AC31" s="82">
        <f t="shared" si="5"/>
        <v>0</v>
      </c>
      <c r="AD31" s="83"/>
      <c r="AE31" s="82">
        <f t="shared" si="6"/>
        <v>3243.7982142857136</v>
      </c>
      <c r="AF31" s="82">
        <f t="shared" si="7"/>
        <v>519.0077142857142</v>
      </c>
      <c r="AG31" s="82">
        <f t="shared" si="8"/>
        <v>3762.805928571428</v>
      </c>
      <c r="AI31" s="164" t="s">
        <v>435</v>
      </c>
    </row>
    <row r="32" spans="1:35">
      <c r="A32" s="17" t="s">
        <v>52</v>
      </c>
      <c r="B32" s="12">
        <v>42604</v>
      </c>
      <c r="C32" s="13">
        <v>1121.1399999999999</v>
      </c>
      <c r="D32" s="13">
        <v>1735.8899999999999</v>
      </c>
      <c r="E32" s="13">
        <v>1166.27</v>
      </c>
      <c r="F32" s="13">
        <v>2342.9</v>
      </c>
      <c r="G32" s="13">
        <v>1121.1399999999999</v>
      </c>
      <c r="H32" s="13">
        <v>1166.27</v>
      </c>
      <c r="I32" s="13">
        <v>1166.27</v>
      </c>
      <c r="J32" s="13">
        <v>1166.27</v>
      </c>
      <c r="K32" s="13">
        <v>2270.98</v>
      </c>
      <c r="L32" s="13">
        <v>1121.1399999999999</v>
      </c>
      <c r="M32" s="13">
        <v>1700.6</v>
      </c>
      <c r="N32" s="13">
        <v>1691.8</v>
      </c>
      <c r="O32" s="13">
        <v>17770.670000000002</v>
      </c>
      <c r="P32" s="15">
        <v>84</v>
      </c>
      <c r="Q32" s="14">
        <v>211.55559523809526</v>
      </c>
      <c r="R32" s="8"/>
      <c r="S32" s="16">
        <v>5.3835616438356162</v>
      </c>
      <c r="T32" s="18">
        <v>1138.9225880626225</v>
      </c>
      <c r="U32" s="47">
        <f>+INGENIERIA!E32</f>
        <v>878.82</v>
      </c>
      <c r="V32" s="47">
        <f t="shared" si="0"/>
        <v>260.10258806262243</v>
      </c>
      <c r="W32" s="53"/>
      <c r="X32" s="82">
        <f>+INGENIERIA!E32</f>
        <v>878.82</v>
      </c>
      <c r="Y32" s="82">
        <f t="shared" si="1"/>
        <v>17.576400000000003</v>
      </c>
      <c r="Z32" s="82">
        <f t="shared" si="2"/>
        <v>43.941000000000003</v>
      </c>
      <c r="AA32" s="82">
        <f t="shared" si="3"/>
        <v>940.33740000000012</v>
      </c>
      <c r="AB32" s="82">
        <f t="shared" si="4"/>
        <v>150.45398400000002</v>
      </c>
      <c r="AC32" s="82">
        <f t="shared" si="5"/>
        <v>1090.7913840000001</v>
      </c>
      <c r="AD32" s="83"/>
      <c r="AE32" s="82">
        <f t="shared" si="6"/>
        <v>260.10258806262243</v>
      </c>
      <c r="AF32" s="82">
        <f t="shared" si="7"/>
        <v>41.616414090019589</v>
      </c>
      <c r="AG32" s="82">
        <f t="shared" si="8"/>
        <v>301.71900215264202</v>
      </c>
      <c r="AI32" s="164" t="s">
        <v>432</v>
      </c>
    </row>
    <row r="33" spans="1:35">
      <c r="A33" s="17" t="s">
        <v>54</v>
      </c>
      <c r="B33" s="12">
        <v>42413</v>
      </c>
      <c r="C33" s="13">
        <v>1624.0500000000002</v>
      </c>
      <c r="D33" s="13">
        <v>4315.58</v>
      </c>
      <c r="E33" s="13">
        <v>1026.69</v>
      </c>
      <c r="F33" s="13">
        <v>9015.61</v>
      </c>
      <c r="G33" s="13">
        <v>981.56000000000006</v>
      </c>
      <c r="H33" s="13">
        <v>1207.93</v>
      </c>
      <c r="I33" s="13">
        <v>5197.5599999999995</v>
      </c>
      <c r="J33" s="13">
        <v>5800.76</v>
      </c>
      <c r="K33" s="13">
        <v>2253.1800000000003</v>
      </c>
      <c r="L33" s="13">
        <v>2195.5</v>
      </c>
      <c r="M33" s="13">
        <v>3043.45</v>
      </c>
      <c r="N33" s="13">
        <v>1026.69</v>
      </c>
      <c r="O33" s="13">
        <v>37688.560000000005</v>
      </c>
      <c r="P33" s="15">
        <v>84</v>
      </c>
      <c r="Q33" s="14">
        <v>448.6733333333334</v>
      </c>
      <c r="R33" s="8"/>
      <c r="S33" s="16">
        <v>13.232876712328768</v>
      </c>
      <c r="T33" s="18">
        <v>5937.2389041095903</v>
      </c>
      <c r="U33" s="47">
        <f>+INGENIERIA!E33</f>
        <v>1928.07</v>
      </c>
      <c r="V33" s="47">
        <f t="shared" si="0"/>
        <v>4009.1689041095906</v>
      </c>
      <c r="W33" s="53"/>
      <c r="X33" s="82">
        <f>+INGENIERIA!E33</f>
        <v>1928.07</v>
      </c>
      <c r="Y33" s="82">
        <f t="shared" si="1"/>
        <v>38.561399999999999</v>
      </c>
      <c r="Z33" s="82">
        <f t="shared" si="2"/>
        <v>96.403500000000008</v>
      </c>
      <c r="AA33" s="82">
        <f t="shared" si="3"/>
        <v>2063.0349000000001</v>
      </c>
      <c r="AB33" s="82">
        <f t="shared" si="4"/>
        <v>330.08558400000004</v>
      </c>
      <c r="AC33" s="82">
        <f t="shared" si="5"/>
        <v>2393.120484</v>
      </c>
      <c r="AD33" s="83"/>
      <c r="AE33" s="82">
        <f t="shared" si="6"/>
        <v>4009.1689041095906</v>
      </c>
      <c r="AF33" s="82">
        <f t="shared" si="7"/>
        <v>641.46702465753447</v>
      </c>
      <c r="AG33" s="82">
        <f t="shared" si="8"/>
        <v>4650.6359287671248</v>
      </c>
      <c r="AI33" s="164" t="s">
        <v>431</v>
      </c>
    </row>
    <row r="34" spans="1:35">
      <c r="A34" s="17" t="s">
        <v>56</v>
      </c>
      <c r="B34" s="12">
        <v>42532</v>
      </c>
      <c r="C34" s="13">
        <v>981.56000000000006</v>
      </c>
      <c r="D34" s="13">
        <v>1026.69</v>
      </c>
      <c r="E34" s="13">
        <v>4018.86</v>
      </c>
      <c r="F34" s="13">
        <v>13787.810000000001</v>
      </c>
      <c r="G34" s="13">
        <v>981.56000000000006</v>
      </c>
      <c r="H34" s="13">
        <v>1026.69</v>
      </c>
      <c r="I34" s="13">
        <v>1026.69</v>
      </c>
      <c r="J34" s="13">
        <v>12115.77</v>
      </c>
      <c r="K34" s="13">
        <v>1026.69</v>
      </c>
      <c r="L34" s="13">
        <v>981.56000000000006</v>
      </c>
      <c r="M34" s="13">
        <v>12396.06</v>
      </c>
      <c r="N34" s="13">
        <v>2026.69</v>
      </c>
      <c r="O34" s="13">
        <v>51396.630000000005</v>
      </c>
      <c r="P34" s="15">
        <v>84</v>
      </c>
      <c r="Q34" s="14">
        <v>611.86464285714294</v>
      </c>
      <c r="R34" s="8"/>
      <c r="S34" s="16">
        <v>8.3424657534246567</v>
      </c>
      <c r="T34" s="18">
        <v>5104.4598287671233</v>
      </c>
      <c r="U34" s="47">
        <f>+INGENIERIA!E34</f>
        <v>1208.82</v>
      </c>
      <c r="V34" s="47">
        <f t="shared" si="0"/>
        <v>3895.6398287671236</v>
      </c>
      <c r="W34" s="53"/>
      <c r="X34" s="82">
        <f>+INGENIERIA!E34</f>
        <v>1208.82</v>
      </c>
      <c r="Y34" s="82">
        <f t="shared" si="1"/>
        <v>24.176400000000001</v>
      </c>
      <c r="Z34" s="82">
        <f t="shared" si="2"/>
        <v>60.441000000000003</v>
      </c>
      <c r="AA34" s="82">
        <f t="shared" si="3"/>
        <v>1293.4374</v>
      </c>
      <c r="AB34" s="82">
        <f t="shared" si="4"/>
        <v>206.949984</v>
      </c>
      <c r="AC34" s="82">
        <f t="shared" si="5"/>
        <v>1500.3873840000001</v>
      </c>
      <c r="AD34" s="83"/>
      <c r="AE34" s="82">
        <f t="shared" si="6"/>
        <v>3895.6398287671236</v>
      </c>
      <c r="AF34" s="82">
        <f t="shared" si="7"/>
        <v>623.30237260273975</v>
      </c>
      <c r="AG34" s="82">
        <f t="shared" si="8"/>
        <v>4518.9422013698631</v>
      </c>
      <c r="AI34" s="164" t="s">
        <v>431</v>
      </c>
    </row>
    <row r="35" spans="1:35">
      <c r="A35" s="17" t="s">
        <v>58</v>
      </c>
      <c r="B35" s="12">
        <v>42520</v>
      </c>
      <c r="C35" s="13">
        <v>981.56000000000006</v>
      </c>
      <c r="D35" s="13">
        <v>4696.76</v>
      </c>
      <c r="E35" s="13">
        <v>1026.69</v>
      </c>
      <c r="F35" s="13">
        <v>3841.44</v>
      </c>
      <c r="G35" s="13">
        <v>981.56000000000006</v>
      </c>
      <c r="H35" s="13">
        <v>1026.69</v>
      </c>
      <c r="I35" s="13">
        <v>1026.69</v>
      </c>
      <c r="J35" s="13">
        <v>1453.18</v>
      </c>
      <c r="K35" s="13">
        <v>1026.69</v>
      </c>
      <c r="L35" s="13">
        <v>4222.03</v>
      </c>
      <c r="M35" s="13">
        <v>1026.69</v>
      </c>
      <c r="N35" s="13">
        <v>1026.69</v>
      </c>
      <c r="O35" s="13">
        <v>22336.67</v>
      </c>
      <c r="P35" s="15">
        <v>84</v>
      </c>
      <c r="Q35" s="14">
        <v>265.91273809523807</v>
      </c>
      <c r="R35" s="8"/>
      <c r="S35" s="16">
        <v>8.8356164383561637</v>
      </c>
      <c r="T35" s="18">
        <v>2349.5029598825827</v>
      </c>
      <c r="U35" s="47">
        <f>+INGENIERIA!E35</f>
        <v>1281.3499999999999</v>
      </c>
      <c r="V35" s="47">
        <f t="shared" si="0"/>
        <v>1068.1529598825828</v>
      </c>
      <c r="W35" s="53"/>
      <c r="X35" s="82">
        <f>+INGENIERIA!E35</f>
        <v>1281.3499999999999</v>
      </c>
      <c r="Y35" s="82">
        <f t="shared" si="1"/>
        <v>25.626999999999999</v>
      </c>
      <c r="Z35" s="82">
        <f t="shared" si="2"/>
        <v>64.067499999999995</v>
      </c>
      <c r="AA35" s="82">
        <f t="shared" si="3"/>
        <v>1371.0445</v>
      </c>
      <c r="AB35" s="82">
        <f t="shared" si="4"/>
        <v>219.36712</v>
      </c>
      <c r="AC35" s="82">
        <f t="shared" si="5"/>
        <v>1590.4116199999999</v>
      </c>
      <c r="AD35" s="83"/>
      <c r="AE35" s="82">
        <f t="shared" si="6"/>
        <v>1068.1529598825828</v>
      </c>
      <c r="AF35" s="82">
        <f t="shared" si="7"/>
        <v>170.90447358121324</v>
      </c>
      <c r="AG35" s="82">
        <f t="shared" si="8"/>
        <v>1239.0574334637961</v>
      </c>
      <c r="AI35" s="164" t="s">
        <v>431</v>
      </c>
    </row>
    <row r="36" spans="1:35">
      <c r="A36" s="17" t="s">
        <v>60</v>
      </c>
      <c r="B36" s="12">
        <v>42010</v>
      </c>
      <c r="C36" s="19"/>
      <c r="D36" s="19"/>
      <c r="E36" s="19"/>
      <c r="F36" s="13"/>
      <c r="G36" s="13"/>
      <c r="H36" s="13"/>
      <c r="I36" s="13"/>
      <c r="J36" s="13"/>
      <c r="K36" s="13"/>
      <c r="L36" s="13"/>
      <c r="M36" s="13"/>
      <c r="N36" s="13"/>
      <c r="O36" s="13">
        <v>0</v>
      </c>
      <c r="P36" s="15"/>
      <c r="Q36" s="14" t="e">
        <v>#DIV/0!</v>
      </c>
      <c r="R36" s="8"/>
      <c r="S36" s="16">
        <v>15</v>
      </c>
      <c r="T36" s="18">
        <v>1333.35</v>
      </c>
      <c r="U36" s="47">
        <f>+INGENIERIA!E36</f>
        <v>1333.35</v>
      </c>
      <c r="V36" s="47">
        <f t="shared" si="0"/>
        <v>0</v>
      </c>
      <c r="W36" s="53"/>
      <c r="X36" s="82">
        <f>+INGENIERIA!E36</f>
        <v>1333.35</v>
      </c>
      <c r="Y36" s="82">
        <f t="shared" si="1"/>
        <v>26.666999999999998</v>
      </c>
      <c r="Z36" s="82">
        <f t="shared" si="2"/>
        <v>66.667500000000004</v>
      </c>
      <c r="AA36" s="82">
        <f t="shared" si="3"/>
        <v>1426.6844999999998</v>
      </c>
      <c r="AB36" s="82">
        <f t="shared" si="4"/>
        <v>228.26951999999997</v>
      </c>
      <c r="AC36" s="82">
        <f t="shared" si="5"/>
        <v>1654.9540199999999</v>
      </c>
      <c r="AD36" s="83"/>
      <c r="AE36" s="82">
        <f t="shared" si="6"/>
        <v>0</v>
      </c>
      <c r="AF36" s="82">
        <f t="shared" si="7"/>
        <v>0</v>
      </c>
      <c r="AG36" s="82">
        <f t="shared" si="8"/>
        <v>0</v>
      </c>
      <c r="AI36" s="164" t="s">
        <v>434</v>
      </c>
    </row>
    <row r="37" spans="1:35">
      <c r="A37" s="17" t="s">
        <v>62</v>
      </c>
      <c r="B37" s="12">
        <v>42480</v>
      </c>
      <c r="C37" s="13">
        <v>1938.2499999999998</v>
      </c>
      <c r="D37" s="13">
        <v>3883.38</v>
      </c>
      <c r="E37" s="13">
        <v>1983.3799999999999</v>
      </c>
      <c r="F37" s="13">
        <v>1983.38</v>
      </c>
      <c r="G37" s="13">
        <v>1938.25</v>
      </c>
      <c r="H37" s="13">
        <v>1983.3799999999999</v>
      </c>
      <c r="I37" s="13">
        <v>2196.38</v>
      </c>
      <c r="J37" s="13">
        <v>1983.3799999999999</v>
      </c>
      <c r="K37" s="13">
        <v>1983.3799999999999</v>
      </c>
      <c r="L37" s="13">
        <v>1938.2499999999998</v>
      </c>
      <c r="M37" s="13">
        <v>2283.38</v>
      </c>
      <c r="N37" s="13">
        <v>2249.38</v>
      </c>
      <c r="O37" s="13">
        <v>26344.170000000002</v>
      </c>
      <c r="P37" s="15">
        <v>84</v>
      </c>
      <c r="Q37" s="14">
        <v>313.62107142857144</v>
      </c>
      <c r="R37" s="8"/>
      <c r="S37" s="16">
        <v>10.479452054794521</v>
      </c>
      <c r="T37" s="18">
        <v>3286.5769814090022</v>
      </c>
      <c r="U37" s="47">
        <f>+INGENIERIA!E37</f>
        <v>2942.38</v>
      </c>
      <c r="V37" s="47">
        <f t="shared" si="0"/>
        <v>344.19698140900209</v>
      </c>
      <c r="W37" s="53"/>
      <c r="X37" s="82">
        <f>+INGENIERIA!E37</f>
        <v>2942.38</v>
      </c>
      <c r="Y37" s="82">
        <f t="shared" si="1"/>
        <v>58.8476</v>
      </c>
      <c r="Z37" s="82">
        <f t="shared" si="2"/>
        <v>147.119</v>
      </c>
      <c r="AA37" s="82">
        <f t="shared" si="3"/>
        <v>3148.3466000000003</v>
      </c>
      <c r="AB37" s="82">
        <f t="shared" si="4"/>
        <v>503.73545600000006</v>
      </c>
      <c r="AC37" s="82">
        <f t="shared" si="5"/>
        <v>3652.0820560000002</v>
      </c>
      <c r="AD37" s="83"/>
      <c r="AE37" s="82">
        <f t="shared" si="6"/>
        <v>344.19698140900209</v>
      </c>
      <c r="AF37" s="82">
        <f t="shared" si="7"/>
        <v>55.071517025440336</v>
      </c>
      <c r="AG37" s="82">
        <f t="shared" si="8"/>
        <v>399.26849843444245</v>
      </c>
      <c r="AI37" s="164" t="s">
        <v>431</v>
      </c>
    </row>
    <row r="38" spans="1:35">
      <c r="A38" s="17" t="s">
        <v>64</v>
      </c>
      <c r="B38" s="12">
        <v>42240</v>
      </c>
      <c r="C38" s="13">
        <v>3124.75</v>
      </c>
      <c r="D38" s="13">
        <v>3272.25</v>
      </c>
      <c r="E38" s="13">
        <v>1026.69</v>
      </c>
      <c r="F38" s="13">
        <v>1026.69</v>
      </c>
      <c r="G38" s="13">
        <v>7530.1799999999994</v>
      </c>
      <c r="H38" s="13">
        <v>3229.02</v>
      </c>
      <c r="I38" s="13">
        <v>5399.59</v>
      </c>
      <c r="J38" s="13">
        <v>4260.5599999999995</v>
      </c>
      <c r="K38" s="13">
        <v>2335.5</v>
      </c>
      <c r="L38" s="13">
        <v>3718.39</v>
      </c>
      <c r="M38" s="13">
        <v>1026.69</v>
      </c>
      <c r="N38" s="13">
        <v>8250.18</v>
      </c>
      <c r="O38" s="13">
        <v>44200.490000000005</v>
      </c>
      <c r="P38" s="15">
        <v>84</v>
      </c>
      <c r="Q38" s="14">
        <v>526.19630952380953</v>
      </c>
      <c r="R38" s="8"/>
      <c r="S38" s="16">
        <v>15</v>
      </c>
      <c r="T38" s="18">
        <v>7892.9446428571428</v>
      </c>
      <c r="U38" s="47">
        <f>+INGENIERIA!E38</f>
        <v>2200.0500000000002</v>
      </c>
      <c r="V38" s="47">
        <f t="shared" si="0"/>
        <v>5692.8946428571426</v>
      </c>
      <c r="W38" s="53"/>
      <c r="X38" s="82">
        <f>+INGENIERIA!E38</f>
        <v>2200.0500000000002</v>
      </c>
      <c r="Y38" s="82">
        <f t="shared" si="1"/>
        <v>44.001000000000005</v>
      </c>
      <c r="Z38" s="82">
        <f t="shared" si="2"/>
        <v>110.00250000000001</v>
      </c>
      <c r="AA38" s="82">
        <f t="shared" si="3"/>
        <v>2354.0535000000004</v>
      </c>
      <c r="AB38" s="82">
        <f t="shared" si="4"/>
        <v>376.64856000000009</v>
      </c>
      <c r="AC38" s="82">
        <f t="shared" si="5"/>
        <v>2730.7020600000005</v>
      </c>
      <c r="AD38" s="83"/>
      <c r="AE38" s="82">
        <f t="shared" si="6"/>
        <v>5692.8946428571426</v>
      </c>
      <c r="AF38" s="82">
        <f t="shared" si="7"/>
        <v>910.86314285714286</v>
      </c>
      <c r="AG38" s="82">
        <f t="shared" si="8"/>
        <v>6603.7577857142851</v>
      </c>
      <c r="AI38" s="164" t="s">
        <v>431</v>
      </c>
    </row>
    <row r="39" spans="1:35">
      <c r="A39" s="17" t="s">
        <v>66</v>
      </c>
      <c r="B39" s="12">
        <v>42415</v>
      </c>
      <c r="C39" s="13">
        <v>1400</v>
      </c>
      <c r="D39" s="13">
        <v>1400</v>
      </c>
      <c r="E39" s="13">
        <v>1400</v>
      </c>
      <c r="F39" s="13">
        <v>1400</v>
      </c>
      <c r="G39" s="13">
        <v>1400</v>
      </c>
      <c r="H39" s="13">
        <v>1400</v>
      </c>
      <c r="I39" s="13">
        <v>1400</v>
      </c>
      <c r="J39" s="13">
        <v>1400</v>
      </c>
      <c r="K39" s="13">
        <v>1400</v>
      </c>
      <c r="L39" s="13">
        <v>1354.87</v>
      </c>
      <c r="M39" s="13">
        <v>1940.6799999999998</v>
      </c>
      <c r="N39" s="13">
        <v>1026.69</v>
      </c>
      <c r="O39" s="13">
        <v>16922.239999999998</v>
      </c>
      <c r="P39" s="15">
        <v>84</v>
      </c>
      <c r="Q39" s="14">
        <v>201.45523809523806</v>
      </c>
      <c r="R39" s="8"/>
      <c r="S39" s="16">
        <v>13.150684931506849</v>
      </c>
      <c r="T39" s="18">
        <v>2649.2743639921714</v>
      </c>
      <c r="U39" s="47">
        <f>+INGENIERIA!E39</f>
        <v>1915.98</v>
      </c>
      <c r="V39" s="47">
        <f t="shared" si="0"/>
        <v>733.29436399217138</v>
      </c>
      <c r="W39" s="53"/>
      <c r="X39" s="82">
        <f>+INGENIERIA!E39</f>
        <v>1915.98</v>
      </c>
      <c r="Y39" s="82">
        <f t="shared" si="1"/>
        <v>38.319600000000001</v>
      </c>
      <c r="Z39" s="82">
        <f t="shared" si="2"/>
        <v>95.799000000000007</v>
      </c>
      <c r="AA39" s="82">
        <f t="shared" si="3"/>
        <v>2050.0986000000003</v>
      </c>
      <c r="AB39" s="82">
        <f t="shared" si="4"/>
        <v>328.01577600000007</v>
      </c>
      <c r="AC39" s="82">
        <f t="shared" si="5"/>
        <v>2378.1143760000004</v>
      </c>
      <c r="AD39" s="83"/>
      <c r="AE39" s="82">
        <f t="shared" si="6"/>
        <v>733.29436399217138</v>
      </c>
      <c r="AF39" s="82">
        <f t="shared" si="7"/>
        <v>117.32709823874742</v>
      </c>
      <c r="AG39" s="82">
        <f t="shared" si="8"/>
        <v>850.62146223091884</v>
      </c>
      <c r="AI39" s="164" t="s">
        <v>431</v>
      </c>
    </row>
    <row r="40" spans="1:35">
      <c r="A40" s="17" t="s">
        <v>204</v>
      </c>
      <c r="B40" s="12">
        <v>41463</v>
      </c>
      <c r="C40" s="13">
        <v>981.56000000000006</v>
      </c>
      <c r="D40" s="13">
        <v>10916.980000000001</v>
      </c>
      <c r="E40" s="13">
        <v>1026.69</v>
      </c>
      <c r="F40" s="13">
        <v>1026.69</v>
      </c>
      <c r="G40" s="13">
        <v>981.56000000000006</v>
      </c>
      <c r="H40" s="13">
        <v>14728.630000000001</v>
      </c>
      <c r="I40" s="13">
        <v>1026.69</v>
      </c>
      <c r="J40" s="13">
        <v>5994.57</v>
      </c>
      <c r="K40" s="13">
        <v>1026.69</v>
      </c>
      <c r="L40" s="13">
        <v>5289.92</v>
      </c>
      <c r="M40" s="13">
        <v>2557.38</v>
      </c>
      <c r="N40" s="13">
        <v>3776.13</v>
      </c>
      <c r="O40" s="13">
        <v>49333.489999999991</v>
      </c>
      <c r="P40" s="15">
        <v>84</v>
      </c>
      <c r="Q40" s="14">
        <v>587.30345238095231</v>
      </c>
      <c r="R40" s="8"/>
      <c r="S40" s="16">
        <v>15</v>
      </c>
      <c r="T40" s="18">
        <v>8809.5517857142841</v>
      </c>
      <c r="U40" s="47">
        <f>+INGENIERIA!E40</f>
        <v>2200.0500000000002</v>
      </c>
      <c r="V40" s="47">
        <f t="shared" si="0"/>
        <v>6609.5017857142839</v>
      </c>
      <c r="W40" s="53"/>
      <c r="X40" s="82">
        <f>+INGENIERIA!E40</f>
        <v>2200.0500000000002</v>
      </c>
      <c r="Y40" s="82">
        <f t="shared" si="1"/>
        <v>44.001000000000005</v>
      </c>
      <c r="Z40" s="82">
        <f t="shared" si="2"/>
        <v>110.00250000000001</v>
      </c>
      <c r="AA40" s="82">
        <f t="shared" si="3"/>
        <v>2354.0535000000004</v>
      </c>
      <c r="AB40" s="82">
        <f t="shared" si="4"/>
        <v>376.64856000000009</v>
      </c>
      <c r="AC40" s="82">
        <f t="shared" si="5"/>
        <v>2730.7020600000005</v>
      </c>
      <c r="AD40" s="83"/>
      <c r="AE40" s="82">
        <f t="shared" si="6"/>
        <v>6609.5017857142839</v>
      </c>
      <c r="AF40" s="82">
        <f t="shared" si="7"/>
        <v>1057.5202857142854</v>
      </c>
      <c r="AG40" s="82">
        <f t="shared" si="8"/>
        <v>7667.0220714285697</v>
      </c>
      <c r="AI40" s="164" t="s">
        <v>431</v>
      </c>
    </row>
    <row r="41" spans="1:35">
      <c r="A41" s="17" t="s">
        <v>205</v>
      </c>
      <c r="B41" s="12">
        <v>40618</v>
      </c>
      <c r="C41" s="13">
        <v>6667.7999999999993</v>
      </c>
      <c r="D41" s="13">
        <v>5781.8899999999994</v>
      </c>
      <c r="E41" s="13">
        <v>6419.3099999999995</v>
      </c>
      <c r="F41" s="13">
        <v>5935.41</v>
      </c>
      <c r="G41" s="13">
        <v>4601.38</v>
      </c>
      <c r="H41" s="13">
        <v>6136.91</v>
      </c>
      <c r="I41" s="13">
        <v>6230.3099999999995</v>
      </c>
      <c r="J41" s="13">
        <v>6137.01</v>
      </c>
      <c r="K41" s="13">
        <v>5724.91</v>
      </c>
      <c r="L41" s="13">
        <v>6316.48</v>
      </c>
      <c r="M41" s="13">
        <v>5951.91</v>
      </c>
      <c r="N41" s="13">
        <v>6191.3099999999995</v>
      </c>
      <c r="O41" s="13">
        <v>72094.62999999999</v>
      </c>
      <c r="P41" s="15">
        <v>84</v>
      </c>
      <c r="Q41" s="14">
        <v>858.26940476190464</v>
      </c>
      <c r="R41" s="8"/>
      <c r="S41" s="16">
        <v>15</v>
      </c>
      <c r="T41" s="18">
        <v>12874.04107142857</v>
      </c>
      <c r="U41" s="47">
        <f>+INGENIERIA!E41</f>
        <v>3499.95</v>
      </c>
      <c r="V41" s="47">
        <f t="shared" si="0"/>
        <v>9374.091071428571</v>
      </c>
      <c r="W41" s="53"/>
      <c r="X41" s="82">
        <f>+INGENIERIA!E41</f>
        <v>3499.95</v>
      </c>
      <c r="Y41" s="82">
        <f t="shared" si="1"/>
        <v>69.998999999999995</v>
      </c>
      <c r="Z41" s="82">
        <f t="shared" si="2"/>
        <v>174.9975</v>
      </c>
      <c r="AA41" s="82">
        <f t="shared" si="3"/>
        <v>3744.9464999999996</v>
      </c>
      <c r="AB41" s="82">
        <f t="shared" si="4"/>
        <v>599.19143999999994</v>
      </c>
      <c r="AC41" s="82">
        <f t="shared" si="5"/>
        <v>4344.1379399999996</v>
      </c>
      <c r="AD41" s="83"/>
      <c r="AE41" s="82">
        <f t="shared" si="6"/>
        <v>9374.091071428571</v>
      </c>
      <c r="AF41" s="82">
        <f t="shared" si="7"/>
        <v>1499.8545714285715</v>
      </c>
      <c r="AG41" s="82">
        <f t="shared" si="8"/>
        <v>10873.945642857143</v>
      </c>
      <c r="AI41" s="164" t="s">
        <v>434</v>
      </c>
    </row>
    <row r="42" spans="1:35">
      <c r="A42" s="17" t="s">
        <v>68</v>
      </c>
      <c r="B42" s="12">
        <v>42296</v>
      </c>
      <c r="C42" s="13">
        <v>3512.2599999999998</v>
      </c>
      <c r="D42" s="13">
        <v>9025.5</v>
      </c>
      <c r="E42" s="13">
        <v>7236.73</v>
      </c>
      <c r="F42" s="13">
        <v>1026.69</v>
      </c>
      <c r="G42" s="13">
        <v>981.56000000000006</v>
      </c>
      <c r="H42" s="13">
        <v>3081.93</v>
      </c>
      <c r="I42" s="13">
        <v>1026.69</v>
      </c>
      <c r="J42" s="13">
        <v>5273.3799999999992</v>
      </c>
      <c r="K42" s="13">
        <v>2496.56</v>
      </c>
      <c r="L42" s="13">
        <v>981.56000000000006</v>
      </c>
      <c r="M42" s="13">
        <v>5637.3099999999995</v>
      </c>
      <c r="N42" s="13">
        <v>3947.37</v>
      </c>
      <c r="O42" s="13">
        <v>44227.539999999994</v>
      </c>
      <c r="P42" s="15">
        <v>84</v>
      </c>
      <c r="Q42" s="14">
        <v>526.5183333333332</v>
      </c>
      <c r="R42" s="8"/>
      <c r="S42" s="16">
        <v>15</v>
      </c>
      <c r="T42" s="18">
        <v>7897.7749999999978</v>
      </c>
      <c r="U42" s="47">
        <f>+INGENIERIA!E42</f>
        <v>2200.0500000000002</v>
      </c>
      <c r="V42" s="47">
        <f t="shared" si="0"/>
        <v>5697.7249999999976</v>
      </c>
      <c r="W42" s="53"/>
      <c r="X42" s="82">
        <f>+INGENIERIA!E42</f>
        <v>2200.0500000000002</v>
      </c>
      <c r="Y42" s="82">
        <f t="shared" si="1"/>
        <v>44.001000000000005</v>
      </c>
      <c r="Z42" s="82">
        <f t="shared" si="2"/>
        <v>110.00250000000001</v>
      </c>
      <c r="AA42" s="82">
        <f t="shared" si="3"/>
        <v>2354.0535000000004</v>
      </c>
      <c r="AB42" s="82">
        <f t="shared" si="4"/>
        <v>376.64856000000009</v>
      </c>
      <c r="AC42" s="82">
        <f t="shared" si="5"/>
        <v>2730.7020600000005</v>
      </c>
      <c r="AD42" s="83"/>
      <c r="AE42" s="82">
        <f t="shared" si="6"/>
        <v>5697.7249999999976</v>
      </c>
      <c r="AF42" s="82">
        <f t="shared" si="7"/>
        <v>911.63599999999963</v>
      </c>
      <c r="AG42" s="82">
        <f t="shared" si="8"/>
        <v>6609.3609999999971</v>
      </c>
      <c r="AI42" s="164" t="s">
        <v>431</v>
      </c>
    </row>
    <row r="43" spans="1:35">
      <c r="A43" s="17" t="s">
        <v>70</v>
      </c>
      <c r="B43" s="12">
        <v>42199</v>
      </c>
      <c r="C43" s="13">
        <v>1710.54</v>
      </c>
      <c r="D43" s="13">
        <v>1026.69</v>
      </c>
      <c r="E43" s="13">
        <v>5563.9500000000007</v>
      </c>
      <c r="F43" s="13">
        <v>1026.69</v>
      </c>
      <c r="G43" s="13">
        <v>981.56000000000006</v>
      </c>
      <c r="H43" s="13">
        <v>4886.46</v>
      </c>
      <c r="I43" s="13">
        <v>3164.55</v>
      </c>
      <c r="J43" s="13">
        <v>2626.69</v>
      </c>
      <c r="K43" s="13">
        <v>4739.2299999999996</v>
      </c>
      <c r="L43" s="13">
        <v>981.56000000000006</v>
      </c>
      <c r="M43" s="13">
        <v>8586.69</v>
      </c>
      <c r="N43" s="13">
        <v>1026.69</v>
      </c>
      <c r="O43" s="13">
        <v>36321.300000000003</v>
      </c>
      <c r="P43" s="15">
        <v>84</v>
      </c>
      <c r="Q43" s="14">
        <v>432.3964285714286</v>
      </c>
      <c r="R43" s="8"/>
      <c r="S43" s="16">
        <v>15</v>
      </c>
      <c r="T43" s="18">
        <v>6485.9464285714294</v>
      </c>
      <c r="U43" s="47">
        <f>+INGENIERIA!E43</f>
        <v>2200.0500000000002</v>
      </c>
      <c r="V43" s="47">
        <f t="shared" si="0"/>
        <v>4285.8964285714292</v>
      </c>
      <c r="W43" s="53"/>
      <c r="X43" s="82">
        <f>+INGENIERIA!E43</f>
        <v>2200.0500000000002</v>
      </c>
      <c r="Y43" s="82">
        <f t="shared" si="1"/>
        <v>44.001000000000005</v>
      </c>
      <c r="Z43" s="82">
        <f t="shared" si="2"/>
        <v>110.00250000000001</v>
      </c>
      <c r="AA43" s="82">
        <f t="shared" si="3"/>
        <v>2354.0535000000004</v>
      </c>
      <c r="AB43" s="82">
        <f t="shared" si="4"/>
        <v>376.64856000000009</v>
      </c>
      <c r="AC43" s="82">
        <f t="shared" si="5"/>
        <v>2730.7020600000005</v>
      </c>
      <c r="AD43" s="83"/>
      <c r="AE43" s="82">
        <f t="shared" si="6"/>
        <v>4285.8964285714292</v>
      </c>
      <c r="AF43" s="82">
        <f t="shared" si="7"/>
        <v>685.74342857142869</v>
      </c>
      <c r="AG43" s="82">
        <f t="shared" si="8"/>
        <v>4971.6398571428581</v>
      </c>
      <c r="AI43" s="164" t="s">
        <v>433</v>
      </c>
    </row>
    <row r="44" spans="1:35">
      <c r="A44" s="17" t="s">
        <v>72</v>
      </c>
      <c r="B44" s="12">
        <v>42304</v>
      </c>
      <c r="C44" s="13">
        <v>981.56000000000006</v>
      </c>
      <c r="D44" s="13">
        <v>1026.69</v>
      </c>
      <c r="E44" s="13">
        <v>6666.7000000000007</v>
      </c>
      <c r="F44" s="13">
        <v>11116.7</v>
      </c>
      <c r="G44" s="13">
        <v>981.56000000000006</v>
      </c>
      <c r="H44" s="13">
        <v>4543.2000000000007</v>
      </c>
      <c r="I44" s="13">
        <v>1044.24</v>
      </c>
      <c r="J44" s="13">
        <v>11753.6</v>
      </c>
      <c r="K44" s="13">
        <v>3894.89</v>
      </c>
      <c r="L44" s="13">
        <v>2081.67</v>
      </c>
      <c r="M44" s="13">
        <v>9754.27</v>
      </c>
      <c r="N44" s="13">
        <v>1026.69</v>
      </c>
      <c r="O44" s="13">
        <v>54871.770000000004</v>
      </c>
      <c r="P44" s="15">
        <v>84</v>
      </c>
      <c r="Q44" s="14">
        <v>653.2353571428572</v>
      </c>
      <c r="R44" s="8"/>
      <c r="S44" s="16">
        <v>15</v>
      </c>
      <c r="T44" s="18">
        <v>9798.5303571428576</v>
      </c>
      <c r="U44" s="47">
        <f>+INGENIERIA!E44</f>
        <v>2200.0500000000002</v>
      </c>
      <c r="V44" s="47">
        <f t="shared" si="0"/>
        <v>7598.4803571428574</v>
      </c>
      <c r="W44" s="53"/>
      <c r="X44" s="82">
        <f>+INGENIERIA!E44</f>
        <v>2200.0500000000002</v>
      </c>
      <c r="Y44" s="82">
        <f t="shared" si="1"/>
        <v>44.001000000000005</v>
      </c>
      <c r="Z44" s="82">
        <f t="shared" si="2"/>
        <v>110.00250000000001</v>
      </c>
      <c r="AA44" s="82">
        <f t="shared" si="3"/>
        <v>2354.0535000000004</v>
      </c>
      <c r="AB44" s="82">
        <f t="shared" si="4"/>
        <v>376.64856000000009</v>
      </c>
      <c r="AC44" s="82">
        <f t="shared" si="5"/>
        <v>2730.7020600000005</v>
      </c>
      <c r="AD44" s="83"/>
      <c r="AE44" s="82">
        <f t="shared" si="6"/>
        <v>7598.4803571428574</v>
      </c>
      <c r="AF44" s="82">
        <f t="shared" si="7"/>
        <v>1215.7568571428571</v>
      </c>
      <c r="AG44" s="82">
        <f t="shared" si="8"/>
        <v>8814.2372142857148</v>
      </c>
      <c r="AI44" s="164" t="s">
        <v>431</v>
      </c>
    </row>
    <row r="45" spans="1:35">
      <c r="A45" s="17" t="s">
        <v>74</v>
      </c>
      <c r="B45" s="12">
        <v>42576</v>
      </c>
      <c r="C45" s="13">
        <v>4429.45</v>
      </c>
      <c r="D45" s="13">
        <v>1871.28</v>
      </c>
      <c r="E45" s="13">
        <v>511.28000000000003</v>
      </c>
      <c r="F45" s="13">
        <v>511.28</v>
      </c>
      <c r="G45" s="13">
        <v>2466.1499999999996</v>
      </c>
      <c r="H45" s="13">
        <v>1287.77</v>
      </c>
      <c r="I45" s="13">
        <v>3311.28</v>
      </c>
      <c r="J45" s="13">
        <v>1311.28</v>
      </c>
      <c r="K45" s="13">
        <v>511.28000000000003</v>
      </c>
      <c r="L45" s="13">
        <v>8882.2099999999991</v>
      </c>
      <c r="M45" s="13">
        <v>1826.69</v>
      </c>
      <c r="N45" s="13">
        <v>1026.69</v>
      </c>
      <c r="O45" s="13">
        <v>27946.639999999999</v>
      </c>
      <c r="P45" s="15">
        <v>84</v>
      </c>
      <c r="Q45" s="14">
        <v>332.69809523809522</v>
      </c>
      <c r="R45" s="8"/>
      <c r="S45" s="16">
        <v>6.5342465753424657</v>
      </c>
      <c r="T45" s="18">
        <v>2173.931389432485</v>
      </c>
      <c r="U45" s="47">
        <f>+INGENIERIA!E45</f>
        <v>942.88</v>
      </c>
      <c r="V45" s="47">
        <f t="shared" si="0"/>
        <v>1231.0513894324849</v>
      </c>
      <c r="W45" s="53"/>
      <c r="X45" s="82">
        <f>+INGENIERIA!E45</f>
        <v>942.88</v>
      </c>
      <c r="Y45" s="82">
        <f t="shared" si="1"/>
        <v>18.857600000000001</v>
      </c>
      <c r="Z45" s="82">
        <f t="shared" si="2"/>
        <v>47.144000000000005</v>
      </c>
      <c r="AA45" s="82">
        <f t="shared" si="3"/>
        <v>1008.8816</v>
      </c>
      <c r="AB45" s="82">
        <f t="shared" si="4"/>
        <v>161.42105600000002</v>
      </c>
      <c r="AC45" s="82">
        <f t="shared" si="5"/>
        <v>1170.3026560000001</v>
      </c>
      <c r="AD45" s="83"/>
      <c r="AE45" s="82">
        <f t="shared" si="6"/>
        <v>1231.0513894324849</v>
      </c>
      <c r="AF45" s="82">
        <f t="shared" si="7"/>
        <v>196.96822230919759</v>
      </c>
      <c r="AG45" s="82">
        <f t="shared" si="8"/>
        <v>1428.0196117416826</v>
      </c>
      <c r="AI45" s="164" t="s">
        <v>433</v>
      </c>
    </row>
    <row r="46" spans="1:35">
      <c r="A46" s="17" t="s">
        <v>76</v>
      </c>
      <c r="B46" s="12">
        <v>42413</v>
      </c>
      <c r="C46" s="13">
        <v>1471.56</v>
      </c>
      <c r="D46" s="13">
        <v>1516.69</v>
      </c>
      <c r="E46" s="13">
        <v>2316.69</v>
      </c>
      <c r="F46" s="13">
        <v>1616.69</v>
      </c>
      <c r="G46" s="13">
        <v>966</v>
      </c>
      <c r="H46" s="13">
        <v>1516.69</v>
      </c>
      <c r="I46" s="13">
        <v>1516.69</v>
      </c>
      <c r="J46" s="13">
        <v>1516.69</v>
      </c>
      <c r="K46" s="13">
        <v>1516.69</v>
      </c>
      <c r="L46" s="13">
        <v>1671.56</v>
      </c>
      <c r="M46" s="13">
        <v>1263.9099999999999</v>
      </c>
      <c r="N46" s="13">
        <v>1686.69</v>
      </c>
      <c r="O46" s="13">
        <v>18576.55</v>
      </c>
      <c r="P46" s="15">
        <v>84</v>
      </c>
      <c r="Q46" s="14">
        <v>221.14940476190475</v>
      </c>
      <c r="R46" s="8"/>
      <c r="S46" s="16">
        <v>13.232876712328768</v>
      </c>
      <c r="T46" s="18">
        <v>2926.442808219178</v>
      </c>
      <c r="U46" s="47">
        <f>+INGENIERIA!E46</f>
        <v>2848.26</v>
      </c>
      <c r="V46" s="47">
        <f t="shared" si="0"/>
        <v>78.182808219177787</v>
      </c>
      <c r="W46" s="53"/>
      <c r="X46" s="82">
        <f>+INGENIERIA!E46</f>
        <v>2848.26</v>
      </c>
      <c r="Y46" s="82">
        <f t="shared" si="1"/>
        <v>56.965200000000003</v>
      </c>
      <c r="Z46" s="82">
        <f t="shared" si="2"/>
        <v>142.41300000000001</v>
      </c>
      <c r="AA46" s="82">
        <f t="shared" si="3"/>
        <v>3047.6382000000003</v>
      </c>
      <c r="AB46" s="82">
        <f t="shared" si="4"/>
        <v>487.62211200000007</v>
      </c>
      <c r="AC46" s="82">
        <f t="shared" si="5"/>
        <v>3535.2603120000003</v>
      </c>
      <c r="AD46" s="83"/>
      <c r="AE46" s="82">
        <f t="shared" si="6"/>
        <v>78.182808219177787</v>
      </c>
      <c r="AF46" s="82">
        <f t="shared" si="7"/>
        <v>12.509249315068447</v>
      </c>
      <c r="AG46" s="82">
        <f t="shared" si="8"/>
        <v>90.692057534246231</v>
      </c>
      <c r="AI46" s="164" t="s">
        <v>435</v>
      </c>
    </row>
    <row r="47" spans="1:35">
      <c r="A47" s="17" t="s">
        <v>206</v>
      </c>
      <c r="B47" s="12">
        <v>41622</v>
      </c>
      <c r="C47" s="13">
        <v>981.56000000000006</v>
      </c>
      <c r="D47" s="13">
        <v>1026.69</v>
      </c>
      <c r="E47" s="13">
        <v>1026.69</v>
      </c>
      <c r="F47" s="13">
        <v>2842.3</v>
      </c>
      <c r="G47" s="13">
        <v>5790.0999999999995</v>
      </c>
      <c r="H47" s="13">
        <v>1026.69</v>
      </c>
      <c r="I47" s="13">
        <v>1026.69</v>
      </c>
      <c r="J47" s="13">
        <v>10953.94</v>
      </c>
      <c r="K47" s="13">
        <v>3470.05</v>
      </c>
      <c r="L47" s="13">
        <v>981.56000000000006</v>
      </c>
      <c r="M47" s="13">
        <v>1026.69</v>
      </c>
      <c r="N47" s="13">
        <v>1026.69</v>
      </c>
      <c r="O47" s="13">
        <v>31179.65</v>
      </c>
      <c r="P47" s="15">
        <v>84</v>
      </c>
      <c r="Q47" s="14">
        <v>371.18630952380954</v>
      </c>
      <c r="R47" s="8"/>
      <c r="S47" s="16">
        <v>15</v>
      </c>
      <c r="T47" s="18">
        <v>5567.7946428571431</v>
      </c>
      <c r="U47" s="47">
        <f>+INGENIERIA!E47</f>
        <v>2200.0500000000002</v>
      </c>
      <c r="V47" s="47">
        <f t="shared" si="0"/>
        <v>3367.7446428571429</v>
      </c>
      <c r="W47" s="53"/>
      <c r="X47" s="82">
        <f>+INGENIERIA!E47</f>
        <v>2200.0500000000002</v>
      </c>
      <c r="Y47" s="82">
        <f t="shared" si="1"/>
        <v>44.001000000000005</v>
      </c>
      <c r="Z47" s="82">
        <f t="shared" si="2"/>
        <v>110.00250000000001</v>
      </c>
      <c r="AA47" s="82">
        <f t="shared" si="3"/>
        <v>2354.0535000000004</v>
      </c>
      <c r="AB47" s="82">
        <f t="shared" si="4"/>
        <v>376.64856000000009</v>
      </c>
      <c r="AC47" s="82">
        <f t="shared" si="5"/>
        <v>2730.7020600000005</v>
      </c>
      <c r="AD47" s="83"/>
      <c r="AE47" s="82">
        <f t="shared" si="6"/>
        <v>3367.7446428571429</v>
      </c>
      <c r="AF47" s="82">
        <f t="shared" si="7"/>
        <v>538.83914285714286</v>
      </c>
      <c r="AG47" s="82">
        <f t="shared" si="8"/>
        <v>3906.583785714286</v>
      </c>
      <c r="AI47" s="164" t="s">
        <v>431</v>
      </c>
    </row>
    <row r="48" spans="1:35">
      <c r="A48" s="17" t="s">
        <v>207</v>
      </c>
      <c r="B48" s="12">
        <v>37834</v>
      </c>
      <c r="C48" s="13">
        <v>8506.61</v>
      </c>
      <c r="D48" s="13">
        <v>1026.69</v>
      </c>
      <c r="E48" s="13">
        <v>1834.16</v>
      </c>
      <c r="F48" s="13">
        <v>7704.5300000000007</v>
      </c>
      <c r="G48" s="13">
        <v>5453.0800000000008</v>
      </c>
      <c r="H48" s="13">
        <v>24081.32</v>
      </c>
      <c r="I48" s="13">
        <v>3110.3</v>
      </c>
      <c r="J48" s="13">
        <v>14063.130000000001</v>
      </c>
      <c r="K48" s="13">
        <v>1026.69</v>
      </c>
      <c r="L48" s="13">
        <v>9578.8799999999992</v>
      </c>
      <c r="M48" s="13">
        <v>5703.02</v>
      </c>
      <c r="N48" s="13">
        <v>4941.4400000000005</v>
      </c>
      <c r="O48" s="13">
        <v>87029.85000000002</v>
      </c>
      <c r="P48" s="15">
        <v>84</v>
      </c>
      <c r="Q48" s="14">
        <v>1036.0696428571432</v>
      </c>
      <c r="R48" s="8"/>
      <c r="S48" s="16">
        <v>15</v>
      </c>
      <c r="T48" s="18">
        <v>15541.044642857149</v>
      </c>
      <c r="U48" s="47">
        <f>+INGENIERIA!E48</f>
        <v>2200.0500000000002</v>
      </c>
      <c r="V48" s="47">
        <f t="shared" si="0"/>
        <v>13340.994642857149</v>
      </c>
      <c r="W48" s="53"/>
      <c r="X48" s="82">
        <f>+INGENIERIA!E48</f>
        <v>2200.0500000000002</v>
      </c>
      <c r="Y48" s="82">
        <f t="shared" si="1"/>
        <v>44.001000000000005</v>
      </c>
      <c r="Z48" s="82">
        <f t="shared" si="2"/>
        <v>110.00250000000001</v>
      </c>
      <c r="AA48" s="82">
        <f t="shared" si="3"/>
        <v>2354.0535000000004</v>
      </c>
      <c r="AB48" s="82">
        <f t="shared" si="4"/>
        <v>376.64856000000009</v>
      </c>
      <c r="AC48" s="82">
        <f t="shared" si="5"/>
        <v>2730.7020600000005</v>
      </c>
      <c r="AD48" s="83"/>
      <c r="AE48" s="82">
        <f t="shared" si="6"/>
        <v>13340.994642857149</v>
      </c>
      <c r="AF48" s="82">
        <f t="shared" si="7"/>
        <v>2134.5591428571438</v>
      </c>
      <c r="AG48" s="82">
        <f t="shared" si="8"/>
        <v>15475.553785714294</v>
      </c>
      <c r="AI48" s="164" t="s">
        <v>431</v>
      </c>
    </row>
    <row r="49" spans="1:35">
      <c r="A49" s="17" t="s">
        <v>78</v>
      </c>
      <c r="B49" s="12">
        <v>42394</v>
      </c>
      <c r="C49" s="13">
        <v>6394.29</v>
      </c>
      <c r="D49" s="13">
        <v>2571.1000000000004</v>
      </c>
      <c r="E49" s="13">
        <v>5350.0599999999995</v>
      </c>
      <c r="F49" s="13">
        <v>4450.54</v>
      </c>
      <c r="G49" s="13">
        <v>6572.47</v>
      </c>
      <c r="H49" s="13">
        <v>7529.8700000000008</v>
      </c>
      <c r="I49" s="13">
        <v>5577.09</v>
      </c>
      <c r="J49" s="13">
        <v>5227.0400000000009</v>
      </c>
      <c r="K49" s="13">
        <v>1691.25</v>
      </c>
      <c r="L49" s="13">
        <v>13529.35</v>
      </c>
      <c r="M49" s="13">
        <v>5261.1200000000008</v>
      </c>
      <c r="N49" s="13">
        <v>6649.2199999999993</v>
      </c>
      <c r="O49" s="13">
        <v>70803.399999999994</v>
      </c>
      <c r="P49" s="15">
        <v>84</v>
      </c>
      <c r="Q49" s="14">
        <v>842.89761904761895</v>
      </c>
      <c r="R49" s="8"/>
      <c r="S49" s="16">
        <v>14.013698630136986</v>
      </c>
      <c r="T49" s="18">
        <v>11812.113209393345</v>
      </c>
      <c r="U49" s="47">
        <f>+INGENIERIA!E49</f>
        <v>2042.9</v>
      </c>
      <c r="V49" s="47">
        <f t="shared" si="0"/>
        <v>9769.2132093933451</v>
      </c>
      <c r="W49" s="53"/>
      <c r="X49" s="82">
        <f>+INGENIERIA!E49</f>
        <v>2042.9</v>
      </c>
      <c r="Y49" s="82">
        <f t="shared" si="1"/>
        <v>40.858000000000004</v>
      </c>
      <c r="Z49" s="82">
        <f t="shared" si="2"/>
        <v>102.14500000000001</v>
      </c>
      <c r="AA49" s="82">
        <f t="shared" si="3"/>
        <v>2185.9030000000002</v>
      </c>
      <c r="AB49" s="82">
        <f t="shared" si="4"/>
        <v>349.74448000000007</v>
      </c>
      <c r="AC49" s="82">
        <f t="shared" si="5"/>
        <v>2535.6474800000005</v>
      </c>
      <c r="AD49" s="83"/>
      <c r="AE49" s="82">
        <f t="shared" si="6"/>
        <v>9769.2132093933451</v>
      </c>
      <c r="AF49" s="82">
        <f t="shared" si="7"/>
        <v>1563.0741135029352</v>
      </c>
      <c r="AG49" s="82">
        <f t="shared" si="8"/>
        <v>11332.28732289628</v>
      </c>
      <c r="AI49" s="164" t="s">
        <v>431</v>
      </c>
    </row>
    <row r="50" spans="1:35">
      <c r="A50" s="17" t="s">
        <v>80</v>
      </c>
      <c r="B50" s="12">
        <v>42342</v>
      </c>
      <c r="C50" s="13">
        <v>3816.15</v>
      </c>
      <c r="D50" s="13">
        <v>3816.15</v>
      </c>
      <c r="E50" s="13">
        <v>3816.15</v>
      </c>
      <c r="F50" s="13">
        <v>3816.15</v>
      </c>
      <c r="G50" s="13">
        <v>981.56000000000006</v>
      </c>
      <c r="H50" s="13">
        <v>8526.69</v>
      </c>
      <c r="I50" s="13">
        <v>1026.69</v>
      </c>
      <c r="J50" s="13">
        <v>5053.2800000000007</v>
      </c>
      <c r="K50" s="13">
        <v>1026.69</v>
      </c>
      <c r="L50" s="13">
        <v>3023.81</v>
      </c>
      <c r="M50" s="13">
        <v>4040.96</v>
      </c>
      <c r="N50" s="13">
        <v>4004.2000000000003</v>
      </c>
      <c r="O50" s="13">
        <v>42948.479999999996</v>
      </c>
      <c r="P50" s="15">
        <v>84</v>
      </c>
      <c r="Q50" s="14">
        <v>511.29142857142853</v>
      </c>
      <c r="R50" s="8"/>
      <c r="S50" s="16">
        <v>15</v>
      </c>
      <c r="T50" s="18">
        <v>7669.3714285714277</v>
      </c>
      <c r="U50" s="47">
        <f>+INGENIERIA!E50</f>
        <v>604.41</v>
      </c>
      <c r="V50" s="47">
        <f t="shared" si="0"/>
        <v>7064.9614285714279</v>
      </c>
      <c r="W50" s="53"/>
      <c r="X50" s="82">
        <f>+INGENIERIA!E50</f>
        <v>604.41</v>
      </c>
      <c r="Y50" s="82">
        <f t="shared" si="1"/>
        <v>12.088200000000001</v>
      </c>
      <c r="Z50" s="82">
        <f t="shared" si="2"/>
        <v>30.220500000000001</v>
      </c>
      <c r="AA50" s="82">
        <f t="shared" si="3"/>
        <v>646.71870000000001</v>
      </c>
      <c r="AB50" s="82">
        <f t="shared" si="4"/>
        <v>103.474992</v>
      </c>
      <c r="AC50" s="82">
        <f t="shared" si="5"/>
        <v>750.19369200000006</v>
      </c>
      <c r="AD50" s="83"/>
      <c r="AE50" s="82">
        <f t="shared" si="6"/>
        <v>7064.9614285714279</v>
      </c>
      <c r="AF50" s="82">
        <f t="shared" si="7"/>
        <v>1130.3938285714285</v>
      </c>
      <c r="AG50" s="82">
        <f t="shared" si="8"/>
        <v>8195.3552571428554</v>
      </c>
      <c r="AI50" s="164" t="s">
        <v>431</v>
      </c>
    </row>
    <row r="51" spans="1:35">
      <c r="A51" s="11" t="s">
        <v>82</v>
      </c>
      <c r="B51" s="12">
        <v>42648</v>
      </c>
      <c r="C51" s="19"/>
      <c r="D51" s="19"/>
      <c r="E51" s="19"/>
      <c r="F51" s="13"/>
      <c r="G51" s="13"/>
      <c r="H51" s="13">
        <v>1026.69</v>
      </c>
      <c r="I51" s="13">
        <v>1026.69</v>
      </c>
      <c r="J51" s="13">
        <v>5254.2800000000007</v>
      </c>
      <c r="K51" s="13">
        <v>1026.69</v>
      </c>
      <c r="L51" s="13">
        <v>5178.79</v>
      </c>
      <c r="M51" s="13">
        <v>2171.5700000000002</v>
      </c>
      <c r="N51" s="13">
        <v>10783.03</v>
      </c>
      <c r="O51" s="13">
        <v>26467.739999999998</v>
      </c>
      <c r="P51" s="15">
        <v>49</v>
      </c>
      <c r="Q51" s="14">
        <v>540.15795918367348</v>
      </c>
      <c r="R51" s="8"/>
      <c r="S51" s="16">
        <v>3.5753424657534247</v>
      </c>
      <c r="T51" s="18">
        <v>1931.2496896840928</v>
      </c>
      <c r="U51" s="47">
        <f>+INGENIERIA!E51</f>
        <v>507.7</v>
      </c>
      <c r="V51" s="47">
        <f t="shared" si="0"/>
        <v>1423.5496896840928</v>
      </c>
      <c r="W51" s="53"/>
      <c r="X51" s="82">
        <f>+INGENIERIA!E51</f>
        <v>507.7</v>
      </c>
      <c r="Y51" s="82">
        <f t="shared" si="1"/>
        <v>10.154</v>
      </c>
      <c r="Z51" s="82">
        <f t="shared" si="2"/>
        <v>25.385000000000002</v>
      </c>
      <c r="AA51" s="82">
        <f t="shared" si="3"/>
        <v>543.23900000000003</v>
      </c>
      <c r="AB51" s="82">
        <f t="shared" si="4"/>
        <v>86.918240000000011</v>
      </c>
      <c r="AC51" s="82">
        <f t="shared" si="5"/>
        <v>630.15724</v>
      </c>
      <c r="AD51" s="83"/>
      <c r="AE51" s="82">
        <f t="shared" si="6"/>
        <v>1423.5496896840928</v>
      </c>
      <c r="AF51" s="82">
        <f t="shared" si="7"/>
        <v>227.76795034945485</v>
      </c>
      <c r="AG51" s="82">
        <f t="shared" si="8"/>
        <v>1651.3176400335476</v>
      </c>
      <c r="AI51" s="164" t="s">
        <v>431</v>
      </c>
    </row>
    <row r="52" spans="1:35">
      <c r="A52" s="17" t="s">
        <v>84</v>
      </c>
      <c r="B52" s="12">
        <v>42644</v>
      </c>
      <c r="C52" s="19"/>
      <c r="D52" s="19"/>
      <c r="E52" s="19"/>
      <c r="F52" s="13"/>
      <c r="G52" s="13">
        <v>1516.66</v>
      </c>
      <c r="H52" s="13">
        <v>1516.66</v>
      </c>
      <c r="I52" s="13">
        <v>1516.66</v>
      </c>
      <c r="J52" s="13">
        <v>1516.66</v>
      </c>
      <c r="K52" s="13">
        <v>1516.66</v>
      </c>
      <c r="L52" s="13">
        <v>2482.62</v>
      </c>
      <c r="M52" s="13">
        <v>2482.62</v>
      </c>
      <c r="N52" s="13">
        <v>1026.69</v>
      </c>
      <c r="O52" s="13">
        <v>13575.230000000001</v>
      </c>
      <c r="P52" s="15">
        <v>56</v>
      </c>
      <c r="Q52" s="14">
        <v>242.41482142857146</v>
      </c>
      <c r="R52" s="8"/>
      <c r="S52" s="16">
        <v>3.7397260273972601</v>
      </c>
      <c r="T52" s="18">
        <v>906.5650171232877</v>
      </c>
      <c r="U52" s="47">
        <f>+INGENIERIA!E52</f>
        <v>531.88</v>
      </c>
      <c r="V52" s="47">
        <f t="shared" si="0"/>
        <v>374.68501712328771</v>
      </c>
      <c r="W52" s="53"/>
      <c r="X52" s="82">
        <f>+INGENIERIA!E52</f>
        <v>531.88</v>
      </c>
      <c r="Y52" s="82">
        <f t="shared" si="1"/>
        <v>10.637600000000001</v>
      </c>
      <c r="Z52" s="82">
        <f t="shared" si="2"/>
        <v>26.594000000000001</v>
      </c>
      <c r="AA52" s="82">
        <f t="shared" si="3"/>
        <v>569.11160000000007</v>
      </c>
      <c r="AB52" s="82">
        <f t="shared" si="4"/>
        <v>91.057856000000015</v>
      </c>
      <c r="AC52" s="82">
        <f t="shared" si="5"/>
        <v>660.16945600000008</v>
      </c>
      <c r="AD52" s="83"/>
      <c r="AE52" s="82">
        <f t="shared" si="6"/>
        <v>374.68501712328771</v>
      </c>
      <c r="AF52" s="82">
        <f t="shared" si="7"/>
        <v>59.949602739726032</v>
      </c>
      <c r="AG52" s="82">
        <f t="shared" si="8"/>
        <v>434.63461986301377</v>
      </c>
      <c r="AI52" s="164" t="s">
        <v>433</v>
      </c>
    </row>
    <row r="53" spans="1:35">
      <c r="A53" s="17" t="s">
        <v>86</v>
      </c>
      <c r="B53" s="12">
        <v>41709</v>
      </c>
      <c r="C53" s="13">
        <v>1471.56</v>
      </c>
      <c r="D53" s="13">
        <v>1516.69</v>
      </c>
      <c r="E53" s="13">
        <v>1516.69</v>
      </c>
      <c r="F53" s="13">
        <v>1516.69</v>
      </c>
      <c r="G53" s="13">
        <v>1904.6999999999998</v>
      </c>
      <c r="H53" s="13">
        <v>1516.69</v>
      </c>
      <c r="I53" s="13">
        <v>1516.69</v>
      </c>
      <c r="J53" s="13">
        <v>1516.69</v>
      </c>
      <c r="K53" s="13">
        <v>1516.69</v>
      </c>
      <c r="L53" s="13">
        <v>1471.56</v>
      </c>
      <c r="M53" s="13">
        <v>1516.69</v>
      </c>
      <c r="N53" s="13">
        <v>1516.69</v>
      </c>
      <c r="O53" s="13">
        <v>18498.03</v>
      </c>
      <c r="P53" s="15">
        <v>84</v>
      </c>
      <c r="Q53" s="14">
        <v>220.21464285714285</v>
      </c>
      <c r="R53" s="8"/>
      <c r="S53" s="16">
        <v>15</v>
      </c>
      <c r="T53" s="18">
        <v>3303.2196428571428</v>
      </c>
      <c r="U53" s="47">
        <f>+INGENIERIA!E53</f>
        <v>3250.05</v>
      </c>
      <c r="V53" s="47">
        <f t="shared" si="0"/>
        <v>53.169642857142662</v>
      </c>
      <c r="W53" s="53"/>
      <c r="X53" s="82">
        <f>+INGENIERIA!E53</f>
        <v>3250.05</v>
      </c>
      <c r="Y53" s="82">
        <f t="shared" si="1"/>
        <v>65.001000000000005</v>
      </c>
      <c r="Z53" s="82">
        <f t="shared" si="2"/>
        <v>162.50250000000003</v>
      </c>
      <c r="AA53" s="82">
        <f t="shared" si="3"/>
        <v>3477.5535000000004</v>
      </c>
      <c r="AB53" s="82">
        <f t="shared" si="4"/>
        <v>556.40856000000008</v>
      </c>
      <c r="AC53" s="82">
        <f t="shared" si="5"/>
        <v>4033.9620600000007</v>
      </c>
      <c r="AD53" s="83"/>
      <c r="AE53" s="82">
        <f t="shared" si="6"/>
        <v>53.169642857142662</v>
      </c>
      <c r="AF53" s="82">
        <f t="shared" si="7"/>
        <v>8.507142857142826</v>
      </c>
      <c r="AG53" s="82">
        <f t="shared" si="8"/>
        <v>61.676785714285487</v>
      </c>
      <c r="AI53" s="164" t="s">
        <v>435</v>
      </c>
    </row>
    <row r="54" spans="1:35">
      <c r="A54" s="17" t="s">
        <v>88</v>
      </c>
      <c r="B54" s="12">
        <v>42251</v>
      </c>
      <c r="C54" s="13">
        <v>981.56000000000006</v>
      </c>
      <c r="D54" s="13">
        <v>2346.0299999999997</v>
      </c>
      <c r="E54" s="13">
        <v>1026.69</v>
      </c>
      <c r="F54" s="13">
        <v>4119.8500000000004</v>
      </c>
      <c r="G54" s="13">
        <v>2844.56</v>
      </c>
      <c r="H54" s="13">
        <v>3878.8</v>
      </c>
      <c r="I54" s="13">
        <v>1026.69</v>
      </c>
      <c r="J54" s="13">
        <v>7076.59</v>
      </c>
      <c r="K54" s="13">
        <v>6075.6100000000006</v>
      </c>
      <c r="L54" s="13">
        <v>8342.4699999999993</v>
      </c>
      <c r="M54" s="13">
        <v>14822.630000000001</v>
      </c>
      <c r="N54" s="13">
        <v>5305.6900000000005</v>
      </c>
      <c r="O54" s="13">
        <v>57847.170000000013</v>
      </c>
      <c r="P54" s="15">
        <v>84</v>
      </c>
      <c r="Q54" s="14">
        <v>688.65678571428589</v>
      </c>
      <c r="R54" s="8"/>
      <c r="S54" s="16">
        <v>15</v>
      </c>
      <c r="T54" s="18">
        <v>10329.851785714289</v>
      </c>
      <c r="U54" s="47">
        <f>+INGENIERIA!E54</f>
        <v>2200.0500000000002</v>
      </c>
      <c r="V54" s="47">
        <f t="shared" si="0"/>
        <v>8129.8017857142886</v>
      </c>
      <c r="W54" s="53"/>
      <c r="X54" s="82">
        <f>+INGENIERIA!E54</f>
        <v>2200.0500000000002</v>
      </c>
      <c r="Y54" s="82">
        <f t="shared" si="1"/>
        <v>44.001000000000005</v>
      </c>
      <c r="Z54" s="82">
        <f t="shared" si="2"/>
        <v>110.00250000000001</v>
      </c>
      <c r="AA54" s="82">
        <f t="shared" si="3"/>
        <v>2354.0535000000004</v>
      </c>
      <c r="AB54" s="82">
        <f t="shared" si="4"/>
        <v>376.64856000000009</v>
      </c>
      <c r="AC54" s="82">
        <f t="shared" si="5"/>
        <v>2730.7020600000005</v>
      </c>
      <c r="AD54" s="77"/>
      <c r="AE54" s="82">
        <f t="shared" si="6"/>
        <v>8129.8017857142886</v>
      </c>
      <c r="AF54" s="82">
        <f t="shared" si="7"/>
        <v>1300.7682857142861</v>
      </c>
      <c r="AG54" s="82">
        <f t="shared" si="8"/>
        <v>9430.570071428574</v>
      </c>
      <c r="AI54" s="164" t="s">
        <v>431</v>
      </c>
    </row>
    <row r="55" spans="1:35">
      <c r="A55" s="17" t="s">
        <v>90</v>
      </c>
      <c r="B55" s="12">
        <v>42506</v>
      </c>
      <c r="C55" s="13">
        <v>2294.1</v>
      </c>
      <c r="D55" s="13">
        <v>1605.57</v>
      </c>
      <c r="E55" s="13">
        <v>3975.75</v>
      </c>
      <c r="F55" s="13">
        <v>3648.7</v>
      </c>
      <c r="G55" s="13">
        <v>2185.96</v>
      </c>
      <c r="H55" s="13">
        <v>3333.61</v>
      </c>
      <c r="I55" s="13">
        <v>2932.42</v>
      </c>
      <c r="J55" s="13">
        <v>3922.63</v>
      </c>
      <c r="K55" s="13">
        <v>3156.77</v>
      </c>
      <c r="L55" s="13">
        <v>3275.92</v>
      </c>
      <c r="M55" s="13">
        <v>3782.06</v>
      </c>
      <c r="N55" s="13">
        <v>3201.5</v>
      </c>
      <c r="O55" s="13">
        <v>37314.99</v>
      </c>
      <c r="P55" s="15">
        <v>84</v>
      </c>
      <c r="Q55" s="14">
        <v>444.2260714285714</v>
      </c>
      <c r="R55" s="8"/>
      <c r="S55" s="16">
        <v>9.4109589041095898</v>
      </c>
      <c r="T55" s="18">
        <v>4180.5933023483367</v>
      </c>
      <c r="U55" s="47">
        <f>+INGENIERIA!E55</f>
        <v>1551.67</v>
      </c>
      <c r="V55" s="47">
        <f t="shared" si="0"/>
        <v>2628.9233023483366</v>
      </c>
      <c r="W55" s="53"/>
      <c r="X55" s="82">
        <f>+INGENIERIA!E55</f>
        <v>1551.67</v>
      </c>
      <c r="Y55" s="82">
        <f t="shared" si="1"/>
        <v>31.033400000000004</v>
      </c>
      <c r="Z55" s="82">
        <f t="shared" si="2"/>
        <v>77.583500000000015</v>
      </c>
      <c r="AA55" s="82">
        <f t="shared" si="3"/>
        <v>1660.2869000000001</v>
      </c>
      <c r="AB55" s="82">
        <f t="shared" si="4"/>
        <v>265.64590400000003</v>
      </c>
      <c r="AC55" s="82">
        <f t="shared" si="5"/>
        <v>1925.932804</v>
      </c>
      <c r="AD55" s="83"/>
      <c r="AE55" s="82">
        <f t="shared" si="6"/>
        <v>2628.9233023483366</v>
      </c>
      <c r="AF55" s="82">
        <f t="shared" si="7"/>
        <v>420.62772837573385</v>
      </c>
      <c r="AG55" s="82">
        <f t="shared" si="8"/>
        <v>3049.5510307240706</v>
      </c>
      <c r="AI55" s="164" t="s">
        <v>432</v>
      </c>
    </row>
    <row r="56" spans="1:35">
      <c r="A56" s="17" t="s">
        <v>92</v>
      </c>
      <c r="B56" s="12">
        <v>42522</v>
      </c>
      <c r="C56" s="13">
        <v>4549.21</v>
      </c>
      <c r="D56" s="13">
        <v>2974.42</v>
      </c>
      <c r="E56" s="13">
        <v>1026.69</v>
      </c>
      <c r="F56" s="13">
        <v>4381.8</v>
      </c>
      <c r="G56" s="13">
        <v>5847.6699999999992</v>
      </c>
      <c r="H56" s="13">
        <v>8418.7999999999993</v>
      </c>
      <c r="I56" s="13">
        <v>1576.14</v>
      </c>
      <c r="J56" s="13">
        <v>9635.59</v>
      </c>
      <c r="K56" s="13">
        <v>4977.1499999999996</v>
      </c>
      <c r="L56" s="13">
        <v>6073.9500000000007</v>
      </c>
      <c r="M56" s="13">
        <v>6166.2000000000007</v>
      </c>
      <c r="N56" s="13">
        <v>1026.69</v>
      </c>
      <c r="O56" s="13">
        <v>56654.31</v>
      </c>
      <c r="P56" s="15">
        <v>84</v>
      </c>
      <c r="Q56" s="14">
        <v>674.45607142857136</v>
      </c>
      <c r="R56" s="8"/>
      <c r="S56" s="16">
        <v>8.7534246575342465</v>
      </c>
      <c r="T56" s="18">
        <v>5903.8004060665353</v>
      </c>
      <c r="U56" s="47">
        <f>+INGENIERIA!E56</f>
        <v>1263.22</v>
      </c>
      <c r="V56" s="47">
        <f t="shared" si="0"/>
        <v>4640.580406066535</v>
      </c>
      <c r="W56" s="53"/>
      <c r="X56" s="82">
        <f>+INGENIERIA!E56</f>
        <v>1263.22</v>
      </c>
      <c r="Y56" s="82">
        <f t="shared" si="1"/>
        <v>25.264400000000002</v>
      </c>
      <c r="Z56" s="82">
        <f t="shared" si="2"/>
        <v>63.161000000000001</v>
      </c>
      <c r="AA56" s="82">
        <f t="shared" si="3"/>
        <v>1351.6454000000001</v>
      </c>
      <c r="AB56" s="82">
        <f t="shared" si="4"/>
        <v>216.26326400000002</v>
      </c>
      <c r="AC56" s="82">
        <f t="shared" si="5"/>
        <v>1567.908664</v>
      </c>
      <c r="AD56" s="83"/>
      <c r="AE56" s="82">
        <f t="shared" si="6"/>
        <v>4640.580406066535</v>
      </c>
      <c r="AF56" s="82">
        <f t="shared" si="7"/>
        <v>742.49286497064566</v>
      </c>
      <c r="AG56" s="82">
        <f t="shared" si="8"/>
        <v>5383.0732710371803</v>
      </c>
      <c r="AI56" s="164" t="s">
        <v>431</v>
      </c>
    </row>
    <row r="57" spans="1:35">
      <c r="A57" s="17" t="s">
        <v>94</v>
      </c>
      <c r="B57" s="12">
        <v>42396</v>
      </c>
      <c r="C57" s="13">
        <v>5673.97</v>
      </c>
      <c r="D57" s="13">
        <v>9143.7999999999993</v>
      </c>
      <c r="E57" s="13">
        <v>5906.9400000000005</v>
      </c>
      <c r="F57" s="13">
        <v>1483.81</v>
      </c>
      <c r="G57" s="13">
        <v>4879.25</v>
      </c>
      <c r="H57" s="13">
        <v>2300.81</v>
      </c>
      <c r="I57" s="13">
        <v>11322.2</v>
      </c>
      <c r="J57" s="13">
        <v>8229.7000000000007</v>
      </c>
      <c r="K57" s="13">
        <v>2446.3900000000003</v>
      </c>
      <c r="L57" s="13">
        <v>4050.67</v>
      </c>
      <c r="M57" s="13">
        <v>8434.68</v>
      </c>
      <c r="N57" s="13">
        <v>1026.69</v>
      </c>
      <c r="O57" s="13">
        <v>64898.909999999996</v>
      </c>
      <c r="P57" s="15">
        <v>84</v>
      </c>
      <c r="Q57" s="14">
        <v>772.60607142857134</v>
      </c>
      <c r="R57" s="8"/>
      <c r="S57" s="16">
        <v>13.931506849315069</v>
      </c>
      <c r="T57" s="18">
        <v>10763.566775929548</v>
      </c>
      <c r="U57" s="47">
        <f>+INGENIERIA!E57</f>
        <v>2030.82</v>
      </c>
      <c r="V57" s="47">
        <f t="shared" si="0"/>
        <v>8732.7467759295487</v>
      </c>
      <c r="W57" s="53"/>
      <c r="X57" s="82">
        <f>+INGENIERIA!E57</f>
        <v>2030.82</v>
      </c>
      <c r="Y57" s="82">
        <f t="shared" si="1"/>
        <v>40.616399999999999</v>
      </c>
      <c r="Z57" s="82">
        <f t="shared" si="2"/>
        <v>101.541</v>
      </c>
      <c r="AA57" s="82">
        <f t="shared" si="3"/>
        <v>2172.9774000000002</v>
      </c>
      <c r="AB57" s="82">
        <f t="shared" si="4"/>
        <v>347.67638400000004</v>
      </c>
      <c r="AC57" s="82">
        <f t="shared" si="5"/>
        <v>2520.6537840000001</v>
      </c>
      <c r="AD57" s="83"/>
      <c r="AE57" s="82">
        <f t="shared" si="6"/>
        <v>8732.7467759295487</v>
      </c>
      <c r="AF57" s="82">
        <f t="shared" si="7"/>
        <v>1397.2394841487278</v>
      </c>
      <c r="AG57" s="82">
        <f t="shared" si="8"/>
        <v>10129.986260078276</v>
      </c>
      <c r="AI57" s="164" t="s">
        <v>431</v>
      </c>
    </row>
    <row r="58" spans="1:35">
      <c r="A58" s="17" t="s">
        <v>96</v>
      </c>
      <c r="B58" s="12">
        <v>42321</v>
      </c>
      <c r="C58" s="13">
        <v>1471.2799999999997</v>
      </c>
      <c r="D58" s="13">
        <v>1516.4099999999999</v>
      </c>
      <c r="E58" s="13">
        <v>1736.4099999999999</v>
      </c>
      <c r="F58" s="13">
        <v>1516.41</v>
      </c>
      <c r="G58" s="13">
        <v>1652.28</v>
      </c>
      <c r="H58" s="13">
        <v>1516.4099999999999</v>
      </c>
      <c r="I58" s="13">
        <v>1516.4099999999999</v>
      </c>
      <c r="J58" s="13">
        <v>1516.4099999999999</v>
      </c>
      <c r="K58" s="13">
        <v>1516.4099999999999</v>
      </c>
      <c r="L58" s="13">
        <v>1471.2799999999997</v>
      </c>
      <c r="M58" s="13">
        <v>1516.4099999999999</v>
      </c>
      <c r="N58" s="13">
        <v>1686.4099999999999</v>
      </c>
      <c r="O58" s="13">
        <v>18632.53</v>
      </c>
      <c r="P58" s="15">
        <v>84</v>
      </c>
      <c r="Q58" s="14">
        <v>221.81583333333333</v>
      </c>
      <c r="R58" s="8"/>
      <c r="S58" s="16">
        <v>15</v>
      </c>
      <c r="T58" s="18">
        <v>3327.2375000000002</v>
      </c>
      <c r="U58" s="47">
        <f>+INGENIERIA!E58</f>
        <v>3249.45</v>
      </c>
      <c r="V58" s="47">
        <f t="shared" si="0"/>
        <v>77.787500000000364</v>
      </c>
      <c r="W58" s="53"/>
      <c r="X58" s="82">
        <f>+INGENIERIA!E58</f>
        <v>3249.45</v>
      </c>
      <c r="Y58" s="82">
        <f t="shared" si="1"/>
        <v>64.989000000000004</v>
      </c>
      <c r="Z58" s="82">
        <f t="shared" si="2"/>
        <v>162.4725</v>
      </c>
      <c r="AA58" s="82">
        <f t="shared" si="3"/>
        <v>3476.9114999999997</v>
      </c>
      <c r="AB58" s="82">
        <f t="shared" si="4"/>
        <v>556.30583999999999</v>
      </c>
      <c r="AC58" s="82">
        <f t="shared" si="5"/>
        <v>4033.2173399999997</v>
      </c>
      <c r="AD58" s="83"/>
      <c r="AE58" s="82">
        <f t="shared" si="6"/>
        <v>77.787500000000364</v>
      </c>
      <c r="AF58" s="82">
        <f t="shared" si="7"/>
        <v>12.446000000000058</v>
      </c>
      <c r="AG58" s="82">
        <f t="shared" si="8"/>
        <v>90.233500000000419</v>
      </c>
      <c r="AI58" s="164" t="s">
        <v>432</v>
      </c>
    </row>
    <row r="59" spans="1:35">
      <c r="A59" s="17" t="s">
        <v>98</v>
      </c>
      <c r="B59" s="12">
        <v>42646</v>
      </c>
      <c r="C59" s="19"/>
      <c r="D59" s="19"/>
      <c r="E59" s="19"/>
      <c r="F59" s="13"/>
      <c r="G59" s="13">
        <v>333.34</v>
      </c>
      <c r="H59" s="13">
        <v>1166.27</v>
      </c>
      <c r="I59" s="13">
        <v>1166.27</v>
      </c>
      <c r="J59" s="13">
        <v>1960</v>
      </c>
      <c r="K59" s="13">
        <v>2099</v>
      </c>
      <c r="L59" s="13">
        <v>2539.7299999999996</v>
      </c>
      <c r="M59" s="13">
        <v>2211.65</v>
      </c>
      <c r="N59" s="13">
        <v>3112.39</v>
      </c>
      <c r="O59" s="13">
        <v>14588.65</v>
      </c>
      <c r="P59" s="15">
        <v>51</v>
      </c>
      <c r="Q59" s="14">
        <v>286.05196078431374</v>
      </c>
      <c r="R59" s="8"/>
      <c r="S59" s="16">
        <v>3.6575342465753424</v>
      </c>
      <c r="T59" s="18">
        <v>1046.2448428686544</v>
      </c>
      <c r="U59" s="47">
        <f>+INGENIERIA!E59</f>
        <v>590.46</v>
      </c>
      <c r="V59" s="47">
        <f t="shared" si="0"/>
        <v>455.78484286865432</v>
      </c>
      <c r="W59" s="53"/>
      <c r="X59" s="82">
        <f>+INGENIERIA!E59</f>
        <v>590.46</v>
      </c>
      <c r="Y59" s="82">
        <f t="shared" si="1"/>
        <v>11.809200000000001</v>
      </c>
      <c r="Z59" s="82">
        <f t="shared" si="2"/>
        <v>29.523000000000003</v>
      </c>
      <c r="AA59" s="82">
        <f t="shared" si="3"/>
        <v>631.79220000000009</v>
      </c>
      <c r="AB59" s="82">
        <f t="shared" si="4"/>
        <v>101.08675200000002</v>
      </c>
      <c r="AC59" s="82">
        <f t="shared" si="5"/>
        <v>732.87895200000014</v>
      </c>
      <c r="AD59" s="83"/>
      <c r="AE59" s="82">
        <f t="shared" si="6"/>
        <v>455.78484286865432</v>
      </c>
      <c r="AF59" s="82">
        <f t="shared" si="7"/>
        <v>72.925574858984689</v>
      </c>
      <c r="AG59" s="82">
        <f t="shared" si="8"/>
        <v>528.71041772763897</v>
      </c>
      <c r="AI59" s="164" t="s">
        <v>432</v>
      </c>
    </row>
    <row r="60" spans="1:35">
      <c r="A60" s="17" t="s">
        <v>100</v>
      </c>
      <c r="B60" s="12">
        <v>42065</v>
      </c>
      <c r="C60" s="13">
        <v>5014.18</v>
      </c>
      <c r="D60" s="13">
        <v>3993.88</v>
      </c>
      <c r="E60" s="13">
        <v>3725.44</v>
      </c>
      <c r="F60" s="13">
        <v>3426.35</v>
      </c>
      <c r="G60" s="13">
        <v>3532.62</v>
      </c>
      <c r="H60" s="13">
        <v>3254.8</v>
      </c>
      <c r="I60" s="13">
        <v>3754.42</v>
      </c>
      <c r="J60" s="13">
        <v>4513.18</v>
      </c>
      <c r="K60" s="13">
        <v>2541.85</v>
      </c>
      <c r="L60" s="13">
        <v>2342</v>
      </c>
      <c r="M60" s="13">
        <v>1378.21</v>
      </c>
      <c r="N60" s="13">
        <v>2189.9700000000003</v>
      </c>
      <c r="O60" s="13">
        <v>39666.9</v>
      </c>
      <c r="P60" s="15">
        <v>84</v>
      </c>
      <c r="Q60" s="14">
        <v>472.22500000000002</v>
      </c>
      <c r="R60" s="8"/>
      <c r="S60" s="16">
        <v>15</v>
      </c>
      <c r="T60" s="18">
        <v>7083.375</v>
      </c>
      <c r="U60" s="47">
        <f>+INGENIERIA!E60</f>
        <v>2499.15</v>
      </c>
      <c r="V60" s="47">
        <f t="shared" si="0"/>
        <v>4584.2250000000004</v>
      </c>
      <c r="W60" s="53"/>
      <c r="X60" s="82">
        <f>+INGENIERIA!E60</f>
        <v>2499.15</v>
      </c>
      <c r="Y60" s="82">
        <f t="shared" si="1"/>
        <v>49.983000000000004</v>
      </c>
      <c r="Z60" s="82">
        <f t="shared" si="2"/>
        <v>124.95750000000001</v>
      </c>
      <c r="AA60" s="82">
        <f t="shared" si="3"/>
        <v>2674.0905000000002</v>
      </c>
      <c r="AB60" s="82">
        <f t="shared" si="4"/>
        <v>427.85448000000002</v>
      </c>
      <c r="AC60" s="82">
        <f t="shared" si="5"/>
        <v>3101.9449800000002</v>
      </c>
      <c r="AD60" s="83"/>
      <c r="AE60" s="82">
        <f t="shared" si="6"/>
        <v>4584.2250000000004</v>
      </c>
      <c r="AF60" s="82">
        <f t="shared" si="7"/>
        <v>733.47600000000011</v>
      </c>
      <c r="AG60" s="82">
        <f t="shared" si="8"/>
        <v>5317.7010000000009</v>
      </c>
      <c r="AI60" s="164" t="s">
        <v>432</v>
      </c>
    </row>
    <row r="61" spans="1:35">
      <c r="A61" s="17" t="s">
        <v>208</v>
      </c>
      <c r="B61" s="12">
        <v>41218</v>
      </c>
      <c r="C61" s="13">
        <v>9123.66</v>
      </c>
      <c r="D61" s="13">
        <v>3139.71</v>
      </c>
      <c r="E61" s="13">
        <v>855.57</v>
      </c>
      <c r="F61" s="13">
        <v>3011.36</v>
      </c>
      <c r="G61" s="13">
        <v>5942.9100000000008</v>
      </c>
      <c r="H61" s="13">
        <v>5417.3799999999992</v>
      </c>
      <c r="I61" s="13">
        <v>1026.69</v>
      </c>
      <c r="J61" s="13">
        <v>5658.7000000000007</v>
      </c>
      <c r="K61" s="13">
        <v>1026.69</v>
      </c>
      <c r="L61" s="13">
        <v>8775.64</v>
      </c>
      <c r="M61" s="13">
        <v>10177.380000000001</v>
      </c>
      <c r="N61" s="13">
        <v>1026.69</v>
      </c>
      <c r="O61" s="13">
        <v>55182.380000000005</v>
      </c>
      <c r="P61" s="15">
        <v>84</v>
      </c>
      <c r="Q61" s="14">
        <v>656.93309523809535</v>
      </c>
      <c r="R61" s="8"/>
      <c r="S61" s="16">
        <v>15</v>
      </c>
      <c r="T61" s="18">
        <v>9853.9964285714304</v>
      </c>
      <c r="U61" s="47">
        <f>+INGENIERIA!E61</f>
        <v>2200.0500000000002</v>
      </c>
      <c r="V61" s="47">
        <f t="shared" si="0"/>
        <v>7653.9464285714303</v>
      </c>
      <c r="W61" s="53"/>
      <c r="X61" s="82">
        <f>+INGENIERIA!E61</f>
        <v>2200.0500000000002</v>
      </c>
      <c r="Y61" s="82">
        <f t="shared" si="1"/>
        <v>44.001000000000005</v>
      </c>
      <c r="Z61" s="82">
        <f t="shared" si="2"/>
        <v>110.00250000000001</v>
      </c>
      <c r="AA61" s="82">
        <f t="shared" si="3"/>
        <v>2354.0535000000004</v>
      </c>
      <c r="AB61" s="82">
        <f t="shared" si="4"/>
        <v>376.64856000000009</v>
      </c>
      <c r="AC61" s="82">
        <f t="shared" si="5"/>
        <v>2730.7020600000005</v>
      </c>
      <c r="AD61" s="83"/>
      <c r="AE61" s="82">
        <f t="shared" si="6"/>
        <v>7653.9464285714303</v>
      </c>
      <c r="AF61" s="82">
        <f t="shared" si="7"/>
        <v>1224.6314285714288</v>
      </c>
      <c r="AG61" s="82">
        <f t="shared" si="8"/>
        <v>8878.57785714286</v>
      </c>
      <c r="AI61" s="164" t="s">
        <v>431</v>
      </c>
    </row>
    <row r="62" spans="1:35">
      <c r="A62" s="17" t="s">
        <v>102</v>
      </c>
      <c r="B62" s="12">
        <v>42241</v>
      </c>
      <c r="C62" s="13">
        <v>1152.83</v>
      </c>
      <c r="D62" s="13">
        <v>1566.69</v>
      </c>
      <c r="E62" s="13">
        <v>1766.69</v>
      </c>
      <c r="F62" s="13">
        <v>1806.69</v>
      </c>
      <c r="G62" s="13">
        <v>6560.2599999999993</v>
      </c>
      <c r="H62" s="13">
        <v>1726.69</v>
      </c>
      <c r="I62" s="13">
        <v>1856.69</v>
      </c>
      <c r="J62" s="13">
        <v>1686.69</v>
      </c>
      <c r="K62" s="13">
        <v>2616.69</v>
      </c>
      <c r="L62" s="13">
        <v>2676.58</v>
      </c>
      <c r="M62" s="13">
        <v>2029.95</v>
      </c>
      <c r="N62" s="13">
        <v>4137.46</v>
      </c>
      <c r="O62" s="13">
        <v>29583.91</v>
      </c>
      <c r="P62" s="15">
        <v>84</v>
      </c>
      <c r="Q62" s="14">
        <v>352.18940476190477</v>
      </c>
      <c r="R62" s="8"/>
      <c r="S62" s="16">
        <v>15</v>
      </c>
      <c r="T62" s="18">
        <v>5282.8410714285719</v>
      </c>
      <c r="U62" s="47">
        <f>+INGENIERIA!E62</f>
        <v>3214.35</v>
      </c>
      <c r="V62" s="47">
        <f t="shared" si="0"/>
        <v>2068.491071428572</v>
      </c>
      <c r="W62" s="53"/>
      <c r="X62" s="82">
        <f>+INGENIERIA!E62</f>
        <v>3214.35</v>
      </c>
      <c r="Y62" s="82">
        <f t="shared" si="1"/>
        <v>64.287000000000006</v>
      </c>
      <c r="Z62" s="82">
        <f t="shared" si="2"/>
        <v>160.7175</v>
      </c>
      <c r="AA62" s="82">
        <f t="shared" si="3"/>
        <v>3439.3544999999999</v>
      </c>
      <c r="AB62" s="82">
        <f t="shared" si="4"/>
        <v>550.29672000000005</v>
      </c>
      <c r="AC62" s="82">
        <f t="shared" si="5"/>
        <v>3989.6512199999997</v>
      </c>
      <c r="AD62" s="83"/>
      <c r="AE62" s="82">
        <f t="shared" si="6"/>
        <v>2068.491071428572</v>
      </c>
      <c r="AF62" s="82">
        <f t="shared" si="7"/>
        <v>330.95857142857153</v>
      </c>
      <c r="AG62" s="82">
        <f t="shared" si="8"/>
        <v>2399.4496428571438</v>
      </c>
      <c r="AI62" s="164" t="s">
        <v>434</v>
      </c>
    </row>
    <row r="63" spans="1:35">
      <c r="A63" s="17" t="s">
        <v>104</v>
      </c>
      <c r="B63" s="12">
        <v>42333</v>
      </c>
      <c r="C63" s="13">
        <v>1471.56</v>
      </c>
      <c r="D63" s="13">
        <v>1516.69</v>
      </c>
      <c r="E63" s="13">
        <v>1716.69</v>
      </c>
      <c r="F63" s="13">
        <v>1616.69</v>
      </c>
      <c r="G63" s="13">
        <v>1471.56</v>
      </c>
      <c r="H63" s="13">
        <v>1516.69</v>
      </c>
      <c r="I63" s="13">
        <v>1516.69</v>
      </c>
      <c r="J63" s="13">
        <v>1516.69</v>
      </c>
      <c r="K63" s="13">
        <v>1516.69</v>
      </c>
      <c r="L63" s="13">
        <v>1471.56</v>
      </c>
      <c r="M63" s="13">
        <v>1516.69</v>
      </c>
      <c r="N63" s="13">
        <v>1916.69</v>
      </c>
      <c r="O63" s="13">
        <v>18764.89</v>
      </c>
      <c r="P63" s="15">
        <v>84</v>
      </c>
      <c r="Q63" s="14">
        <v>223.3915476190476</v>
      </c>
      <c r="R63" s="8"/>
      <c r="S63" s="16">
        <v>15</v>
      </c>
      <c r="T63" s="18">
        <v>3350.8732142857139</v>
      </c>
      <c r="U63" s="47">
        <f>+INGENIERIA!E63</f>
        <v>3250.05</v>
      </c>
      <c r="V63" s="47">
        <f t="shared" si="0"/>
        <v>100.82321428571368</v>
      </c>
      <c r="W63" s="53"/>
      <c r="X63" s="82">
        <f>+INGENIERIA!E63</f>
        <v>3250.05</v>
      </c>
      <c r="Y63" s="82">
        <f t="shared" si="1"/>
        <v>65.001000000000005</v>
      </c>
      <c r="Z63" s="82">
        <f t="shared" si="2"/>
        <v>162.50250000000003</v>
      </c>
      <c r="AA63" s="82">
        <f t="shared" si="3"/>
        <v>3477.5535000000004</v>
      </c>
      <c r="AB63" s="82">
        <f t="shared" si="4"/>
        <v>556.40856000000008</v>
      </c>
      <c r="AC63" s="82">
        <f t="shared" si="5"/>
        <v>4033.9620600000007</v>
      </c>
      <c r="AD63" s="83"/>
      <c r="AE63" s="82">
        <f t="shared" si="6"/>
        <v>100.82321428571368</v>
      </c>
      <c r="AF63" s="82">
        <f t="shared" si="7"/>
        <v>16.131714285714189</v>
      </c>
      <c r="AG63" s="82">
        <f t="shared" si="8"/>
        <v>116.95492857142787</v>
      </c>
      <c r="AI63" s="164" t="s">
        <v>435</v>
      </c>
    </row>
    <row r="64" spans="1:35">
      <c r="A64" s="17" t="s">
        <v>106</v>
      </c>
      <c r="B64" s="12">
        <v>42459</v>
      </c>
      <c r="C64" s="13">
        <v>981.56000000000006</v>
      </c>
      <c r="D64" s="13">
        <v>4284.7800000000007</v>
      </c>
      <c r="E64" s="13">
        <v>10984.85</v>
      </c>
      <c r="F64" s="13">
        <v>4380.7299999999996</v>
      </c>
      <c r="G64" s="13">
        <v>10382.77</v>
      </c>
      <c r="H64" s="13">
        <v>5098.6499999999996</v>
      </c>
      <c r="I64" s="13">
        <v>6040.1299999999992</v>
      </c>
      <c r="J64" s="13">
        <v>8114.75</v>
      </c>
      <c r="K64" s="13">
        <v>2837.26</v>
      </c>
      <c r="L64" s="13">
        <v>12644.41</v>
      </c>
      <c r="M64" s="13">
        <v>12880.980000000001</v>
      </c>
      <c r="N64" s="13">
        <v>21143.37</v>
      </c>
      <c r="O64" s="13">
        <v>99774.239999999991</v>
      </c>
      <c r="P64" s="15">
        <v>84</v>
      </c>
      <c r="Q64" s="14">
        <v>1187.7885714285712</v>
      </c>
      <c r="R64" s="8"/>
      <c r="S64" s="16">
        <v>11.342465753424657</v>
      </c>
      <c r="T64" s="18">
        <v>13472.451193737767</v>
      </c>
      <c r="U64" s="47">
        <f>+INGENIERIA!E64</f>
        <v>1650.04</v>
      </c>
      <c r="V64" s="47">
        <f t="shared" si="0"/>
        <v>11822.411193737767</v>
      </c>
      <c r="W64" s="53"/>
      <c r="X64" s="82">
        <f>+INGENIERIA!E64</f>
        <v>1650.04</v>
      </c>
      <c r="Y64" s="82">
        <f t="shared" si="1"/>
        <v>33.000799999999998</v>
      </c>
      <c r="Z64" s="82">
        <f t="shared" si="2"/>
        <v>82.50200000000001</v>
      </c>
      <c r="AA64" s="82">
        <f t="shared" si="3"/>
        <v>1765.5427999999999</v>
      </c>
      <c r="AB64" s="82">
        <f t="shared" si="4"/>
        <v>282.48684800000001</v>
      </c>
      <c r="AC64" s="82">
        <f t="shared" si="5"/>
        <v>2048.0296479999997</v>
      </c>
      <c r="AD64" s="83"/>
      <c r="AE64" s="82">
        <f t="shared" si="6"/>
        <v>11822.411193737767</v>
      </c>
      <c r="AF64" s="82">
        <f t="shared" si="7"/>
        <v>1891.5857909980427</v>
      </c>
      <c r="AG64" s="82">
        <f t="shared" si="8"/>
        <v>13713.99698473581</v>
      </c>
      <c r="AI64" s="164" t="s">
        <v>431</v>
      </c>
    </row>
    <row r="65" spans="1:35">
      <c r="A65" s="17" t="s">
        <v>108</v>
      </c>
      <c r="B65" s="12">
        <v>42566</v>
      </c>
      <c r="C65" s="13">
        <v>1468.18</v>
      </c>
      <c r="D65" s="13">
        <v>1633.31</v>
      </c>
      <c r="E65" s="13">
        <v>1193.31</v>
      </c>
      <c r="F65" s="13">
        <v>1608.31</v>
      </c>
      <c r="G65" s="13">
        <v>1563.1799999999998</v>
      </c>
      <c r="H65" s="13">
        <v>3633.31</v>
      </c>
      <c r="I65" s="13">
        <v>2223.31</v>
      </c>
      <c r="J65" s="13">
        <v>1608.31</v>
      </c>
      <c r="K65" s="13">
        <v>1923.31</v>
      </c>
      <c r="L65" s="13">
        <v>1488.18</v>
      </c>
      <c r="M65" s="13">
        <v>2553.31</v>
      </c>
      <c r="N65" s="13">
        <v>2133.31</v>
      </c>
      <c r="O65" s="13">
        <v>23029.33</v>
      </c>
      <c r="P65" s="15">
        <v>84</v>
      </c>
      <c r="Q65" s="14">
        <v>274.15869047619049</v>
      </c>
      <c r="R65" s="8"/>
      <c r="S65" s="16">
        <v>6.9452054794520546</v>
      </c>
      <c r="T65" s="18">
        <v>1904.088439334638</v>
      </c>
      <c r="U65" s="47">
        <f>+INGENIERIA!E65</f>
        <v>912.07</v>
      </c>
      <c r="V65" s="47">
        <f t="shared" si="0"/>
        <v>992.01843933463795</v>
      </c>
      <c r="W65" s="53"/>
      <c r="X65" s="82">
        <f>+INGENIERIA!E65</f>
        <v>912.07</v>
      </c>
      <c r="Y65" s="82">
        <f t="shared" si="1"/>
        <v>18.241400000000002</v>
      </c>
      <c r="Z65" s="82">
        <f t="shared" si="2"/>
        <v>45.603500000000004</v>
      </c>
      <c r="AA65" s="82">
        <f t="shared" si="3"/>
        <v>975.9149000000001</v>
      </c>
      <c r="AB65" s="82">
        <f t="shared" si="4"/>
        <v>156.14638400000001</v>
      </c>
      <c r="AC65" s="82">
        <f t="shared" si="5"/>
        <v>1132.0612840000001</v>
      </c>
      <c r="AD65" s="83"/>
      <c r="AE65" s="82">
        <f t="shared" si="6"/>
        <v>992.01843933463795</v>
      </c>
      <c r="AF65" s="82">
        <f t="shared" si="7"/>
        <v>158.72295029354208</v>
      </c>
      <c r="AG65" s="82">
        <f t="shared" si="8"/>
        <v>1150.7413896281801</v>
      </c>
      <c r="AI65" s="164" t="s">
        <v>434</v>
      </c>
    </row>
    <row r="66" spans="1:35">
      <c r="A66" s="5" t="s">
        <v>110</v>
      </c>
      <c r="B66" s="6">
        <v>42327</v>
      </c>
      <c r="C66" s="7">
        <v>981.56000000000006</v>
      </c>
      <c r="D66" s="7">
        <v>1026.69</v>
      </c>
      <c r="E66" s="7">
        <v>9524.76</v>
      </c>
      <c r="F66" s="7">
        <v>3459.31</v>
      </c>
      <c r="G66" s="7">
        <v>2569.0499999999997</v>
      </c>
      <c r="H66" s="7">
        <v>6425.4500000000007</v>
      </c>
      <c r="I66" s="7">
        <v>4614.92</v>
      </c>
      <c r="J66" s="7">
        <v>3730.05</v>
      </c>
      <c r="K66" s="7">
        <v>513.34</v>
      </c>
      <c r="L66" s="7">
        <v>810.44</v>
      </c>
      <c r="M66" s="7">
        <v>1026.69</v>
      </c>
      <c r="N66" s="7">
        <v>1026.69</v>
      </c>
      <c r="O66" s="7">
        <v>35708.950000000004</v>
      </c>
      <c r="P66" s="29">
        <v>84</v>
      </c>
      <c r="Q66" s="30">
        <v>425.10654761904766</v>
      </c>
      <c r="R66" s="8"/>
      <c r="S66" s="31">
        <v>15</v>
      </c>
      <c r="T66" s="32">
        <v>6376.5982142857147</v>
      </c>
      <c r="U66" s="47">
        <f>+INGENIERIA!E66</f>
        <v>2200.0500000000002</v>
      </c>
      <c r="V66" s="47">
        <f t="shared" si="0"/>
        <v>4176.5482142857145</v>
      </c>
      <c r="W66" s="53"/>
      <c r="X66" s="82">
        <f>+INGENIERIA!E66</f>
        <v>2200.0500000000002</v>
      </c>
      <c r="Y66" s="82">
        <f t="shared" si="1"/>
        <v>44.001000000000005</v>
      </c>
      <c r="Z66" s="82">
        <f t="shared" si="2"/>
        <v>110.00250000000001</v>
      </c>
      <c r="AA66" s="82">
        <f t="shared" si="3"/>
        <v>2354.0535000000004</v>
      </c>
      <c r="AB66" s="82">
        <f t="shared" si="4"/>
        <v>376.64856000000009</v>
      </c>
      <c r="AC66" s="82">
        <f t="shared" si="5"/>
        <v>2730.7020600000005</v>
      </c>
      <c r="AD66" s="83"/>
      <c r="AE66" s="82">
        <f t="shared" si="6"/>
        <v>4176.5482142857145</v>
      </c>
      <c r="AF66" s="82">
        <f t="shared" si="7"/>
        <v>668.24771428571432</v>
      </c>
      <c r="AG66" s="82">
        <f t="shared" si="8"/>
        <v>4844.7959285714287</v>
      </c>
      <c r="AI66" s="164" t="s">
        <v>431</v>
      </c>
    </row>
    <row r="67" spans="1:35" s="27" customFormat="1">
      <c r="A67" s="76" t="s">
        <v>112</v>
      </c>
      <c r="B67" s="22">
        <v>42173</v>
      </c>
      <c r="C67" s="23">
        <v>6440.619999999999</v>
      </c>
      <c r="D67" s="23">
        <v>4897.3399999999992</v>
      </c>
      <c r="E67" s="23">
        <v>5072.04</v>
      </c>
      <c r="F67" s="23">
        <v>4666.6899999999996</v>
      </c>
      <c r="G67" s="23">
        <v>4621.5599999999995</v>
      </c>
      <c r="H67" s="23">
        <v>5918.84</v>
      </c>
      <c r="I67" s="23">
        <v>5233.4399999999996</v>
      </c>
      <c r="J67" s="23">
        <v>9114.4500000000007</v>
      </c>
      <c r="K67" s="23">
        <v>6723.2199999999993</v>
      </c>
      <c r="L67" s="23">
        <v>4621.5599999999995</v>
      </c>
      <c r="M67" s="23">
        <v>6613.8099999999995</v>
      </c>
      <c r="N67" s="23">
        <v>5477.54</v>
      </c>
      <c r="O67" s="23">
        <v>69401.109999999986</v>
      </c>
      <c r="P67" s="25">
        <v>84</v>
      </c>
      <c r="Q67" s="26">
        <v>826.20369047619033</v>
      </c>
      <c r="R67" s="21"/>
      <c r="S67" s="28">
        <v>15</v>
      </c>
      <c r="T67" s="24">
        <v>12393.055357142855</v>
      </c>
      <c r="U67" s="90">
        <f>+INGENIERIA!E67</f>
        <v>10000.049999999999</v>
      </c>
      <c r="V67" s="90">
        <f t="shared" si="0"/>
        <v>2393.0053571428562</v>
      </c>
      <c r="X67" s="124">
        <f>+INGENIERIA!E67</f>
        <v>10000.049999999999</v>
      </c>
      <c r="Y67" s="124">
        <f t="shared" si="1"/>
        <v>200.00099999999998</v>
      </c>
      <c r="Z67" s="124">
        <f t="shared" si="2"/>
        <v>500.0025</v>
      </c>
      <c r="AA67" s="124">
        <f t="shared" si="3"/>
        <v>10700.0535</v>
      </c>
      <c r="AB67" s="124">
        <f t="shared" si="4"/>
        <v>1712.00856</v>
      </c>
      <c r="AC67" s="124">
        <f t="shared" si="5"/>
        <v>12412.06206</v>
      </c>
      <c r="AD67" s="125"/>
      <c r="AE67" s="124">
        <f t="shared" si="6"/>
        <v>2393.0053571428562</v>
      </c>
      <c r="AF67" s="124">
        <f t="shared" si="7"/>
        <v>382.880857142857</v>
      </c>
      <c r="AG67" s="124">
        <f t="shared" si="8"/>
        <v>2775.8862142857133</v>
      </c>
      <c r="AI67" s="27" t="s">
        <v>433</v>
      </c>
    </row>
    <row r="68" spans="1:35">
      <c r="A68" s="17" t="s">
        <v>114</v>
      </c>
      <c r="B68" s="12">
        <v>42506</v>
      </c>
      <c r="C68" s="13">
        <v>981.56000000000006</v>
      </c>
      <c r="D68" s="13">
        <v>1026.69</v>
      </c>
      <c r="E68" s="13">
        <v>5602.59</v>
      </c>
      <c r="F68" s="13">
        <v>8464.15</v>
      </c>
      <c r="G68" s="13">
        <v>1981.56</v>
      </c>
      <c r="H68" s="13">
        <v>3621.25</v>
      </c>
      <c r="I68" s="13">
        <v>4886.9500000000007</v>
      </c>
      <c r="J68" s="13">
        <v>3165.94</v>
      </c>
      <c r="K68" s="13">
        <v>2697.46</v>
      </c>
      <c r="L68" s="13">
        <v>4834.08</v>
      </c>
      <c r="M68" s="13">
        <v>4208.21</v>
      </c>
      <c r="N68" s="13">
        <v>5225.82</v>
      </c>
      <c r="O68" s="13">
        <v>46696.259999999995</v>
      </c>
      <c r="P68" s="15">
        <v>84</v>
      </c>
      <c r="Q68" s="14">
        <v>555.9078571428571</v>
      </c>
      <c r="R68" s="11"/>
      <c r="S68" s="16">
        <v>9.4109589041095898</v>
      </c>
      <c r="T68" s="18">
        <v>5231.6259980430532</v>
      </c>
      <c r="U68" s="47">
        <f>+INGENIERIA!E68</f>
        <v>1365.97</v>
      </c>
      <c r="V68" s="47">
        <f t="shared" si="0"/>
        <v>3865.6559980430529</v>
      </c>
      <c r="W68" s="53"/>
      <c r="X68" s="82">
        <f>+INGENIERIA!E68</f>
        <v>1365.97</v>
      </c>
      <c r="Y68" s="82">
        <f t="shared" si="1"/>
        <v>27.319400000000002</v>
      </c>
      <c r="Z68" s="82">
        <f t="shared" si="2"/>
        <v>68.298500000000004</v>
      </c>
      <c r="AA68" s="82">
        <f t="shared" si="3"/>
        <v>1461.5879000000002</v>
      </c>
      <c r="AB68" s="82">
        <f t="shared" si="4"/>
        <v>233.85406400000005</v>
      </c>
      <c r="AC68" s="82">
        <f t="shared" si="5"/>
        <v>1695.4419640000003</v>
      </c>
      <c r="AD68" s="83"/>
      <c r="AE68" s="82">
        <f t="shared" si="6"/>
        <v>3865.6559980430529</v>
      </c>
      <c r="AF68" s="82">
        <f t="shared" si="7"/>
        <v>618.50495968688847</v>
      </c>
      <c r="AG68" s="82">
        <f t="shared" si="8"/>
        <v>4484.1609577299414</v>
      </c>
      <c r="AI68" s="164" t="s">
        <v>431</v>
      </c>
    </row>
    <row r="69" spans="1:35">
      <c r="A69" s="17" t="s">
        <v>116</v>
      </c>
      <c r="B69" s="12">
        <v>42597</v>
      </c>
      <c r="C69" s="19"/>
      <c r="D69" s="13">
        <v>1633.31</v>
      </c>
      <c r="E69" s="13">
        <v>1133.31</v>
      </c>
      <c r="F69" s="13">
        <v>1583.31</v>
      </c>
      <c r="G69" s="13">
        <v>1588.1799999999998</v>
      </c>
      <c r="H69" s="13">
        <v>2963.31</v>
      </c>
      <c r="I69" s="13">
        <v>2223.31</v>
      </c>
      <c r="J69" s="13">
        <v>2043.31</v>
      </c>
      <c r="K69" s="13">
        <v>2283.31</v>
      </c>
      <c r="L69" s="13">
        <v>2058.1800000000003</v>
      </c>
      <c r="M69" s="13">
        <v>3003.31</v>
      </c>
      <c r="N69" s="13">
        <v>2163.31</v>
      </c>
      <c r="O69" s="13">
        <v>22676.15</v>
      </c>
      <c r="P69" s="15">
        <v>84</v>
      </c>
      <c r="Q69" s="14">
        <v>269.95416666666671</v>
      </c>
      <c r="R69" s="11"/>
      <c r="S69" s="16">
        <v>5.6712328767123283</v>
      </c>
      <c r="T69" s="18">
        <v>1530.9729452054796</v>
      </c>
      <c r="U69" s="47">
        <f>+INGENIERIA!E69</f>
        <v>741.74</v>
      </c>
      <c r="V69" s="47">
        <f t="shared" si="0"/>
        <v>789.23294520547961</v>
      </c>
      <c r="W69" s="53"/>
      <c r="X69" s="82">
        <f>+INGENIERIA!E69</f>
        <v>741.74</v>
      </c>
      <c r="Y69" s="82">
        <f t="shared" si="1"/>
        <v>14.834800000000001</v>
      </c>
      <c r="Z69" s="82">
        <f t="shared" si="2"/>
        <v>37.087000000000003</v>
      </c>
      <c r="AA69" s="82">
        <f t="shared" si="3"/>
        <v>793.66179999999997</v>
      </c>
      <c r="AB69" s="82">
        <f t="shared" si="4"/>
        <v>126.985888</v>
      </c>
      <c r="AC69" s="82">
        <f t="shared" si="5"/>
        <v>920.64768800000002</v>
      </c>
      <c r="AD69" s="83"/>
      <c r="AE69" s="82">
        <f t="shared" si="6"/>
        <v>789.23294520547961</v>
      </c>
      <c r="AF69" s="82">
        <f t="shared" si="7"/>
        <v>126.27727123287674</v>
      </c>
      <c r="AG69" s="82">
        <f t="shared" si="8"/>
        <v>915.51021643835634</v>
      </c>
      <c r="AI69" s="164" t="s">
        <v>434</v>
      </c>
    </row>
    <row r="70" spans="1:35">
      <c r="A70" s="17" t="s">
        <v>118</v>
      </c>
      <c r="B70" s="12">
        <v>42696</v>
      </c>
      <c r="C70" s="19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5"/>
      <c r="Q70" s="14">
        <v>166.61</v>
      </c>
      <c r="R70" s="11"/>
      <c r="S70" s="16">
        <v>1.6027397260273972</v>
      </c>
      <c r="T70" s="18">
        <v>267.03246575342467</v>
      </c>
      <c r="U70" s="47">
        <f>+INGENIERIA!E70</f>
        <v>267.03246575342467</v>
      </c>
      <c r="V70" s="47">
        <f t="shared" si="0"/>
        <v>0</v>
      </c>
      <c r="W70" s="53"/>
      <c r="X70" s="82">
        <f>+INGENIERIA!E70</f>
        <v>267.03246575342467</v>
      </c>
      <c r="Y70" s="82">
        <f t="shared" si="1"/>
        <v>5.3406493150684939</v>
      </c>
      <c r="Z70" s="82">
        <f t="shared" si="2"/>
        <v>13.351623287671234</v>
      </c>
      <c r="AA70" s="82">
        <f t="shared" si="3"/>
        <v>285.72473835616444</v>
      </c>
      <c r="AB70" s="82">
        <f t="shared" si="4"/>
        <v>45.715958136986309</v>
      </c>
      <c r="AC70" s="82">
        <f t="shared" si="5"/>
        <v>331.44069649315077</v>
      </c>
      <c r="AD70" s="83"/>
      <c r="AE70" s="82">
        <f t="shared" si="6"/>
        <v>0</v>
      </c>
      <c r="AF70" s="82">
        <f t="shared" si="7"/>
        <v>0</v>
      </c>
      <c r="AG70" s="82">
        <f t="shared" si="8"/>
        <v>0</v>
      </c>
      <c r="AI70" s="164" t="s">
        <v>432</v>
      </c>
    </row>
    <row r="71" spans="1:35">
      <c r="A71" s="17" t="s">
        <v>247</v>
      </c>
      <c r="B71" s="12">
        <v>42632</v>
      </c>
      <c r="C71" s="19"/>
      <c r="D71" s="19"/>
      <c r="E71" s="13">
        <v>293.33999999999997</v>
      </c>
      <c r="F71" s="13">
        <v>1026.69</v>
      </c>
      <c r="G71" s="13">
        <v>981.56000000000006</v>
      </c>
      <c r="H71" s="13">
        <v>1026.69</v>
      </c>
      <c r="I71" s="13">
        <v>1026.69</v>
      </c>
      <c r="J71" s="13">
        <v>1026.69</v>
      </c>
      <c r="K71" s="13">
        <v>1026.69</v>
      </c>
      <c r="L71" s="13">
        <v>981.56000000000006</v>
      </c>
      <c r="M71" s="13">
        <v>1026.69</v>
      </c>
      <c r="N71" s="13">
        <v>1026.69</v>
      </c>
      <c r="O71" s="13">
        <v>9443.2900000000009</v>
      </c>
      <c r="P71" s="15">
        <v>65</v>
      </c>
      <c r="Q71" s="14">
        <v>145.28138461538464</v>
      </c>
      <c r="R71" s="11"/>
      <c r="S71" s="16">
        <v>4.2328767123287667</v>
      </c>
      <c r="T71" s="18">
        <v>614.95818967334037</v>
      </c>
      <c r="U71" s="47">
        <f>+INGENIERIA!E71</f>
        <v>604.41</v>
      </c>
      <c r="V71" s="47">
        <f t="shared" si="0"/>
        <v>10.548189673340403</v>
      </c>
      <c r="W71" s="53"/>
      <c r="X71" s="82">
        <f>+INGENIERIA!E71</f>
        <v>604.41</v>
      </c>
      <c r="Y71" s="82">
        <f t="shared" si="1"/>
        <v>12.088200000000001</v>
      </c>
      <c r="Z71" s="82">
        <f t="shared" si="2"/>
        <v>30.220500000000001</v>
      </c>
      <c r="AA71" s="82">
        <f t="shared" si="3"/>
        <v>646.71870000000001</v>
      </c>
      <c r="AB71" s="82">
        <f t="shared" si="4"/>
        <v>103.474992</v>
      </c>
      <c r="AC71" s="82">
        <f t="shared" si="5"/>
        <v>750.19369200000006</v>
      </c>
      <c r="AD71" s="83"/>
      <c r="AE71" s="82">
        <f t="shared" si="6"/>
        <v>10.548189673340403</v>
      </c>
      <c r="AF71" s="82">
        <f t="shared" si="7"/>
        <v>1.6877103477344644</v>
      </c>
      <c r="AG71" s="82">
        <f t="shared" si="8"/>
        <v>12.235900021074867</v>
      </c>
      <c r="AI71" s="164" t="s">
        <v>431</v>
      </c>
    </row>
    <row r="72" spans="1:35">
      <c r="A72" s="39"/>
      <c r="B72" s="40"/>
      <c r="C72" s="41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3"/>
      <c r="Q72" s="44"/>
      <c r="R72" s="45"/>
      <c r="S72" s="46"/>
      <c r="T72" s="47"/>
      <c r="U72" s="47"/>
      <c r="V72" s="47"/>
      <c r="W72" s="8"/>
      <c r="X72" s="82"/>
      <c r="Y72" s="82"/>
      <c r="Z72" s="82"/>
      <c r="AA72" s="82"/>
      <c r="AB72" s="82"/>
      <c r="AC72" s="82"/>
      <c r="AD72" s="83"/>
      <c r="AE72" s="82"/>
      <c r="AF72" s="82"/>
      <c r="AG72" s="82"/>
    </row>
    <row r="73" spans="1:35" ht="15.75" thickBot="1">
      <c r="A73" s="39"/>
      <c r="B73" s="40"/>
      <c r="C73" s="41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3"/>
      <c r="Q73" s="44"/>
      <c r="R73" s="45"/>
      <c r="S73" s="46"/>
      <c r="T73" s="47"/>
      <c r="U73" s="47"/>
      <c r="V73" s="47"/>
      <c r="W73" s="8"/>
      <c r="X73" s="86">
        <f>SUM(X11:X72)</f>
        <v>138113.84917808222</v>
      </c>
      <c r="Y73" s="86">
        <f t="shared" ref="Y73:AC73" si="18">SUM(Y11:Y72)</f>
        <v>2762.2769835616441</v>
      </c>
      <c r="Z73" s="86">
        <f t="shared" si="18"/>
        <v>6905.6924589041091</v>
      </c>
      <c r="AA73" s="86">
        <f t="shared" si="18"/>
        <v>147781.81862054794</v>
      </c>
      <c r="AB73" s="86">
        <f t="shared" si="18"/>
        <v>23645.090979287674</v>
      </c>
      <c r="AC73" s="86">
        <f t="shared" si="18"/>
        <v>171426.90959983558</v>
      </c>
      <c r="AD73" s="84"/>
      <c r="AE73" s="86">
        <f>SUM(AE11:AE72)</f>
        <v>259309.0393748848</v>
      </c>
      <c r="AF73" s="86">
        <f t="shared" ref="AF73:AG73" si="19">SUM(AF11:AF72)</f>
        <v>41489.446299981588</v>
      </c>
      <c r="AG73" s="86">
        <f t="shared" si="19"/>
        <v>300798.48567486648</v>
      </c>
    </row>
    <row r="74" spans="1:35" ht="15.75" thickTop="1">
      <c r="A74" s="39"/>
      <c r="B74" s="40"/>
      <c r="C74" s="41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3"/>
      <c r="Q74" s="44"/>
      <c r="R74" s="45"/>
      <c r="S74" s="46"/>
      <c r="T74" s="47"/>
      <c r="U74" s="47"/>
      <c r="V74" s="47"/>
      <c r="W74" s="8"/>
      <c r="X74" s="77"/>
      <c r="Y74" s="77"/>
      <c r="Z74" s="77"/>
      <c r="AA74" s="77"/>
      <c r="AB74" s="77"/>
      <c r="AC74" s="77"/>
      <c r="AD74" s="84"/>
      <c r="AE74" s="87"/>
      <c r="AF74" s="77"/>
      <c r="AG74" s="77"/>
    </row>
    <row r="75" spans="1:35">
      <c r="A75" s="39"/>
      <c r="B75" s="40"/>
      <c r="C75" s="41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3"/>
      <c r="Q75" s="44"/>
      <c r="R75" s="45"/>
      <c r="S75" s="46"/>
      <c r="T75" s="47"/>
      <c r="U75" s="47"/>
      <c r="V75" s="47"/>
      <c r="W75" s="8"/>
      <c r="X75" s="82"/>
      <c r="Y75" s="82"/>
      <c r="Z75" s="82"/>
      <c r="AA75" s="82"/>
      <c r="AB75" s="82"/>
      <c r="AC75" s="82"/>
      <c r="AD75" s="84"/>
      <c r="AE75" s="82"/>
      <c r="AF75" s="82"/>
      <c r="AG75" s="82"/>
    </row>
    <row r="76" spans="1:35">
      <c r="A76" s="17" t="s">
        <v>210</v>
      </c>
      <c r="B76" s="12">
        <v>41142</v>
      </c>
      <c r="C76" s="13">
        <v>1834.0700000000002</v>
      </c>
      <c r="D76" s="13">
        <v>2631.87</v>
      </c>
      <c r="E76" s="13">
        <v>6093.57</v>
      </c>
      <c r="F76" s="13">
        <v>2789.37</v>
      </c>
      <c r="G76" s="13">
        <v>2303.9899999999998</v>
      </c>
      <c r="H76" s="13">
        <v>2048.33</v>
      </c>
      <c r="I76" s="13">
        <v>1587.87</v>
      </c>
      <c r="J76" s="13">
        <v>2035.5050000000001</v>
      </c>
      <c r="K76" s="13">
        <v>2372.607</v>
      </c>
      <c r="L76" s="13">
        <v>1986.4079999999999</v>
      </c>
      <c r="M76" s="13">
        <v>2061.7669999999998</v>
      </c>
      <c r="N76" s="13">
        <v>3342.7859999999996</v>
      </c>
      <c r="O76" s="13">
        <v>31088.143</v>
      </c>
      <c r="P76" s="15">
        <v>84</v>
      </c>
      <c r="Q76" s="14">
        <v>370.09694047619047</v>
      </c>
      <c r="R76" s="11"/>
      <c r="S76" s="20">
        <v>19</v>
      </c>
      <c r="T76" s="18">
        <v>7031.8418690476192</v>
      </c>
      <c r="U76" s="47">
        <f>+INGENIERIA!E76</f>
        <v>7031.8418690476192</v>
      </c>
      <c r="V76" s="47">
        <f>+T76-U76</f>
        <v>0</v>
      </c>
      <c r="W76" s="53"/>
      <c r="X76" s="82">
        <f>+INGENIERIA!E76</f>
        <v>7031.8418690476192</v>
      </c>
      <c r="Y76" s="82">
        <f t="shared" ref="Y76:Y117" si="20">+X76*2%</f>
        <v>140.63683738095239</v>
      </c>
      <c r="Z76" s="82">
        <f t="shared" ref="Z76:Z117" si="21">+X76*5%</f>
        <v>351.59209345238099</v>
      </c>
      <c r="AA76" s="82">
        <f>SUM(X76:Z76)</f>
        <v>7524.070799880953</v>
      </c>
      <c r="AB76" s="82">
        <f t="shared" ref="AB76:AB117" si="22">+AA76*0.16</f>
        <v>1203.8513279809524</v>
      </c>
      <c r="AC76" s="82">
        <f>+AA76+AB76</f>
        <v>8727.9221278619061</v>
      </c>
      <c r="AD76" s="84"/>
      <c r="AE76" s="82">
        <f t="shared" ref="AE76:AE117" si="23">+V76</f>
        <v>0</v>
      </c>
      <c r="AF76" s="82">
        <f t="shared" ref="AF76:AF117" si="24">+AE76*0.16</f>
        <v>0</v>
      </c>
      <c r="AG76" s="82">
        <f t="shared" ref="AG76:AG117" si="25">+AE76+AF76</f>
        <v>0</v>
      </c>
    </row>
    <row r="77" spans="1:35">
      <c r="A77" s="33" t="s">
        <v>211</v>
      </c>
      <c r="B77" s="34">
        <v>41381</v>
      </c>
      <c r="C77" s="35">
        <v>5295.0899999999992</v>
      </c>
      <c r="D77" s="35">
        <v>4467.7700000000004</v>
      </c>
      <c r="E77" s="35">
        <v>6020.63</v>
      </c>
      <c r="F77" s="35">
        <v>6513.95</v>
      </c>
      <c r="G77" s="35">
        <v>5989.3</v>
      </c>
      <c r="H77" s="35">
        <v>5975.33</v>
      </c>
      <c r="I77" s="35">
        <v>5390.2999999999993</v>
      </c>
      <c r="J77" s="35">
        <v>5184.3989999999994</v>
      </c>
      <c r="K77" s="35">
        <v>6302.9969999999994</v>
      </c>
      <c r="L77" s="35">
        <v>4507.143</v>
      </c>
      <c r="M77" s="35">
        <v>4411.7790000000005</v>
      </c>
      <c r="N77" s="35">
        <v>5832.9030000000002</v>
      </c>
      <c r="O77" s="35">
        <v>65891.590999999986</v>
      </c>
      <c r="P77" s="36">
        <v>84</v>
      </c>
      <c r="Q77" s="37">
        <v>784.42370238095225</v>
      </c>
      <c r="R77" s="8"/>
      <c r="S77" s="48">
        <v>19</v>
      </c>
      <c r="T77" s="38">
        <v>14904.050345238093</v>
      </c>
      <c r="U77" s="47">
        <f>+INGENIERIA!E77</f>
        <v>14904.050345238093</v>
      </c>
      <c r="V77" s="47">
        <f t="shared" ref="V77:V117" si="26">+T77-U77</f>
        <v>0</v>
      </c>
      <c r="W77" s="53"/>
      <c r="X77" s="82">
        <f>+INGENIERIA!E77</f>
        <v>14904.050345238093</v>
      </c>
      <c r="Y77" s="82">
        <f t="shared" si="20"/>
        <v>298.08100690476186</v>
      </c>
      <c r="Z77" s="82">
        <f t="shared" si="21"/>
        <v>745.20251726190463</v>
      </c>
      <c r="AA77" s="82">
        <f t="shared" ref="AA77:AA117" si="27">SUM(X77:Z77)</f>
        <v>15947.33386940476</v>
      </c>
      <c r="AB77" s="82">
        <f t="shared" si="22"/>
        <v>2551.5734191047618</v>
      </c>
      <c r="AC77" s="82">
        <f t="shared" ref="AC77:AC117" si="28">+AA77+AB77</f>
        <v>18498.907288509523</v>
      </c>
      <c r="AD77" s="84"/>
      <c r="AE77" s="82">
        <f t="shared" si="23"/>
        <v>0</v>
      </c>
      <c r="AF77" s="82">
        <f t="shared" si="24"/>
        <v>0</v>
      </c>
      <c r="AG77" s="82">
        <f t="shared" si="25"/>
        <v>0</v>
      </c>
    </row>
    <row r="78" spans="1:35">
      <c r="A78" s="17" t="s">
        <v>125</v>
      </c>
      <c r="B78" s="12">
        <v>41740</v>
      </c>
      <c r="C78" s="13">
        <v>2757.4399999999996</v>
      </c>
      <c r="D78" s="13">
        <v>2758.61</v>
      </c>
      <c r="E78" s="13">
        <v>2491.1799999999998</v>
      </c>
      <c r="F78" s="13">
        <v>3134.22</v>
      </c>
      <c r="G78" s="13">
        <v>2379.71</v>
      </c>
      <c r="H78" s="13">
        <v>2586.42</v>
      </c>
      <c r="I78" s="13">
        <v>2189.23</v>
      </c>
      <c r="J78" s="13">
        <v>2856.502</v>
      </c>
      <c r="K78" s="13">
        <v>2983.5349999999999</v>
      </c>
      <c r="L78" s="13">
        <v>1595.194</v>
      </c>
      <c r="M78" s="13">
        <v>1397.3409999999999</v>
      </c>
      <c r="N78" s="13">
        <v>623.34999999999991</v>
      </c>
      <c r="O78" s="13">
        <v>27752.732</v>
      </c>
      <c r="P78" s="15">
        <v>84</v>
      </c>
      <c r="Q78" s="14">
        <v>330.38966666666664</v>
      </c>
      <c r="R78" s="8"/>
      <c r="S78" s="20">
        <v>19</v>
      </c>
      <c r="T78" s="18">
        <v>6277.4036666666661</v>
      </c>
      <c r="U78" s="47">
        <f>+INGENIERIA!E78</f>
        <v>6277.4036666666661</v>
      </c>
      <c r="V78" s="47">
        <f t="shared" si="26"/>
        <v>0</v>
      </c>
      <c r="W78" s="53"/>
      <c r="X78" s="82">
        <f>+INGENIERIA!E78</f>
        <v>6277.4036666666661</v>
      </c>
      <c r="Y78" s="82">
        <f t="shared" si="20"/>
        <v>125.54807333333332</v>
      </c>
      <c r="Z78" s="82">
        <f t="shared" si="21"/>
        <v>313.87018333333333</v>
      </c>
      <c r="AA78" s="82">
        <f t="shared" si="27"/>
        <v>6716.821923333333</v>
      </c>
      <c r="AB78" s="82">
        <f t="shared" si="22"/>
        <v>1074.6915077333333</v>
      </c>
      <c r="AC78" s="82">
        <f t="shared" si="28"/>
        <v>7791.5134310666663</v>
      </c>
      <c r="AD78" s="84"/>
      <c r="AE78" s="82">
        <f t="shared" si="23"/>
        <v>0</v>
      </c>
      <c r="AF78" s="82">
        <f t="shared" si="24"/>
        <v>0</v>
      </c>
      <c r="AG78" s="82">
        <f t="shared" si="25"/>
        <v>0</v>
      </c>
    </row>
    <row r="79" spans="1:35">
      <c r="A79" s="17" t="s">
        <v>212</v>
      </c>
      <c r="B79" s="12">
        <v>41227</v>
      </c>
      <c r="C79" s="13">
        <v>3237.03</v>
      </c>
      <c r="D79" s="13">
        <v>4310.1099999999997</v>
      </c>
      <c r="E79" s="13">
        <v>5298.01</v>
      </c>
      <c r="F79" s="13">
        <v>4497.01</v>
      </c>
      <c r="G79" s="13">
        <v>5706.78</v>
      </c>
      <c r="H79" s="13">
        <v>6766.5099999999993</v>
      </c>
      <c r="I79" s="13">
        <v>4950.91</v>
      </c>
      <c r="J79" s="13">
        <v>3028.5080000000003</v>
      </c>
      <c r="K79" s="13">
        <v>6339.308</v>
      </c>
      <c r="L79" s="13">
        <v>5599.9779999999992</v>
      </c>
      <c r="M79" s="13">
        <v>5591.7079999999996</v>
      </c>
      <c r="N79" s="13">
        <v>4675.0779999999995</v>
      </c>
      <c r="O79" s="13">
        <v>60000.939999999995</v>
      </c>
      <c r="P79" s="15">
        <v>84</v>
      </c>
      <c r="Q79" s="14">
        <v>714.29690476190467</v>
      </c>
      <c r="R79" s="8"/>
      <c r="S79" s="16">
        <v>15</v>
      </c>
      <c r="T79" s="18">
        <v>10714.45357142857</v>
      </c>
      <c r="U79" s="47">
        <f>+INGENIERIA!E79</f>
        <v>10714.45357142857</v>
      </c>
      <c r="V79" s="47">
        <f t="shared" si="26"/>
        <v>0</v>
      </c>
      <c r="W79" s="53"/>
      <c r="X79" s="82">
        <f>+INGENIERIA!E79</f>
        <v>10714.45357142857</v>
      </c>
      <c r="Y79" s="82">
        <f t="shared" si="20"/>
        <v>214.28907142857142</v>
      </c>
      <c r="Z79" s="82">
        <f t="shared" si="21"/>
        <v>535.72267857142856</v>
      </c>
      <c r="AA79" s="82">
        <f t="shared" si="27"/>
        <v>11464.46532142857</v>
      </c>
      <c r="AB79" s="82">
        <f t="shared" si="22"/>
        <v>1834.3144514285711</v>
      </c>
      <c r="AC79" s="82">
        <f t="shared" si="28"/>
        <v>13298.77977285714</v>
      </c>
      <c r="AD79" s="84"/>
      <c r="AE79" s="82">
        <f t="shared" si="23"/>
        <v>0</v>
      </c>
      <c r="AF79" s="82">
        <f t="shared" si="24"/>
        <v>0</v>
      </c>
      <c r="AG79" s="82">
        <f t="shared" si="25"/>
        <v>0</v>
      </c>
    </row>
    <row r="80" spans="1:35">
      <c r="A80" s="17" t="s">
        <v>127</v>
      </c>
      <c r="B80" s="12">
        <v>42242</v>
      </c>
      <c r="C80" s="13">
        <v>1150.1499999999999</v>
      </c>
      <c r="D80" s="13">
        <v>1125.78</v>
      </c>
      <c r="E80" s="13">
        <v>1915.49</v>
      </c>
      <c r="F80" s="13">
        <v>2386.98</v>
      </c>
      <c r="G80" s="13">
        <v>1799.9599999999998</v>
      </c>
      <c r="H80" s="13">
        <v>1438.96</v>
      </c>
      <c r="I80" s="13">
        <v>1437.83</v>
      </c>
      <c r="J80" s="13">
        <v>1691.287</v>
      </c>
      <c r="K80" s="13">
        <v>1830.5219999999999</v>
      </c>
      <c r="L80" s="13">
        <v>1534.7259999999999</v>
      </c>
      <c r="M80" s="13">
        <v>1594.1940000000002</v>
      </c>
      <c r="N80" s="13">
        <v>1164.94</v>
      </c>
      <c r="O80" s="13">
        <v>19070.819</v>
      </c>
      <c r="P80" s="15">
        <v>84</v>
      </c>
      <c r="Q80" s="14">
        <v>227.03355952380952</v>
      </c>
      <c r="R80" s="8"/>
      <c r="S80" s="20">
        <v>19</v>
      </c>
      <c r="T80" s="18">
        <v>4313.6376309523812</v>
      </c>
      <c r="U80" s="47">
        <f>+INGENIERIA!E80</f>
        <v>4313.6376309523812</v>
      </c>
      <c r="V80" s="47">
        <f t="shared" si="26"/>
        <v>0</v>
      </c>
      <c r="W80" s="53"/>
      <c r="X80" s="82">
        <f>+INGENIERIA!E80</f>
        <v>4313.6376309523812</v>
      </c>
      <c r="Y80" s="82">
        <f t="shared" si="20"/>
        <v>86.272752619047623</v>
      </c>
      <c r="Z80" s="82">
        <f t="shared" si="21"/>
        <v>215.68188154761907</v>
      </c>
      <c r="AA80" s="82">
        <f t="shared" si="27"/>
        <v>4615.5922651190476</v>
      </c>
      <c r="AB80" s="82">
        <f t="shared" si="22"/>
        <v>738.49476241904767</v>
      </c>
      <c r="AC80" s="82">
        <f t="shared" si="28"/>
        <v>5354.0870275380948</v>
      </c>
      <c r="AD80" s="84"/>
      <c r="AE80" s="82">
        <f t="shared" si="23"/>
        <v>0</v>
      </c>
      <c r="AF80" s="82">
        <f t="shared" si="24"/>
        <v>0</v>
      </c>
      <c r="AG80" s="82">
        <f t="shared" si="25"/>
        <v>0</v>
      </c>
    </row>
    <row r="81" spans="1:35">
      <c r="A81" s="17" t="s">
        <v>129</v>
      </c>
      <c r="B81" s="12">
        <v>42338</v>
      </c>
      <c r="C81" s="13">
        <v>2379.33</v>
      </c>
      <c r="D81" s="13">
        <v>1604.58</v>
      </c>
      <c r="E81" s="13">
        <v>2349.16</v>
      </c>
      <c r="F81" s="13">
        <v>2279.36</v>
      </c>
      <c r="G81" s="13">
        <v>2266.27</v>
      </c>
      <c r="H81" s="13">
        <v>1864.04</v>
      </c>
      <c r="I81" s="13">
        <v>1927.05</v>
      </c>
      <c r="J81" s="13">
        <v>2407.3680000000004</v>
      </c>
      <c r="K81" s="13">
        <v>2805.1980000000003</v>
      </c>
      <c r="L81" s="13">
        <v>1529.0139999999999</v>
      </c>
      <c r="M81" s="13">
        <v>1646.922</v>
      </c>
      <c r="N81" s="13">
        <v>1813.8389999999999</v>
      </c>
      <c r="O81" s="13">
        <v>24872.131000000001</v>
      </c>
      <c r="P81" s="15">
        <v>84</v>
      </c>
      <c r="Q81" s="14">
        <v>296.09679761904761</v>
      </c>
      <c r="R81" s="8"/>
      <c r="S81" s="16">
        <v>15</v>
      </c>
      <c r="T81" s="18">
        <v>4441.451964285714</v>
      </c>
      <c r="U81" s="47">
        <f>+INGENIERIA!E81</f>
        <v>4441.451964285714</v>
      </c>
      <c r="V81" s="47">
        <f t="shared" si="26"/>
        <v>0</v>
      </c>
      <c r="W81" s="53"/>
      <c r="X81" s="82">
        <f>+INGENIERIA!E81</f>
        <v>4441.451964285714</v>
      </c>
      <c r="Y81" s="82">
        <f t="shared" si="20"/>
        <v>88.829039285714288</v>
      </c>
      <c r="Z81" s="82">
        <f t="shared" si="21"/>
        <v>222.0725982142857</v>
      </c>
      <c r="AA81" s="82">
        <f t="shared" si="27"/>
        <v>4752.3536017857141</v>
      </c>
      <c r="AB81" s="82">
        <f t="shared" si="22"/>
        <v>760.37657628571424</v>
      </c>
      <c r="AC81" s="82">
        <f t="shared" si="28"/>
        <v>5512.7301780714279</v>
      </c>
      <c r="AD81" s="84"/>
      <c r="AE81" s="82">
        <f t="shared" si="23"/>
        <v>0</v>
      </c>
      <c r="AF81" s="82">
        <f t="shared" si="24"/>
        <v>0</v>
      </c>
      <c r="AG81" s="82">
        <f t="shared" si="25"/>
        <v>0</v>
      </c>
    </row>
    <row r="82" spans="1:35">
      <c r="A82" s="17" t="s">
        <v>131</v>
      </c>
      <c r="B82" s="12">
        <v>42681</v>
      </c>
      <c r="C82" s="13"/>
      <c r="D82" s="13"/>
      <c r="E82" s="13"/>
      <c r="F82" s="13"/>
      <c r="G82" s="13"/>
      <c r="H82" s="13"/>
      <c r="I82" s="13"/>
      <c r="J82" s="13"/>
      <c r="K82" s="13"/>
      <c r="L82" s="13">
        <v>211.2</v>
      </c>
      <c r="M82" s="13">
        <v>3328.308</v>
      </c>
      <c r="N82" s="13">
        <v>2899.1459999999997</v>
      </c>
      <c r="O82" s="13">
        <v>6438.6539999999995</v>
      </c>
      <c r="P82" s="15">
        <v>16</v>
      </c>
      <c r="Q82" s="14">
        <v>402.41587499999997</v>
      </c>
      <c r="R82" s="8"/>
      <c r="S82" s="16">
        <v>2.2191780821917808</v>
      </c>
      <c r="T82" s="18">
        <v>893.03248972602728</v>
      </c>
      <c r="U82" s="47">
        <f>+INGENIERIA!E82</f>
        <v>893.03248972602728</v>
      </c>
      <c r="V82" s="47">
        <f t="shared" si="26"/>
        <v>0</v>
      </c>
      <c r="W82" s="53"/>
      <c r="X82" s="82">
        <f>+INGENIERIA!E82</f>
        <v>893.03248972602728</v>
      </c>
      <c r="Y82" s="82">
        <f t="shared" si="20"/>
        <v>17.860649794520548</v>
      </c>
      <c r="Z82" s="82">
        <f t="shared" si="21"/>
        <v>44.651624486301365</v>
      </c>
      <c r="AA82" s="82">
        <f t="shared" si="27"/>
        <v>955.54476400684916</v>
      </c>
      <c r="AB82" s="82">
        <f t="shared" si="22"/>
        <v>152.88716224109587</v>
      </c>
      <c r="AC82" s="82">
        <f t="shared" si="28"/>
        <v>1108.4319262479451</v>
      </c>
      <c r="AD82" s="84"/>
      <c r="AE82" s="82">
        <f t="shared" si="23"/>
        <v>0</v>
      </c>
      <c r="AF82" s="82">
        <f t="shared" si="24"/>
        <v>0</v>
      </c>
      <c r="AG82" s="82">
        <f t="shared" si="25"/>
        <v>0</v>
      </c>
    </row>
    <row r="83" spans="1:35">
      <c r="A83" s="17" t="s">
        <v>213</v>
      </c>
      <c r="B83" s="12">
        <v>41227</v>
      </c>
      <c r="C83" s="13">
        <v>1824.1799999999998</v>
      </c>
      <c r="D83" s="13">
        <v>2350.06</v>
      </c>
      <c r="E83" s="13">
        <v>3110.5</v>
      </c>
      <c r="F83" s="13">
        <v>2507.13</v>
      </c>
      <c r="G83" s="13">
        <v>2302.7799999999997</v>
      </c>
      <c r="H83" s="13">
        <v>1817.75</v>
      </c>
      <c r="I83" s="13">
        <v>2760.11</v>
      </c>
      <c r="J83" s="13">
        <v>3639.9610000000002</v>
      </c>
      <c r="K83" s="13">
        <v>3160.7870000000003</v>
      </c>
      <c r="L83" s="13">
        <v>2365</v>
      </c>
      <c r="M83" s="13">
        <v>2932.0419999999999</v>
      </c>
      <c r="N83" s="13">
        <v>4840.5400000000009</v>
      </c>
      <c r="O83" s="13">
        <v>33610.839999999997</v>
      </c>
      <c r="P83" s="15">
        <v>84</v>
      </c>
      <c r="Q83" s="14">
        <v>400.12904761904758</v>
      </c>
      <c r="R83" s="8"/>
      <c r="S83" s="20">
        <v>19</v>
      </c>
      <c r="T83" s="18">
        <v>7602.4519047619042</v>
      </c>
      <c r="U83" s="47">
        <f>+INGENIERIA!E83</f>
        <v>7602.4519047619042</v>
      </c>
      <c r="V83" s="47">
        <f t="shared" si="26"/>
        <v>0</v>
      </c>
      <c r="W83" s="53"/>
      <c r="X83" s="82">
        <f>+INGENIERIA!E83</f>
        <v>7602.4519047619042</v>
      </c>
      <c r="Y83" s="82">
        <f t="shared" si="20"/>
        <v>152.04903809523807</v>
      </c>
      <c r="Z83" s="82">
        <f t="shared" si="21"/>
        <v>380.12259523809524</v>
      </c>
      <c r="AA83" s="82">
        <f t="shared" si="27"/>
        <v>8134.6235380952376</v>
      </c>
      <c r="AB83" s="82">
        <f t="shared" si="22"/>
        <v>1301.5397660952381</v>
      </c>
      <c r="AC83" s="82">
        <f t="shared" si="28"/>
        <v>9436.1633041904752</v>
      </c>
      <c r="AD83" s="84"/>
      <c r="AE83" s="82">
        <f t="shared" si="23"/>
        <v>0</v>
      </c>
      <c r="AF83" s="82">
        <f t="shared" si="24"/>
        <v>0</v>
      </c>
      <c r="AG83" s="82">
        <f t="shared" si="25"/>
        <v>0</v>
      </c>
    </row>
    <row r="84" spans="1:35">
      <c r="A84" s="17" t="s">
        <v>214</v>
      </c>
      <c r="B84" s="12">
        <v>41227</v>
      </c>
      <c r="C84" s="13">
        <v>4337.88</v>
      </c>
      <c r="D84" s="13">
        <v>4305.0499999999993</v>
      </c>
      <c r="E84" s="13">
        <v>4204.84</v>
      </c>
      <c r="F84" s="13">
        <v>5260.76</v>
      </c>
      <c r="G84" s="13">
        <v>4454.83</v>
      </c>
      <c r="H84" s="13">
        <v>4664.96</v>
      </c>
      <c r="I84" s="13">
        <v>4616.37</v>
      </c>
      <c r="J84" s="13">
        <v>5080.9499999999989</v>
      </c>
      <c r="K84" s="13">
        <v>4361.652</v>
      </c>
      <c r="L84" s="13">
        <v>5111.6030000000001</v>
      </c>
      <c r="M84" s="13">
        <v>4383.0120000000006</v>
      </c>
      <c r="N84" s="13">
        <v>4491.348</v>
      </c>
      <c r="O84" s="13">
        <v>55273.255000000005</v>
      </c>
      <c r="P84" s="15">
        <v>84</v>
      </c>
      <c r="Q84" s="14">
        <v>658.01494047619053</v>
      </c>
      <c r="R84" s="8"/>
      <c r="S84" s="20">
        <v>19</v>
      </c>
      <c r="T84" s="18">
        <v>12502.28386904762</v>
      </c>
      <c r="U84" s="47">
        <f>+INGENIERIA!E84</f>
        <v>12502.28386904762</v>
      </c>
      <c r="V84" s="47">
        <f t="shared" si="26"/>
        <v>0</v>
      </c>
      <c r="W84" s="53"/>
      <c r="X84" s="82">
        <f>+INGENIERIA!E84</f>
        <v>12502.28386904762</v>
      </c>
      <c r="Y84" s="82">
        <f t="shared" si="20"/>
        <v>250.04567738095241</v>
      </c>
      <c r="Z84" s="82">
        <f t="shared" si="21"/>
        <v>625.11419345238107</v>
      </c>
      <c r="AA84" s="82">
        <f t="shared" si="27"/>
        <v>13377.443739880953</v>
      </c>
      <c r="AB84" s="82">
        <f t="shared" si="22"/>
        <v>2140.3909983809526</v>
      </c>
      <c r="AC84" s="82">
        <f t="shared" si="28"/>
        <v>15517.834738261907</v>
      </c>
      <c r="AD84" s="84"/>
      <c r="AE84" s="82">
        <f t="shared" si="23"/>
        <v>0</v>
      </c>
      <c r="AF84" s="82">
        <f t="shared" si="24"/>
        <v>0</v>
      </c>
      <c r="AG84" s="82">
        <f t="shared" si="25"/>
        <v>0</v>
      </c>
    </row>
    <row r="85" spans="1:35">
      <c r="A85" s="17" t="s">
        <v>133</v>
      </c>
      <c r="B85" s="12">
        <v>42660</v>
      </c>
      <c r="C85" s="13"/>
      <c r="D85" s="13"/>
      <c r="E85" s="13"/>
      <c r="F85" s="13"/>
      <c r="G85" s="13"/>
      <c r="H85" s="13"/>
      <c r="I85" s="13">
        <v>146.08000000000001</v>
      </c>
      <c r="J85" s="13">
        <v>2075.9080000000004</v>
      </c>
      <c r="K85" s="13">
        <v>3268.808</v>
      </c>
      <c r="L85" s="13">
        <v>3357.1779999999999</v>
      </c>
      <c r="M85" s="13">
        <v>2280.9080000000004</v>
      </c>
      <c r="N85" s="13">
        <v>983.05</v>
      </c>
      <c r="O85" s="13">
        <v>12111.932000000001</v>
      </c>
      <c r="P85" s="15">
        <v>33</v>
      </c>
      <c r="Q85" s="14">
        <v>367.02824242424242</v>
      </c>
      <c r="R85" s="8"/>
      <c r="S85" s="16">
        <v>3.0821917808219177</v>
      </c>
      <c r="T85" s="18">
        <v>1131.2514321295143</v>
      </c>
      <c r="U85" s="47">
        <f>+INGENIERIA!E85</f>
        <v>1131.2514321295143</v>
      </c>
      <c r="V85" s="47">
        <f t="shared" si="26"/>
        <v>0</v>
      </c>
      <c r="W85" s="53"/>
      <c r="X85" s="82">
        <f>+INGENIERIA!E85</f>
        <v>1131.2514321295143</v>
      </c>
      <c r="Y85" s="82">
        <f t="shared" si="20"/>
        <v>22.625028642590287</v>
      </c>
      <c r="Z85" s="82">
        <f t="shared" si="21"/>
        <v>56.562571606475721</v>
      </c>
      <c r="AA85" s="82">
        <f t="shared" si="27"/>
        <v>1210.4390323785804</v>
      </c>
      <c r="AB85" s="82">
        <f t="shared" si="22"/>
        <v>193.67024518057286</v>
      </c>
      <c r="AC85" s="82">
        <f t="shared" si="28"/>
        <v>1404.1092775591533</v>
      </c>
      <c r="AD85" s="84"/>
      <c r="AE85" s="82">
        <f t="shared" si="23"/>
        <v>0</v>
      </c>
      <c r="AF85" s="82">
        <f t="shared" si="24"/>
        <v>0</v>
      </c>
      <c r="AG85" s="82">
        <f t="shared" si="25"/>
        <v>0</v>
      </c>
    </row>
    <row r="86" spans="1:35">
      <c r="A86" s="17" t="s">
        <v>135</v>
      </c>
      <c r="B86" s="12">
        <v>42604</v>
      </c>
      <c r="C86" s="13">
        <v>1055.08</v>
      </c>
      <c r="D86" s="13">
        <v>615.77</v>
      </c>
      <c r="E86" s="13">
        <v>1124.8</v>
      </c>
      <c r="F86" s="13">
        <v>1046.8499999999999</v>
      </c>
      <c r="G86" s="13">
        <v>793.15</v>
      </c>
      <c r="H86" s="13">
        <v>872.25</v>
      </c>
      <c r="I86" s="13">
        <v>817.11999999999989</v>
      </c>
      <c r="J86" s="13">
        <v>1210.6619999999998</v>
      </c>
      <c r="K86" s="13">
        <v>887.00900000000001</v>
      </c>
      <c r="L86" s="13">
        <v>817.6819999999999</v>
      </c>
      <c r="M86" s="13">
        <v>910.48699999999997</v>
      </c>
      <c r="N86" s="13">
        <v>1563.38</v>
      </c>
      <c r="O86" s="13">
        <v>11714.239999999998</v>
      </c>
      <c r="P86" s="15">
        <v>84</v>
      </c>
      <c r="Q86" s="14">
        <v>139.45523809523806</v>
      </c>
      <c r="R86" s="8"/>
      <c r="S86" s="16">
        <v>6.8191780821917805</v>
      </c>
      <c r="T86" s="18">
        <v>950.97010306588356</v>
      </c>
      <c r="U86" s="47">
        <f>+INGENIERIA!E86</f>
        <v>950.97010306588345</v>
      </c>
      <c r="V86" s="47">
        <f t="shared" si="26"/>
        <v>0</v>
      </c>
      <c r="W86" s="53"/>
      <c r="X86" s="82">
        <f>+INGENIERIA!E86</f>
        <v>950.97010306588345</v>
      </c>
      <c r="Y86" s="82">
        <f t="shared" si="20"/>
        <v>19.01940206131767</v>
      </c>
      <c r="Z86" s="82">
        <f t="shared" si="21"/>
        <v>47.548505153294172</v>
      </c>
      <c r="AA86" s="82">
        <f t="shared" si="27"/>
        <v>1017.5380102804953</v>
      </c>
      <c r="AB86" s="82">
        <f t="shared" si="22"/>
        <v>162.80608164487924</v>
      </c>
      <c r="AC86" s="82">
        <f t="shared" si="28"/>
        <v>1180.3440919253746</v>
      </c>
      <c r="AD86" s="84"/>
      <c r="AE86" s="82">
        <f t="shared" si="23"/>
        <v>0</v>
      </c>
      <c r="AF86" s="82">
        <f t="shared" si="24"/>
        <v>0</v>
      </c>
      <c r="AG86" s="82">
        <f t="shared" si="25"/>
        <v>0</v>
      </c>
    </row>
    <row r="87" spans="1:35">
      <c r="A87" s="17" t="s">
        <v>137</v>
      </c>
      <c r="B87" s="12">
        <v>42319</v>
      </c>
      <c r="C87" s="13">
        <v>1550.37</v>
      </c>
      <c r="D87" s="13">
        <v>1999.67</v>
      </c>
      <c r="E87" s="13">
        <v>1569.73</v>
      </c>
      <c r="F87" s="13">
        <v>2672.77</v>
      </c>
      <c r="G87" s="13">
        <v>2276.9499999999998</v>
      </c>
      <c r="H87" s="13">
        <v>2218.87</v>
      </c>
      <c r="I87" s="13">
        <v>4927.3099999999995</v>
      </c>
      <c r="J87" s="13">
        <v>3970.92</v>
      </c>
      <c r="K87" s="13">
        <v>2761.41</v>
      </c>
      <c r="L87" s="13">
        <v>3042.174</v>
      </c>
      <c r="M87" s="13">
        <v>2832.4319999999998</v>
      </c>
      <c r="N87" s="13">
        <v>3621.8580000000002</v>
      </c>
      <c r="O87" s="13">
        <v>33444.463999999993</v>
      </c>
      <c r="P87" s="15">
        <v>84</v>
      </c>
      <c r="Q87" s="14">
        <v>398.14838095238088</v>
      </c>
      <c r="R87" s="8"/>
      <c r="S87" s="16">
        <v>15</v>
      </c>
      <c r="T87" s="18">
        <v>5972.2257142857134</v>
      </c>
      <c r="U87" s="47">
        <f>+INGENIERIA!E87</f>
        <v>5972.2257142857134</v>
      </c>
      <c r="V87" s="47">
        <f t="shared" si="26"/>
        <v>0</v>
      </c>
      <c r="W87" s="53"/>
      <c r="X87" s="82">
        <f>+INGENIERIA!E87</f>
        <v>5972.2257142857134</v>
      </c>
      <c r="Y87" s="82">
        <f t="shared" si="20"/>
        <v>119.44451428571426</v>
      </c>
      <c r="Z87" s="82">
        <f t="shared" si="21"/>
        <v>298.61128571428566</v>
      </c>
      <c r="AA87" s="82">
        <f t="shared" si="27"/>
        <v>6390.2815142857125</v>
      </c>
      <c r="AB87" s="82">
        <f t="shared" si="22"/>
        <v>1022.4450422857141</v>
      </c>
      <c r="AC87" s="82">
        <f t="shared" si="28"/>
        <v>7412.726556571427</v>
      </c>
      <c r="AD87" s="84"/>
      <c r="AE87" s="82">
        <f t="shared" si="23"/>
        <v>0</v>
      </c>
      <c r="AF87" s="82">
        <f t="shared" si="24"/>
        <v>0</v>
      </c>
      <c r="AG87" s="82">
        <f t="shared" si="25"/>
        <v>0</v>
      </c>
    </row>
    <row r="88" spans="1:35">
      <c r="A88" s="17" t="s">
        <v>139</v>
      </c>
      <c r="B88" s="12">
        <v>42654</v>
      </c>
      <c r="C88" s="19"/>
      <c r="D88" s="19"/>
      <c r="E88" s="19"/>
      <c r="F88" s="13"/>
      <c r="G88" s="13"/>
      <c r="H88" s="13"/>
      <c r="I88" s="13">
        <v>936.27</v>
      </c>
      <c r="J88" s="13">
        <v>1169.7909999999999</v>
      </c>
      <c r="K88" s="13">
        <v>1082.7429999999999</v>
      </c>
      <c r="L88" s="13">
        <v>836.68500000000006</v>
      </c>
      <c r="M88" s="13">
        <v>1031.223</v>
      </c>
      <c r="N88" s="13">
        <v>1829.886</v>
      </c>
      <c r="O88" s="13">
        <v>6886.598</v>
      </c>
      <c r="P88" s="15">
        <v>43</v>
      </c>
      <c r="Q88" s="14">
        <v>160.15344186046511</v>
      </c>
      <c r="R88" s="8"/>
      <c r="S88" s="16">
        <v>3.3287671232876712</v>
      </c>
      <c r="T88" s="18">
        <v>533.11351194647978</v>
      </c>
      <c r="U88" s="47">
        <f>+INGENIERIA!E88</f>
        <v>533.11351194647978</v>
      </c>
      <c r="V88" s="47">
        <f t="shared" si="26"/>
        <v>0</v>
      </c>
      <c r="W88" s="53"/>
      <c r="X88" s="82">
        <f>+INGENIERIA!E88</f>
        <v>533.11351194647978</v>
      </c>
      <c r="Y88" s="82">
        <f t="shared" si="20"/>
        <v>10.662270238929596</v>
      </c>
      <c r="Z88" s="82">
        <f t="shared" si="21"/>
        <v>26.655675597323992</v>
      </c>
      <c r="AA88" s="82">
        <f t="shared" si="27"/>
        <v>570.43145778273345</v>
      </c>
      <c r="AB88" s="82">
        <f t="shared" si="22"/>
        <v>91.269033245237353</v>
      </c>
      <c r="AC88" s="82">
        <f t="shared" si="28"/>
        <v>661.70049102797077</v>
      </c>
      <c r="AD88" s="84"/>
      <c r="AE88" s="82">
        <f t="shared" si="23"/>
        <v>0</v>
      </c>
      <c r="AF88" s="82">
        <f t="shared" si="24"/>
        <v>0</v>
      </c>
      <c r="AG88" s="82">
        <f t="shared" si="25"/>
        <v>0</v>
      </c>
    </row>
    <row r="89" spans="1:35">
      <c r="A89" s="17" t="s">
        <v>141</v>
      </c>
      <c r="B89" s="12">
        <v>41977</v>
      </c>
      <c r="C89" s="13">
        <v>926.96999999999991</v>
      </c>
      <c r="D89" s="13">
        <v>825.93</v>
      </c>
      <c r="E89" s="13">
        <v>953.11</v>
      </c>
      <c r="F89" s="13">
        <v>940.03</v>
      </c>
      <c r="G89" s="13">
        <v>839.86</v>
      </c>
      <c r="H89" s="13">
        <v>920.82999999999993</v>
      </c>
      <c r="I89" s="13">
        <v>854.66</v>
      </c>
      <c r="J89" s="13">
        <v>966.18899999999996</v>
      </c>
      <c r="K89" s="13">
        <v>924.23399999999992</v>
      </c>
      <c r="L89" s="13">
        <v>1051.0070000000001</v>
      </c>
      <c r="M89" s="13">
        <v>1315.348</v>
      </c>
      <c r="N89" s="13">
        <v>2376.2030000000004</v>
      </c>
      <c r="O89" s="13">
        <v>12894.370999999999</v>
      </c>
      <c r="P89" s="15">
        <v>84</v>
      </c>
      <c r="Q89" s="14">
        <v>153.50441666666666</v>
      </c>
      <c r="R89" s="8"/>
      <c r="S89" s="20">
        <v>19</v>
      </c>
      <c r="T89" s="18">
        <v>2916.5839166666665</v>
      </c>
      <c r="U89" s="47">
        <f>+INGENIERIA!E89</f>
        <v>2916.5839166666665</v>
      </c>
      <c r="V89" s="47">
        <f t="shared" si="26"/>
        <v>0</v>
      </c>
      <c r="W89" s="53"/>
      <c r="X89" s="82">
        <f>+INGENIERIA!E89</f>
        <v>2916.5839166666665</v>
      </c>
      <c r="Y89" s="82">
        <f t="shared" si="20"/>
        <v>58.331678333333329</v>
      </c>
      <c r="Z89" s="82">
        <f t="shared" si="21"/>
        <v>145.82919583333333</v>
      </c>
      <c r="AA89" s="82">
        <f t="shared" si="27"/>
        <v>3120.7447908333334</v>
      </c>
      <c r="AB89" s="82">
        <f t="shared" si="22"/>
        <v>499.31916653333337</v>
      </c>
      <c r="AC89" s="82">
        <f t="shared" si="28"/>
        <v>3620.0639573666667</v>
      </c>
      <c r="AD89" s="84"/>
      <c r="AE89" s="82">
        <f t="shared" si="23"/>
        <v>0</v>
      </c>
      <c r="AF89" s="82">
        <f t="shared" si="24"/>
        <v>0</v>
      </c>
      <c r="AG89" s="82">
        <f t="shared" si="25"/>
        <v>0</v>
      </c>
    </row>
    <row r="90" spans="1:35">
      <c r="A90" s="17" t="s">
        <v>215</v>
      </c>
      <c r="B90" s="12">
        <v>41284</v>
      </c>
      <c r="C90" s="13">
        <v>3739.93</v>
      </c>
      <c r="D90" s="13">
        <v>3629.95</v>
      </c>
      <c r="E90" s="13">
        <v>4392.42</v>
      </c>
      <c r="F90" s="13">
        <v>4210.8599999999997</v>
      </c>
      <c r="G90" s="13">
        <v>4232.1099999999997</v>
      </c>
      <c r="H90" s="13">
        <v>4474.45</v>
      </c>
      <c r="I90" s="13">
        <v>3272.62</v>
      </c>
      <c r="J90" s="13">
        <v>3094.45</v>
      </c>
      <c r="K90" s="13">
        <v>4306.6400000000003</v>
      </c>
      <c r="L90" s="13">
        <v>5214.9350000000004</v>
      </c>
      <c r="M90" s="13">
        <v>4159.4570000000003</v>
      </c>
      <c r="N90" s="13">
        <v>3817.9739999999997</v>
      </c>
      <c r="O90" s="13">
        <v>48545.796000000002</v>
      </c>
      <c r="P90" s="15">
        <v>84</v>
      </c>
      <c r="Q90" s="14">
        <v>577.92614285714285</v>
      </c>
      <c r="R90" s="8"/>
      <c r="S90" s="20">
        <v>19</v>
      </c>
      <c r="T90" s="18">
        <v>10980.596714285713</v>
      </c>
      <c r="U90" s="47">
        <f>+INGENIERIA!E90</f>
        <v>10980.596714285713</v>
      </c>
      <c r="V90" s="47">
        <f t="shared" si="26"/>
        <v>0</v>
      </c>
      <c r="W90" s="53"/>
      <c r="X90" s="82">
        <f>+INGENIERIA!E90</f>
        <v>10980.596714285713</v>
      </c>
      <c r="Y90" s="82">
        <f t="shared" si="20"/>
        <v>219.61193428571428</v>
      </c>
      <c r="Z90" s="82">
        <f t="shared" si="21"/>
        <v>549.0298357142857</v>
      </c>
      <c r="AA90" s="82">
        <f t="shared" si="27"/>
        <v>11749.238484285714</v>
      </c>
      <c r="AB90" s="82">
        <f t="shared" si="22"/>
        <v>1879.8781574857142</v>
      </c>
      <c r="AC90" s="82">
        <f t="shared" si="28"/>
        <v>13629.116641771428</v>
      </c>
      <c r="AD90" s="84"/>
      <c r="AE90" s="82">
        <f t="shared" si="23"/>
        <v>0</v>
      </c>
      <c r="AF90" s="82">
        <f t="shared" si="24"/>
        <v>0</v>
      </c>
      <c r="AG90" s="82">
        <f t="shared" si="25"/>
        <v>0</v>
      </c>
    </row>
    <row r="91" spans="1:35">
      <c r="A91" s="17" t="s">
        <v>216</v>
      </c>
      <c r="B91" s="12">
        <v>41227</v>
      </c>
      <c r="C91" s="13">
        <v>3043.6299999999997</v>
      </c>
      <c r="D91" s="13">
        <v>2244.96</v>
      </c>
      <c r="E91" s="13">
        <v>3527.71</v>
      </c>
      <c r="F91" s="13">
        <v>3970.19</v>
      </c>
      <c r="G91" s="13">
        <v>2725.2799999999997</v>
      </c>
      <c r="H91" s="13">
        <v>2691.83</v>
      </c>
      <c r="I91" s="13">
        <v>2670.22</v>
      </c>
      <c r="J91" s="13">
        <v>5712.2199999999993</v>
      </c>
      <c r="K91" s="13">
        <v>2897.8890000000001</v>
      </c>
      <c r="L91" s="13">
        <v>2412.6109999999999</v>
      </c>
      <c r="M91" s="13">
        <v>2626.55</v>
      </c>
      <c r="N91" s="13">
        <v>1529.7839999999999</v>
      </c>
      <c r="O91" s="13">
        <v>36052.874000000003</v>
      </c>
      <c r="P91" s="15">
        <v>84</v>
      </c>
      <c r="Q91" s="14">
        <v>429.200880952381</v>
      </c>
      <c r="R91" s="8"/>
      <c r="S91" s="20">
        <v>19</v>
      </c>
      <c r="T91" s="18">
        <v>8154.8167380952391</v>
      </c>
      <c r="U91" s="47">
        <f>+INGENIERIA!E91</f>
        <v>8154.8167380952391</v>
      </c>
      <c r="V91" s="47">
        <f t="shared" si="26"/>
        <v>0</v>
      </c>
      <c r="W91" s="53"/>
      <c r="X91" s="82">
        <f>+INGENIERIA!E91</f>
        <v>8154.8167380952391</v>
      </c>
      <c r="Y91" s="82">
        <f t="shared" si="20"/>
        <v>163.09633476190479</v>
      </c>
      <c r="Z91" s="82">
        <f t="shared" si="21"/>
        <v>407.74083690476198</v>
      </c>
      <c r="AA91" s="82">
        <f t="shared" si="27"/>
        <v>8725.6539097619061</v>
      </c>
      <c r="AB91" s="82">
        <f t="shared" si="22"/>
        <v>1396.1046255619051</v>
      </c>
      <c r="AC91" s="82">
        <f t="shared" si="28"/>
        <v>10121.758535323812</v>
      </c>
      <c r="AD91" s="84"/>
      <c r="AE91" s="82">
        <f t="shared" si="23"/>
        <v>0</v>
      </c>
      <c r="AF91" s="82">
        <f t="shared" si="24"/>
        <v>0</v>
      </c>
      <c r="AG91" s="82">
        <f t="shared" si="25"/>
        <v>0</v>
      </c>
    </row>
    <row r="92" spans="1:35">
      <c r="A92" s="17" t="s">
        <v>217</v>
      </c>
      <c r="B92" s="12">
        <v>41493</v>
      </c>
      <c r="C92" s="13">
        <v>3710.08</v>
      </c>
      <c r="D92" s="13">
        <v>4315.07</v>
      </c>
      <c r="E92" s="13">
        <v>4960.6000000000004</v>
      </c>
      <c r="F92" s="13">
        <v>4435.55</v>
      </c>
      <c r="G92" s="13">
        <v>4124.47</v>
      </c>
      <c r="H92" s="13">
        <v>2286.7200000000003</v>
      </c>
      <c r="I92" s="13">
        <v>3766.9</v>
      </c>
      <c r="J92" s="13">
        <v>2797.14</v>
      </c>
      <c r="K92" s="13">
        <v>3463.83</v>
      </c>
      <c r="L92" s="13">
        <v>2034.0160000000001</v>
      </c>
      <c r="M92" s="13">
        <v>5487.8130000000001</v>
      </c>
      <c r="N92" s="13">
        <v>4681.0990000000002</v>
      </c>
      <c r="O92" s="13">
        <v>46063.288000000008</v>
      </c>
      <c r="P92" s="15">
        <v>84</v>
      </c>
      <c r="Q92" s="14">
        <v>548.37247619047628</v>
      </c>
      <c r="R92" s="8"/>
      <c r="S92" s="16">
        <v>15</v>
      </c>
      <c r="T92" s="18">
        <v>8225.5871428571445</v>
      </c>
      <c r="U92" s="47">
        <f>+INGENIERIA!E92</f>
        <v>8225.5871428571445</v>
      </c>
      <c r="V92" s="47">
        <f t="shared" si="26"/>
        <v>0</v>
      </c>
      <c r="W92" s="53"/>
      <c r="X92" s="82">
        <f>+INGENIERIA!E92</f>
        <v>8225.5871428571445</v>
      </c>
      <c r="Y92" s="82">
        <f t="shared" si="20"/>
        <v>164.51174285714291</v>
      </c>
      <c r="Z92" s="82">
        <f t="shared" si="21"/>
        <v>411.27935714285724</v>
      </c>
      <c r="AA92" s="82">
        <f t="shared" si="27"/>
        <v>8801.3782428571449</v>
      </c>
      <c r="AB92" s="82">
        <f t="shared" si="22"/>
        <v>1408.2205188571431</v>
      </c>
      <c r="AC92" s="82">
        <f t="shared" si="28"/>
        <v>10209.598761714287</v>
      </c>
      <c r="AD92" s="84"/>
      <c r="AE92" s="82">
        <f t="shared" si="23"/>
        <v>0</v>
      </c>
      <c r="AF92" s="82">
        <f t="shared" si="24"/>
        <v>0</v>
      </c>
      <c r="AG92" s="82">
        <f t="shared" si="25"/>
        <v>0</v>
      </c>
    </row>
    <row r="93" spans="1:35">
      <c r="A93" s="17" t="s">
        <v>143</v>
      </c>
      <c r="B93" s="12">
        <v>42493</v>
      </c>
      <c r="C93" s="13">
        <v>1137.5999999999999</v>
      </c>
      <c r="D93" s="13">
        <v>1114.8699999999999</v>
      </c>
      <c r="E93" s="13">
        <v>1361.45</v>
      </c>
      <c r="F93" s="13">
        <v>1150.03</v>
      </c>
      <c r="G93" s="13">
        <v>1280.1999999999998</v>
      </c>
      <c r="H93" s="13">
        <v>1334.9299999999998</v>
      </c>
      <c r="I93" s="13">
        <v>1095.8399999999999</v>
      </c>
      <c r="J93" s="13">
        <v>974.399</v>
      </c>
      <c r="K93" s="13">
        <v>1184.357</v>
      </c>
      <c r="L93" s="13">
        <v>2394.4889999999996</v>
      </c>
      <c r="M93" s="13">
        <v>3140.0069999999996</v>
      </c>
      <c r="N93" s="13">
        <v>3512.049</v>
      </c>
      <c r="O93" s="13">
        <v>19680.220999999998</v>
      </c>
      <c r="P93" s="15">
        <v>84</v>
      </c>
      <c r="Q93" s="14">
        <v>234.28834523809522</v>
      </c>
      <c r="R93" s="8"/>
      <c r="S93" s="20">
        <v>12.597260273972603</v>
      </c>
      <c r="T93" s="18">
        <v>2951.3912641226352</v>
      </c>
      <c r="U93" s="47">
        <f>+INGENIERIA!E93</f>
        <v>2951.3912641226352</v>
      </c>
      <c r="V93" s="47">
        <f t="shared" si="26"/>
        <v>0</v>
      </c>
      <c r="W93" s="53"/>
      <c r="X93" s="82">
        <f>+INGENIERIA!E93</f>
        <v>2951.3912641226352</v>
      </c>
      <c r="Y93" s="82">
        <f t="shared" si="20"/>
        <v>59.027825282452703</v>
      </c>
      <c r="Z93" s="82">
        <f t="shared" si="21"/>
        <v>147.56956320613176</v>
      </c>
      <c r="AA93" s="82">
        <f t="shared" si="27"/>
        <v>3157.9886526112195</v>
      </c>
      <c r="AB93" s="82">
        <f t="shared" si="22"/>
        <v>505.27818441779516</v>
      </c>
      <c r="AC93" s="82">
        <f t="shared" si="28"/>
        <v>3663.2668370290148</v>
      </c>
      <c r="AD93" s="84"/>
      <c r="AE93" s="82">
        <f t="shared" si="23"/>
        <v>0</v>
      </c>
      <c r="AF93" s="82">
        <f t="shared" si="24"/>
        <v>0</v>
      </c>
      <c r="AG93" s="82">
        <f t="shared" si="25"/>
        <v>0</v>
      </c>
    </row>
    <row r="94" spans="1:35">
      <c r="A94" s="17" t="s">
        <v>145</v>
      </c>
      <c r="B94" s="12">
        <v>40813</v>
      </c>
      <c r="C94" s="13">
        <v>1625.0500000000002</v>
      </c>
      <c r="D94" s="13">
        <v>1625.0500000000002</v>
      </c>
      <c r="E94" s="13">
        <v>1845.05</v>
      </c>
      <c r="F94" s="13">
        <v>1625.05</v>
      </c>
      <c r="G94" s="13">
        <v>1625.05</v>
      </c>
      <c r="H94" s="13">
        <v>1625.0500000000002</v>
      </c>
      <c r="I94" s="13">
        <v>1625.0500000000002</v>
      </c>
      <c r="J94" s="13">
        <v>1625.0500000000002</v>
      </c>
      <c r="K94" s="13">
        <v>1625.0500000000002</v>
      </c>
      <c r="L94" s="13">
        <v>1625.0500000000002</v>
      </c>
      <c r="M94" s="13">
        <v>1857.2000000000003</v>
      </c>
      <c r="N94" s="13">
        <v>1775.0500000000002</v>
      </c>
      <c r="O94" s="13">
        <v>20102.749999999996</v>
      </c>
      <c r="P94" s="15">
        <v>84</v>
      </c>
      <c r="Q94" s="14">
        <v>239.31845238095235</v>
      </c>
      <c r="R94" s="8"/>
      <c r="S94" s="16">
        <v>15</v>
      </c>
      <c r="T94" s="18">
        <v>3589.7767857142853</v>
      </c>
      <c r="U94" s="47">
        <f>+INGENIERIA!E94</f>
        <v>3589.7767857142853</v>
      </c>
      <c r="V94" s="47">
        <f t="shared" si="26"/>
        <v>0</v>
      </c>
      <c r="W94" s="53"/>
      <c r="X94" s="82">
        <f>+INGENIERIA!E94</f>
        <v>3589.7767857142853</v>
      </c>
      <c r="Y94" s="82">
        <f t="shared" si="20"/>
        <v>71.795535714285705</v>
      </c>
      <c r="Z94" s="82">
        <f t="shared" si="21"/>
        <v>179.48883928571428</v>
      </c>
      <c r="AA94" s="82">
        <f t="shared" si="27"/>
        <v>3841.0611607142851</v>
      </c>
      <c r="AB94" s="82">
        <f t="shared" si="22"/>
        <v>614.56978571428567</v>
      </c>
      <c r="AC94" s="82">
        <f t="shared" si="28"/>
        <v>4455.6309464285705</v>
      </c>
      <c r="AD94" s="84"/>
      <c r="AE94" s="82">
        <f t="shared" si="23"/>
        <v>0</v>
      </c>
      <c r="AF94" s="82">
        <f t="shared" si="24"/>
        <v>0</v>
      </c>
      <c r="AG94" s="82">
        <f t="shared" si="25"/>
        <v>0</v>
      </c>
      <c r="AI94" s="164" t="s">
        <v>431</v>
      </c>
    </row>
    <row r="95" spans="1:35">
      <c r="A95" s="17" t="s">
        <v>147</v>
      </c>
      <c r="B95" s="12">
        <v>42716</v>
      </c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5"/>
      <c r="Q95" s="14">
        <v>171.42</v>
      </c>
      <c r="R95" s="8"/>
      <c r="S95" s="16">
        <v>0.78082191780821919</v>
      </c>
      <c r="T95" s="18">
        <v>133.84849315068493</v>
      </c>
      <c r="U95" s="47">
        <f>+INGENIERIA!E95</f>
        <v>133.84849315068493</v>
      </c>
      <c r="V95" s="47">
        <f t="shared" si="26"/>
        <v>0</v>
      </c>
      <c r="W95" s="53"/>
      <c r="X95" s="82">
        <f>+INGENIERIA!E95</f>
        <v>133.84849315068493</v>
      </c>
      <c r="Y95" s="82">
        <f t="shared" si="20"/>
        <v>2.6769698630136989</v>
      </c>
      <c r="Z95" s="82">
        <f t="shared" si="21"/>
        <v>6.6924246575342465</v>
      </c>
      <c r="AA95" s="82">
        <f t="shared" si="27"/>
        <v>143.21788767123289</v>
      </c>
      <c r="AB95" s="82">
        <f t="shared" si="22"/>
        <v>22.914862027397263</v>
      </c>
      <c r="AC95" s="82">
        <f t="shared" si="28"/>
        <v>166.13274969863016</v>
      </c>
      <c r="AD95" s="84"/>
      <c r="AE95" s="82">
        <f t="shared" si="23"/>
        <v>0</v>
      </c>
      <c r="AF95" s="82">
        <f t="shared" si="24"/>
        <v>0</v>
      </c>
      <c r="AG95" s="82">
        <f t="shared" si="25"/>
        <v>0</v>
      </c>
    </row>
    <row r="96" spans="1:35">
      <c r="A96" s="17" t="s">
        <v>149</v>
      </c>
      <c r="B96" s="12">
        <v>42242</v>
      </c>
      <c r="C96" s="13">
        <v>773.65</v>
      </c>
      <c r="D96" s="13">
        <v>904.29</v>
      </c>
      <c r="E96" s="13">
        <v>1495</v>
      </c>
      <c r="F96" s="13">
        <v>2094.7600000000002</v>
      </c>
      <c r="G96" s="13">
        <v>1567.08</v>
      </c>
      <c r="H96" s="13">
        <v>1367.77</v>
      </c>
      <c r="I96" s="13">
        <v>1467.71</v>
      </c>
      <c r="J96" s="13">
        <v>1940.1079999999999</v>
      </c>
      <c r="K96" s="13">
        <v>1616.5210000000002</v>
      </c>
      <c r="L96" s="13">
        <v>1295.3389999999999</v>
      </c>
      <c r="M96" s="13">
        <v>2018.2349999999999</v>
      </c>
      <c r="N96" s="13">
        <v>2602.5109999999995</v>
      </c>
      <c r="O96" s="13">
        <v>19142.974000000002</v>
      </c>
      <c r="P96" s="15">
        <v>84</v>
      </c>
      <c r="Q96" s="14">
        <v>227.89254761904763</v>
      </c>
      <c r="R96" s="8"/>
      <c r="S96" s="20">
        <v>19</v>
      </c>
      <c r="T96" s="18">
        <v>4329.9584047619046</v>
      </c>
      <c r="U96" s="47">
        <f>+INGENIERIA!E96</f>
        <v>4329.9584047619046</v>
      </c>
      <c r="V96" s="47">
        <f t="shared" si="26"/>
        <v>0</v>
      </c>
      <c r="W96" s="53"/>
      <c r="X96" s="82">
        <f>+INGENIERIA!E96</f>
        <v>4329.9584047619046</v>
      </c>
      <c r="Y96" s="82">
        <f t="shared" si="20"/>
        <v>86.599168095238099</v>
      </c>
      <c r="Z96" s="82">
        <f t="shared" si="21"/>
        <v>216.49792023809525</v>
      </c>
      <c r="AA96" s="82">
        <f t="shared" si="27"/>
        <v>4633.0554930952385</v>
      </c>
      <c r="AB96" s="82">
        <f t="shared" si="22"/>
        <v>741.28887889523821</v>
      </c>
      <c r="AC96" s="82">
        <f t="shared" si="28"/>
        <v>5374.3443719904772</v>
      </c>
      <c r="AD96" s="84"/>
      <c r="AE96" s="82">
        <f t="shared" si="23"/>
        <v>0</v>
      </c>
      <c r="AF96" s="82">
        <f t="shared" si="24"/>
        <v>0</v>
      </c>
      <c r="AG96" s="82">
        <f t="shared" si="25"/>
        <v>0</v>
      </c>
    </row>
    <row r="97" spans="1:35">
      <c r="A97" s="17" t="s">
        <v>151</v>
      </c>
      <c r="B97" s="12">
        <v>42170</v>
      </c>
      <c r="C97" s="13">
        <v>2979.9799999999996</v>
      </c>
      <c r="D97" s="13">
        <v>3975.88</v>
      </c>
      <c r="E97" s="13">
        <v>3836.41</v>
      </c>
      <c r="F97" s="13">
        <v>4683.72</v>
      </c>
      <c r="G97" s="13">
        <v>3721.87</v>
      </c>
      <c r="H97" s="13">
        <v>3553.44</v>
      </c>
      <c r="I97" s="13">
        <v>1249.0700000000002</v>
      </c>
      <c r="J97" s="13">
        <v>3243.1580000000004</v>
      </c>
      <c r="K97" s="13">
        <v>3283.1010000000006</v>
      </c>
      <c r="L97" s="13">
        <v>2933.4890000000005</v>
      </c>
      <c r="M97" s="13">
        <v>2968.1419999999998</v>
      </c>
      <c r="N97" s="13">
        <v>3962.7830000000004</v>
      </c>
      <c r="O97" s="13">
        <v>40391.043000000005</v>
      </c>
      <c r="P97" s="15">
        <v>84</v>
      </c>
      <c r="Q97" s="14">
        <v>480.84575000000007</v>
      </c>
      <c r="R97" s="8"/>
      <c r="S97" s="16">
        <v>15</v>
      </c>
      <c r="T97" s="18">
        <v>7212.6862500000007</v>
      </c>
      <c r="U97" s="47">
        <f>+INGENIERIA!E97</f>
        <v>7212.6862500000007</v>
      </c>
      <c r="V97" s="47">
        <f t="shared" si="26"/>
        <v>0</v>
      </c>
      <c r="W97" s="53"/>
      <c r="X97" s="82">
        <f>+INGENIERIA!E97</f>
        <v>7212.6862500000007</v>
      </c>
      <c r="Y97" s="82">
        <f t="shared" si="20"/>
        <v>144.253725</v>
      </c>
      <c r="Z97" s="82">
        <f t="shared" si="21"/>
        <v>360.63431250000008</v>
      </c>
      <c r="AA97" s="82">
        <f t="shared" si="27"/>
        <v>7717.5742875000005</v>
      </c>
      <c r="AB97" s="82">
        <f t="shared" si="22"/>
        <v>1234.8118860000002</v>
      </c>
      <c r="AC97" s="82">
        <f t="shared" si="28"/>
        <v>8952.386173500001</v>
      </c>
      <c r="AD97" s="84"/>
      <c r="AE97" s="82">
        <f t="shared" si="23"/>
        <v>0</v>
      </c>
      <c r="AF97" s="82">
        <f t="shared" si="24"/>
        <v>0</v>
      </c>
      <c r="AG97" s="82">
        <f t="shared" si="25"/>
        <v>0</v>
      </c>
    </row>
    <row r="98" spans="1:35">
      <c r="A98" s="17" t="s">
        <v>218</v>
      </c>
      <c r="B98" s="12">
        <v>36868</v>
      </c>
      <c r="C98" s="13">
        <v>2877.81</v>
      </c>
      <c r="D98" s="13">
        <v>4056.5699999999997</v>
      </c>
      <c r="E98" s="13">
        <v>623.35</v>
      </c>
      <c r="F98" s="13">
        <v>3658.83</v>
      </c>
      <c r="G98" s="13">
        <v>2587.8399999999997</v>
      </c>
      <c r="H98" s="13">
        <v>2636.75</v>
      </c>
      <c r="I98" s="13">
        <v>2830.89</v>
      </c>
      <c r="J98" s="13">
        <v>2277.3509999999997</v>
      </c>
      <c r="K98" s="13">
        <v>3084.3269999999998</v>
      </c>
      <c r="L98" s="13">
        <v>2208.1419999999998</v>
      </c>
      <c r="M98" s="13">
        <v>2977.252</v>
      </c>
      <c r="N98" s="13">
        <v>3155.1509999999998</v>
      </c>
      <c r="O98" s="13">
        <v>32974.262999999999</v>
      </c>
      <c r="P98" s="15">
        <v>84</v>
      </c>
      <c r="Q98" s="14">
        <v>392.55074999999999</v>
      </c>
      <c r="R98" s="8"/>
      <c r="S98" s="20">
        <v>19</v>
      </c>
      <c r="T98" s="18">
        <v>7458.46425</v>
      </c>
      <c r="U98" s="47">
        <f>+INGENIERIA!E98</f>
        <v>7458.46425</v>
      </c>
      <c r="V98" s="47">
        <f t="shared" si="26"/>
        <v>0</v>
      </c>
      <c r="W98" s="53"/>
      <c r="X98" s="82">
        <f>+INGENIERIA!E98</f>
        <v>7458.46425</v>
      </c>
      <c r="Y98" s="82">
        <f t="shared" si="20"/>
        <v>149.169285</v>
      </c>
      <c r="Z98" s="82">
        <f t="shared" si="21"/>
        <v>372.92321250000003</v>
      </c>
      <c r="AA98" s="82">
        <f t="shared" si="27"/>
        <v>7980.5567474999998</v>
      </c>
      <c r="AB98" s="82">
        <f t="shared" si="22"/>
        <v>1276.8890796000001</v>
      </c>
      <c r="AC98" s="82">
        <f t="shared" si="28"/>
        <v>9257.4458271000003</v>
      </c>
      <c r="AD98" s="84"/>
      <c r="AE98" s="82">
        <f t="shared" si="23"/>
        <v>0</v>
      </c>
      <c r="AF98" s="82">
        <f t="shared" si="24"/>
        <v>0</v>
      </c>
      <c r="AG98" s="82">
        <f t="shared" si="25"/>
        <v>0</v>
      </c>
    </row>
    <row r="99" spans="1:35">
      <c r="A99" s="17" t="s">
        <v>153</v>
      </c>
      <c r="B99" s="12">
        <v>41949</v>
      </c>
      <c r="C99" s="13">
        <v>5119.3799999999992</v>
      </c>
      <c r="D99" s="13">
        <v>3669.3100000000004</v>
      </c>
      <c r="E99" s="13">
        <v>5111.1099999999997</v>
      </c>
      <c r="F99" s="13">
        <v>4096.51</v>
      </c>
      <c r="G99" s="13">
        <v>5239.53</v>
      </c>
      <c r="H99" s="13">
        <v>4897.5099999999993</v>
      </c>
      <c r="I99" s="13">
        <v>3882.9100000000003</v>
      </c>
      <c r="J99" s="13">
        <v>4844.1079999999993</v>
      </c>
      <c r="K99" s="13">
        <v>4897.5079999999998</v>
      </c>
      <c r="L99" s="13">
        <v>6294.1779999999999</v>
      </c>
      <c r="M99" s="13">
        <v>5484.9079999999994</v>
      </c>
      <c r="N99" s="13">
        <v>4995.4780000000001</v>
      </c>
      <c r="O99" s="13">
        <v>58532.44</v>
      </c>
      <c r="P99" s="15">
        <v>84</v>
      </c>
      <c r="Q99" s="14">
        <v>696.81476190476189</v>
      </c>
      <c r="R99" s="8"/>
      <c r="S99" s="16">
        <v>15</v>
      </c>
      <c r="T99" s="18">
        <v>10452.221428571429</v>
      </c>
      <c r="U99" s="47">
        <f>+INGENIERIA!E99</f>
        <v>10452.221428571429</v>
      </c>
      <c r="V99" s="47">
        <f t="shared" si="26"/>
        <v>0</v>
      </c>
      <c r="W99" s="53"/>
      <c r="X99" s="82">
        <f>+INGENIERIA!E99</f>
        <v>10452.221428571429</v>
      </c>
      <c r="Y99" s="82">
        <f t="shared" si="20"/>
        <v>209.0444285714286</v>
      </c>
      <c r="Z99" s="82">
        <f t="shared" si="21"/>
        <v>522.61107142857145</v>
      </c>
      <c r="AA99" s="82">
        <f t="shared" si="27"/>
        <v>11183.87692857143</v>
      </c>
      <c r="AB99" s="82">
        <f t="shared" si="22"/>
        <v>1789.4203085714289</v>
      </c>
      <c r="AC99" s="82">
        <f t="shared" si="28"/>
        <v>12973.297237142859</v>
      </c>
      <c r="AD99" s="84"/>
      <c r="AE99" s="82">
        <f t="shared" si="23"/>
        <v>0</v>
      </c>
      <c r="AF99" s="82">
        <f t="shared" si="24"/>
        <v>0</v>
      </c>
      <c r="AG99" s="82">
        <f t="shared" si="25"/>
        <v>0</v>
      </c>
    </row>
    <row r="100" spans="1:35">
      <c r="A100" s="17" t="s">
        <v>155</v>
      </c>
      <c r="B100" s="12">
        <v>42702</v>
      </c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>
        <v>1414.39</v>
      </c>
      <c r="P100" s="15">
        <v>14</v>
      </c>
      <c r="Q100" s="14">
        <v>101.02785714285714</v>
      </c>
      <c r="R100" s="8"/>
      <c r="S100" s="16">
        <v>1.3561643835616439</v>
      </c>
      <c r="T100" s="18">
        <v>137.01038160469668</v>
      </c>
      <c r="U100" s="47">
        <f>+INGENIERIA!E100</f>
        <v>137.01038160469668</v>
      </c>
      <c r="V100" s="47">
        <f t="shared" si="26"/>
        <v>0</v>
      </c>
      <c r="W100" s="53"/>
      <c r="X100" s="82">
        <f>+INGENIERIA!E100</f>
        <v>137.01038160469668</v>
      </c>
      <c r="Y100" s="82">
        <f t="shared" si="20"/>
        <v>2.7402076320939335</v>
      </c>
      <c r="Z100" s="82">
        <f t="shared" si="21"/>
        <v>6.8505190802348341</v>
      </c>
      <c r="AA100" s="82">
        <f t="shared" si="27"/>
        <v>146.60110831702545</v>
      </c>
      <c r="AB100" s="82">
        <f t="shared" si="22"/>
        <v>23.456177330724071</v>
      </c>
      <c r="AC100" s="82">
        <f t="shared" si="28"/>
        <v>170.05728564774952</v>
      </c>
      <c r="AD100" s="84"/>
      <c r="AE100" s="82">
        <f t="shared" si="23"/>
        <v>0</v>
      </c>
      <c r="AF100" s="82">
        <f t="shared" si="24"/>
        <v>0</v>
      </c>
      <c r="AG100" s="82">
        <f t="shared" si="25"/>
        <v>0</v>
      </c>
    </row>
    <row r="101" spans="1:35">
      <c r="A101" s="17" t="s">
        <v>219</v>
      </c>
      <c r="B101" s="12">
        <v>42712</v>
      </c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5"/>
      <c r="Q101" s="14">
        <v>73.040000000000006</v>
      </c>
      <c r="R101" s="8"/>
      <c r="S101" s="16">
        <v>0.9452054794520548</v>
      </c>
      <c r="T101" s="18">
        <v>69.037808219178089</v>
      </c>
      <c r="U101" s="47">
        <f>+INGENIERIA!E101</f>
        <v>69.037808219178089</v>
      </c>
      <c r="V101" s="47">
        <f t="shared" si="26"/>
        <v>0</v>
      </c>
      <c r="W101" s="53"/>
      <c r="X101" s="82">
        <f>+INGENIERIA!E101</f>
        <v>69.037808219178089</v>
      </c>
      <c r="Y101" s="82">
        <f t="shared" si="20"/>
        <v>1.3807561643835617</v>
      </c>
      <c r="Z101" s="82">
        <f t="shared" si="21"/>
        <v>3.4518904109589048</v>
      </c>
      <c r="AA101" s="82">
        <f t="shared" si="27"/>
        <v>73.870454794520555</v>
      </c>
      <c r="AB101" s="82">
        <f t="shared" si="22"/>
        <v>11.819272767123289</v>
      </c>
      <c r="AC101" s="82">
        <f t="shared" si="28"/>
        <v>85.689727561643849</v>
      </c>
      <c r="AD101" s="84"/>
      <c r="AE101" s="82">
        <f t="shared" si="23"/>
        <v>0</v>
      </c>
      <c r="AF101" s="82">
        <f t="shared" si="24"/>
        <v>0</v>
      </c>
      <c r="AG101" s="82">
        <f t="shared" si="25"/>
        <v>0</v>
      </c>
    </row>
    <row r="102" spans="1:35">
      <c r="A102" s="17" t="s">
        <v>158</v>
      </c>
      <c r="B102" s="12">
        <v>42129</v>
      </c>
      <c r="C102" s="13">
        <v>5077.96</v>
      </c>
      <c r="D102" s="13">
        <v>2225.8199999999997</v>
      </c>
      <c r="E102" s="13">
        <v>4909.53</v>
      </c>
      <c r="F102" s="13">
        <v>7513.76</v>
      </c>
      <c r="G102" s="13">
        <v>4628.7699999999995</v>
      </c>
      <c r="H102" s="13">
        <v>5808.67</v>
      </c>
      <c r="I102" s="13">
        <v>4999.99</v>
      </c>
      <c r="J102" s="13">
        <v>5777.2340000000004</v>
      </c>
      <c r="K102" s="13">
        <v>2683.3040000000001</v>
      </c>
      <c r="L102" s="13">
        <v>6393.4619999999995</v>
      </c>
      <c r="M102" s="13">
        <v>5679.0140000000001</v>
      </c>
      <c r="N102" s="13">
        <v>5514.0050000000001</v>
      </c>
      <c r="O102" s="13">
        <v>61211.519</v>
      </c>
      <c r="P102" s="15">
        <v>84</v>
      </c>
      <c r="Q102" s="14">
        <v>728.70855952380953</v>
      </c>
      <c r="R102" s="8"/>
      <c r="S102" s="16">
        <v>15</v>
      </c>
      <c r="T102" s="18">
        <v>10930.628392857143</v>
      </c>
      <c r="U102" s="47">
        <f>+INGENIERIA!E102</f>
        <v>10930.628392857143</v>
      </c>
      <c r="V102" s="47">
        <f t="shared" si="26"/>
        <v>0</v>
      </c>
      <c r="W102" s="53"/>
      <c r="X102" s="82">
        <f>+INGENIERIA!E102</f>
        <v>10930.628392857143</v>
      </c>
      <c r="Y102" s="82">
        <f t="shared" si="20"/>
        <v>218.61256785714286</v>
      </c>
      <c r="Z102" s="82">
        <f t="shared" si="21"/>
        <v>546.53141964285714</v>
      </c>
      <c r="AA102" s="82">
        <f t="shared" si="27"/>
        <v>11695.772380357143</v>
      </c>
      <c r="AB102" s="82">
        <f t="shared" si="22"/>
        <v>1871.3235808571428</v>
      </c>
      <c r="AC102" s="82">
        <f t="shared" si="28"/>
        <v>13567.095961214285</v>
      </c>
      <c r="AD102" s="84"/>
      <c r="AE102" s="82">
        <f t="shared" si="23"/>
        <v>0</v>
      </c>
      <c r="AF102" s="82">
        <f t="shared" si="24"/>
        <v>0</v>
      </c>
      <c r="AG102" s="82">
        <f t="shared" si="25"/>
        <v>0</v>
      </c>
    </row>
    <row r="103" spans="1:35">
      <c r="A103" s="17" t="s">
        <v>160</v>
      </c>
      <c r="B103" s="12">
        <v>42422</v>
      </c>
      <c r="C103" s="13">
        <v>5481.9699999999993</v>
      </c>
      <c r="D103" s="13">
        <v>2176.06</v>
      </c>
      <c r="E103" s="13">
        <v>8100.37</v>
      </c>
      <c r="F103" s="13">
        <v>3937.25</v>
      </c>
      <c r="G103" s="13">
        <v>5263.2699999999995</v>
      </c>
      <c r="H103" s="13">
        <v>4250.24</v>
      </c>
      <c r="I103" s="13">
        <v>4962.01</v>
      </c>
      <c r="J103" s="13">
        <v>5210.1769999999997</v>
      </c>
      <c r="K103" s="13">
        <v>4807.4750000000004</v>
      </c>
      <c r="L103" s="13">
        <v>4525.9629999999997</v>
      </c>
      <c r="M103" s="13">
        <v>4472.2179999999998</v>
      </c>
      <c r="N103" s="13">
        <v>5502.2179999999998</v>
      </c>
      <c r="O103" s="13">
        <v>58689.22099999999</v>
      </c>
      <c r="P103" s="15">
        <v>84</v>
      </c>
      <c r="Q103" s="14">
        <v>698.6812023809523</v>
      </c>
      <c r="R103" s="8"/>
      <c r="S103" s="16">
        <v>12.863013698630137</v>
      </c>
      <c r="T103" s="18">
        <v>8987.1458772015649</v>
      </c>
      <c r="U103" s="47">
        <f>+INGENIERIA!E103</f>
        <v>8987.1458772015649</v>
      </c>
      <c r="V103" s="47">
        <f t="shared" si="26"/>
        <v>0</v>
      </c>
      <c r="W103" s="53"/>
      <c r="X103" s="82">
        <f>+INGENIERIA!E103</f>
        <v>8987.1458772015649</v>
      </c>
      <c r="Y103" s="82">
        <f t="shared" si="20"/>
        <v>179.74291754403131</v>
      </c>
      <c r="Z103" s="82">
        <f t="shared" si="21"/>
        <v>449.35729386007824</v>
      </c>
      <c r="AA103" s="82">
        <f t="shared" si="27"/>
        <v>9616.2460886056761</v>
      </c>
      <c r="AB103" s="82">
        <f t="shared" si="22"/>
        <v>1538.5993741769082</v>
      </c>
      <c r="AC103" s="82">
        <f t="shared" si="28"/>
        <v>11154.845462782585</v>
      </c>
      <c r="AD103" s="84"/>
      <c r="AE103" s="82">
        <f t="shared" si="23"/>
        <v>0</v>
      </c>
      <c r="AF103" s="82">
        <f t="shared" si="24"/>
        <v>0</v>
      </c>
      <c r="AG103" s="82">
        <f t="shared" si="25"/>
        <v>0</v>
      </c>
    </row>
    <row r="104" spans="1:35">
      <c r="A104" s="17" t="s">
        <v>220</v>
      </c>
      <c r="B104" s="12">
        <v>41227</v>
      </c>
      <c r="C104" s="13">
        <v>4088.8199999999997</v>
      </c>
      <c r="D104" s="13">
        <v>3257.22</v>
      </c>
      <c r="E104" s="13">
        <v>3363.15</v>
      </c>
      <c r="F104" s="13">
        <v>4660.41</v>
      </c>
      <c r="G104" s="13">
        <v>3191.06</v>
      </c>
      <c r="H104" s="13">
        <v>3127.2799999999997</v>
      </c>
      <c r="I104" s="13">
        <v>3265.88</v>
      </c>
      <c r="J104" s="13">
        <v>4838.5460000000003</v>
      </c>
      <c r="K104" s="13">
        <v>2852.8690000000001</v>
      </c>
      <c r="L104" s="13">
        <v>1804.8739999999998</v>
      </c>
      <c r="M104" s="13">
        <v>2050.808</v>
      </c>
      <c r="N104" s="13">
        <v>4113.280999999999</v>
      </c>
      <c r="O104" s="13">
        <v>40614.197999999989</v>
      </c>
      <c r="P104" s="15">
        <v>84</v>
      </c>
      <c r="Q104" s="14">
        <v>483.50235714285702</v>
      </c>
      <c r="R104" s="8"/>
      <c r="S104" s="20">
        <v>19</v>
      </c>
      <c r="T104" s="18">
        <v>9186.5447857142826</v>
      </c>
      <c r="U104" s="47">
        <f>+INGENIERIA!E104</f>
        <v>9186.5447857142826</v>
      </c>
      <c r="V104" s="47">
        <f t="shared" si="26"/>
        <v>0</v>
      </c>
      <c r="W104" s="53"/>
      <c r="X104" s="82">
        <f>+INGENIERIA!E104</f>
        <v>9186.5447857142826</v>
      </c>
      <c r="Y104" s="82">
        <f t="shared" si="20"/>
        <v>183.73089571428565</v>
      </c>
      <c r="Z104" s="82">
        <f t="shared" si="21"/>
        <v>459.32723928571414</v>
      </c>
      <c r="AA104" s="82">
        <f t="shared" si="27"/>
        <v>9829.6029207142819</v>
      </c>
      <c r="AB104" s="82">
        <f t="shared" si="22"/>
        <v>1572.7364673142852</v>
      </c>
      <c r="AC104" s="82">
        <f t="shared" si="28"/>
        <v>11402.339388028568</v>
      </c>
      <c r="AD104" s="84"/>
      <c r="AE104" s="82">
        <f t="shared" si="23"/>
        <v>0</v>
      </c>
      <c r="AF104" s="82">
        <f t="shared" si="24"/>
        <v>0</v>
      </c>
      <c r="AG104" s="82">
        <f t="shared" si="25"/>
        <v>0</v>
      </c>
    </row>
    <row r="105" spans="1:35">
      <c r="A105" s="17" t="s">
        <v>162</v>
      </c>
      <c r="B105" s="12">
        <v>42671</v>
      </c>
      <c r="C105" s="13"/>
      <c r="D105" s="13"/>
      <c r="E105" s="13"/>
      <c r="F105" s="13"/>
      <c r="G105" s="13"/>
      <c r="H105" s="13"/>
      <c r="I105" s="13"/>
      <c r="J105" s="13"/>
      <c r="K105" s="13">
        <v>1670.3960000000002</v>
      </c>
      <c r="L105" s="13">
        <v>1488.7539999999999</v>
      </c>
      <c r="M105" s="13">
        <v>2712.6060000000002</v>
      </c>
      <c r="N105" s="13">
        <v>1932.1769999999999</v>
      </c>
      <c r="O105" s="13">
        <v>7803.933</v>
      </c>
      <c r="P105" s="15">
        <v>26</v>
      </c>
      <c r="Q105" s="14">
        <v>300.15126923076923</v>
      </c>
      <c r="R105" s="8"/>
      <c r="S105" s="16">
        <v>2.6301369863013697</v>
      </c>
      <c r="T105" s="18">
        <v>789.43895468914639</v>
      </c>
      <c r="U105" s="47">
        <f>+INGENIERIA!E105</f>
        <v>789.43895468914639</v>
      </c>
      <c r="V105" s="47">
        <f t="shared" si="26"/>
        <v>0</v>
      </c>
      <c r="W105" s="53"/>
      <c r="X105" s="82">
        <f>+INGENIERIA!E105</f>
        <v>789.43895468914639</v>
      </c>
      <c r="Y105" s="82">
        <f t="shared" si="20"/>
        <v>15.788779093782928</v>
      </c>
      <c r="Z105" s="82">
        <f t="shared" si="21"/>
        <v>39.471947734457324</v>
      </c>
      <c r="AA105" s="82">
        <f t="shared" si="27"/>
        <v>844.69968151738669</v>
      </c>
      <c r="AB105" s="82">
        <f t="shared" si="22"/>
        <v>135.15194904278187</v>
      </c>
      <c r="AC105" s="82">
        <f t="shared" si="28"/>
        <v>979.85163056016859</v>
      </c>
      <c r="AD105" s="84"/>
      <c r="AE105" s="82">
        <f t="shared" si="23"/>
        <v>0</v>
      </c>
      <c r="AF105" s="82">
        <f t="shared" si="24"/>
        <v>0</v>
      </c>
      <c r="AG105" s="82">
        <f t="shared" si="25"/>
        <v>0</v>
      </c>
    </row>
    <row r="106" spans="1:35">
      <c r="A106" s="17" t="s">
        <v>225</v>
      </c>
      <c r="B106" s="12">
        <v>42699</v>
      </c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5"/>
      <c r="Q106" s="14">
        <v>73.040000000000006</v>
      </c>
      <c r="R106" s="8"/>
      <c r="S106" s="16">
        <v>1.4794520547945205</v>
      </c>
      <c r="T106" s="18">
        <v>108.05917808219178</v>
      </c>
      <c r="U106" s="47">
        <f>+INGENIERIA!E106</f>
        <v>108.05917808219178</v>
      </c>
      <c r="V106" s="47">
        <f t="shared" si="26"/>
        <v>0</v>
      </c>
      <c r="W106" s="53"/>
      <c r="X106" s="82">
        <f>+INGENIERIA!E106</f>
        <v>108.05917808219178</v>
      </c>
      <c r="Y106" s="82">
        <f t="shared" si="20"/>
        <v>2.1611835616438357</v>
      </c>
      <c r="Z106" s="82">
        <f t="shared" si="21"/>
        <v>5.4029589041095889</v>
      </c>
      <c r="AA106" s="82">
        <f t="shared" si="27"/>
        <v>115.62332054794521</v>
      </c>
      <c r="AB106" s="82">
        <f t="shared" si="22"/>
        <v>18.499731287671235</v>
      </c>
      <c r="AC106" s="82">
        <f t="shared" si="28"/>
        <v>134.12305183561645</v>
      </c>
      <c r="AD106" s="84"/>
      <c r="AE106" s="82">
        <f t="shared" si="23"/>
        <v>0</v>
      </c>
      <c r="AF106" s="82">
        <f t="shared" si="24"/>
        <v>0</v>
      </c>
      <c r="AG106" s="82">
        <f t="shared" si="25"/>
        <v>0</v>
      </c>
    </row>
    <row r="107" spans="1:35">
      <c r="A107" s="17" t="s">
        <v>166</v>
      </c>
      <c r="B107" s="12">
        <v>42635</v>
      </c>
      <c r="C107" s="19"/>
      <c r="D107" s="19"/>
      <c r="E107" s="19"/>
      <c r="F107" s="13">
        <v>1029.28</v>
      </c>
      <c r="G107" s="13">
        <v>1181.25</v>
      </c>
      <c r="H107" s="13">
        <v>1237.98</v>
      </c>
      <c r="I107" s="13">
        <v>1117.28</v>
      </c>
      <c r="J107" s="13">
        <v>1281.78</v>
      </c>
      <c r="K107" s="13">
        <v>1069.98</v>
      </c>
      <c r="L107" s="13">
        <v>1271.8499999999999</v>
      </c>
      <c r="M107" s="13">
        <v>1179.28</v>
      </c>
      <c r="N107" s="13">
        <v>1592.5800000000002</v>
      </c>
      <c r="O107" s="13">
        <v>10961.26</v>
      </c>
      <c r="P107" s="15">
        <v>62</v>
      </c>
      <c r="Q107" s="14">
        <v>176.79451612903227</v>
      </c>
      <c r="R107" s="8"/>
      <c r="S107" s="16">
        <v>4.1095890410958908</v>
      </c>
      <c r="T107" s="18">
        <v>726.55280600972173</v>
      </c>
      <c r="U107" s="47">
        <f>+INGENIERIA!E107</f>
        <v>726.55280600972173</v>
      </c>
      <c r="V107" s="47">
        <f t="shared" si="26"/>
        <v>0</v>
      </c>
      <c r="W107" s="53"/>
      <c r="X107" s="82">
        <f>+INGENIERIA!E107</f>
        <v>726.55280600972173</v>
      </c>
      <c r="Y107" s="82">
        <f t="shared" si="20"/>
        <v>14.531056120194435</v>
      </c>
      <c r="Z107" s="82">
        <f t="shared" si="21"/>
        <v>36.327640300486088</v>
      </c>
      <c r="AA107" s="82">
        <f t="shared" si="27"/>
        <v>777.41150243040227</v>
      </c>
      <c r="AB107" s="82">
        <f t="shared" si="22"/>
        <v>124.38584038886437</v>
      </c>
      <c r="AC107" s="82">
        <f t="shared" si="28"/>
        <v>901.79734281926665</v>
      </c>
      <c r="AD107" s="84"/>
      <c r="AE107" s="82">
        <f t="shared" si="23"/>
        <v>0</v>
      </c>
      <c r="AF107" s="82">
        <f t="shared" si="24"/>
        <v>0</v>
      </c>
      <c r="AG107" s="82">
        <f t="shared" si="25"/>
        <v>0</v>
      </c>
    </row>
    <row r="108" spans="1:35">
      <c r="A108" s="17" t="s">
        <v>168</v>
      </c>
      <c r="B108" s="12">
        <v>41703</v>
      </c>
      <c r="C108" s="13">
        <v>1473.9999999999998</v>
      </c>
      <c r="D108" s="13">
        <v>1432.34</v>
      </c>
      <c r="E108" s="13">
        <v>1677.64</v>
      </c>
      <c r="F108" s="13">
        <v>1899.53</v>
      </c>
      <c r="G108" s="13">
        <v>1723.56</v>
      </c>
      <c r="H108" s="13">
        <v>1723.9099999999999</v>
      </c>
      <c r="I108" s="13">
        <v>1626.0299999999997</v>
      </c>
      <c r="J108" s="13">
        <v>1575.3249999999998</v>
      </c>
      <c r="K108" s="13">
        <v>1745.8639999999998</v>
      </c>
      <c r="L108" s="13">
        <v>1360.665</v>
      </c>
      <c r="M108" s="13">
        <v>1307.6559999999999</v>
      </c>
      <c r="N108" s="13">
        <v>2116.8139999999999</v>
      </c>
      <c r="O108" s="13">
        <v>19663.333999999995</v>
      </c>
      <c r="P108" s="15">
        <v>84</v>
      </c>
      <c r="Q108" s="14">
        <v>234.08730952380947</v>
      </c>
      <c r="R108" s="8"/>
      <c r="S108" s="20">
        <v>19</v>
      </c>
      <c r="T108" s="18">
        <v>4447.6588809523801</v>
      </c>
      <c r="U108" s="47">
        <f>+INGENIERIA!E108</f>
        <v>4447.6588809523801</v>
      </c>
      <c r="V108" s="47">
        <f t="shared" si="26"/>
        <v>0</v>
      </c>
      <c r="W108" s="53"/>
      <c r="X108" s="82">
        <f>+INGENIERIA!E108</f>
        <v>4447.6588809523801</v>
      </c>
      <c r="Y108" s="82">
        <f t="shared" si="20"/>
        <v>88.953177619047608</v>
      </c>
      <c r="Z108" s="82">
        <f t="shared" si="21"/>
        <v>222.38294404761902</v>
      </c>
      <c r="AA108" s="82">
        <f t="shared" si="27"/>
        <v>4758.9950026190472</v>
      </c>
      <c r="AB108" s="82">
        <f t="shared" si="22"/>
        <v>761.43920041904755</v>
      </c>
      <c r="AC108" s="82">
        <f t="shared" si="28"/>
        <v>5520.4342030380949</v>
      </c>
      <c r="AD108" s="84"/>
      <c r="AE108" s="82">
        <f t="shared" si="23"/>
        <v>0</v>
      </c>
      <c r="AF108" s="82">
        <f t="shared" si="24"/>
        <v>0</v>
      </c>
      <c r="AG108" s="82">
        <f t="shared" si="25"/>
        <v>0</v>
      </c>
    </row>
    <row r="109" spans="1:35">
      <c r="A109" s="11" t="s">
        <v>226</v>
      </c>
      <c r="B109" s="12">
        <v>34275</v>
      </c>
      <c r="C109" s="13">
        <v>1446.69</v>
      </c>
      <c r="D109" s="13">
        <v>1446.69</v>
      </c>
      <c r="E109" s="13">
        <v>1446.69</v>
      </c>
      <c r="F109" s="13">
        <v>1446.69</v>
      </c>
      <c r="G109" s="13">
        <v>1446.69</v>
      </c>
      <c r="H109" s="13">
        <v>1446.6899999999998</v>
      </c>
      <c r="I109" s="13">
        <v>1446.6899999999998</v>
      </c>
      <c r="J109" s="13">
        <v>1446.6899999999998</v>
      </c>
      <c r="K109" s="13">
        <v>1516</v>
      </c>
      <c r="L109" s="13">
        <v>1516</v>
      </c>
      <c r="M109" s="13">
        <v>1516</v>
      </c>
      <c r="N109" s="13">
        <v>1516</v>
      </c>
      <c r="O109" s="13">
        <v>17637.520000000004</v>
      </c>
      <c r="P109" s="15">
        <v>84</v>
      </c>
      <c r="Q109" s="14">
        <v>209.97047619047623</v>
      </c>
      <c r="R109" s="8"/>
      <c r="S109" s="16">
        <v>15</v>
      </c>
      <c r="T109" s="18">
        <v>3149.5571428571434</v>
      </c>
      <c r="U109" s="47">
        <f>+INGENIERIA!E109</f>
        <v>0</v>
      </c>
      <c r="V109" s="47">
        <f t="shared" si="26"/>
        <v>3149.5571428571434</v>
      </c>
      <c r="W109" s="53"/>
      <c r="X109" s="82">
        <f>+INGENIERIA!E109</f>
        <v>0</v>
      </c>
      <c r="Y109" s="82">
        <f>+X109*2%</f>
        <v>0</v>
      </c>
      <c r="Z109" s="82">
        <f t="shared" si="21"/>
        <v>0</v>
      </c>
      <c r="AA109" s="82">
        <f t="shared" si="27"/>
        <v>0</v>
      </c>
      <c r="AB109" s="82">
        <f t="shared" si="22"/>
        <v>0</v>
      </c>
      <c r="AC109" s="82">
        <f>+AA109+AB109</f>
        <v>0</v>
      </c>
      <c r="AD109" s="84"/>
      <c r="AE109" s="82">
        <f>+V109</f>
        <v>3149.5571428571434</v>
      </c>
      <c r="AF109" s="82">
        <f>+AE109*0.16</f>
        <v>503.92914285714295</v>
      </c>
      <c r="AG109" s="82">
        <f>+AE109+AF109</f>
        <v>3653.4862857142862</v>
      </c>
      <c r="AI109" s="164" t="s">
        <v>432</v>
      </c>
    </row>
    <row r="110" spans="1:35">
      <c r="A110" s="17" t="s">
        <v>222</v>
      </c>
      <c r="B110" s="12">
        <v>41291</v>
      </c>
      <c r="C110" s="13">
        <v>2905.2799999999997</v>
      </c>
      <c r="D110" s="13">
        <v>1901.29</v>
      </c>
      <c r="E110" s="13">
        <v>1974.34</v>
      </c>
      <c r="F110" s="13">
        <v>4180.8</v>
      </c>
      <c r="G110" s="13">
        <v>2890.88</v>
      </c>
      <c r="H110" s="13">
        <v>3481.6</v>
      </c>
      <c r="I110" s="13">
        <v>3033.5099999999998</v>
      </c>
      <c r="J110" s="13">
        <v>3993.9920000000002</v>
      </c>
      <c r="K110" s="13">
        <v>3164.567</v>
      </c>
      <c r="L110" s="13">
        <v>2581.4679999999998</v>
      </c>
      <c r="M110" s="13">
        <v>3072.9079999999999</v>
      </c>
      <c r="N110" s="13">
        <v>3872.4609999999998</v>
      </c>
      <c r="O110" s="13">
        <v>37053.095999999998</v>
      </c>
      <c r="P110" s="15">
        <v>84</v>
      </c>
      <c r="Q110" s="14">
        <v>441.10828571428567</v>
      </c>
      <c r="R110" s="8"/>
      <c r="S110" s="20">
        <v>19</v>
      </c>
      <c r="T110" s="18">
        <v>8381.0574285714283</v>
      </c>
      <c r="U110" s="47">
        <f>+INGENIERIA!E110</f>
        <v>8381.0574285714283</v>
      </c>
      <c r="V110" s="47">
        <f t="shared" si="26"/>
        <v>0</v>
      </c>
      <c r="W110" s="53"/>
      <c r="X110" s="82">
        <f>+INGENIERIA!E110</f>
        <v>8381.0574285714283</v>
      </c>
      <c r="Y110" s="82">
        <f t="shared" si="20"/>
        <v>167.62114857142856</v>
      </c>
      <c r="Z110" s="82">
        <f t="shared" si="21"/>
        <v>419.05287142857145</v>
      </c>
      <c r="AA110" s="82">
        <f t="shared" si="27"/>
        <v>8967.7314485714287</v>
      </c>
      <c r="AB110" s="82">
        <f t="shared" si="22"/>
        <v>1434.8370317714287</v>
      </c>
      <c r="AC110" s="82">
        <f t="shared" si="28"/>
        <v>10402.568480342858</v>
      </c>
      <c r="AD110" s="84"/>
      <c r="AE110" s="82">
        <f t="shared" si="23"/>
        <v>0</v>
      </c>
      <c r="AF110" s="82">
        <f t="shared" si="24"/>
        <v>0</v>
      </c>
      <c r="AG110" s="82">
        <f t="shared" si="25"/>
        <v>0</v>
      </c>
    </row>
    <row r="111" spans="1:35">
      <c r="A111" s="17" t="s">
        <v>170</v>
      </c>
      <c r="B111" s="12">
        <v>41666</v>
      </c>
      <c r="C111" s="13">
        <v>2380.39</v>
      </c>
      <c r="D111" s="13">
        <v>1086.5999999999999</v>
      </c>
      <c r="E111" s="13">
        <v>3437.99</v>
      </c>
      <c r="F111" s="13">
        <v>2721.36</v>
      </c>
      <c r="G111" s="13">
        <v>3112.13</v>
      </c>
      <c r="H111" s="13">
        <v>3231.33</v>
      </c>
      <c r="I111" s="13">
        <v>3197.1499999999996</v>
      </c>
      <c r="J111" s="13">
        <v>3515.9520000000002</v>
      </c>
      <c r="K111" s="13">
        <v>3291.6719999999996</v>
      </c>
      <c r="L111" s="13">
        <v>3094.3519999999999</v>
      </c>
      <c r="M111" s="13">
        <v>2978.2139999999999</v>
      </c>
      <c r="N111" s="13">
        <v>4229.3760000000002</v>
      </c>
      <c r="O111" s="13">
        <v>36276.516000000003</v>
      </c>
      <c r="P111" s="15">
        <v>84</v>
      </c>
      <c r="Q111" s="14">
        <v>431.86328571428578</v>
      </c>
      <c r="R111" s="8"/>
      <c r="S111" s="16">
        <v>15</v>
      </c>
      <c r="T111" s="18">
        <v>6477.9492857142868</v>
      </c>
      <c r="U111" s="47">
        <f>+INGENIERIA!E111</f>
        <v>6477.9492857142868</v>
      </c>
      <c r="V111" s="47">
        <f t="shared" si="26"/>
        <v>0</v>
      </c>
      <c r="W111" s="53"/>
      <c r="X111" s="82">
        <f>+INGENIERIA!E111</f>
        <v>6477.9492857142868</v>
      </c>
      <c r="Y111" s="82">
        <f t="shared" si="20"/>
        <v>129.55898571428574</v>
      </c>
      <c r="Z111" s="82">
        <f t="shared" si="21"/>
        <v>323.89746428571436</v>
      </c>
      <c r="AA111" s="82">
        <f t="shared" si="27"/>
        <v>6931.4057357142874</v>
      </c>
      <c r="AB111" s="82">
        <f t="shared" si="22"/>
        <v>1109.0249177142859</v>
      </c>
      <c r="AC111" s="82">
        <f t="shared" si="28"/>
        <v>8040.4306534285734</v>
      </c>
      <c r="AD111" s="84"/>
      <c r="AE111" s="82">
        <f t="shared" si="23"/>
        <v>0</v>
      </c>
      <c r="AF111" s="82">
        <f t="shared" si="24"/>
        <v>0</v>
      </c>
      <c r="AG111" s="82">
        <f t="shared" si="25"/>
        <v>0</v>
      </c>
    </row>
    <row r="112" spans="1:35">
      <c r="A112" s="17" t="s">
        <v>172</v>
      </c>
      <c r="B112" s="12">
        <v>42100</v>
      </c>
      <c r="C112" s="13">
        <v>2104.08</v>
      </c>
      <c r="D112" s="13">
        <v>1883.48</v>
      </c>
      <c r="E112" s="13">
        <v>3467.1</v>
      </c>
      <c r="F112" s="13">
        <v>2652.43</v>
      </c>
      <c r="G112" s="13">
        <v>2465.1099999999997</v>
      </c>
      <c r="H112" s="13">
        <v>1668.7</v>
      </c>
      <c r="I112" s="13">
        <v>4041.3599999999997</v>
      </c>
      <c r="J112" s="13">
        <v>4473.527</v>
      </c>
      <c r="K112" s="13">
        <v>2759.9160000000002</v>
      </c>
      <c r="L112" s="13">
        <v>3467.8060000000005</v>
      </c>
      <c r="M112" s="13">
        <v>2586.3940000000002</v>
      </c>
      <c r="N112" s="13">
        <v>2729.7950000000001</v>
      </c>
      <c r="O112" s="13">
        <v>34299.698000000004</v>
      </c>
      <c r="P112" s="15">
        <v>84</v>
      </c>
      <c r="Q112" s="14">
        <v>408.32973809523816</v>
      </c>
      <c r="R112" s="8"/>
      <c r="S112" s="16">
        <v>15</v>
      </c>
      <c r="T112" s="18">
        <v>6124.9460714285724</v>
      </c>
      <c r="U112" s="47">
        <f>+INGENIERIA!E112</f>
        <v>6124.9460714285724</v>
      </c>
      <c r="V112" s="47">
        <f t="shared" si="26"/>
        <v>0</v>
      </c>
      <c r="W112" s="53"/>
      <c r="X112" s="82">
        <f>+INGENIERIA!E112</f>
        <v>6124.9460714285724</v>
      </c>
      <c r="Y112" s="82">
        <f t="shared" si="20"/>
        <v>122.49892142857145</v>
      </c>
      <c r="Z112" s="82">
        <f t="shared" si="21"/>
        <v>306.24730357142863</v>
      </c>
      <c r="AA112" s="82">
        <f t="shared" si="27"/>
        <v>6553.6922964285723</v>
      </c>
      <c r="AB112" s="82">
        <f t="shared" si="22"/>
        <v>1048.5907674285716</v>
      </c>
      <c r="AC112" s="82">
        <f t="shared" si="28"/>
        <v>7602.283063857144</v>
      </c>
      <c r="AD112" s="84"/>
      <c r="AE112" s="82">
        <f t="shared" si="23"/>
        <v>0</v>
      </c>
      <c r="AF112" s="82">
        <f t="shared" si="24"/>
        <v>0</v>
      </c>
      <c r="AG112" s="82">
        <f t="shared" si="25"/>
        <v>0</v>
      </c>
    </row>
    <row r="113" spans="1:33">
      <c r="A113" s="17" t="s">
        <v>243</v>
      </c>
      <c r="B113" s="12">
        <v>29733</v>
      </c>
      <c r="C113" s="13">
        <v>2159.33</v>
      </c>
      <c r="D113" s="13">
        <v>2835.72</v>
      </c>
      <c r="E113" s="13">
        <v>3147.46</v>
      </c>
      <c r="F113" s="13">
        <v>2545.25</v>
      </c>
      <c r="G113" s="13">
        <v>2642.46</v>
      </c>
      <c r="H113" s="13">
        <v>2001.6399999999999</v>
      </c>
      <c r="I113" s="13">
        <v>2251.9699999999998</v>
      </c>
      <c r="J113" s="13">
        <v>2173.386</v>
      </c>
      <c r="K113" s="13">
        <v>623.34999999999991</v>
      </c>
      <c r="L113" s="13">
        <v>3385.549</v>
      </c>
      <c r="M113" s="13">
        <v>1858.3659999999998</v>
      </c>
      <c r="N113" s="13">
        <v>2901.3240000000001</v>
      </c>
      <c r="O113" s="13">
        <v>28525.804999999993</v>
      </c>
      <c r="P113" s="15">
        <v>84</v>
      </c>
      <c r="Q113" s="14">
        <v>339.59291666666661</v>
      </c>
      <c r="R113" s="8"/>
      <c r="S113" s="20">
        <v>19</v>
      </c>
      <c r="T113" s="18">
        <v>6452.2654166666653</v>
      </c>
      <c r="U113" s="47">
        <f>+INGENIERIA!E113</f>
        <v>6452.2654166666653</v>
      </c>
      <c r="V113" s="47">
        <f t="shared" si="26"/>
        <v>0</v>
      </c>
      <c r="W113" s="53"/>
      <c r="X113" s="82">
        <f>+INGENIERIA!E113</f>
        <v>6452.2654166666653</v>
      </c>
      <c r="Y113" s="82">
        <f t="shared" si="20"/>
        <v>129.04530833333331</v>
      </c>
      <c r="Z113" s="82">
        <f t="shared" si="21"/>
        <v>322.61327083333327</v>
      </c>
      <c r="AA113" s="82">
        <f t="shared" si="27"/>
        <v>6903.9239958333319</v>
      </c>
      <c r="AB113" s="82">
        <f t="shared" si="22"/>
        <v>1104.6278393333332</v>
      </c>
      <c r="AC113" s="82">
        <f t="shared" si="28"/>
        <v>8008.5518351666651</v>
      </c>
      <c r="AD113" s="84"/>
      <c r="AE113" s="82">
        <f t="shared" si="23"/>
        <v>0</v>
      </c>
      <c r="AF113" s="82">
        <f t="shared" si="24"/>
        <v>0</v>
      </c>
      <c r="AG113" s="82">
        <f t="shared" si="25"/>
        <v>0</v>
      </c>
    </row>
    <row r="114" spans="1:33">
      <c r="A114" s="17" t="s">
        <v>174</v>
      </c>
      <c r="B114" s="12">
        <v>42662</v>
      </c>
      <c r="C114" s="13"/>
      <c r="D114" s="13"/>
      <c r="E114" s="13"/>
      <c r="F114" s="13"/>
      <c r="G114" s="13"/>
      <c r="H114" s="13"/>
      <c r="I114" s="13"/>
      <c r="J114" s="13">
        <v>1358.0409999999999</v>
      </c>
      <c r="K114" s="13">
        <v>1008.826</v>
      </c>
      <c r="L114" s="13">
        <v>959.93799999999999</v>
      </c>
      <c r="M114" s="13">
        <v>1260.46</v>
      </c>
      <c r="N114" s="13">
        <v>1546.38</v>
      </c>
      <c r="O114" s="13">
        <v>6133.6450000000004</v>
      </c>
      <c r="P114" s="15">
        <v>35</v>
      </c>
      <c r="Q114" s="14">
        <v>175.24700000000001</v>
      </c>
      <c r="R114" s="8"/>
      <c r="S114" s="16">
        <v>3</v>
      </c>
      <c r="T114" s="18">
        <v>525.74099999999999</v>
      </c>
      <c r="U114" s="47">
        <f>+INGENIERIA!E114</f>
        <v>525.74099999999999</v>
      </c>
      <c r="V114" s="47">
        <f t="shared" si="26"/>
        <v>0</v>
      </c>
      <c r="W114" s="53"/>
      <c r="X114" s="82">
        <f>+INGENIERIA!E114</f>
        <v>525.74099999999999</v>
      </c>
      <c r="Y114" s="82">
        <f t="shared" si="20"/>
        <v>10.51482</v>
      </c>
      <c r="Z114" s="82">
        <f t="shared" si="21"/>
        <v>26.287050000000001</v>
      </c>
      <c r="AA114" s="82">
        <f t="shared" si="27"/>
        <v>562.54286999999999</v>
      </c>
      <c r="AB114" s="82">
        <f t="shared" si="22"/>
        <v>90.006859199999994</v>
      </c>
      <c r="AC114" s="82">
        <f t="shared" si="28"/>
        <v>652.5497292</v>
      </c>
      <c r="AD114" s="84"/>
      <c r="AE114" s="82">
        <f t="shared" si="23"/>
        <v>0</v>
      </c>
      <c r="AF114" s="82">
        <f t="shared" si="24"/>
        <v>0</v>
      </c>
      <c r="AG114" s="82">
        <f t="shared" si="25"/>
        <v>0</v>
      </c>
    </row>
    <row r="115" spans="1:33">
      <c r="A115" s="17" t="s">
        <v>176</v>
      </c>
      <c r="B115" s="12">
        <v>42604</v>
      </c>
      <c r="C115" s="13">
        <v>1180.8899999999999</v>
      </c>
      <c r="D115" s="13">
        <v>556.78</v>
      </c>
      <c r="E115" s="13">
        <v>1105.01</v>
      </c>
      <c r="F115" s="13">
        <v>815.31</v>
      </c>
      <c r="G115" s="13">
        <v>733.3</v>
      </c>
      <c r="H115" s="13">
        <v>825.8</v>
      </c>
      <c r="I115" s="13">
        <v>860.22</v>
      </c>
      <c r="J115" s="13">
        <v>764.13</v>
      </c>
      <c r="K115" s="13">
        <v>889.04899999999998</v>
      </c>
      <c r="L115" s="13">
        <v>699.64400000000001</v>
      </c>
      <c r="M115" s="13">
        <v>852.49699999999996</v>
      </c>
      <c r="N115" s="13">
        <v>1373.1880000000001</v>
      </c>
      <c r="O115" s="13">
        <v>10655.817999999999</v>
      </c>
      <c r="P115" s="15">
        <v>84</v>
      </c>
      <c r="Q115" s="14">
        <v>126.85497619047618</v>
      </c>
      <c r="R115" s="8"/>
      <c r="S115" s="20">
        <v>6.8191780821917805</v>
      </c>
      <c r="T115" s="18">
        <v>865.04667325505534</v>
      </c>
      <c r="U115" s="47">
        <f>+INGENIERIA!E115</f>
        <v>865.04667325505534</v>
      </c>
      <c r="V115" s="47">
        <f t="shared" si="26"/>
        <v>0</v>
      </c>
      <c r="W115" s="53"/>
      <c r="X115" s="82">
        <f>+INGENIERIA!E115</f>
        <v>865.04667325505534</v>
      </c>
      <c r="Y115" s="82">
        <f t="shared" si="20"/>
        <v>17.300933465101107</v>
      </c>
      <c r="Z115" s="82">
        <f t="shared" si="21"/>
        <v>43.252333662752768</v>
      </c>
      <c r="AA115" s="82">
        <f t="shared" si="27"/>
        <v>925.59994038290927</v>
      </c>
      <c r="AB115" s="82">
        <f t="shared" si="22"/>
        <v>148.09599046126547</v>
      </c>
      <c r="AC115" s="82">
        <f t="shared" si="28"/>
        <v>1073.6959308441747</v>
      </c>
      <c r="AD115" s="84"/>
      <c r="AE115" s="82">
        <f t="shared" si="23"/>
        <v>0</v>
      </c>
      <c r="AF115" s="82">
        <f t="shared" si="24"/>
        <v>0</v>
      </c>
      <c r="AG115" s="82">
        <f t="shared" si="25"/>
        <v>0</v>
      </c>
    </row>
    <row r="116" spans="1:33">
      <c r="A116" s="17" t="s">
        <v>178</v>
      </c>
      <c r="B116" s="12">
        <v>42361</v>
      </c>
      <c r="C116" s="13">
        <v>2080.5699999999997</v>
      </c>
      <c r="D116" s="13">
        <v>1703.37</v>
      </c>
      <c r="E116" s="13">
        <v>3171.52</v>
      </c>
      <c r="F116" s="13">
        <v>1946.81</v>
      </c>
      <c r="G116" s="13">
        <v>2063.48</v>
      </c>
      <c r="H116" s="13">
        <v>1181.6500000000001</v>
      </c>
      <c r="I116" s="13">
        <v>2077.1000000000004</v>
      </c>
      <c r="J116" s="13">
        <v>1490.306</v>
      </c>
      <c r="K116" s="13">
        <v>2465.5740000000001</v>
      </c>
      <c r="L116" s="13">
        <v>3498.59</v>
      </c>
      <c r="M116" s="13">
        <v>2855.9279999999999</v>
      </c>
      <c r="N116" s="13">
        <v>3115.6260000000002</v>
      </c>
      <c r="O116" s="13">
        <v>27650.523999999998</v>
      </c>
      <c r="P116" s="15">
        <v>84</v>
      </c>
      <c r="Q116" s="14">
        <v>329.17290476190476</v>
      </c>
      <c r="R116" s="8"/>
      <c r="S116" s="16">
        <v>15</v>
      </c>
      <c r="T116" s="18">
        <v>4937.5935714285715</v>
      </c>
      <c r="U116" s="47">
        <f>+INGENIERIA!E116</f>
        <v>4937.5935714285715</v>
      </c>
      <c r="V116" s="47">
        <f t="shared" si="26"/>
        <v>0</v>
      </c>
      <c r="W116" s="53"/>
      <c r="X116" s="82">
        <f>+INGENIERIA!E116</f>
        <v>4937.5935714285715</v>
      </c>
      <c r="Y116" s="82">
        <f t="shared" si="20"/>
        <v>98.751871428571434</v>
      </c>
      <c r="Z116" s="82">
        <f t="shared" si="21"/>
        <v>246.8796785714286</v>
      </c>
      <c r="AA116" s="82">
        <f t="shared" si="27"/>
        <v>5283.2251214285716</v>
      </c>
      <c r="AB116" s="82">
        <f t="shared" si="22"/>
        <v>845.31601942857151</v>
      </c>
      <c r="AC116" s="82">
        <f t="shared" si="28"/>
        <v>6128.5411408571435</v>
      </c>
      <c r="AD116" s="84"/>
      <c r="AE116" s="82">
        <f t="shared" si="23"/>
        <v>0</v>
      </c>
      <c r="AF116" s="82">
        <f t="shared" si="24"/>
        <v>0</v>
      </c>
      <c r="AG116" s="82">
        <f t="shared" si="25"/>
        <v>0</v>
      </c>
    </row>
    <row r="117" spans="1:33">
      <c r="A117" s="17" t="s">
        <v>223</v>
      </c>
      <c r="B117" s="12">
        <v>41549</v>
      </c>
      <c r="C117" s="13">
        <v>3432.52</v>
      </c>
      <c r="D117" s="13">
        <v>4255.4800000000005</v>
      </c>
      <c r="E117" s="13">
        <v>6450.37</v>
      </c>
      <c r="F117" s="13">
        <v>7131.36</v>
      </c>
      <c r="G117" s="13">
        <v>6322.08</v>
      </c>
      <c r="H117" s="13">
        <v>7221.72</v>
      </c>
      <c r="I117" s="13">
        <v>7877.1799999999994</v>
      </c>
      <c r="J117" s="13">
        <v>6916.5860000000002</v>
      </c>
      <c r="K117" s="13">
        <v>6538.7669999999998</v>
      </c>
      <c r="L117" s="13">
        <v>5467.5649999999996</v>
      </c>
      <c r="M117" s="13">
        <v>7392.6260000000002</v>
      </c>
      <c r="N117" s="13">
        <v>6168.8050000000003</v>
      </c>
      <c r="O117" s="13">
        <v>75175.059000000008</v>
      </c>
      <c r="P117" s="15">
        <v>84</v>
      </c>
      <c r="Q117" s="14">
        <v>894.94117857142862</v>
      </c>
      <c r="R117" s="8"/>
      <c r="S117" s="16">
        <v>15</v>
      </c>
      <c r="T117" s="18">
        <v>13424.117678571429</v>
      </c>
      <c r="U117" s="47">
        <f>+INGENIERIA!E117</f>
        <v>13424.117678571429</v>
      </c>
      <c r="V117" s="47">
        <f t="shared" si="26"/>
        <v>0</v>
      </c>
      <c r="W117" s="53"/>
      <c r="X117" s="82">
        <f>+INGENIERIA!E117</f>
        <v>13424.117678571429</v>
      </c>
      <c r="Y117" s="82">
        <f t="shared" si="20"/>
        <v>268.48235357142858</v>
      </c>
      <c r="Z117" s="82">
        <f t="shared" si="21"/>
        <v>671.20588392857144</v>
      </c>
      <c r="AA117" s="82">
        <f t="shared" si="27"/>
        <v>14363.805916071429</v>
      </c>
      <c r="AB117" s="82">
        <f t="shared" si="22"/>
        <v>2298.2089465714289</v>
      </c>
      <c r="AC117" s="82">
        <f t="shared" si="28"/>
        <v>16662.014862642856</v>
      </c>
      <c r="AD117" s="84"/>
      <c r="AE117" s="82">
        <f t="shared" si="23"/>
        <v>0</v>
      </c>
      <c r="AF117" s="82">
        <f t="shared" si="24"/>
        <v>0</v>
      </c>
      <c r="AG117" s="82">
        <f t="shared" si="25"/>
        <v>0</v>
      </c>
    </row>
    <row r="118" spans="1:33">
      <c r="X118" s="88"/>
      <c r="Y118" s="88"/>
      <c r="Z118" s="88"/>
      <c r="AA118" s="88"/>
      <c r="AB118" s="88"/>
      <c r="AC118" s="88"/>
      <c r="AD118" s="84"/>
      <c r="AE118" s="82"/>
      <c r="AF118" s="82"/>
      <c r="AG118" s="82"/>
    </row>
    <row r="119" spans="1:33">
      <c r="A119" s="10">
        <v>42735</v>
      </c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X119" s="85"/>
      <c r="Y119" s="85"/>
      <c r="Z119" s="85"/>
      <c r="AA119" s="85"/>
      <c r="AB119" s="85"/>
      <c r="AC119" s="85"/>
      <c r="AD119" s="84"/>
      <c r="AE119" s="85"/>
      <c r="AF119" s="85"/>
      <c r="AG119" s="85"/>
    </row>
    <row r="120" spans="1:33" ht="15.75" thickBot="1">
      <c r="T120" s="89">
        <f>SUM(T11:T119)</f>
        <v>626817.33934759803</v>
      </c>
      <c r="U120" s="89">
        <f>SUM(U11:U119)</f>
        <v>364358.7428298567</v>
      </c>
      <c r="V120" s="89">
        <f>SUM(V11:V119)</f>
        <v>262458.59651774197</v>
      </c>
      <c r="X120" s="89">
        <f>SUM(X76:X119)</f>
        <v>226244.89365177409</v>
      </c>
      <c r="Y120" s="89">
        <f t="shared" ref="Y120:AC120" si="29">SUM(Y76:Y119)</f>
        <v>4524.8978730354838</v>
      </c>
      <c r="Z120" s="89">
        <f t="shared" si="29"/>
        <v>11312.244682588711</v>
      </c>
      <c r="AA120" s="89">
        <f t="shared" si="29"/>
        <v>242082.03620739834</v>
      </c>
      <c r="AB120" s="89">
        <f t="shared" si="29"/>
        <v>38733.125793183754</v>
      </c>
      <c r="AC120" s="89">
        <f t="shared" si="29"/>
        <v>280815.1620005822</v>
      </c>
      <c r="AD120" s="84"/>
      <c r="AE120" s="89">
        <f>SUM(AE76:AE119)</f>
        <v>3149.5571428571434</v>
      </c>
      <c r="AF120" s="89">
        <f t="shared" ref="AF120" si="30">SUM(AF76:AF119)</f>
        <v>503.92914285714295</v>
      </c>
      <c r="AG120" s="89">
        <f t="shared" ref="AG120" si="31">SUM(AG76:AG119)</f>
        <v>3653.4862857142862</v>
      </c>
    </row>
    <row r="121" spans="1:33" ht="15.75" thickTop="1">
      <c r="X121" s="85"/>
      <c r="Y121" s="85"/>
      <c r="Z121" s="85"/>
      <c r="AA121" s="85"/>
      <c r="AB121" s="85"/>
      <c r="AC121" s="85"/>
      <c r="AD121" s="84"/>
      <c r="AE121" s="85"/>
      <c r="AF121" s="85"/>
      <c r="AG121" s="85"/>
    </row>
    <row r="122" spans="1:33" ht="15.75" thickBot="1">
      <c r="X122" s="86">
        <f>+X120+X73</f>
        <v>364358.74282985635</v>
      </c>
      <c r="Y122" s="86">
        <f t="shared" ref="Y122:AG122" si="32">+Y120+Y73</f>
        <v>7287.1748565971284</v>
      </c>
      <c r="Z122" s="86">
        <f t="shared" si="32"/>
        <v>18217.937141492821</v>
      </c>
      <c r="AA122" s="86">
        <f t="shared" si="32"/>
        <v>389863.85482794628</v>
      </c>
      <c r="AB122" s="86">
        <f t="shared" si="32"/>
        <v>62378.216772471424</v>
      </c>
      <c r="AC122" s="86">
        <f t="shared" si="32"/>
        <v>452242.07160041778</v>
      </c>
      <c r="AD122" s="84"/>
      <c r="AE122" s="86">
        <f>+AE120+AE73</f>
        <v>262458.59651774197</v>
      </c>
      <c r="AF122" s="86">
        <f t="shared" si="32"/>
        <v>41993.375442838733</v>
      </c>
      <c r="AG122" s="86">
        <f t="shared" si="32"/>
        <v>304451.97196058073</v>
      </c>
    </row>
    <row r="123" spans="1:33" ht="15.75" thickTop="1">
      <c r="T123" s="123">
        <f>+INGENIERIA!K122+SINDICATO!I131</f>
        <v>579901.38352171122</v>
      </c>
      <c r="X123" s="83"/>
      <c r="Y123" s="83"/>
      <c r="Z123" s="83"/>
      <c r="AA123" s="83"/>
      <c r="AB123" s="83"/>
      <c r="AC123" s="83"/>
      <c r="AD123" s="84"/>
      <c r="AE123" s="83"/>
      <c r="AF123" s="83"/>
      <c r="AG123" s="83"/>
    </row>
    <row r="124" spans="1:33">
      <c r="T124" s="123">
        <f>+T120-T123</f>
        <v>46915.955825886806</v>
      </c>
      <c r="X124" s="83"/>
      <c r="Y124" s="83"/>
      <c r="Z124" s="83"/>
      <c r="AA124" s="83"/>
      <c r="AB124" s="83"/>
      <c r="AC124" s="83"/>
      <c r="AD124" s="84"/>
      <c r="AE124" s="83"/>
      <c r="AF124" s="83"/>
      <c r="AG124" s="83"/>
    </row>
    <row r="125" spans="1:33">
      <c r="T125" s="123">
        <f>+INGENIERIA!F122+INGENIERIA!G122+INGENIERIA!H122+SINDICATO!F131</f>
        <v>46916.295825887108</v>
      </c>
      <c r="X125" s="82"/>
      <c r="Y125" s="82"/>
      <c r="Z125" s="82"/>
      <c r="AA125" s="82"/>
      <c r="AB125" s="82"/>
      <c r="AC125" s="82"/>
      <c r="AD125" s="84"/>
      <c r="AE125" s="82"/>
      <c r="AF125" s="82"/>
      <c r="AG125" s="82"/>
    </row>
    <row r="126" spans="1:33">
      <c r="T126" s="123">
        <f>+T124-T125</f>
        <v>-0.34000000030209776</v>
      </c>
      <c r="X126" s="82"/>
      <c r="Y126" s="82"/>
      <c r="Z126" s="82"/>
      <c r="AA126" s="82"/>
      <c r="AB126" s="82"/>
      <c r="AC126" s="82"/>
      <c r="AD126" s="84"/>
      <c r="AE126" s="82"/>
      <c r="AF126" s="82"/>
      <c r="AG126" s="82"/>
    </row>
    <row r="127" spans="1:33">
      <c r="X127" s="82"/>
      <c r="Y127" s="82"/>
      <c r="Z127" s="82"/>
      <c r="AA127" s="82"/>
      <c r="AB127" s="82"/>
      <c r="AC127" s="82"/>
      <c r="AD127" s="84"/>
      <c r="AE127" s="82"/>
      <c r="AF127" s="82"/>
      <c r="AG127" s="82"/>
    </row>
    <row r="128" spans="1:33">
      <c r="X128" s="82"/>
      <c r="Y128" s="82"/>
      <c r="Z128" s="82"/>
      <c r="AA128" s="82"/>
      <c r="AB128" s="82"/>
      <c r="AC128" s="82"/>
      <c r="AD128" s="84"/>
      <c r="AE128" s="82"/>
      <c r="AF128" s="82"/>
      <c r="AG128" s="82"/>
    </row>
    <row r="129" spans="21:33">
      <c r="X129" s="82"/>
      <c r="Y129" s="82"/>
      <c r="Z129" s="82"/>
      <c r="AA129" s="82"/>
      <c r="AB129" s="82"/>
      <c r="AC129" s="82"/>
      <c r="AD129" s="84"/>
      <c r="AE129" s="82"/>
      <c r="AF129" s="82"/>
      <c r="AG129" s="82"/>
    </row>
    <row r="130" spans="21:33">
      <c r="X130" s="82"/>
      <c r="Y130" s="82"/>
      <c r="Z130" s="82"/>
      <c r="AA130" s="82"/>
      <c r="AB130" s="82"/>
      <c r="AC130" s="82"/>
      <c r="AD130" s="84"/>
      <c r="AE130" s="82"/>
      <c r="AF130" s="82"/>
      <c r="AG130" s="82"/>
    </row>
    <row r="131" spans="21:33">
      <c r="X131" s="82"/>
      <c r="Y131" s="82"/>
      <c r="Z131" s="82"/>
      <c r="AA131" s="82"/>
      <c r="AB131" s="82"/>
      <c r="AC131" s="82"/>
      <c r="AD131" s="84"/>
      <c r="AE131" s="82"/>
      <c r="AF131" s="82"/>
      <c r="AG131" s="82"/>
    </row>
    <row r="132" spans="21:33">
      <c r="X132" s="82"/>
      <c r="Y132" s="82"/>
      <c r="Z132" s="82"/>
      <c r="AA132" s="82"/>
      <c r="AB132" s="82"/>
      <c r="AC132" s="82"/>
      <c r="AD132" s="83"/>
      <c r="AE132" s="82"/>
      <c r="AF132" s="82"/>
      <c r="AG132" s="82"/>
    </row>
    <row r="133" spans="21:33">
      <c r="X133" s="78"/>
      <c r="Y133" s="78"/>
      <c r="Z133" s="78"/>
      <c r="AA133" s="78"/>
      <c r="AB133" s="78"/>
      <c r="AC133" s="78"/>
      <c r="AD133" s="78"/>
      <c r="AE133" s="78"/>
      <c r="AF133" s="78"/>
      <c r="AG133" s="78"/>
    </row>
    <row r="134" spans="21:33">
      <c r="X134" s="78"/>
      <c r="Y134" s="78"/>
      <c r="Z134" s="78"/>
      <c r="AA134" s="78"/>
      <c r="AB134" s="78"/>
      <c r="AC134" s="78"/>
      <c r="AD134" s="78"/>
      <c r="AE134" s="78"/>
      <c r="AF134" s="78"/>
      <c r="AG134" s="78"/>
    </row>
    <row r="135" spans="21:33">
      <c r="X135" s="77"/>
      <c r="Y135" s="77"/>
      <c r="Z135" s="77"/>
      <c r="AA135" s="77"/>
      <c r="AB135" s="77"/>
      <c r="AC135" s="77"/>
      <c r="AD135" s="77"/>
      <c r="AE135" s="77"/>
      <c r="AF135" s="77"/>
      <c r="AG135" s="78"/>
    </row>
    <row r="136" spans="21:33">
      <c r="X136" s="77"/>
      <c r="Y136" s="77"/>
      <c r="Z136" s="77"/>
      <c r="AA136" s="77"/>
      <c r="AB136" s="77"/>
      <c r="AC136" s="77"/>
      <c r="AD136" s="77"/>
      <c r="AE136" s="77"/>
      <c r="AF136" s="77"/>
      <c r="AG136" s="78"/>
    </row>
    <row r="137" spans="21:33">
      <c r="X137" s="77"/>
      <c r="Y137" s="77"/>
      <c r="Z137" s="77"/>
      <c r="AA137" s="77"/>
      <c r="AB137" s="77"/>
      <c r="AC137" s="77"/>
      <c r="AD137" s="77"/>
      <c r="AE137" s="77"/>
      <c r="AF137" s="77"/>
      <c r="AG137" s="78"/>
    </row>
    <row r="138" spans="21:33">
      <c r="X138" s="82"/>
      <c r="Y138" s="82"/>
      <c r="Z138" s="82"/>
      <c r="AA138" s="82"/>
      <c r="AB138" s="82"/>
      <c r="AC138" s="82"/>
      <c r="AD138" s="82"/>
      <c r="AE138" s="82"/>
      <c r="AF138" s="82"/>
      <c r="AG138" s="78"/>
    </row>
    <row r="139" spans="21:33">
      <c r="X139" s="82"/>
      <c r="Y139" s="82"/>
      <c r="Z139" s="82"/>
      <c r="AA139" s="82"/>
      <c r="AB139" s="82"/>
      <c r="AC139" s="82"/>
      <c r="AD139" s="82"/>
      <c r="AE139" s="82"/>
      <c r="AF139" s="82"/>
      <c r="AG139" s="78"/>
    </row>
    <row r="140" spans="21:33">
      <c r="U140" s="47"/>
      <c r="V140" s="47"/>
      <c r="W140" s="8"/>
      <c r="X140" s="77"/>
      <c r="Y140" s="77"/>
      <c r="Z140" s="77"/>
      <c r="AA140" s="77"/>
      <c r="AB140" s="77"/>
      <c r="AC140" s="77"/>
      <c r="AD140" s="77"/>
      <c r="AE140" s="77"/>
      <c r="AF140" s="77"/>
      <c r="AG140" s="78"/>
    </row>
    <row r="141" spans="21:33">
      <c r="X141" s="77"/>
      <c r="Y141" s="77"/>
      <c r="Z141" s="77"/>
      <c r="AA141" s="77"/>
      <c r="AB141" s="77"/>
      <c r="AC141" s="77"/>
      <c r="AD141" s="77"/>
      <c r="AE141" s="77"/>
      <c r="AF141" s="77"/>
      <c r="AG141" s="78"/>
    </row>
    <row r="142" spans="21:33">
      <c r="X142" s="77"/>
      <c r="Y142" s="77"/>
      <c r="Z142" s="77"/>
      <c r="AA142" s="77"/>
      <c r="AB142" s="77"/>
      <c r="AC142" s="77"/>
      <c r="AD142" s="77"/>
      <c r="AE142" s="77"/>
      <c r="AF142" s="77"/>
      <c r="AG142" s="77"/>
    </row>
  </sheetData>
  <autoFilter ref="A10:AI71"/>
  <mergeCells count="4">
    <mergeCell ref="X1:Y1"/>
    <mergeCell ref="X6:AG6"/>
    <mergeCell ref="X7:AC7"/>
    <mergeCell ref="AE7:A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25"/>
  <sheetViews>
    <sheetView workbookViewId="0">
      <pane xSplit="2" ySplit="8" topLeftCell="C96" activePane="bottomRight" state="frozen"/>
      <selection pane="topRight" activeCell="C1" sqref="C1"/>
      <selection pane="bottomLeft" activeCell="A9" sqref="A9"/>
      <selection pane="bottomRight" activeCell="B21" sqref="B21"/>
    </sheetView>
  </sheetViews>
  <sheetFormatPr baseColWidth="10" defaultRowHeight="11.25"/>
  <cols>
    <col min="1" max="1" width="12.28515625" style="2" customWidth="1"/>
    <col min="2" max="2" width="30.7109375" style="1" customWidth="1"/>
    <col min="3" max="6" width="15.7109375" style="1" customWidth="1"/>
    <col min="7" max="7" width="15.7109375" style="92" customWidth="1"/>
    <col min="8" max="8" width="15.7109375" style="54" customWidth="1"/>
    <col min="9" max="10" width="15.7109375" style="1" customWidth="1"/>
    <col min="11" max="16384" width="11.42578125" style="1"/>
  </cols>
  <sheetData>
    <row r="1" spans="1:11" ht="18" customHeight="1">
      <c r="A1" s="56" t="s">
        <v>0</v>
      </c>
      <c r="B1" s="175" t="s">
        <v>181</v>
      </c>
      <c r="C1" s="176"/>
      <c r="D1" s="176"/>
      <c r="E1" s="176"/>
      <c r="F1" s="176"/>
      <c r="G1" s="93"/>
      <c r="H1" s="58"/>
      <c r="I1" s="53"/>
      <c r="J1" s="53"/>
      <c r="K1" s="53"/>
    </row>
    <row r="2" spans="1:11" ht="24.95" customHeight="1">
      <c r="A2" s="57" t="s">
        <v>1</v>
      </c>
      <c r="B2" s="177" t="s">
        <v>260</v>
      </c>
      <c r="C2" s="178"/>
      <c r="D2" s="178"/>
      <c r="E2" s="178"/>
      <c r="F2" s="178"/>
      <c r="G2" s="94"/>
      <c r="H2" s="59"/>
      <c r="I2" s="53"/>
      <c r="J2" s="53"/>
      <c r="K2" s="53"/>
    </row>
    <row r="3" spans="1:11" ht="15.75">
      <c r="A3" s="53"/>
      <c r="B3" s="179" t="s">
        <v>3</v>
      </c>
      <c r="C3" s="176"/>
      <c r="D3" s="176"/>
      <c r="E3" s="176"/>
      <c r="F3" s="176"/>
      <c r="G3" s="93"/>
      <c r="H3" s="58"/>
      <c r="I3" s="61"/>
      <c r="J3" s="53"/>
      <c r="K3" s="53"/>
    </row>
    <row r="4" spans="1:11" ht="15">
      <c r="A4" s="53"/>
      <c r="B4" s="180" t="s">
        <v>4</v>
      </c>
      <c r="C4" s="176"/>
      <c r="D4" s="176"/>
      <c r="E4" s="176"/>
      <c r="F4" s="176"/>
      <c r="G4" s="93"/>
      <c r="H4" s="58"/>
      <c r="I4" s="61"/>
      <c r="J4" s="53"/>
      <c r="K4" s="53"/>
    </row>
    <row r="5" spans="1:11" ht="15">
      <c r="A5" s="53"/>
      <c r="B5" s="60" t="s">
        <v>5</v>
      </c>
      <c r="C5" s="53"/>
      <c r="D5" s="53"/>
      <c r="E5" s="53"/>
      <c r="F5" s="53"/>
      <c r="G5" s="91"/>
      <c r="H5" s="53"/>
      <c r="I5" s="53"/>
      <c r="J5" s="53"/>
      <c r="K5" s="53"/>
    </row>
    <row r="6" spans="1:11" ht="15">
      <c r="A6" s="53"/>
      <c r="B6" s="60" t="s">
        <v>6</v>
      </c>
      <c r="C6" s="53"/>
      <c r="D6" s="53"/>
      <c r="E6" s="53"/>
      <c r="F6" s="53"/>
      <c r="G6" s="91"/>
      <c r="H6" s="53"/>
      <c r="I6" s="53"/>
      <c r="J6" s="53"/>
      <c r="K6" s="53"/>
    </row>
    <row r="7" spans="1:11">
      <c r="A7" s="51"/>
      <c r="B7" s="50"/>
      <c r="C7" s="50"/>
      <c r="D7" s="50"/>
      <c r="E7" s="50"/>
      <c r="F7" s="50"/>
      <c r="I7" s="50"/>
      <c r="J7" s="50"/>
      <c r="K7" s="50"/>
    </row>
    <row r="8" spans="1:11" s="3" customFormat="1" ht="23.25" thickBot="1">
      <c r="A8" s="62" t="s">
        <v>7</v>
      </c>
      <c r="B8" s="63" t="s">
        <v>8</v>
      </c>
      <c r="C8" s="63" t="s">
        <v>9</v>
      </c>
      <c r="D8" s="64" t="s">
        <v>261</v>
      </c>
      <c r="E8" s="64" t="s">
        <v>10</v>
      </c>
      <c r="F8" s="63" t="s">
        <v>11</v>
      </c>
      <c r="G8" s="96" t="s">
        <v>263</v>
      </c>
      <c r="H8" s="63" t="s">
        <v>262</v>
      </c>
      <c r="I8" s="63" t="s">
        <v>12</v>
      </c>
      <c r="J8" s="64" t="s">
        <v>13</v>
      </c>
      <c r="K8" s="65" t="s">
        <v>14</v>
      </c>
    </row>
    <row r="9" spans="1:11" ht="15.75" thickTop="1">
      <c r="A9" s="67" t="s">
        <v>15</v>
      </c>
      <c r="B9" s="53"/>
      <c r="C9" s="53"/>
      <c r="D9" s="53"/>
      <c r="E9" s="53"/>
      <c r="F9" s="53"/>
      <c r="G9" s="91"/>
      <c r="H9" s="53"/>
      <c r="I9" s="53"/>
      <c r="J9" s="53"/>
      <c r="K9" s="53"/>
    </row>
    <row r="10" spans="1:11" ht="15">
      <c r="A10" s="66" t="s">
        <v>16</v>
      </c>
      <c r="B10" s="53"/>
      <c r="C10" s="53"/>
      <c r="D10" s="53"/>
      <c r="E10" s="53"/>
      <c r="F10" s="53"/>
      <c r="G10" s="91"/>
      <c r="H10" s="53"/>
      <c r="I10" s="53"/>
      <c r="J10" s="53"/>
      <c r="K10" s="53"/>
    </row>
    <row r="11" spans="1:11">
      <c r="A11" s="55" t="s">
        <v>17</v>
      </c>
      <c r="B11" s="54" t="s">
        <v>18</v>
      </c>
      <c r="C11" s="68">
        <v>259.89999999999998</v>
      </c>
      <c r="D11" s="68">
        <v>0</v>
      </c>
      <c r="E11" s="68">
        <f>SUM(C11:D11)</f>
        <v>259.89999999999998</v>
      </c>
      <c r="F11" s="68">
        <v>0</v>
      </c>
      <c r="G11" s="97">
        <v>0</v>
      </c>
      <c r="H11" s="68">
        <v>0</v>
      </c>
      <c r="I11" s="69">
        <v>-0.1</v>
      </c>
      <c r="J11" s="68">
        <f>SUM(F11:I11)</f>
        <v>-0.1</v>
      </c>
      <c r="K11" s="68">
        <f>+E11-J11</f>
        <v>260</v>
      </c>
    </row>
    <row r="12" spans="1:11">
      <c r="A12" s="55" t="s">
        <v>19</v>
      </c>
      <c r="B12" s="54" t="s">
        <v>20</v>
      </c>
      <c r="C12" s="68">
        <v>2499.15</v>
      </c>
      <c r="D12" s="68">
        <v>0</v>
      </c>
      <c r="E12" s="97">
        <f t="shared" ref="E12:E70" si="0">SUM(C12:D12)</f>
        <v>2499.15</v>
      </c>
      <c r="F12" s="68">
        <v>33.5</v>
      </c>
      <c r="G12" s="97">
        <v>0</v>
      </c>
      <c r="H12" s="97">
        <v>0</v>
      </c>
      <c r="I12" s="68">
        <v>0.05</v>
      </c>
      <c r="J12" s="116">
        <f t="shared" ref="J12:J71" si="1">SUM(F12:I12)</f>
        <v>33.549999999999997</v>
      </c>
      <c r="K12" s="116">
        <f t="shared" ref="K12:K71" si="2">+E12-J12</f>
        <v>2465.6</v>
      </c>
    </row>
    <row r="13" spans="1:11">
      <c r="A13" s="55" t="s">
        <v>21</v>
      </c>
      <c r="B13" s="54" t="s">
        <v>22</v>
      </c>
      <c r="C13" s="68">
        <v>10000.049999999999</v>
      </c>
      <c r="D13" s="68">
        <v>0</v>
      </c>
      <c r="E13" s="97">
        <f t="shared" si="0"/>
        <v>10000.049999999999</v>
      </c>
      <c r="F13" s="68">
        <v>1667.97</v>
      </c>
      <c r="G13" s="97">
        <v>0</v>
      </c>
      <c r="H13" s="97">
        <v>0</v>
      </c>
      <c r="I13" s="68">
        <v>0.08</v>
      </c>
      <c r="J13" s="116">
        <f t="shared" si="1"/>
        <v>1668.05</v>
      </c>
      <c r="K13" s="116">
        <f t="shared" si="2"/>
        <v>8332</v>
      </c>
    </row>
    <row r="14" spans="1:11">
      <c r="A14" s="55" t="s">
        <v>23</v>
      </c>
      <c r="B14" s="54" t="s">
        <v>24</v>
      </c>
      <c r="C14" s="68">
        <v>10000.049999999999</v>
      </c>
      <c r="D14" s="68">
        <v>0</v>
      </c>
      <c r="E14" s="97">
        <f t="shared" si="0"/>
        <v>10000.049999999999</v>
      </c>
      <c r="F14" s="68">
        <v>1667.97</v>
      </c>
      <c r="G14" s="97">
        <v>0</v>
      </c>
      <c r="H14" s="97">
        <v>0</v>
      </c>
      <c r="I14" s="69">
        <v>-0.12</v>
      </c>
      <c r="J14" s="116">
        <f t="shared" si="1"/>
        <v>1667.8500000000001</v>
      </c>
      <c r="K14" s="116">
        <f t="shared" si="2"/>
        <v>8332.1999999999989</v>
      </c>
    </row>
    <row r="15" spans="1:11" s="75" customFormat="1">
      <c r="A15" s="74"/>
      <c r="B15" s="75" t="s">
        <v>250</v>
      </c>
      <c r="C15" s="97">
        <v>0</v>
      </c>
      <c r="D15" s="97">
        <v>0</v>
      </c>
      <c r="E15" s="97">
        <f t="shared" si="0"/>
        <v>0</v>
      </c>
      <c r="F15" s="97">
        <v>0</v>
      </c>
      <c r="G15" s="97">
        <v>0</v>
      </c>
      <c r="H15" s="97">
        <v>0</v>
      </c>
      <c r="I15" s="97">
        <v>0</v>
      </c>
      <c r="J15" s="116">
        <f t="shared" si="1"/>
        <v>0</v>
      </c>
      <c r="K15" s="116">
        <f t="shared" si="2"/>
        <v>0</v>
      </c>
    </row>
    <row r="16" spans="1:11">
      <c r="A16" s="55" t="s">
        <v>25</v>
      </c>
      <c r="B16" s="54" t="s">
        <v>26</v>
      </c>
      <c r="C16" s="68">
        <v>2109.39</v>
      </c>
      <c r="D16" s="68">
        <v>0</v>
      </c>
      <c r="E16" s="97">
        <f t="shared" si="0"/>
        <v>2109.39</v>
      </c>
      <c r="F16" s="68">
        <v>0</v>
      </c>
      <c r="G16" s="97">
        <v>0</v>
      </c>
      <c r="H16" s="97">
        <v>0</v>
      </c>
      <c r="I16" s="69">
        <v>-0.01</v>
      </c>
      <c r="J16" s="116">
        <f t="shared" si="1"/>
        <v>-0.01</v>
      </c>
      <c r="K16" s="116">
        <f t="shared" si="2"/>
        <v>2109.4</v>
      </c>
    </row>
    <row r="17" spans="1:11">
      <c r="A17" s="55" t="s">
        <v>27</v>
      </c>
      <c r="B17" s="54" t="s">
        <v>28</v>
      </c>
      <c r="C17" s="68">
        <v>1909.93</v>
      </c>
      <c r="D17" s="68">
        <v>0</v>
      </c>
      <c r="E17" s="97">
        <f t="shared" si="0"/>
        <v>1909.93</v>
      </c>
      <c r="F17" s="68">
        <v>0</v>
      </c>
      <c r="G17" s="97">
        <v>0</v>
      </c>
      <c r="H17" s="97">
        <v>0</v>
      </c>
      <c r="I17" s="69">
        <v>-7.0000000000000007E-2</v>
      </c>
      <c r="J17" s="116">
        <f t="shared" si="1"/>
        <v>-7.0000000000000007E-2</v>
      </c>
      <c r="K17" s="116">
        <f t="shared" si="2"/>
        <v>1910</v>
      </c>
    </row>
    <row r="18" spans="1:11">
      <c r="A18" s="55" t="s">
        <v>29</v>
      </c>
      <c r="B18" s="54" t="s">
        <v>30</v>
      </c>
      <c r="C18" s="68">
        <v>1999.95</v>
      </c>
      <c r="D18" s="68">
        <v>0</v>
      </c>
      <c r="E18" s="97">
        <f t="shared" si="0"/>
        <v>1999.95</v>
      </c>
      <c r="F18" s="68">
        <v>0</v>
      </c>
      <c r="G18" s="97">
        <v>0</v>
      </c>
      <c r="H18" s="97">
        <v>0</v>
      </c>
      <c r="I18" s="69">
        <v>-0.05</v>
      </c>
      <c r="J18" s="116">
        <f t="shared" si="1"/>
        <v>-0.05</v>
      </c>
      <c r="K18" s="116">
        <f t="shared" si="2"/>
        <v>2000</v>
      </c>
    </row>
    <row r="19" spans="1:11">
      <c r="A19" s="55" t="s">
        <v>31</v>
      </c>
      <c r="B19" s="54" t="s">
        <v>32</v>
      </c>
      <c r="C19" s="68">
        <f>+FACTURA!T19</f>
        <v>301.37671232876716</v>
      </c>
      <c r="D19" s="68">
        <v>0</v>
      </c>
      <c r="E19" s="97">
        <f t="shared" si="0"/>
        <v>301.37671232876716</v>
      </c>
      <c r="F19" s="68">
        <v>0</v>
      </c>
      <c r="G19" s="97">
        <v>0</v>
      </c>
      <c r="H19" s="97">
        <v>0</v>
      </c>
      <c r="I19" s="69">
        <v>-0.02</v>
      </c>
      <c r="J19" s="116">
        <f t="shared" si="1"/>
        <v>-0.02</v>
      </c>
      <c r="K19" s="116">
        <f t="shared" si="2"/>
        <v>301.39671232876714</v>
      </c>
    </row>
    <row r="20" spans="1:11">
      <c r="A20" s="55" t="s">
        <v>33</v>
      </c>
      <c r="B20" s="54" t="s">
        <v>34</v>
      </c>
      <c r="C20" s="68">
        <v>2200.0500000000002</v>
      </c>
      <c r="D20" s="68">
        <v>0</v>
      </c>
      <c r="E20" s="97">
        <f t="shared" si="0"/>
        <v>2200.0500000000002</v>
      </c>
      <c r="F20" s="68">
        <v>0.96</v>
      </c>
      <c r="G20" s="97">
        <v>0</v>
      </c>
      <c r="H20" s="97">
        <v>660.05</v>
      </c>
      <c r="I20" s="68">
        <v>0.04</v>
      </c>
      <c r="J20" s="116">
        <f t="shared" si="1"/>
        <v>661.05</v>
      </c>
      <c r="K20" s="116">
        <f t="shared" si="2"/>
        <v>1539.0000000000002</v>
      </c>
    </row>
    <row r="21" spans="1:11" s="103" customFormat="1" ht="15">
      <c r="A21" s="17">
        <v>0</v>
      </c>
      <c r="B21" s="75" t="s">
        <v>417</v>
      </c>
      <c r="C21" s="116">
        <v>0</v>
      </c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</row>
    <row r="22" spans="1:11">
      <c r="A22" s="55" t="s">
        <v>227</v>
      </c>
      <c r="B22" s="54" t="s">
        <v>202</v>
      </c>
      <c r="C22" s="68">
        <v>10000.049999999999</v>
      </c>
      <c r="D22" s="68">
        <v>0</v>
      </c>
      <c r="E22" s="97">
        <f t="shared" si="0"/>
        <v>10000.049999999999</v>
      </c>
      <c r="F22" s="68">
        <v>1667.97</v>
      </c>
      <c r="G22" s="97">
        <v>0</v>
      </c>
      <c r="H22" s="97">
        <v>0</v>
      </c>
      <c r="I22" s="69">
        <v>-0.12</v>
      </c>
      <c r="J22" s="116">
        <f t="shared" si="1"/>
        <v>1667.8500000000001</v>
      </c>
      <c r="K22" s="116">
        <f t="shared" si="2"/>
        <v>8332.1999999999989</v>
      </c>
    </row>
    <row r="23" spans="1:11">
      <c r="A23" s="55" t="s">
        <v>35</v>
      </c>
      <c r="B23" s="54" t="s">
        <v>36</v>
      </c>
      <c r="C23" s="68">
        <v>2200.0500000000002</v>
      </c>
      <c r="D23" s="68">
        <v>0</v>
      </c>
      <c r="E23" s="97">
        <f t="shared" si="0"/>
        <v>2200.0500000000002</v>
      </c>
      <c r="F23" s="68">
        <v>0.96</v>
      </c>
      <c r="G23" s="97">
        <v>0</v>
      </c>
      <c r="H23" s="97">
        <v>0</v>
      </c>
      <c r="I23" s="68">
        <v>0.09</v>
      </c>
      <c r="J23" s="116">
        <f t="shared" si="1"/>
        <v>1.05</v>
      </c>
      <c r="K23" s="116">
        <f t="shared" si="2"/>
        <v>2199</v>
      </c>
    </row>
    <row r="24" spans="1:11">
      <c r="A24" s="55" t="s">
        <v>37</v>
      </c>
      <c r="B24" s="54" t="s">
        <v>38</v>
      </c>
      <c r="C24" s="68">
        <v>1783.01</v>
      </c>
      <c r="D24" s="68">
        <v>0</v>
      </c>
      <c r="E24" s="97">
        <f t="shared" si="0"/>
        <v>1783.01</v>
      </c>
      <c r="F24" s="68">
        <v>0</v>
      </c>
      <c r="G24" s="97">
        <v>0</v>
      </c>
      <c r="H24" s="97">
        <v>0</v>
      </c>
      <c r="I24" s="68">
        <v>0.01</v>
      </c>
      <c r="J24" s="116">
        <f t="shared" si="1"/>
        <v>0.01</v>
      </c>
      <c r="K24" s="116">
        <f t="shared" si="2"/>
        <v>1783</v>
      </c>
    </row>
    <row r="25" spans="1:11">
      <c r="A25" s="55" t="s">
        <v>39</v>
      </c>
      <c r="B25" s="54" t="s">
        <v>40</v>
      </c>
      <c r="C25" s="68">
        <v>3250.05</v>
      </c>
      <c r="D25" s="68">
        <v>0</v>
      </c>
      <c r="E25" s="97">
        <f t="shared" si="0"/>
        <v>3250.05</v>
      </c>
      <c r="F25" s="68">
        <v>115.2</v>
      </c>
      <c r="G25" s="97">
        <v>0</v>
      </c>
      <c r="H25" s="97">
        <v>975.02</v>
      </c>
      <c r="I25" s="68">
        <v>0.03</v>
      </c>
      <c r="J25" s="116">
        <f t="shared" si="1"/>
        <v>1090.25</v>
      </c>
      <c r="K25" s="116">
        <f t="shared" si="2"/>
        <v>2159.8000000000002</v>
      </c>
    </row>
    <row r="26" spans="1:11">
      <c r="A26" s="55" t="s">
        <v>41</v>
      </c>
      <c r="B26" s="54" t="s">
        <v>42</v>
      </c>
      <c r="C26" s="68">
        <v>2285.75</v>
      </c>
      <c r="D26" s="68">
        <v>0</v>
      </c>
      <c r="E26" s="97">
        <f t="shared" si="0"/>
        <v>2285.75</v>
      </c>
      <c r="F26" s="68">
        <v>10.29</v>
      </c>
      <c r="G26" s="97">
        <v>0</v>
      </c>
      <c r="H26" s="97">
        <v>0</v>
      </c>
      <c r="I26" s="68">
        <v>0.06</v>
      </c>
      <c r="J26" s="116">
        <f t="shared" si="1"/>
        <v>10.35</v>
      </c>
      <c r="K26" s="116">
        <f t="shared" si="2"/>
        <v>2275.4</v>
      </c>
    </row>
    <row r="27" spans="1:11">
      <c r="A27" s="55" t="s">
        <v>43</v>
      </c>
      <c r="B27" s="54" t="s">
        <v>44</v>
      </c>
      <c r="C27" s="68">
        <v>1496.74</v>
      </c>
      <c r="D27" s="68">
        <v>0</v>
      </c>
      <c r="E27" s="97">
        <f t="shared" si="0"/>
        <v>1496.74</v>
      </c>
      <c r="F27" s="68">
        <v>0</v>
      </c>
      <c r="G27" s="97">
        <v>0</v>
      </c>
      <c r="H27" s="97">
        <v>0</v>
      </c>
      <c r="I27" s="69">
        <v>-0.06</v>
      </c>
      <c r="J27" s="116">
        <f t="shared" si="1"/>
        <v>-0.06</v>
      </c>
      <c r="K27" s="116">
        <f t="shared" si="2"/>
        <v>1496.8</v>
      </c>
    </row>
    <row r="28" spans="1:11">
      <c r="A28" s="55" t="s">
        <v>45</v>
      </c>
      <c r="B28" s="54" t="s">
        <v>46</v>
      </c>
      <c r="C28" s="68">
        <v>3021.99</v>
      </c>
      <c r="D28" s="68">
        <v>0</v>
      </c>
      <c r="E28" s="97">
        <f t="shared" si="0"/>
        <v>3021.99</v>
      </c>
      <c r="F28" s="68">
        <v>177.46</v>
      </c>
      <c r="G28" s="97">
        <v>0</v>
      </c>
      <c r="H28" s="97">
        <v>0</v>
      </c>
      <c r="I28" s="69">
        <v>-7.0000000000000007E-2</v>
      </c>
      <c r="J28" s="116">
        <f t="shared" si="1"/>
        <v>177.39000000000001</v>
      </c>
      <c r="K28" s="116">
        <f t="shared" si="2"/>
        <v>2844.6</v>
      </c>
    </row>
    <row r="29" spans="1:11">
      <c r="A29" s="55" t="s">
        <v>47</v>
      </c>
      <c r="B29" s="54" t="s">
        <v>48</v>
      </c>
      <c r="C29" s="68">
        <v>634.63</v>
      </c>
      <c r="D29" s="68">
        <v>0</v>
      </c>
      <c r="E29" s="97">
        <f t="shared" si="0"/>
        <v>634.63</v>
      </c>
      <c r="F29" s="68">
        <v>0</v>
      </c>
      <c r="G29" s="97">
        <v>0</v>
      </c>
      <c r="H29" s="97">
        <v>0</v>
      </c>
      <c r="I29" s="68">
        <v>0.03</v>
      </c>
      <c r="J29" s="116">
        <f t="shared" si="1"/>
        <v>0.03</v>
      </c>
      <c r="K29" s="116">
        <f t="shared" si="2"/>
        <v>634.6</v>
      </c>
    </row>
    <row r="30" spans="1:11">
      <c r="A30" s="55" t="s">
        <v>49</v>
      </c>
      <c r="B30" s="54" t="s">
        <v>50</v>
      </c>
      <c r="C30" s="68">
        <v>1253.95</v>
      </c>
      <c r="D30" s="68">
        <v>0</v>
      </c>
      <c r="E30" s="97">
        <f t="shared" si="0"/>
        <v>1253.95</v>
      </c>
      <c r="F30" s="68">
        <v>0</v>
      </c>
      <c r="G30" s="97">
        <v>0</v>
      </c>
      <c r="H30" s="97">
        <v>0</v>
      </c>
      <c r="I30" s="69">
        <v>-0.05</v>
      </c>
      <c r="J30" s="116">
        <f t="shared" si="1"/>
        <v>-0.05</v>
      </c>
      <c r="K30" s="116">
        <f t="shared" si="2"/>
        <v>1254</v>
      </c>
    </row>
    <row r="31" spans="1:11" s="75" customFormat="1">
      <c r="A31" s="74"/>
      <c r="B31" s="75" t="s">
        <v>245</v>
      </c>
      <c r="C31" s="97">
        <v>0</v>
      </c>
      <c r="D31" s="97">
        <v>0</v>
      </c>
      <c r="E31" s="97">
        <f t="shared" si="0"/>
        <v>0</v>
      </c>
      <c r="F31" s="97">
        <v>0</v>
      </c>
      <c r="G31" s="97">
        <v>0</v>
      </c>
      <c r="H31" s="97">
        <v>0</v>
      </c>
      <c r="I31" s="97">
        <v>0</v>
      </c>
      <c r="J31" s="116">
        <f t="shared" si="1"/>
        <v>0</v>
      </c>
      <c r="K31" s="116">
        <f t="shared" si="2"/>
        <v>0</v>
      </c>
    </row>
    <row r="32" spans="1:11">
      <c r="A32" s="55" t="s">
        <v>51</v>
      </c>
      <c r="B32" s="54" t="s">
        <v>52</v>
      </c>
      <c r="C32" s="68">
        <v>878.82</v>
      </c>
      <c r="D32" s="68">
        <v>0</v>
      </c>
      <c r="E32" s="97">
        <f t="shared" si="0"/>
        <v>878.82</v>
      </c>
      <c r="F32" s="68">
        <v>0</v>
      </c>
      <c r="G32" s="97">
        <v>0</v>
      </c>
      <c r="H32" s="97">
        <v>0</v>
      </c>
      <c r="I32" s="68">
        <v>0.02</v>
      </c>
      <c r="J32" s="116">
        <f t="shared" si="1"/>
        <v>0.02</v>
      </c>
      <c r="K32" s="116">
        <f t="shared" si="2"/>
        <v>878.80000000000007</v>
      </c>
    </row>
    <row r="33" spans="1:11">
      <c r="A33" s="55" t="s">
        <v>53</v>
      </c>
      <c r="B33" s="54" t="s">
        <v>54</v>
      </c>
      <c r="C33" s="68">
        <v>1928.07</v>
      </c>
      <c r="D33" s="68">
        <v>0</v>
      </c>
      <c r="E33" s="97">
        <f t="shared" si="0"/>
        <v>1928.07</v>
      </c>
      <c r="F33" s="68">
        <v>0</v>
      </c>
      <c r="G33" s="97">
        <v>0</v>
      </c>
      <c r="H33" s="97">
        <v>0</v>
      </c>
      <c r="I33" s="69">
        <v>-0.13</v>
      </c>
      <c r="J33" s="116">
        <f t="shared" si="1"/>
        <v>-0.13</v>
      </c>
      <c r="K33" s="116">
        <f t="shared" si="2"/>
        <v>1928.2</v>
      </c>
    </row>
    <row r="34" spans="1:11">
      <c r="A34" s="55" t="s">
        <v>55</v>
      </c>
      <c r="B34" s="54" t="s">
        <v>56</v>
      </c>
      <c r="C34" s="68">
        <v>1208.82</v>
      </c>
      <c r="D34" s="68">
        <v>0</v>
      </c>
      <c r="E34" s="97">
        <f t="shared" si="0"/>
        <v>1208.82</v>
      </c>
      <c r="F34" s="68">
        <v>0</v>
      </c>
      <c r="G34" s="97">
        <v>0</v>
      </c>
      <c r="H34" s="97">
        <v>0</v>
      </c>
      <c r="I34" s="68">
        <v>0.02</v>
      </c>
      <c r="J34" s="116">
        <f t="shared" si="1"/>
        <v>0.02</v>
      </c>
      <c r="K34" s="116">
        <f t="shared" si="2"/>
        <v>1208.8</v>
      </c>
    </row>
    <row r="35" spans="1:11">
      <c r="A35" s="55" t="s">
        <v>57</v>
      </c>
      <c r="B35" s="54" t="s">
        <v>58</v>
      </c>
      <c r="C35" s="68">
        <v>1281.3499999999999</v>
      </c>
      <c r="D35" s="68">
        <v>0</v>
      </c>
      <c r="E35" s="97">
        <f t="shared" si="0"/>
        <v>1281.3499999999999</v>
      </c>
      <c r="F35" s="68">
        <v>0</v>
      </c>
      <c r="G35" s="97">
        <v>0</v>
      </c>
      <c r="H35" s="97">
        <v>0</v>
      </c>
      <c r="I35" s="68">
        <v>0.15</v>
      </c>
      <c r="J35" s="116">
        <f t="shared" si="1"/>
        <v>0.15</v>
      </c>
      <c r="K35" s="116">
        <f t="shared" si="2"/>
        <v>1281.1999999999998</v>
      </c>
    </row>
    <row r="36" spans="1:11">
      <c r="A36" s="55" t="s">
        <v>59</v>
      </c>
      <c r="B36" s="54" t="s">
        <v>60</v>
      </c>
      <c r="C36" s="68">
        <v>1333.35</v>
      </c>
      <c r="D36" s="68">
        <v>0</v>
      </c>
      <c r="E36" s="97">
        <f t="shared" si="0"/>
        <v>1333.35</v>
      </c>
      <c r="F36" s="68">
        <v>0</v>
      </c>
      <c r="G36" s="97">
        <v>0</v>
      </c>
      <c r="H36" s="97">
        <v>0</v>
      </c>
      <c r="I36" s="69">
        <v>-0.05</v>
      </c>
      <c r="J36" s="116">
        <f t="shared" si="1"/>
        <v>-0.05</v>
      </c>
      <c r="K36" s="116">
        <f t="shared" si="2"/>
        <v>1333.3999999999999</v>
      </c>
    </row>
    <row r="37" spans="1:11">
      <c r="A37" s="55" t="s">
        <v>61</v>
      </c>
      <c r="B37" s="54" t="s">
        <v>62</v>
      </c>
      <c r="C37" s="68">
        <v>2942.38</v>
      </c>
      <c r="D37" s="68">
        <v>0</v>
      </c>
      <c r="E37" s="97">
        <f t="shared" si="0"/>
        <v>2942.38</v>
      </c>
      <c r="F37" s="68">
        <v>120.19</v>
      </c>
      <c r="G37" s="97">
        <v>0</v>
      </c>
      <c r="H37" s="97">
        <v>0</v>
      </c>
      <c r="I37" s="69">
        <v>-0.01</v>
      </c>
      <c r="J37" s="116">
        <f t="shared" si="1"/>
        <v>120.17999999999999</v>
      </c>
      <c r="K37" s="116">
        <f t="shared" si="2"/>
        <v>2822.2000000000003</v>
      </c>
    </row>
    <row r="38" spans="1:11">
      <c r="A38" s="55" t="s">
        <v>63</v>
      </c>
      <c r="B38" s="54" t="s">
        <v>64</v>
      </c>
      <c r="C38" s="68">
        <v>2200.0500000000002</v>
      </c>
      <c r="D38" s="68">
        <v>0</v>
      </c>
      <c r="E38" s="97">
        <f t="shared" si="0"/>
        <v>2200.0500000000002</v>
      </c>
      <c r="F38" s="68">
        <v>0.96</v>
      </c>
      <c r="G38" s="97">
        <v>0</v>
      </c>
      <c r="H38" s="97">
        <v>0</v>
      </c>
      <c r="I38" s="68">
        <v>0.09</v>
      </c>
      <c r="J38" s="116">
        <f t="shared" si="1"/>
        <v>1.05</v>
      </c>
      <c r="K38" s="116">
        <f t="shared" si="2"/>
        <v>2199</v>
      </c>
    </row>
    <row r="39" spans="1:11">
      <c r="A39" s="55" t="s">
        <v>65</v>
      </c>
      <c r="B39" s="54" t="s">
        <v>66</v>
      </c>
      <c r="C39" s="68">
        <v>1915.98</v>
      </c>
      <c r="D39" s="68">
        <v>0</v>
      </c>
      <c r="E39" s="97">
        <f t="shared" si="0"/>
        <v>1915.98</v>
      </c>
      <c r="F39" s="68">
        <v>0</v>
      </c>
      <c r="G39" s="97">
        <v>0</v>
      </c>
      <c r="H39" s="97">
        <v>0</v>
      </c>
      <c r="I39" s="69">
        <v>-0.02</v>
      </c>
      <c r="J39" s="116">
        <f t="shared" si="1"/>
        <v>-0.02</v>
      </c>
      <c r="K39" s="116">
        <f t="shared" si="2"/>
        <v>1916</v>
      </c>
    </row>
    <row r="40" spans="1:11">
      <c r="A40" s="55" t="s">
        <v>228</v>
      </c>
      <c r="B40" s="54" t="s">
        <v>204</v>
      </c>
      <c r="C40" s="68">
        <v>2200.0500000000002</v>
      </c>
      <c r="D40" s="68">
        <v>0</v>
      </c>
      <c r="E40" s="97">
        <f t="shared" si="0"/>
        <v>2200.0500000000002</v>
      </c>
      <c r="F40" s="68">
        <v>0.96</v>
      </c>
      <c r="G40" s="97">
        <v>0</v>
      </c>
      <c r="H40" s="97">
        <v>0</v>
      </c>
      <c r="I40" s="68">
        <v>0.09</v>
      </c>
      <c r="J40" s="116">
        <f t="shared" si="1"/>
        <v>1.05</v>
      </c>
      <c r="K40" s="116">
        <f t="shared" si="2"/>
        <v>2199</v>
      </c>
    </row>
    <row r="41" spans="1:11">
      <c r="A41" s="55" t="s">
        <v>229</v>
      </c>
      <c r="B41" s="54" t="s">
        <v>205</v>
      </c>
      <c r="C41" s="68">
        <v>3499.95</v>
      </c>
      <c r="D41" s="68">
        <v>0</v>
      </c>
      <c r="E41" s="97">
        <f t="shared" si="0"/>
        <v>3499.95</v>
      </c>
      <c r="F41" s="68">
        <v>142.38999999999999</v>
      </c>
      <c r="G41" s="97">
        <v>0</v>
      </c>
      <c r="H41" s="97">
        <v>0</v>
      </c>
      <c r="I41" s="69">
        <v>-0.04</v>
      </c>
      <c r="J41" s="116">
        <f t="shared" si="1"/>
        <v>142.35</v>
      </c>
      <c r="K41" s="116">
        <f t="shared" si="2"/>
        <v>3357.6</v>
      </c>
    </row>
    <row r="42" spans="1:11">
      <c r="A42" s="55" t="s">
        <v>67</v>
      </c>
      <c r="B42" s="54" t="s">
        <v>68</v>
      </c>
      <c r="C42" s="68">
        <v>2200.0500000000002</v>
      </c>
      <c r="D42" s="68">
        <v>0</v>
      </c>
      <c r="E42" s="97">
        <f t="shared" si="0"/>
        <v>2200.0500000000002</v>
      </c>
      <c r="F42" s="68">
        <v>0.96</v>
      </c>
      <c r="G42" s="97">
        <v>0</v>
      </c>
      <c r="H42" s="97">
        <v>0</v>
      </c>
      <c r="I42" s="68">
        <v>0.09</v>
      </c>
      <c r="J42" s="116">
        <f t="shared" si="1"/>
        <v>1.05</v>
      </c>
      <c r="K42" s="116">
        <f t="shared" si="2"/>
        <v>2199</v>
      </c>
    </row>
    <row r="43" spans="1:11">
      <c r="A43" s="55" t="s">
        <v>69</v>
      </c>
      <c r="B43" s="54" t="s">
        <v>70</v>
      </c>
      <c r="C43" s="68">
        <v>2200.0500000000002</v>
      </c>
      <c r="D43" s="68">
        <v>0</v>
      </c>
      <c r="E43" s="97">
        <f t="shared" si="0"/>
        <v>2200.0500000000002</v>
      </c>
      <c r="F43" s="68">
        <v>0.96</v>
      </c>
      <c r="G43" s="97">
        <v>0</v>
      </c>
      <c r="H43" s="97">
        <v>0</v>
      </c>
      <c r="I43" s="68">
        <v>0.09</v>
      </c>
      <c r="J43" s="116">
        <f t="shared" si="1"/>
        <v>1.05</v>
      </c>
      <c r="K43" s="116">
        <f t="shared" si="2"/>
        <v>2199</v>
      </c>
    </row>
    <row r="44" spans="1:11">
      <c r="A44" s="55" t="s">
        <v>71</v>
      </c>
      <c r="B44" s="54" t="s">
        <v>72</v>
      </c>
      <c r="C44" s="68">
        <v>2200.0500000000002</v>
      </c>
      <c r="D44" s="68">
        <v>0</v>
      </c>
      <c r="E44" s="97">
        <f t="shared" si="0"/>
        <v>2200.0500000000002</v>
      </c>
      <c r="F44" s="68">
        <v>0.96</v>
      </c>
      <c r="G44" s="97">
        <v>0</v>
      </c>
      <c r="H44" s="97">
        <v>0</v>
      </c>
      <c r="I44" s="68">
        <v>0.09</v>
      </c>
      <c r="J44" s="116">
        <f t="shared" si="1"/>
        <v>1.05</v>
      </c>
      <c r="K44" s="116">
        <f t="shared" si="2"/>
        <v>2199</v>
      </c>
    </row>
    <row r="45" spans="1:11">
      <c r="A45" s="55" t="s">
        <v>73</v>
      </c>
      <c r="B45" s="54" t="s">
        <v>74</v>
      </c>
      <c r="C45" s="68">
        <v>942.88</v>
      </c>
      <c r="D45" s="68">
        <v>0</v>
      </c>
      <c r="E45" s="97">
        <f t="shared" si="0"/>
        <v>942.88</v>
      </c>
      <c r="F45" s="68">
        <v>0</v>
      </c>
      <c r="G45" s="97">
        <v>0</v>
      </c>
      <c r="H45" s="97">
        <v>0</v>
      </c>
      <c r="I45" s="68">
        <v>0.08</v>
      </c>
      <c r="J45" s="116">
        <f t="shared" si="1"/>
        <v>0.08</v>
      </c>
      <c r="K45" s="116">
        <f t="shared" si="2"/>
        <v>942.8</v>
      </c>
    </row>
    <row r="46" spans="1:11">
      <c r="A46" s="55" t="s">
        <v>75</v>
      </c>
      <c r="B46" s="54" t="s">
        <v>76</v>
      </c>
      <c r="C46" s="68">
        <v>2848.26</v>
      </c>
      <c r="D46" s="68">
        <v>0</v>
      </c>
      <c r="E46" s="97">
        <f t="shared" si="0"/>
        <v>2848.26</v>
      </c>
      <c r="F46" s="68">
        <v>71.489999999999995</v>
      </c>
      <c r="G46" s="97">
        <v>0</v>
      </c>
      <c r="H46" s="97">
        <v>0</v>
      </c>
      <c r="I46" s="69">
        <v>-0.03</v>
      </c>
      <c r="J46" s="116">
        <f t="shared" si="1"/>
        <v>71.459999999999994</v>
      </c>
      <c r="K46" s="116">
        <f t="shared" si="2"/>
        <v>2776.8</v>
      </c>
    </row>
    <row r="47" spans="1:11">
      <c r="A47" s="55" t="s">
        <v>230</v>
      </c>
      <c r="B47" s="54" t="s">
        <v>206</v>
      </c>
      <c r="C47" s="68">
        <v>2200.0500000000002</v>
      </c>
      <c r="D47" s="68">
        <v>0</v>
      </c>
      <c r="E47" s="97">
        <f t="shared" si="0"/>
        <v>2200.0500000000002</v>
      </c>
      <c r="F47" s="68">
        <v>0.96</v>
      </c>
      <c r="G47" s="97">
        <v>0</v>
      </c>
      <c r="H47" s="97">
        <v>0</v>
      </c>
      <c r="I47" s="69">
        <v>-0.11</v>
      </c>
      <c r="J47" s="116">
        <f t="shared" si="1"/>
        <v>0.85</v>
      </c>
      <c r="K47" s="116">
        <f t="shared" si="2"/>
        <v>2199.2000000000003</v>
      </c>
    </row>
    <row r="48" spans="1:11">
      <c r="A48" s="55" t="s">
        <v>231</v>
      </c>
      <c r="B48" s="54" t="s">
        <v>207</v>
      </c>
      <c r="C48" s="68">
        <v>2200.0500000000002</v>
      </c>
      <c r="D48" s="68">
        <v>0</v>
      </c>
      <c r="E48" s="97">
        <f t="shared" si="0"/>
        <v>2200.0500000000002</v>
      </c>
      <c r="F48" s="68">
        <v>0.96</v>
      </c>
      <c r="G48" s="97">
        <v>0</v>
      </c>
      <c r="H48" s="97">
        <v>0</v>
      </c>
      <c r="I48" s="69">
        <v>-0.11</v>
      </c>
      <c r="J48" s="116">
        <f t="shared" si="1"/>
        <v>0.85</v>
      </c>
      <c r="K48" s="116">
        <f t="shared" si="2"/>
        <v>2199.2000000000003</v>
      </c>
    </row>
    <row r="49" spans="1:11">
      <c r="A49" s="55" t="s">
        <v>77</v>
      </c>
      <c r="B49" s="54" t="s">
        <v>78</v>
      </c>
      <c r="C49" s="68">
        <v>2042.9</v>
      </c>
      <c r="D49" s="68">
        <v>0</v>
      </c>
      <c r="E49" s="97">
        <f t="shared" si="0"/>
        <v>2042.9</v>
      </c>
      <c r="F49" s="68">
        <v>0</v>
      </c>
      <c r="G49" s="97">
        <v>0</v>
      </c>
      <c r="H49" s="97">
        <v>0</v>
      </c>
      <c r="I49" s="69">
        <v>-0.1</v>
      </c>
      <c r="J49" s="116">
        <f t="shared" si="1"/>
        <v>-0.1</v>
      </c>
      <c r="K49" s="116">
        <f t="shared" si="2"/>
        <v>2043</v>
      </c>
    </row>
    <row r="50" spans="1:11">
      <c r="A50" s="55" t="s">
        <v>79</v>
      </c>
      <c r="B50" s="54" t="s">
        <v>80</v>
      </c>
      <c r="C50" s="68">
        <v>604.41</v>
      </c>
      <c r="D50" s="68">
        <v>0</v>
      </c>
      <c r="E50" s="97">
        <f t="shared" si="0"/>
        <v>604.41</v>
      </c>
      <c r="F50" s="68">
        <v>0</v>
      </c>
      <c r="G50" s="97">
        <v>0</v>
      </c>
      <c r="H50" s="97">
        <v>0</v>
      </c>
      <c r="I50" s="68">
        <v>0.01</v>
      </c>
      <c r="J50" s="116">
        <f t="shared" si="1"/>
        <v>0.01</v>
      </c>
      <c r="K50" s="116">
        <f t="shared" si="2"/>
        <v>604.4</v>
      </c>
    </row>
    <row r="51" spans="1:11">
      <c r="A51" s="55" t="s">
        <v>81</v>
      </c>
      <c r="B51" s="54" t="s">
        <v>82</v>
      </c>
      <c r="C51" s="68">
        <v>507.7</v>
      </c>
      <c r="D51" s="68">
        <v>0</v>
      </c>
      <c r="E51" s="97">
        <f t="shared" si="0"/>
        <v>507.7</v>
      </c>
      <c r="F51" s="68">
        <v>0</v>
      </c>
      <c r="G51" s="97">
        <v>0</v>
      </c>
      <c r="H51" s="97">
        <v>0</v>
      </c>
      <c r="I51" s="68">
        <v>0.1</v>
      </c>
      <c r="J51" s="116">
        <f t="shared" si="1"/>
        <v>0.1</v>
      </c>
      <c r="K51" s="116">
        <f t="shared" si="2"/>
        <v>507.59999999999997</v>
      </c>
    </row>
    <row r="52" spans="1:11">
      <c r="A52" s="55" t="s">
        <v>83</v>
      </c>
      <c r="B52" s="54" t="s">
        <v>84</v>
      </c>
      <c r="C52" s="68">
        <v>531.88</v>
      </c>
      <c r="D52" s="68">
        <v>0</v>
      </c>
      <c r="E52" s="97">
        <f t="shared" si="0"/>
        <v>531.88</v>
      </c>
      <c r="F52" s="68">
        <v>0</v>
      </c>
      <c r="G52" s="97">
        <v>0</v>
      </c>
      <c r="H52" s="97">
        <v>0</v>
      </c>
      <c r="I52" s="68">
        <v>0.08</v>
      </c>
      <c r="J52" s="116">
        <f t="shared" si="1"/>
        <v>0.08</v>
      </c>
      <c r="K52" s="116">
        <f t="shared" si="2"/>
        <v>531.79999999999995</v>
      </c>
    </row>
    <row r="53" spans="1:11">
      <c r="A53" s="55" t="s">
        <v>85</v>
      </c>
      <c r="B53" s="54" t="s">
        <v>86</v>
      </c>
      <c r="C53" s="68">
        <v>3250.05</v>
      </c>
      <c r="D53" s="68">
        <v>0</v>
      </c>
      <c r="E53" s="97">
        <f t="shared" si="0"/>
        <v>3250.05</v>
      </c>
      <c r="F53" s="68">
        <v>115.2</v>
      </c>
      <c r="G53" s="97">
        <v>0</v>
      </c>
      <c r="H53" s="97">
        <v>0</v>
      </c>
      <c r="I53" s="68">
        <v>0.05</v>
      </c>
      <c r="J53" s="116">
        <f t="shared" si="1"/>
        <v>115.25</v>
      </c>
      <c r="K53" s="116">
        <f t="shared" si="2"/>
        <v>3134.8</v>
      </c>
    </row>
    <row r="54" spans="1:11">
      <c r="A54" s="55" t="s">
        <v>87</v>
      </c>
      <c r="B54" s="54" t="s">
        <v>88</v>
      </c>
      <c r="C54" s="68">
        <v>2200.0500000000002</v>
      </c>
      <c r="D54" s="68">
        <v>0</v>
      </c>
      <c r="E54" s="97">
        <f t="shared" si="0"/>
        <v>2200.0500000000002</v>
      </c>
      <c r="F54" s="68">
        <v>0.96</v>
      </c>
      <c r="G54" s="97">
        <v>0</v>
      </c>
      <c r="H54" s="97">
        <v>0</v>
      </c>
      <c r="I54" s="68">
        <v>0.09</v>
      </c>
      <c r="J54" s="116">
        <f t="shared" si="1"/>
        <v>1.05</v>
      </c>
      <c r="K54" s="116">
        <f t="shared" si="2"/>
        <v>2199</v>
      </c>
    </row>
    <row r="55" spans="1:11">
      <c r="A55" s="55" t="s">
        <v>89</v>
      </c>
      <c r="B55" s="54" t="s">
        <v>90</v>
      </c>
      <c r="C55" s="68">
        <v>1551.67</v>
      </c>
      <c r="D55" s="68">
        <v>0</v>
      </c>
      <c r="E55" s="97">
        <f t="shared" si="0"/>
        <v>1551.67</v>
      </c>
      <c r="F55" s="68">
        <v>0</v>
      </c>
      <c r="G55" s="97">
        <v>0</v>
      </c>
      <c r="H55" s="97">
        <v>0</v>
      </c>
      <c r="I55" s="69">
        <v>-0.13</v>
      </c>
      <c r="J55" s="116">
        <f t="shared" si="1"/>
        <v>-0.13</v>
      </c>
      <c r="K55" s="116">
        <f t="shared" si="2"/>
        <v>1551.8000000000002</v>
      </c>
    </row>
    <row r="56" spans="1:11">
      <c r="A56" s="55" t="s">
        <v>91</v>
      </c>
      <c r="B56" s="54" t="s">
        <v>92</v>
      </c>
      <c r="C56" s="68">
        <v>1263.22</v>
      </c>
      <c r="D56" s="68">
        <v>0</v>
      </c>
      <c r="E56" s="97">
        <f t="shared" si="0"/>
        <v>1263.22</v>
      </c>
      <c r="F56" s="68">
        <v>0</v>
      </c>
      <c r="G56" s="97">
        <v>0</v>
      </c>
      <c r="H56" s="97">
        <v>0</v>
      </c>
      <c r="I56" s="68">
        <v>0.02</v>
      </c>
      <c r="J56" s="116">
        <f t="shared" si="1"/>
        <v>0.02</v>
      </c>
      <c r="K56" s="116">
        <f t="shared" si="2"/>
        <v>1263.2</v>
      </c>
    </row>
    <row r="57" spans="1:11">
      <c r="A57" s="55" t="s">
        <v>93</v>
      </c>
      <c r="B57" s="54" t="s">
        <v>94</v>
      </c>
      <c r="C57" s="68">
        <v>2030.82</v>
      </c>
      <c r="D57" s="68">
        <v>0</v>
      </c>
      <c r="E57" s="97">
        <f t="shared" si="0"/>
        <v>2030.82</v>
      </c>
      <c r="F57" s="68">
        <v>0</v>
      </c>
      <c r="G57" s="97">
        <v>0</v>
      </c>
      <c r="H57" s="97">
        <v>0</v>
      </c>
      <c r="I57" s="69">
        <v>-0.18</v>
      </c>
      <c r="J57" s="116">
        <f t="shared" si="1"/>
        <v>-0.18</v>
      </c>
      <c r="K57" s="116">
        <f t="shared" si="2"/>
        <v>2031</v>
      </c>
    </row>
    <row r="58" spans="1:11">
      <c r="A58" s="55" t="s">
        <v>95</v>
      </c>
      <c r="B58" s="54" t="s">
        <v>96</v>
      </c>
      <c r="C58" s="68">
        <v>3249.45</v>
      </c>
      <c r="D58" s="68">
        <v>0</v>
      </c>
      <c r="E58" s="97">
        <f t="shared" si="0"/>
        <v>3249.45</v>
      </c>
      <c r="F58" s="68">
        <v>115.14</v>
      </c>
      <c r="G58" s="97">
        <v>0</v>
      </c>
      <c r="H58" s="97">
        <v>0</v>
      </c>
      <c r="I58" s="69">
        <v>-0.09</v>
      </c>
      <c r="J58" s="116">
        <f t="shared" si="1"/>
        <v>115.05</v>
      </c>
      <c r="K58" s="116">
        <f t="shared" si="2"/>
        <v>3134.3999999999996</v>
      </c>
    </row>
    <row r="59" spans="1:11">
      <c r="A59" s="55" t="s">
        <v>97</v>
      </c>
      <c r="B59" s="54" t="s">
        <v>98</v>
      </c>
      <c r="C59" s="68">
        <v>590.46</v>
      </c>
      <c r="D59" s="68">
        <v>0</v>
      </c>
      <c r="E59" s="97">
        <f t="shared" si="0"/>
        <v>590.46</v>
      </c>
      <c r="F59" s="68">
        <v>0</v>
      </c>
      <c r="G59" s="97">
        <v>0</v>
      </c>
      <c r="H59" s="97">
        <v>0</v>
      </c>
      <c r="I59" s="69">
        <v>-0.14000000000000001</v>
      </c>
      <c r="J59" s="116">
        <f t="shared" si="1"/>
        <v>-0.14000000000000001</v>
      </c>
      <c r="K59" s="116">
        <f t="shared" si="2"/>
        <v>590.6</v>
      </c>
    </row>
    <row r="60" spans="1:11">
      <c r="A60" s="55" t="s">
        <v>99</v>
      </c>
      <c r="B60" s="54" t="s">
        <v>100</v>
      </c>
      <c r="C60" s="68">
        <v>2499.15</v>
      </c>
      <c r="D60" s="68">
        <v>0</v>
      </c>
      <c r="E60" s="97">
        <f t="shared" si="0"/>
        <v>2499.15</v>
      </c>
      <c r="F60" s="68">
        <v>33.5</v>
      </c>
      <c r="G60" s="97">
        <v>0</v>
      </c>
      <c r="H60" s="97">
        <v>0</v>
      </c>
      <c r="I60" s="68">
        <v>0.05</v>
      </c>
      <c r="J60" s="116">
        <f t="shared" si="1"/>
        <v>33.549999999999997</v>
      </c>
      <c r="K60" s="116">
        <f t="shared" si="2"/>
        <v>2465.6</v>
      </c>
    </row>
    <row r="61" spans="1:11">
      <c r="A61" s="55" t="s">
        <v>232</v>
      </c>
      <c r="B61" s="54" t="s">
        <v>208</v>
      </c>
      <c r="C61" s="68">
        <v>2200.0500000000002</v>
      </c>
      <c r="D61" s="68">
        <v>0</v>
      </c>
      <c r="E61" s="97">
        <f t="shared" si="0"/>
        <v>2200.0500000000002</v>
      </c>
      <c r="F61" s="68">
        <v>0.96</v>
      </c>
      <c r="G61" s="97">
        <v>0</v>
      </c>
      <c r="H61" s="97">
        <v>0</v>
      </c>
      <c r="I61" s="68">
        <v>0.09</v>
      </c>
      <c r="J61" s="116">
        <f t="shared" si="1"/>
        <v>1.05</v>
      </c>
      <c r="K61" s="116">
        <f t="shared" si="2"/>
        <v>2199</v>
      </c>
    </row>
    <row r="62" spans="1:11">
      <c r="A62" s="55" t="s">
        <v>101</v>
      </c>
      <c r="B62" s="54" t="s">
        <v>102</v>
      </c>
      <c r="C62" s="68">
        <v>3214.35</v>
      </c>
      <c r="D62" s="68">
        <v>0</v>
      </c>
      <c r="E62" s="97">
        <f t="shared" si="0"/>
        <v>3214.35</v>
      </c>
      <c r="F62" s="68">
        <v>111.32</v>
      </c>
      <c r="G62" s="97">
        <v>0</v>
      </c>
      <c r="H62" s="97">
        <v>0</v>
      </c>
      <c r="I62" s="68">
        <v>0.03</v>
      </c>
      <c r="J62" s="116">
        <f t="shared" si="1"/>
        <v>111.35</v>
      </c>
      <c r="K62" s="116">
        <f t="shared" si="2"/>
        <v>3103</v>
      </c>
    </row>
    <row r="63" spans="1:11">
      <c r="A63" s="55" t="s">
        <v>103</v>
      </c>
      <c r="B63" s="54" t="s">
        <v>104</v>
      </c>
      <c r="C63" s="68">
        <v>3250.05</v>
      </c>
      <c r="D63" s="68">
        <v>0</v>
      </c>
      <c r="E63" s="97">
        <f t="shared" si="0"/>
        <v>3250.05</v>
      </c>
      <c r="F63" s="68">
        <v>115.2</v>
      </c>
      <c r="G63" s="97">
        <v>0</v>
      </c>
      <c r="H63" s="97">
        <v>0</v>
      </c>
      <c r="I63" s="68">
        <v>0.05</v>
      </c>
      <c r="J63" s="116">
        <f t="shared" si="1"/>
        <v>115.25</v>
      </c>
      <c r="K63" s="116">
        <f t="shared" si="2"/>
        <v>3134.8</v>
      </c>
    </row>
    <row r="64" spans="1:11" s="4" customFormat="1">
      <c r="A64" s="55" t="s">
        <v>105</v>
      </c>
      <c r="B64" s="54" t="s">
        <v>106</v>
      </c>
      <c r="C64" s="68">
        <v>1650.04</v>
      </c>
      <c r="D64" s="68">
        <v>0</v>
      </c>
      <c r="E64" s="97">
        <f t="shared" si="0"/>
        <v>1650.04</v>
      </c>
      <c r="F64" s="68">
        <v>0</v>
      </c>
      <c r="G64" s="97">
        <v>0</v>
      </c>
      <c r="H64" s="97">
        <v>0</v>
      </c>
      <c r="I64" s="68">
        <v>0.04</v>
      </c>
      <c r="J64" s="116">
        <f t="shared" si="1"/>
        <v>0.04</v>
      </c>
      <c r="K64" s="116">
        <f t="shared" si="2"/>
        <v>1650</v>
      </c>
    </row>
    <row r="65" spans="1:11">
      <c r="A65" s="55" t="s">
        <v>107</v>
      </c>
      <c r="B65" s="54" t="s">
        <v>108</v>
      </c>
      <c r="C65" s="68">
        <v>912.07</v>
      </c>
      <c r="D65" s="68">
        <v>0</v>
      </c>
      <c r="E65" s="97">
        <f t="shared" si="0"/>
        <v>912.07</v>
      </c>
      <c r="F65" s="68">
        <v>0</v>
      </c>
      <c r="G65" s="97">
        <v>0</v>
      </c>
      <c r="H65" s="97">
        <v>0</v>
      </c>
      <c r="I65" s="69">
        <v>-0.13</v>
      </c>
      <c r="J65" s="116">
        <f t="shared" si="1"/>
        <v>-0.13</v>
      </c>
      <c r="K65" s="116">
        <f t="shared" si="2"/>
        <v>912.2</v>
      </c>
    </row>
    <row r="66" spans="1:11">
      <c r="A66" s="55" t="s">
        <v>109</v>
      </c>
      <c r="B66" s="54" t="s">
        <v>110</v>
      </c>
      <c r="C66" s="68">
        <v>2200.0500000000002</v>
      </c>
      <c r="D66" s="68">
        <v>0</v>
      </c>
      <c r="E66" s="97">
        <f t="shared" si="0"/>
        <v>2200.0500000000002</v>
      </c>
      <c r="F66" s="68">
        <v>0.96</v>
      </c>
      <c r="G66" s="97">
        <v>0</v>
      </c>
      <c r="H66" s="97">
        <v>0</v>
      </c>
      <c r="I66" s="68">
        <v>0.09</v>
      </c>
      <c r="J66" s="116">
        <f t="shared" si="1"/>
        <v>1.05</v>
      </c>
      <c r="K66" s="116">
        <f t="shared" si="2"/>
        <v>2199</v>
      </c>
    </row>
    <row r="67" spans="1:11">
      <c r="A67" s="55" t="s">
        <v>111</v>
      </c>
      <c r="B67" s="54" t="s">
        <v>112</v>
      </c>
      <c r="C67" s="68">
        <v>10000.049999999999</v>
      </c>
      <c r="D67" s="68">
        <v>0</v>
      </c>
      <c r="E67" s="97">
        <f t="shared" si="0"/>
        <v>10000.049999999999</v>
      </c>
      <c r="F67" s="68">
        <v>1667.97</v>
      </c>
      <c r="G67" s="97">
        <v>0</v>
      </c>
      <c r="H67" s="97">
        <v>0</v>
      </c>
      <c r="I67" s="68">
        <v>0.08</v>
      </c>
      <c r="J67" s="116">
        <f t="shared" si="1"/>
        <v>1668.05</v>
      </c>
      <c r="K67" s="116">
        <f t="shared" si="2"/>
        <v>8332</v>
      </c>
    </row>
    <row r="68" spans="1:11">
      <c r="A68" s="55" t="s">
        <v>113</v>
      </c>
      <c r="B68" s="54" t="s">
        <v>114</v>
      </c>
      <c r="C68" s="68">
        <v>1365.97</v>
      </c>
      <c r="D68" s="68">
        <v>0</v>
      </c>
      <c r="E68" s="97">
        <f t="shared" si="0"/>
        <v>1365.97</v>
      </c>
      <c r="F68" s="68">
        <v>0</v>
      </c>
      <c r="G68" s="97">
        <v>0</v>
      </c>
      <c r="H68" s="97">
        <v>0</v>
      </c>
      <c r="I68" s="69">
        <v>-0.03</v>
      </c>
      <c r="J68" s="116">
        <f t="shared" si="1"/>
        <v>-0.03</v>
      </c>
      <c r="K68" s="116">
        <f t="shared" si="2"/>
        <v>1366</v>
      </c>
    </row>
    <row r="69" spans="1:11">
      <c r="A69" s="55" t="s">
        <v>115</v>
      </c>
      <c r="B69" s="54" t="s">
        <v>116</v>
      </c>
      <c r="C69" s="68">
        <v>741.74</v>
      </c>
      <c r="D69" s="68">
        <v>0</v>
      </c>
      <c r="E69" s="97">
        <f t="shared" si="0"/>
        <v>741.74</v>
      </c>
      <c r="F69" s="68">
        <v>0</v>
      </c>
      <c r="G69" s="97">
        <v>0</v>
      </c>
      <c r="H69" s="97">
        <v>0</v>
      </c>
      <c r="I69" s="69">
        <v>-0.06</v>
      </c>
      <c r="J69" s="116">
        <f t="shared" si="1"/>
        <v>-0.06</v>
      </c>
      <c r="K69" s="116">
        <f t="shared" si="2"/>
        <v>741.8</v>
      </c>
    </row>
    <row r="70" spans="1:11">
      <c r="A70" s="55" t="s">
        <v>117</v>
      </c>
      <c r="B70" s="54" t="s">
        <v>118</v>
      </c>
      <c r="C70" s="68">
        <f>+FACTURA!T70</f>
        <v>267.03246575342467</v>
      </c>
      <c r="D70" s="68">
        <v>0</v>
      </c>
      <c r="E70" s="97">
        <f t="shared" si="0"/>
        <v>267.03246575342467</v>
      </c>
      <c r="F70" s="68">
        <v>0</v>
      </c>
      <c r="G70" s="97">
        <v>0</v>
      </c>
      <c r="H70" s="97">
        <v>0</v>
      </c>
      <c r="I70" s="69">
        <v>0.03</v>
      </c>
      <c r="J70" s="116">
        <f t="shared" si="1"/>
        <v>0.03</v>
      </c>
      <c r="K70" s="116">
        <f t="shared" si="2"/>
        <v>267.0024657534247</v>
      </c>
    </row>
    <row r="71" spans="1:11">
      <c r="A71" s="55" t="s">
        <v>119</v>
      </c>
      <c r="B71" s="54" t="s">
        <v>120</v>
      </c>
      <c r="C71" s="68">
        <v>604.41</v>
      </c>
      <c r="D71" s="68">
        <v>0</v>
      </c>
      <c r="E71" s="97">
        <f>SUM(C71:D71)</f>
        <v>604.41</v>
      </c>
      <c r="F71" s="68">
        <v>0</v>
      </c>
      <c r="G71" s="97">
        <v>0</v>
      </c>
      <c r="H71" s="97">
        <v>0</v>
      </c>
      <c r="I71" s="68">
        <v>0.01</v>
      </c>
      <c r="J71" s="116">
        <f t="shared" si="1"/>
        <v>0.01</v>
      </c>
      <c r="K71" s="116">
        <f t="shared" si="2"/>
        <v>604.4</v>
      </c>
    </row>
    <row r="72" spans="1:11">
      <c r="A72" s="71" t="s">
        <v>121</v>
      </c>
      <c r="B72" s="61"/>
      <c r="C72" s="61" t="s">
        <v>122</v>
      </c>
      <c r="D72" s="61" t="s">
        <v>122</v>
      </c>
      <c r="E72" s="61" t="s">
        <v>122</v>
      </c>
      <c r="F72" s="61" t="s">
        <v>122</v>
      </c>
      <c r="G72" s="95" t="s">
        <v>122</v>
      </c>
      <c r="H72" s="95" t="s">
        <v>122</v>
      </c>
      <c r="I72" s="61" t="s">
        <v>122</v>
      </c>
      <c r="J72" s="61" t="s">
        <v>122</v>
      </c>
      <c r="K72" s="61" t="s">
        <v>122</v>
      </c>
    </row>
    <row r="73" spans="1:11" ht="15">
      <c r="A73" s="53"/>
      <c r="B73" s="53"/>
      <c r="C73" s="73">
        <f t="shared" ref="C73:K73" si="3">SUM(C11:C72)</f>
        <v>138113.84917808222</v>
      </c>
      <c r="D73" s="99">
        <f t="shared" si="3"/>
        <v>0</v>
      </c>
      <c r="E73" s="99">
        <f t="shared" si="3"/>
        <v>138113.84917808222</v>
      </c>
      <c r="F73" s="99">
        <f t="shared" si="3"/>
        <v>7844.28</v>
      </c>
      <c r="G73" s="99">
        <f t="shared" si="3"/>
        <v>0</v>
      </c>
      <c r="H73" s="99">
        <f t="shared" si="3"/>
        <v>1635.07</v>
      </c>
      <c r="I73" s="99">
        <f t="shared" si="3"/>
        <v>-0.10000000000000002</v>
      </c>
      <c r="J73" s="99">
        <f t="shared" si="3"/>
        <v>9479.2500000000036</v>
      </c>
      <c r="K73" s="99">
        <f t="shared" si="3"/>
        <v>128634.59917808221</v>
      </c>
    </row>
    <row r="74" spans="1:11">
      <c r="A74" s="51"/>
      <c r="B74" s="50"/>
      <c r="C74" s="52"/>
      <c r="D74" s="52"/>
      <c r="E74" s="52"/>
      <c r="F74" s="52"/>
      <c r="G74" s="97"/>
      <c r="H74" s="68"/>
      <c r="I74" s="52"/>
      <c r="J74" s="52"/>
      <c r="K74" s="50"/>
    </row>
    <row r="75" spans="1:11" ht="15">
      <c r="A75" s="66" t="s">
        <v>123</v>
      </c>
      <c r="B75" s="53"/>
      <c r="C75" s="53"/>
      <c r="D75" s="53"/>
      <c r="E75" s="53"/>
      <c r="F75" s="53"/>
      <c r="G75" s="91"/>
      <c r="H75" s="53"/>
      <c r="I75" s="53"/>
      <c r="J75" s="53"/>
      <c r="K75" s="53"/>
    </row>
    <row r="76" spans="1:11">
      <c r="A76" s="55" t="s">
        <v>233</v>
      </c>
      <c r="B76" s="54" t="s">
        <v>210</v>
      </c>
      <c r="C76" s="68">
        <v>1431.15</v>
      </c>
      <c r="D76" s="68">
        <v>5600.6918690476195</v>
      </c>
      <c r="E76" s="68">
        <f>SUM(C76:D76)</f>
        <v>7031.8418690476192</v>
      </c>
      <c r="F76" s="68">
        <v>0</v>
      </c>
      <c r="G76" s="97">
        <v>649.12</v>
      </c>
      <c r="H76" s="97">
        <v>0</v>
      </c>
      <c r="I76" s="68">
        <v>0.12</v>
      </c>
      <c r="J76" s="68">
        <f>SUM(F76:I76)</f>
        <v>649.24</v>
      </c>
      <c r="K76" s="68">
        <f>+E76-J76</f>
        <v>6382.6018690476194</v>
      </c>
    </row>
    <row r="77" spans="1:11">
      <c r="A77" s="55" t="s">
        <v>234</v>
      </c>
      <c r="B77" s="54" t="s">
        <v>211</v>
      </c>
      <c r="C77" s="68">
        <v>1335.75</v>
      </c>
      <c r="D77" s="68">
        <v>13568.300345238093</v>
      </c>
      <c r="E77" s="97">
        <f t="shared" ref="E77:E117" si="4">SUM(C77:D77)</f>
        <v>14904.050345238093</v>
      </c>
      <c r="F77" s="116">
        <v>0</v>
      </c>
      <c r="G77" s="97">
        <v>2422.58</v>
      </c>
      <c r="H77" s="97">
        <v>0</v>
      </c>
      <c r="I77" s="69">
        <v>-0.13</v>
      </c>
      <c r="J77" s="97">
        <f t="shared" ref="J77:J117" si="5">SUM(F77:I77)</f>
        <v>2422.4499999999998</v>
      </c>
      <c r="K77" s="97">
        <f t="shared" ref="K77:K117" si="6">+E77-J77</f>
        <v>12481.600345238094</v>
      </c>
    </row>
    <row r="78" spans="1:11">
      <c r="A78" s="55" t="s">
        <v>124</v>
      </c>
      <c r="B78" s="54" t="s">
        <v>125</v>
      </c>
      <c r="C78" s="68">
        <v>1335.75</v>
      </c>
      <c r="D78" s="68">
        <v>4941.6536666666661</v>
      </c>
      <c r="E78" s="97">
        <f t="shared" si="4"/>
        <v>6277.4036666666661</v>
      </c>
      <c r="F78" s="116">
        <v>0</v>
      </c>
      <c r="G78" s="97">
        <v>513.04999999999995</v>
      </c>
      <c r="H78" s="97">
        <v>0</v>
      </c>
      <c r="I78" s="69">
        <v>-0.05</v>
      </c>
      <c r="J78" s="97">
        <f t="shared" si="5"/>
        <v>513</v>
      </c>
      <c r="K78" s="97">
        <f t="shared" si="6"/>
        <v>5764.4036666666661</v>
      </c>
    </row>
    <row r="79" spans="1:11">
      <c r="A79" s="55" t="s">
        <v>235</v>
      </c>
      <c r="B79" s="54" t="s">
        <v>212</v>
      </c>
      <c r="C79" s="68">
        <v>1095.5999999999999</v>
      </c>
      <c r="D79" s="68">
        <v>9618.8535714285699</v>
      </c>
      <c r="E79" s="97">
        <f t="shared" si="4"/>
        <v>10714.45357142857</v>
      </c>
      <c r="F79" s="116">
        <v>0</v>
      </c>
      <c r="G79" s="97">
        <v>1507.4</v>
      </c>
      <c r="H79" s="97">
        <v>0</v>
      </c>
      <c r="I79" s="68">
        <v>0.05</v>
      </c>
      <c r="J79" s="97">
        <f t="shared" si="5"/>
        <v>1507.45</v>
      </c>
      <c r="K79" s="97">
        <f t="shared" si="6"/>
        <v>9207.0035714285696</v>
      </c>
    </row>
    <row r="80" spans="1:11">
      <c r="A80" s="55" t="s">
        <v>126</v>
      </c>
      <c r="B80" s="54" t="s">
        <v>127</v>
      </c>
      <c r="C80" s="68">
        <v>1193.0999999999999</v>
      </c>
      <c r="D80" s="68">
        <v>3120.5376309523813</v>
      </c>
      <c r="E80" s="97">
        <f t="shared" si="4"/>
        <v>4313.6376309523812</v>
      </c>
      <c r="F80" s="116">
        <v>0</v>
      </c>
      <c r="G80" s="97">
        <v>235.43</v>
      </c>
      <c r="H80" s="97">
        <v>0</v>
      </c>
      <c r="I80" s="68">
        <v>0.01</v>
      </c>
      <c r="J80" s="97">
        <f t="shared" si="5"/>
        <v>235.44</v>
      </c>
      <c r="K80" s="97">
        <f t="shared" si="6"/>
        <v>4078.1976309523811</v>
      </c>
    </row>
    <row r="81" spans="1:11">
      <c r="A81" s="55" t="s">
        <v>128</v>
      </c>
      <c r="B81" s="54" t="s">
        <v>129</v>
      </c>
      <c r="C81" s="68">
        <v>1584</v>
      </c>
      <c r="D81" s="68">
        <v>2857.451964285714</v>
      </c>
      <c r="E81" s="97">
        <f t="shared" si="4"/>
        <v>4441.451964285714</v>
      </c>
      <c r="F81" s="116">
        <v>0</v>
      </c>
      <c r="G81" s="97">
        <v>206.81</v>
      </c>
      <c r="H81" s="97">
        <v>0</v>
      </c>
      <c r="I81" s="68">
        <v>0.04</v>
      </c>
      <c r="J81" s="97">
        <f t="shared" si="5"/>
        <v>206.85</v>
      </c>
      <c r="K81" s="97">
        <f t="shared" si="6"/>
        <v>4234.6019642857136</v>
      </c>
    </row>
    <row r="82" spans="1:11">
      <c r="A82" s="55" t="s">
        <v>130</v>
      </c>
      <c r="B82" s="54" t="s">
        <v>131</v>
      </c>
      <c r="C82" s="68">
        <v>221.87</v>
      </c>
      <c r="D82" s="68">
        <v>671.16248972602727</v>
      </c>
      <c r="E82" s="97">
        <f t="shared" si="4"/>
        <v>893.03248972602728</v>
      </c>
      <c r="F82" s="116">
        <v>0</v>
      </c>
      <c r="G82" s="97">
        <v>31.94</v>
      </c>
      <c r="H82" s="97">
        <v>0</v>
      </c>
      <c r="I82" s="68">
        <v>0.09</v>
      </c>
      <c r="J82" s="97">
        <f t="shared" si="5"/>
        <v>32.03</v>
      </c>
      <c r="K82" s="97">
        <f t="shared" si="6"/>
        <v>861.00248972602731</v>
      </c>
    </row>
    <row r="83" spans="1:11">
      <c r="A83" s="55" t="s">
        <v>248</v>
      </c>
      <c r="B83" s="54" t="s">
        <v>213</v>
      </c>
      <c r="C83" s="68">
        <v>1335.75</v>
      </c>
      <c r="D83" s="68">
        <v>6266.7019047619042</v>
      </c>
      <c r="E83" s="97">
        <f t="shared" si="4"/>
        <v>7602.4519047619042</v>
      </c>
      <c r="F83" s="116">
        <v>0</v>
      </c>
      <c r="G83" s="97">
        <v>791.38</v>
      </c>
      <c r="H83" s="97">
        <v>0</v>
      </c>
      <c r="I83" s="69">
        <v>-0.13</v>
      </c>
      <c r="J83" s="97">
        <f t="shared" si="5"/>
        <v>791.25</v>
      </c>
      <c r="K83" s="97">
        <f t="shared" si="6"/>
        <v>6811.2019047619042</v>
      </c>
    </row>
    <row r="84" spans="1:11">
      <c r="A84" s="55" t="s">
        <v>236</v>
      </c>
      <c r="B84" s="54" t="s">
        <v>214</v>
      </c>
      <c r="C84" s="68">
        <v>1335.75</v>
      </c>
      <c r="D84" s="68">
        <v>11166.53386904762</v>
      </c>
      <c r="E84" s="97">
        <f t="shared" si="4"/>
        <v>12502.28386904762</v>
      </c>
      <c r="F84" s="116">
        <v>0</v>
      </c>
      <c r="G84" s="97">
        <v>1857.68</v>
      </c>
      <c r="H84" s="97">
        <v>0</v>
      </c>
      <c r="I84" s="69">
        <v>0</v>
      </c>
      <c r="J84" s="97">
        <f t="shared" si="5"/>
        <v>1857.68</v>
      </c>
      <c r="K84" s="97">
        <f t="shared" si="6"/>
        <v>10644.60386904762</v>
      </c>
    </row>
    <row r="85" spans="1:11">
      <c r="A85" s="55" t="s">
        <v>132</v>
      </c>
      <c r="B85" s="54" t="s">
        <v>133</v>
      </c>
      <c r="C85" s="68">
        <v>216.71</v>
      </c>
      <c r="D85" s="68">
        <v>914.54143212951431</v>
      </c>
      <c r="E85" s="97">
        <f t="shared" si="4"/>
        <v>1131.2514321295143</v>
      </c>
      <c r="F85" s="116">
        <v>0</v>
      </c>
      <c r="G85" s="97">
        <v>47.51</v>
      </c>
      <c r="H85" s="97">
        <v>0</v>
      </c>
      <c r="I85" s="68">
        <v>-0.06</v>
      </c>
      <c r="J85" s="97">
        <f t="shared" si="5"/>
        <v>47.449999999999996</v>
      </c>
      <c r="K85" s="97">
        <f t="shared" si="6"/>
        <v>1083.8014321295143</v>
      </c>
    </row>
    <row r="86" spans="1:11">
      <c r="A86" s="55" t="s">
        <v>134</v>
      </c>
      <c r="B86" s="54" t="s">
        <v>135</v>
      </c>
      <c r="C86" s="68">
        <v>419.55</v>
      </c>
      <c r="D86" s="68">
        <v>531.4201030658835</v>
      </c>
      <c r="E86" s="97">
        <f t="shared" si="4"/>
        <v>950.97010306588345</v>
      </c>
      <c r="F86" s="116">
        <v>0</v>
      </c>
      <c r="G86" s="97">
        <v>22.99</v>
      </c>
      <c r="H86" s="97">
        <v>0</v>
      </c>
      <c r="I86" s="69">
        <v>-0.02</v>
      </c>
      <c r="J86" s="97">
        <f t="shared" si="5"/>
        <v>22.97</v>
      </c>
      <c r="K86" s="97">
        <f t="shared" si="6"/>
        <v>928.00010306588342</v>
      </c>
    </row>
    <row r="87" spans="1:11">
      <c r="A87" s="55" t="s">
        <v>136</v>
      </c>
      <c r="B87" s="54" t="s">
        <v>137</v>
      </c>
      <c r="C87" s="68">
        <v>1584</v>
      </c>
      <c r="D87" s="68">
        <v>4388.2257142857134</v>
      </c>
      <c r="E87" s="97">
        <f t="shared" si="4"/>
        <v>5972.2257142857134</v>
      </c>
      <c r="F87" s="116">
        <v>0</v>
      </c>
      <c r="G87" s="97">
        <v>413.88</v>
      </c>
      <c r="H87" s="97">
        <v>0</v>
      </c>
      <c r="I87" s="68">
        <v>-0.05</v>
      </c>
      <c r="J87" s="97">
        <f t="shared" si="5"/>
        <v>413.83</v>
      </c>
      <c r="K87" s="97">
        <f t="shared" si="6"/>
        <v>5558.3957142857134</v>
      </c>
    </row>
    <row r="88" spans="1:11">
      <c r="A88" s="55" t="s">
        <v>138</v>
      </c>
      <c r="B88" s="54" t="s">
        <v>139</v>
      </c>
      <c r="C88" s="68">
        <v>255.66</v>
      </c>
      <c r="D88" s="68">
        <v>277.45351194647981</v>
      </c>
      <c r="E88" s="97">
        <f t="shared" si="4"/>
        <v>533.11351194647978</v>
      </c>
      <c r="F88" s="116">
        <v>0</v>
      </c>
      <c r="G88" s="97">
        <v>6.74</v>
      </c>
      <c r="H88" s="97">
        <v>0</v>
      </c>
      <c r="I88" s="68">
        <v>-0.03</v>
      </c>
      <c r="J88" s="97">
        <f t="shared" si="5"/>
        <v>6.71</v>
      </c>
      <c r="K88" s="97">
        <f t="shared" si="6"/>
        <v>526.40351194647974</v>
      </c>
    </row>
    <row r="89" spans="1:11">
      <c r="A89" s="55" t="s">
        <v>140</v>
      </c>
      <c r="B89" s="54" t="s">
        <v>141</v>
      </c>
      <c r="C89" s="68">
        <v>1193.0999999999999</v>
      </c>
      <c r="D89" s="68">
        <v>1723.4839166666666</v>
      </c>
      <c r="E89" s="97">
        <f t="shared" si="4"/>
        <v>2916.5839166666665</v>
      </c>
      <c r="F89" s="116">
        <v>0</v>
      </c>
      <c r="G89" s="97">
        <v>99.28</v>
      </c>
      <c r="H89" s="97">
        <v>0</v>
      </c>
      <c r="I89" s="69">
        <v>-0.1</v>
      </c>
      <c r="J89" s="97">
        <f t="shared" si="5"/>
        <v>99.18</v>
      </c>
      <c r="K89" s="97">
        <f t="shared" si="6"/>
        <v>2817.4039166666666</v>
      </c>
    </row>
    <row r="90" spans="1:11">
      <c r="A90" s="55" t="s">
        <v>237</v>
      </c>
      <c r="B90" s="54" t="s">
        <v>215</v>
      </c>
      <c r="C90" s="68">
        <v>1335.75</v>
      </c>
      <c r="D90" s="68">
        <v>9644.8467142857135</v>
      </c>
      <c r="E90" s="97">
        <f t="shared" si="4"/>
        <v>10980.596714285713</v>
      </c>
      <c r="F90" s="116">
        <v>0</v>
      </c>
      <c r="G90" s="97">
        <v>1512.95</v>
      </c>
      <c r="H90" s="97">
        <v>0</v>
      </c>
      <c r="I90" s="69">
        <v>-0.15</v>
      </c>
      <c r="J90" s="97">
        <f t="shared" si="5"/>
        <v>1512.8</v>
      </c>
      <c r="K90" s="97">
        <f t="shared" si="6"/>
        <v>9467.7967142857142</v>
      </c>
    </row>
    <row r="91" spans="1:11">
      <c r="A91" s="55" t="s">
        <v>249</v>
      </c>
      <c r="B91" s="54" t="s">
        <v>216</v>
      </c>
      <c r="C91" s="68">
        <v>1335.75</v>
      </c>
      <c r="D91" s="68">
        <v>6819.0667380952391</v>
      </c>
      <c r="E91" s="97">
        <f t="shared" si="4"/>
        <v>8154.8167380952391</v>
      </c>
      <c r="F91" s="116">
        <v>0</v>
      </c>
      <c r="G91" s="97">
        <v>909.36</v>
      </c>
      <c r="H91" s="97">
        <v>0</v>
      </c>
      <c r="I91" s="68">
        <v>0.06</v>
      </c>
      <c r="J91" s="97">
        <f t="shared" si="5"/>
        <v>909.42</v>
      </c>
      <c r="K91" s="97">
        <f t="shared" si="6"/>
        <v>7245.396738095239</v>
      </c>
    </row>
    <row r="92" spans="1:11">
      <c r="A92" s="55" t="s">
        <v>238</v>
      </c>
      <c r="B92" s="54" t="s">
        <v>217</v>
      </c>
      <c r="C92" s="68">
        <v>1584</v>
      </c>
      <c r="D92" s="68">
        <v>6641.5871428571445</v>
      </c>
      <c r="E92" s="97">
        <f t="shared" si="4"/>
        <v>8225.5871428571445</v>
      </c>
      <c r="F92" s="116">
        <v>0</v>
      </c>
      <c r="G92" s="97">
        <v>871.45</v>
      </c>
      <c r="H92" s="97">
        <v>0</v>
      </c>
      <c r="I92" s="68">
        <v>-0.06</v>
      </c>
      <c r="J92" s="97">
        <f t="shared" si="5"/>
        <v>871.3900000000001</v>
      </c>
      <c r="K92" s="97">
        <f t="shared" si="6"/>
        <v>7354.1971428571442</v>
      </c>
    </row>
    <row r="93" spans="1:11">
      <c r="A93" s="55" t="s">
        <v>142</v>
      </c>
      <c r="B93" s="54" t="s">
        <v>143</v>
      </c>
      <c r="C93" s="68">
        <v>783.38</v>
      </c>
      <c r="D93" s="68">
        <v>2168.0112641226351</v>
      </c>
      <c r="E93" s="97">
        <f t="shared" si="4"/>
        <v>2951.3912641226352</v>
      </c>
      <c r="F93" s="116">
        <v>0</v>
      </c>
      <c r="G93" s="97">
        <v>131.80000000000001</v>
      </c>
      <c r="H93" s="97">
        <v>0</v>
      </c>
      <c r="I93" s="68">
        <v>0.19</v>
      </c>
      <c r="J93" s="97">
        <f t="shared" si="5"/>
        <v>131.99</v>
      </c>
      <c r="K93" s="97">
        <f t="shared" si="6"/>
        <v>2819.4012641226354</v>
      </c>
    </row>
    <row r="94" spans="1:11">
      <c r="A94" s="55" t="s">
        <v>144</v>
      </c>
      <c r="B94" s="54" t="s">
        <v>145</v>
      </c>
      <c r="C94" s="68">
        <v>1406.29</v>
      </c>
      <c r="D94" s="68">
        <v>2183.4867857142854</v>
      </c>
      <c r="E94" s="97">
        <f t="shared" si="4"/>
        <v>3589.7767857142853</v>
      </c>
      <c r="F94" s="116">
        <v>0</v>
      </c>
      <c r="G94" s="97">
        <v>133.47999999999999</v>
      </c>
      <c r="H94" s="97">
        <v>0</v>
      </c>
      <c r="I94" s="68">
        <v>0.1</v>
      </c>
      <c r="J94" s="97">
        <f t="shared" si="5"/>
        <v>133.57999999999998</v>
      </c>
      <c r="K94" s="97">
        <f t="shared" si="6"/>
        <v>3456.1967857142854</v>
      </c>
    </row>
    <row r="95" spans="1:11">
      <c r="A95" s="55" t="s">
        <v>146</v>
      </c>
      <c r="B95" s="54" t="s">
        <v>147</v>
      </c>
      <c r="C95" s="68">
        <v>113.03</v>
      </c>
      <c r="D95" s="68">
        <v>20.81849315068493</v>
      </c>
      <c r="E95" s="97">
        <f t="shared" si="4"/>
        <v>133.84849315068493</v>
      </c>
      <c r="F95" s="116">
        <v>0</v>
      </c>
      <c r="G95" s="97">
        <v>0.4</v>
      </c>
      <c r="H95" s="97">
        <v>0</v>
      </c>
      <c r="I95" s="68">
        <v>0.05</v>
      </c>
      <c r="J95" s="97">
        <f t="shared" si="5"/>
        <v>0.45</v>
      </c>
      <c r="K95" s="97">
        <f t="shared" si="6"/>
        <v>133.39849315068494</v>
      </c>
    </row>
    <row r="96" spans="1:11" s="4" customFormat="1">
      <c r="A96" s="55" t="s">
        <v>148</v>
      </c>
      <c r="B96" s="54" t="s">
        <v>149</v>
      </c>
      <c r="C96" s="68">
        <v>1193.0999999999999</v>
      </c>
      <c r="D96" s="68">
        <v>3136.8584047619047</v>
      </c>
      <c r="E96" s="97">
        <f t="shared" si="4"/>
        <v>4329.9584047619046</v>
      </c>
      <c r="F96" s="116">
        <v>0</v>
      </c>
      <c r="G96" s="97">
        <v>237.21</v>
      </c>
      <c r="H96" s="97">
        <v>0</v>
      </c>
      <c r="I96" s="69">
        <v>-0.05</v>
      </c>
      <c r="J96" s="97">
        <f t="shared" si="5"/>
        <v>237.16</v>
      </c>
      <c r="K96" s="97">
        <f t="shared" si="6"/>
        <v>4092.7984047619047</v>
      </c>
    </row>
    <row r="97" spans="1:11">
      <c r="A97" s="55" t="s">
        <v>150</v>
      </c>
      <c r="B97" s="54" t="s">
        <v>151</v>
      </c>
      <c r="C97" s="68">
        <v>1584</v>
      </c>
      <c r="D97" s="68">
        <v>5628.6862500000007</v>
      </c>
      <c r="E97" s="97">
        <f t="shared" si="4"/>
        <v>7212.6862500000007</v>
      </c>
      <c r="F97" s="116">
        <v>0</v>
      </c>
      <c r="G97" s="97">
        <v>655.1</v>
      </c>
      <c r="H97" s="97">
        <v>0</v>
      </c>
      <c r="I97" s="68">
        <v>-0.01</v>
      </c>
      <c r="J97" s="97">
        <f t="shared" si="5"/>
        <v>655.09</v>
      </c>
      <c r="K97" s="97">
        <f t="shared" si="6"/>
        <v>6557.5962500000005</v>
      </c>
    </row>
    <row r="98" spans="1:11">
      <c r="A98" s="55" t="s">
        <v>239</v>
      </c>
      <c r="B98" s="54" t="s">
        <v>218</v>
      </c>
      <c r="C98" s="68">
        <v>1335.75</v>
      </c>
      <c r="D98" s="68">
        <v>6122.71425</v>
      </c>
      <c r="E98" s="97">
        <f t="shared" si="4"/>
        <v>7458.46425</v>
      </c>
      <c r="F98" s="116">
        <v>0</v>
      </c>
      <c r="G98" s="97">
        <v>760.62</v>
      </c>
      <c r="H98" s="97">
        <v>0</v>
      </c>
      <c r="I98" s="68">
        <v>0.04</v>
      </c>
      <c r="J98" s="97">
        <f t="shared" si="5"/>
        <v>760.66</v>
      </c>
      <c r="K98" s="97">
        <f t="shared" si="6"/>
        <v>6697.8042500000001</v>
      </c>
    </row>
    <row r="99" spans="1:11" s="4" customFormat="1">
      <c r="A99" s="55" t="s">
        <v>152</v>
      </c>
      <c r="B99" s="54" t="s">
        <v>153</v>
      </c>
      <c r="C99" s="68">
        <v>1095.5999999999999</v>
      </c>
      <c r="D99" s="68">
        <v>9356.6214285714286</v>
      </c>
      <c r="E99" s="97">
        <f t="shared" si="4"/>
        <v>10452.221428571429</v>
      </c>
      <c r="F99" s="116">
        <v>0</v>
      </c>
      <c r="G99" s="97">
        <v>1451.38</v>
      </c>
      <c r="H99" s="97">
        <v>0</v>
      </c>
      <c r="I99" s="68">
        <v>-0.16</v>
      </c>
      <c r="J99" s="97">
        <f t="shared" si="5"/>
        <v>1451.22</v>
      </c>
      <c r="K99" s="97">
        <f t="shared" si="6"/>
        <v>9001.0014285714296</v>
      </c>
    </row>
    <row r="100" spans="1:11">
      <c r="A100" s="55" t="s">
        <v>154</v>
      </c>
      <c r="B100" s="54" t="s">
        <v>155</v>
      </c>
      <c r="C100" s="68">
        <v>90.3</v>
      </c>
      <c r="D100" s="68">
        <v>46.710381604696678</v>
      </c>
      <c r="E100" s="97">
        <f t="shared" si="4"/>
        <v>137.01038160469668</v>
      </c>
      <c r="F100" s="116">
        <v>0</v>
      </c>
      <c r="G100" s="97">
        <v>0.9</v>
      </c>
      <c r="H100" s="97">
        <v>0</v>
      </c>
      <c r="I100" s="69">
        <v>-0.09</v>
      </c>
      <c r="J100" s="97">
        <f t="shared" si="5"/>
        <v>0.81</v>
      </c>
      <c r="K100" s="97">
        <f t="shared" si="6"/>
        <v>136.20038160469667</v>
      </c>
    </row>
    <row r="101" spans="1:11">
      <c r="A101" s="55" t="s">
        <v>156</v>
      </c>
      <c r="B101" s="54" t="s">
        <v>219</v>
      </c>
      <c r="C101" s="68">
        <v>60.2</v>
      </c>
      <c r="D101" s="68">
        <v>8.8378082191780862</v>
      </c>
      <c r="E101" s="97">
        <f t="shared" si="4"/>
        <v>69.037808219178089</v>
      </c>
      <c r="F101" s="116">
        <v>0</v>
      </c>
      <c r="G101" s="97">
        <v>0.17</v>
      </c>
      <c r="H101" s="97">
        <v>0</v>
      </c>
      <c r="I101" s="68">
        <v>7.0000000000000007E-2</v>
      </c>
      <c r="J101" s="97">
        <f t="shared" si="5"/>
        <v>0.24000000000000002</v>
      </c>
      <c r="K101" s="97">
        <f t="shared" si="6"/>
        <v>68.797808219178094</v>
      </c>
    </row>
    <row r="102" spans="1:11">
      <c r="A102" s="55" t="s">
        <v>157</v>
      </c>
      <c r="B102" s="54" t="s">
        <v>158</v>
      </c>
      <c r="C102" s="68">
        <v>1584</v>
      </c>
      <c r="D102" s="68">
        <v>9346.6283928571429</v>
      </c>
      <c r="E102" s="97">
        <f t="shared" si="4"/>
        <v>10930.628392857143</v>
      </c>
      <c r="F102" s="116">
        <v>0</v>
      </c>
      <c r="G102" s="97">
        <v>1449.25</v>
      </c>
      <c r="H102" s="97">
        <v>0</v>
      </c>
      <c r="I102" s="68">
        <v>-0.02</v>
      </c>
      <c r="J102" s="97">
        <f t="shared" si="5"/>
        <v>1449.23</v>
      </c>
      <c r="K102" s="97">
        <f t="shared" si="6"/>
        <v>9481.3983928571433</v>
      </c>
    </row>
    <row r="103" spans="1:11">
      <c r="A103" s="55" t="s">
        <v>159</v>
      </c>
      <c r="B103" s="54" t="s">
        <v>160</v>
      </c>
      <c r="C103" s="68">
        <v>1349.01</v>
      </c>
      <c r="D103" s="68">
        <v>7638.1358772015647</v>
      </c>
      <c r="E103" s="97">
        <f t="shared" si="4"/>
        <v>8987.1458772015649</v>
      </c>
      <c r="F103" s="116">
        <v>0</v>
      </c>
      <c r="G103" s="97">
        <v>1084.32</v>
      </c>
      <c r="H103" s="97">
        <v>0</v>
      </c>
      <c r="I103" s="68">
        <v>-0.17</v>
      </c>
      <c r="J103" s="97">
        <f t="shared" si="5"/>
        <v>1084.1499999999999</v>
      </c>
      <c r="K103" s="97">
        <f t="shared" si="6"/>
        <v>7902.9958772015652</v>
      </c>
    </row>
    <row r="104" spans="1:11">
      <c r="A104" s="55" t="s">
        <v>240</v>
      </c>
      <c r="B104" s="54" t="s">
        <v>220</v>
      </c>
      <c r="C104" s="68">
        <v>1335.75</v>
      </c>
      <c r="D104" s="68">
        <v>7850.7947857142826</v>
      </c>
      <c r="E104" s="97">
        <f t="shared" si="4"/>
        <v>9186.5447857142826</v>
      </c>
      <c r="F104" s="116">
        <v>0</v>
      </c>
      <c r="G104" s="97">
        <v>1129.74</v>
      </c>
      <c r="H104" s="97">
        <v>0</v>
      </c>
      <c r="I104" s="69">
        <v>0</v>
      </c>
      <c r="J104" s="97">
        <f t="shared" si="5"/>
        <v>1129.74</v>
      </c>
      <c r="K104" s="97">
        <f t="shared" si="6"/>
        <v>8056.8047857142828</v>
      </c>
    </row>
    <row r="105" spans="1:11">
      <c r="A105" s="55" t="s">
        <v>161</v>
      </c>
      <c r="B105" s="54" t="s">
        <v>162</v>
      </c>
      <c r="C105" s="68">
        <v>265.38</v>
      </c>
      <c r="D105" s="68">
        <v>524.05895468914639</v>
      </c>
      <c r="E105" s="97">
        <f t="shared" si="4"/>
        <v>789.43895468914639</v>
      </c>
      <c r="F105" s="116">
        <v>0</v>
      </c>
      <c r="G105" s="97">
        <v>22.52</v>
      </c>
      <c r="H105" s="97">
        <v>0</v>
      </c>
      <c r="I105" s="69">
        <v>-0.08</v>
      </c>
      <c r="J105" s="97">
        <f t="shared" si="5"/>
        <v>22.44</v>
      </c>
      <c r="K105" s="97">
        <f t="shared" si="6"/>
        <v>766.99895468914633</v>
      </c>
    </row>
    <row r="106" spans="1:11">
      <c r="A106" s="55" t="s">
        <v>163</v>
      </c>
      <c r="B106" s="54" t="s">
        <v>164</v>
      </c>
      <c r="C106" s="68">
        <v>99.33</v>
      </c>
      <c r="D106" s="68">
        <v>8.7291780821917797</v>
      </c>
      <c r="E106" s="97">
        <f t="shared" si="4"/>
        <v>108.05917808219178</v>
      </c>
      <c r="F106" s="116">
        <v>0</v>
      </c>
      <c r="G106" s="97">
        <v>0.17</v>
      </c>
      <c r="H106" s="97">
        <v>0</v>
      </c>
      <c r="I106" s="69">
        <v>0.09</v>
      </c>
      <c r="J106" s="97">
        <f t="shared" si="5"/>
        <v>0.26</v>
      </c>
      <c r="K106" s="97">
        <f t="shared" si="6"/>
        <v>107.79917808219177</v>
      </c>
    </row>
    <row r="107" spans="1:11">
      <c r="A107" s="55" t="s">
        <v>165</v>
      </c>
      <c r="B107" s="54" t="s">
        <v>166</v>
      </c>
      <c r="C107" s="68">
        <v>317.94</v>
      </c>
      <c r="D107" s="68">
        <v>408.61280600972174</v>
      </c>
      <c r="E107" s="97">
        <f t="shared" si="4"/>
        <v>726.55280600972173</v>
      </c>
      <c r="F107" s="116">
        <v>0</v>
      </c>
      <c r="G107" s="97">
        <v>15.13</v>
      </c>
      <c r="H107" s="97">
        <v>0</v>
      </c>
      <c r="I107" s="68">
        <v>0.02</v>
      </c>
      <c r="J107" s="97">
        <f t="shared" si="5"/>
        <v>15.15</v>
      </c>
      <c r="K107" s="97">
        <f t="shared" si="6"/>
        <v>711.40280600972176</v>
      </c>
    </row>
    <row r="108" spans="1:11" ht="12" customHeight="1">
      <c r="A108" s="55" t="s">
        <v>167</v>
      </c>
      <c r="B108" s="54" t="s">
        <v>168</v>
      </c>
      <c r="C108" s="68">
        <v>1335.75</v>
      </c>
      <c r="D108" s="68">
        <v>3111.9088809523801</v>
      </c>
      <c r="E108" s="97">
        <f t="shared" si="4"/>
        <v>4447.6588809523801</v>
      </c>
      <c r="F108" s="116">
        <v>0</v>
      </c>
      <c r="G108" s="97">
        <v>234.49</v>
      </c>
      <c r="H108" s="97">
        <v>0</v>
      </c>
      <c r="I108" s="68">
        <v>0.17</v>
      </c>
      <c r="J108" s="97">
        <f t="shared" si="5"/>
        <v>234.66</v>
      </c>
      <c r="K108" s="97">
        <f t="shared" si="6"/>
        <v>4212.9988809523802</v>
      </c>
    </row>
    <row r="109" spans="1:11" s="75" customFormat="1" ht="12" customHeight="1">
      <c r="A109" s="74"/>
      <c r="B109" s="75" t="s">
        <v>251</v>
      </c>
      <c r="C109" s="97">
        <v>0</v>
      </c>
      <c r="D109" s="68">
        <v>0</v>
      </c>
      <c r="E109" s="97">
        <f t="shared" si="4"/>
        <v>0</v>
      </c>
      <c r="F109" s="116">
        <v>0</v>
      </c>
      <c r="G109" s="97">
        <v>0</v>
      </c>
      <c r="H109" s="97">
        <v>0</v>
      </c>
      <c r="I109" s="97">
        <v>0</v>
      </c>
      <c r="J109" s="97">
        <f t="shared" si="5"/>
        <v>0</v>
      </c>
      <c r="K109" s="97">
        <f t="shared" si="6"/>
        <v>0</v>
      </c>
    </row>
    <row r="110" spans="1:11">
      <c r="A110" s="55" t="s">
        <v>241</v>
      </c>
      <c r="B110" s="54" t="s">
        <v>222</v>
      </c>
      <c r="C110" s="68">
        <v>1335.75</v>
      </c>
      <c r="D110" s="68">
        <v>7045.3074285714283</v>
      </c>
      <c r="E110" s="97">
        <f t="shared" si="4"/>
        <v>8381.0574285714283</v>
      </c>
      <c r="F110" s="116">
        <v>0</v>
      </c>
      <c r="G110" s="97">
        <v>957.69</v>
      </c>
      <c r="H110" s="97">
        <v>0</v>
      </c>
      <c r="I110" s="68">
        <v>-0.03</v>
      </c>
      <c r="J110" s="97">
        <f t="shared" si="5"/>
        <v>957.66000000000008</v>
      </c>
      <c r="K110" s="97">
        <f t="shared" si="6"/>
        <v>7423.3974285714285</v>
      </c>
    </row>
    <row r="111" spans="1:11">
      <c r="A111" s="55" t="s">
        <v>169</v>
      </c>
      <c r="B111" s="54" t="s">
        <v>170</v>
      </c>
      <c r="C111" s="68">
        <v>822.46</v>
      </c>
      <c r="D111" s="68">
        <v>5655.4892857142868</v>
      </c>
      <c r="E111" s="97">
        <f t="shared" si="4"/>
        <v>6477.9492857142868</v>
      </c>
      <c r="F111" s="116">
        <v>0</v>
      </c>
      <c r="G111" s="97">
        <v>660.82</v>
      </c>
      <c r="H111" s="97">
        <v>0</v>
      </c>
      <c r="I111" s="69">
        <v>-7.0000000000000007E-2</v>
      </c>
      <c r="J111" s="97">
        <f t="shared" si="5"/>
        <v>660.75</v>
      </c>
      <c r="K111" s="97">
        <f t="shared" si="6"/>
        <v>5817.1992857142868</v>
      </c>
    </row>
    <row r="112" spans="1:11">
      <c r="A112" s="55" t="s">
        <v>171</v>
      </c>
      <c r="B112" s="54" t="s">
        <v>172</v>
      </c>
      <c r="C112" s="68">
        <v>1584</v>
      </c>
      <c r="D112" s="68">
        <v>4540.9460714285724</v>
      </c>
      <c r="E112" s="97">
        <f t="shared" si="4"/>
        <v>6124.9460714285724</v>
      </c>
      <c r="F112" s="116">
        <v>0</v>
      </c>
      <c r="G112" s="97">
        <v>441.24</v>
      </c>
      <c r="H112" s="97">
        <v>0</v>
      </c>
      <c r="I112" s="68">
        <v>-0.09</v>
      </c>
      <c r="J112" s="97">
        <f t="shared" si="5"/>
        <v>441.15000000000003</v>
      </c>
      <c r="K112" s="97">
        <f t="shared" si="6"/>
        <v>5683.7960714285728</v>
      </c>
    </row>
    <row r="113" spans="1:11">
      <c r="A113" s="55" t="s">
        <v>242</v>
      </c>
      <c r="B113" s="54" t="s">
        <v>243</v>
      </c>
      <c r="C113" s="68">
        <v>1335.75</v>
      </c>
      <c r="D113" s="68">
        <v>5116.5154166666653</v>
      </c>
      <c r="E113" s="97">
        <f t="shared" si="4"/>
        <v>6452.2654166666653</v>
      </c>
      <c r="F113" s="116">
        <v>0</v>
      </c>
      <c r="G113" s="97">
        <v>545.70000000000005</v>
      </c>
      <c r="H113" s="97">
        <v>0</v>
      </c>
      <c r="I113" s="69">
        <v>-0.03</v>
      </c>
      <c r="J113" s="97">
        <f t="shared" si="5"/>
        <v>545.67000000000007</v>
      </c>
      <c r="K113" s="97">
        <f t="shared" si="6"/>
        <v>5906.5954166666652</v>
      </c>
    </row>
    <row r="114" spans="1:11">
      <c r="A114" s="55" t="s">
        <v>173</v>
      </c>
      <c r="B114" s="54" t="s">
        <v>174</v>
      </c>
      <c r="C114" s="68">
        <v>229.44</v>
      </c>
      <c r="D114" s="68">
        <v>296.30099999999999</v>
      </c>
      <c r="E114" s="97">
        <f t="shared" si="4"/>
        <v>525.74099999999999</v>
      </c>
      <c r="F114" s="116">
        <v>0</v>
      </c>
      <c r="G114" s="97">
        <v>7.95</v>
      </c>
      <c r="H114" s="97">
        <v>0</v>
      </c>
      <c r="I114" s="68">
        <v>-0.01</v>
      </c>
      <c r="J114" s="97">
        <f t="shared" si="5"/>
        <v>7.94</v>
      </c>
      <c r="K114" s="97">
        <f t="shared" si="6"/>
        <v>517.80099999999993</v>
      </c>
    </row>
    <row r="115" spans="1:11">
      <c r="A115" s="55" t="s">
        <v>175</v>
      </c>
      <c r="B115" s="54" t="s">
        <v>176</v>
      </c>
      <c r="C115" s="68">
        <v>419.55</v>
      </c>
      <c r="D115" s="68">
        <v>445.49667325505533</v>
      </c>
      <c r="E115" s="97">
        <f t="shared" si="4"/>
        <v>865.04667325505534</v>
      </c>
      <c r="F115" s="116">
        <v>0</v>
      </c>
      <c r="G115" s="97">
        <v>17.489999999999998</v>
      </c>
      <c r="H115" s="97">
        <v>0</v>
      </c>
      <c r="I115" s="68">
        <v>0.16</v>
      </c>
      <c r="J115" s="97">
        <f t="shared" si="5"/>
        <v>17.649999999999999</v>
      </c>
      <c r="K115" s="97">
        <f t="shared" si="6"/>
        <v>847.39667325505536</v>
      </c>
    </row>
    <row r="116" spans="1:11">
      <c r="A116" s="55" t="s">
        <v>177</v>
      </c>
      <c r="B116" s="54" t="s">
        <v>178</v>
      </c>
      <c r="C116" s="68">
        <v>1584</v>
      </c>
      <c r="D116" s="68">
        <v>3353.5935714285715</v>
      </c>
      <c r="E116" s="97">
        <f t="shared" si="4"/>
        <v>4937.5935714285715</v>
      </c>
      <c r="F116" s="116">
        <v>0</v>
      </c>
      <c r="G116" s="97">
        <v>260.79000000000002</v>
      </c>
      <c r="H116" s="97">
        <v>0</v>
      </c>
      <c r="I116" s="68">
        <v>0</v>
      </c>
      <c r="J116" s="97">
        <f t="shared" si="5"/>
        <v>260.79000000000002</v>
      </c>
      <c r="K116" s="97">
        <f t="shared" si="6"/>
        <v>4676.8035714285716</v>
      </c>
    </row>
    <row r="117" spans="1:11">
      <c r="A117" s="55" t="s">
        <v>244</v>
      </c>
      <c r="B117" s="54" t="s">
        <v>223</v>
      </c>
      <c r="C117" s="68">
        <v>1584</v>
      </c>
      <c r="D117" s="68">
        <v>11840.117678571429</v>
      </c>
      <c r="E117" s="97">
        <f t="shared" si="4"/>
        <v>13424.117678571429</v>
      </c>
      <c r="F117" s="116">
        <v>0</v>
      </c>
      <c r="G117" s="97">
        <v>2016.11</v>
      </c>
      <c r="H117" s="97">
        <v>0</v>
      </c>
      <c r="I117" s="68">
        <v>0.01</v>
      </c>
      <c r="J117" s="97">
        <f t="shared" si="5"/>
        <v>2016.12</v>
      </c>
      <c r="K117" s="97">
        <f t="shared" si="6"/>
        <v>11407.997678571428</v>
      </c>
    </row>
    <row r="118" spans="1:11">
      <c r="A118" s="71" t="s">
        <v>121</v>
      </c>
      <c r="B118" s="61"/>
      <c r="C118" s="61" t="s">
        <v>122</v>
      </c>
      <c r="D118" s="95" t="s">
        <v>122</v>
      </c>
      <c r="E118" s="95" t="s">
        <v>122</v>
      </c>
      <c r="F118" s="95" t="s">
        <v>122</v>
      </c>
      <c r="G118" s="95" t="s">
        <v>122</v>
      </c>
      <c r="H118" s="95" t="s">
        <v>122</v>
      </c>
      <c r="I118" s="95" t="s">
        <v>122</v>
      </c>
      <c r="J118" s="95" t="s">
        <v>122</v>
      </c>
      <c r="K118" s="95" t="s">
        <v>122</v>
      </c>
    </row>
    <row r="119" spans="1:11" ht="15">
      <c r="A119" s="53"/>
      <c r="B119" s="53"/>
      <c r="C119" s="73">
        <f>SUM(C76:C118)</f>
        <v>41637</v>
      </c>
      <c r="D119" s="99">
        <f t="shared" ref="D119:J119" si="7">SUM(D76:D118)</f>
        <v>184607.89365177415</v>
      </c>
      <c r="E119" s="99">
        <f t="shared" si="7"/>
        <v>226244.89365177409</v>
      </c>
      <c r="F119" s="99">
        <f t="shared" ref="F119" si="8">SUM(F76:F118)</f>
        <v>0</v>
      </c>
      <c r="G119" s="99">
        <f t="shared" ref="G119" si="9">SUM(G76:G118)</f>
        <v>24314.020000000008</v>
      </c>
      <c r="H119" s="99">
        <f>SUM(H76:H118)</f>
        <v>0</v>
      </c>
      <c r="I119" s="99">
        <f>SUM(I76:I118)</f>
        <v>-0.31999999999999995</v>
      </c>
      <c r="J119" s="99">
        <f t="shared" si="7"/>
        <v>24313.699999999997</v>
      </c>
      <c r="K119" s="99">
        <f>SUM(K76:K118)</f>
        <v>201931.19365177423</v>
      </c>
    </row>
    <row r="120" spans="1:11">
      <c r="A120" s="51"/>
      <c r="B120" s="50"/>
      <c r="C120" s="50"/>
      <c r="D120" s="50"/>
      <c r="E120" s="50"/>
      <c r="F120" s="50"/>
      <c r="I120" s="50"/>
      <c r="J120" s="50"/>
      <c r="K120" s="101"/>
    </row>
    <row r="121" spans="1:11">
      <c r="A121" s="70"/>
      <c r="B121" s="61"/>
      <c r="C121" s="61" t="s">
        <v>179</v>
      </c>
      <c r="D121" s="61" t="s">
        <v>179</v>
      </c>
      <c r="E121" s="61" t="s">
        <v>179</v>
      </c>
      <c r="F121" s="61" t="s">
        <v>179</v>
      </c>
      <c r="G121" s="95" t="s">
        <v>179</v>
      </c>
      <c r="H121" s="95" t="s">
        <v>179</v>
      </c>
      <c r="I121" s="61" t="s">
        <v>179</v>
      </c>
      <c r="J121" s="61" t="s">
        <v>179</v>
      </c>
      <c r="K121" s="61" t="s">
        <v>179</v>
      </c>
    </row>
    <row r="122" spans="1:11">
      <c r="A122" s="71" t="s">
        <v>180</v>
      </c>
      <c r="B122" s="54" t="s">
        <v>181</v>
      </c>
      <c r="C122" s="73">
        <f>+C119+C73</f>
        <v>179750.84917808222</v>
      </c>
      <c r="D122" s="99">
        <f t="shared" ref="D122:J122" si="10">+D119+D73</f>
        <v>184607.89365177415</v>
      </c>
      <c r="E122" s="99">
        <f t="shared" si="10"/>
        <v>364358.74282985635</v>
      </c>
      <c r="F122" s="99">
        <f>+F119+F73</f>
        <v>7844.28</v>
      </c>
      <c r="G122" s="99">
        <f t="shared" ref="G122" si="11">+G119+G73</f>
        <v>24314.020000000008</v>
      </c>
      <c r="H122" s="99">
        <f t="shared" si="10"/>
        <v>1635.07</v>
      </c>
      <c r="I122" s="99">
        <f t="shared" si="10"/>
        <v>-0.42</v>
      </c>
      <c r="J122" s="99">
        <f t="shared" si="10"/>
        <v>33792.949999999997</v>
      </c>
      <c r="K122" s="99">
        <f>+K119+K73</f>
        <v>330565.79282985645</v>
      </c>
    </row>
    <row r="123" spans="1:11">
      <c r="A123" s="51"/>
      <c r="B123" s="50"/>
      <c r="C123" s="50"/>
      <c r="D123" s="50"/>
      <c r="E123" s="50"/>
      <c r="F123" s="50"/>
      <c r="I123" s="50"/>
      <c r="J123" s="50"/>
      <c r="K123" s="50"/>
    </row>
    <row r="124" spans="1:11" ht="15">
      <c r="A124" s="53"/>
      <c r="B124" s="53"/>
      <c r="C124" s="54" t="s">
        <v>181</v>
      </c>
      <c r="D124" s="54" t="s">
        <v>181</v>
      </c>
      <c r="E124" s="54" t="s">
        <v>181</v>
      </c>
      <c r="F124" s="54" t="s">
        <v>181</v>
      </c>
      <c r="I124" s="54" t="s">
        <v>181</v>
      </c>
      <c r="J124" s="54" t="s">
        <v>181</v>
      </c>
      <c r="K124" s="54" t="s">
        <v>181</v>
      </c>
    </row>
    <row r="125" spans="1:11">
      <c r="A125" s="55" t="s">
        <v>181</v>
      </c>
      <c r="B125" s="54" t="s">
        <v>181</v>
      </c>
      <c r="C125" s="72"/>
      <c r="D125" s="72"/>
      <c r="E125" s="72"/>
      <c r="F125" s="72"/>
      <c r="G125" s="98"/>
      <c r="H125" s="72"/>
      <c r="I125" s="72"/>
      <c r="J125" s="72"/>
      <c r="K125" s="72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paperSize="1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31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22" sqref="C22"/>
    </sheetView>
  </sheetViews>
  <sheetFormatPr baseColWidth="10" defaultRowHeight="11.25"/>
  <cols>
    <col min="1" max="1" width="12.28515625" style="104" customWidth="1"/>
    <col min="2" max="2" width="30.7109375" style="103" customWidth="1"/>
    <col min="3" max="8" width="15.7109375" style="103" customWidth="1"/>
    <col min="9" max="9" width="12.42578125" style="103" bestFit="1" customWidth="1"/>
    <col min="10" max="16384" width="11.42578125" style="103"/>
  </cols>
  <sheetData>
    <row r="1" spans="1:9" ht="18" customHeight="1">
      <c r="A1" s="105" t="s">
        <v>0</v>
      </c>
      <c r="B1" s="175" t="s">
        <v>181</v>
      </c>
      <c r="C1" s="176"/>
      <c r="D1" s="176"/>
      <c r="E1" s="176"/>
      <c r="F1" s="176"/>
      <c r="G1" s="102"/>
      <c r="H1" s="102"/>
      <c r="I1" s="102"/>
    </row>
    <row r="2" spans="1:9" ht="24.95" customHeight="1">
      <c r="A2" s="106" t="s">
        <v>1</v>
      </c>
      <c r="B2" s="177" t="s">
        <v>264</v>
      </c>
      <c r="C2" s="178"/>
      <c r="D2" s="178"/>
      <c r="E2" s="178"/>
      <c r="F2" s="178"/>
      <c r="G2" s="102"/>
      <c r="H2" s="102"/>
      <c r="I2" s="102"/>
    </row>
    <row r="3" spans="1:9" ht="15.75">
      <c r="A3" s="102"/>
      <c r="B3" s="179" t="s">
        <v>3</v>
      </c>
      <c r="C3" s="176"/>
      <c r="D3" s="176"/>
      <c r="E3" s="176"/>
      <c r="F3" s="176"/>
      <c r="G3" s="109"/>
      <c r="H3" s="102"/>
      <c r="I3" s="102"/>
    </row>
    <row r="4" spans="1:9" ht="15">
      <c r="A4" s="102"/>
      <c r="B4" s="180" t="s">
        <v>4</v>
      </c>
      <c r="C4" s="176"/>
      <c r="D4" s="176"/>
      <c r="E4" s="176"/>
      <c r="F4" s="176"/>
      <c r="G4" s="109"/>
      <c r="H4" s="102"/>
      <c r="I4" s="102"/>
    </row>
    <row r="5" spans="1:9" ht="15">
      <c r="A5" s="102"/>
      <c r="B5" s="108" t="s">
        <v>5</v>
      </c>
      <c r="C5" s="102"/>
      <c r="D5" s="102"/>
      <c r="E5" s="102"/>
      <c r="F5" s="102"/>
      <c r="G5" s="102"/>
      <c r="H5" s="102"/>
      <c r="I5" s="102"/>
    </row>
    <row r="6" spans="1:9" ht="15">
      <c r="A6" s="102"/>
      <c r="B6" s="108" t="s">
        <v>6</v>
      </c>
      <c r="C6" s="102"/>
      <c r="D6" s="102"/>
      <c r="E6" s="102"/>
      <c r="F6" s="102"/>
      <c r="G6" s="102"/>
      <c r="H6" s="102"/>
      <c r="I6" s="102"/>
    </row>
    <row r="8" spans="1:9" s="107" customFormat="1" ht="23.25" thickBot="1">
      <c r="A8" s="110" t="s">
        <v>7</v>
      </c>
      <c r="B8" s="111" t="s">
        <v>8</v>
      </c>
      <c r="C8" s="100" t="s">
        <v>265</v>
      </c>
      <c r="D8" s="112" t="s">
        <v>266</v>
      </c>
      <c r="E8" s="112" t="s">
        <v>10</v>
      </c>
      <c r="F8" s="111" t="s">
        <v>267</v>
      </c>
      <c r="G8" s="111" t="s">
        <v>12</v>
      </c>
      <c r="H8" s="112" t="s">
        <v>13</v>
      </c>
      <c r="I8" s="113" t="s">
        <v>14</v>
      </c>
    </row>
    <row r="9" spans="1:9" ht="15.75" thickTop="1">
      <c r="A9" s="115" t="s">
        <v>15</v>
      </c>
      <c r="B9" s="102"/>
      <c r="C9" s="102"/>
      <c r="D9" s="102"/>
      <c r="E9" s="102"/>
      <c r="F9" s="102"/>
      <c r="G9" s="102"/>
      <c r="H9" s="102"/>
      <c r="I9" s="102"/>
    </row>
    <row r="10" spans="1:9" ht="15">
      <c r="A10" s="114" t="s">
        <v>16</v>
      </c>
      <c r="B10" s="102"/>
      <c r="C10" s="102"/>
      <c r="D10" s="102"/>
      <c r="E10" s="102"/>
      <c r="F10" s="102"/>
      <c r="G10" s="102"/>
      <c r="H10" s="102"/>
      <c r="I10" s="102"/>
    </row>
    <row r="11" spans="1:9" ht="15">
      <c r="A11" s="104" t="s">
        <v>17</v>
      </c>
      <c r="B11" s="17" t="s">
        <v>18</v>
      </c>
      <c r="C11" s="116">
        <f>+FACTURA!T11-INGENIERIA!K11-INGENIERIA!H11-INGENIERIA!G11-INGENIERIA!F11</f>
        <v>17.266575342465785</v>
      </c>
      <c r="D11" s="116">
        <v>0</v>
      </c>
      <c r="E11" s="116">
        <f>SUM(C11:D11)</f>
        <v>17.266575342465785</v>
      </c>
      <c r="F11" s="116">
        <f>+E11*0.05</f>
        <v>0.86332876712328932</v>
      </c>
      <c r="G11" s="119">
        <v>0</v>
      </c>
      <c r="H11" s="116">
        <f t="shared" ref="H11:H43" si="0">SUM(F11:G11)</f>
        <v>0.86332876712328932</v>
      </c>
      <c r="I11" s="116">
        <f t="shared" ref="I11:I43" si="1">+E11-H11</f>
        <v>16.403246575342497</v>
      </c>
    </row>
    <row r="12" spans="1:9" ht="15">
      <c r="A12" s="104" t="s">
        <v>19</v>
      </c>
      <c r="B12" s="17" t="s">
        <v>20</v>
      </c>
      <c r="C12" s="116">
        <f>+FACTURA!T12-INGENIERIA!K12-INGENIERIA!H12-INGENIERIA!G12-INGENIERIA!F12</f>
        <v>3417.2374999999997</v>
      </c>
      <c r="D12" s="116">
        <v>0</v>
      </c>
      <c r="E12" s="116">
        <f t="shared" ref="E12:E70" si="2">SUM(C12:D12)</f>
        <v>3417.2374999999997</v>
      </c>
      <c r="F12" s="116">
        <f t="shared" ref="F12:F71" si="3">+E12*0.05</f>
        <v>170.861875</v>
      </c>
      <c r="G12" s="119">
        <v>0</v>
      </c>
      <c r="H12" s="116">
        <f t="shared" si="0"/>
        <v>170.861875</v>
      </c>
      <c r="I12" s="116">
        <f t="shared" si="1"/>
        <v>3246.3756249999997</v>
      </c>
    </row>
    <row r="13" spans="1:9" ht="15">
      <c r="A13" s="104" t="s">
        <v>21</v>
      </c>
      <c r="B13" s="76" t="s">
        <v>22</v>
      </c>
      <c r="C13" s="116">
        <v>0</v>
      </c>
      <c r="D13" s="116">
        <v>0</v>
      </c>
      <c r="E13" s="116">
        <f t="shared" si="2"/>
        <v>0</v>
      </c>
      <c r="F13" s="116">
        <f t="shared" si="3"/>
        <v>0</v>
      </c>
      <c r="G13" s="119">
        <v>0</v>
      </c>
      <c r="H13" s="116">
        <f t="shared" si="0"/>
        <v>0</v>
      </c>
      <c r="I13" s="116">
        <f t="shared" si="1"/>
        <v>0</v>
      </c>
    </row>
    <row r="14" spans="1:9" ht="15">
      <c r="A14" s="104" t="s">
        <v>23</v>
      </c>
      <c r="B14" s="76" t="s">
        <v>24</v>
      </c>
      <c r="C14" s="116">
        <v>0</v>
      </c>
      <c r="D14" s="116">
        <v>0</v>
      </c>
      <c r="E14" s="116">
        <f t="shared" si="2"/>
        <v>0</v>
      </c>
      <c r="F14" s="116">
        <f t="shared" si="3"/>
        <v>0</v>
      </c>
      <c r="G14" s="119">
        <v>0</v>
      </c>
      <c r="H14" s="116">
        <f t="shared" si="0"/>
        <v>0</v>
      </c>
      <c r="I14" s="116">
        <f t="shared" si="1"/>
        <v>0</v>
      </c>
    </row>
    <row r="15" spans="1:9" s="75" customFormat="1" ht="15">
      <c r="A15" s="74"/>
      <c r="B15" s="17" t="s">
        <v>250</v>
      </c>
      <c r="C15" s="116">
        <f>+FACTURA!T15-INGENIERIA!K15-INGENIERIA!H15-INGENIERIA!G15-INGENIERIA!F15</f>
        <v>403.74984884270197</v>
      </c>
      <c r="D15" s="116">
        <v>0</v>
      </c>
      <c r="E15" s="116">
        <f t="shared" si="2"/>
        <v>403.74984884270197</v>
      </c>
      <c r="F15" s="116">
        <f t="shared" si="3"/>
        <v>20.187492442135099</v>
      </c>
      <c r="G15" s="119">
        <v>0</v>
      </c>
      <c r="H15" s="116">
        <f t="shared" si="0"/>
        <v>20.187492442135099</v>
      </c>
      <c r="I15" s="116">
        <f t="shared" si="1"/>
        <v>383.56235640056684</v>
      </c>
    </row>
    <row r="16" spans="1:9" ht="15">
      <c r="A16" s="104" t="s">
        <v>25</v>
      </c>
      <c r="B16" s="17" t="s">
        <v>26</v>
      </c>
      <c r="C16" s="116">
        <f>+FACTURA!T16-INGENIERIA!K16-INGENIERIA!H16-INGENIERIA!G16-INGENIERIA!F16</f>
        <v>5350.8060273972587</v>
      </c>
      <c r="D16" s="116">
        <v>0</v>
      </c>
      <c r="E16" s="116">
        <f t="shared" si="2"/>
        <v>5350.8060273972587</v>
      </c>
      <c r="F16" s="116">
        <f t="shared" si="3"/>
        <v>267.54030136986296</v>
      </c>
      <c r="G16" s="119">
        <v>0</v>
      </c>
      <c r="H16" s="116">
        <f t="shared" si="0"/>
        <v>267.54030136986296</v>
      </c>
      <c r="I16" s="116">
        <f t="shared" si="1"/>
        <v>5083.2657260273954</v>
      </c>
    </row>
    <row r="17" spans="1:9" ht="15">
      <c r="A17" s="104" t="s">
        <v>27</v>
      </c>
      <c r="B17" s="17" t="s">
        <v>28</v>
      </c>
      <c r="C17" s="116">
        <f>+FACTURA!T17-INGENIERIA!K17-INGENIERIA!H17-INGENIERIA!G17-INGENIERIA!F17</f>
        <v>5046.6705332681013</v>
      </c>
      <c r="D17" s="116">
        <v>0</v>
      </c>
      <c r="E17" s="116">
        <f t="shared" si="2"/>
        <v>5046.6705332681013</v>
      </c>
      <c r="F17" s="116">
        <f t="shared" si="3"/>
        <v>252.33352666340508</v>
      </c>
      <c r="G17" s="119">
        <v>0</v>
      </c>
      <c r="H17" s="116">
        <f t="shared" si="0"/>
        <v>252.33352666340508</v>
      </c>
      <c r="I17" s="116">
        <f t="shared" si="1"/>
        <v>4794.3370066046964</v>
      </c>
    </row>
    <row r="18" spans="1:9" ht="15">
      <c r="A18" s="104" t="s">
        <v>29</v>
      </c>
      <c r="B18" s="17" t="s">
        <v>30</v>
      </c>
      <c r="C18" s="116">
        <f>+FACTURA!T18-INGENIERIA!K18-INGENIERIA!H18-INGENIERIA!G18-INGENIERIA!F18</f>
        <v>2648.0946428571442</v>
      </c>
      <c r="D18" s="116">
        <v>0</v>
      </c>
      <c r="E18" s="116">
        <f t="shared" si="2"/>
        <v>2648.0946428571442</v>
      </c>
      <c r="F18" s="116">
        <f t="shared" si="3"/>
        <v>132.40473214285723</v>
      </c>
      <c r="G18" s="119">
        <v>0</v>
      </c>
      <c r="H18" s="116">
        <f t="shared" si="0"/>
        <v>132.40473214285723</v>
      </c>
      <c r="I18" s="116">
        <f t="shared" si="1"/>
        <v>2515.6899107142872</v>
      </c>
    </row>
    <row r="19" spans="1:9" ht="15">
      <c r="A19" s="104" t="s">
        <v>31</v>
      </c>
      <c r="B19" s="17" t="s">
        <v>32</v>
      </c>
      <c r="C19" s="116">
        <f>+FACTURA!T19-INGENIERIA!K19-INGENIERIA!H19-INGENIERIA!G19-INGENIERIA!F19</f>
        <v>-1.999999999998181E-2</v>
      </c>
      <c r="D19" s="116">
        <v>0</v>
      </c>
      <c r="E19" s="116">
        <f t="shared" si="2"/>
        <v>-1.999999999998181E-2</v>
      </c>
      <c r="F19" s="116">
        <f t="shared" si="3"/>
        <v>-9.9999999999909059E-4</v>
      </c>
      <c r="G19" s="119">
        <v>0</v>
      </c>
      <c r="H19" s="116">
        <f t="shared" si="0"/>
        <v>-9.9999999999909059E-4</v>
      </c>
      <c r="I19" s="116">
        <f t="shared" si="1"/>
        <v>-1.8999999999982718E-2</v>
      </c>
    </row>
    <row r="20" spans="1:9" ht="15">
      <c r="A20" s="104" t="s">
        <v>33</v>
      </c>
      <c r="B20" s="17" t="s">
        <v>34</v>
      </c>
      <c r="C20" s="116">
        <f>+FACTURA!T20-INGENIERIA!K20-INGENIERIA!H20-INGENIERIA!G20-INGENIERIA!F20</f>
        <v>19236.663214285716</v>
      </c>
      <c r="D20" s="116">
        <v>0</v>
      </c>
      <c r="E20" s="116">
        <f t="shared" si="2"/>
        <v>19236.663214285716</v>
      </c>
      <c r="F20" s="116">
        <f t="shared" si="3"/>
        <v>961.8331607142859</v>
      </c>
      <c r="G20" s="119">
        <v>0</v>
      </c>
      <c r="H20" s="116">
        <f t="shared" si="0"/>
        <v>961.8331607142859</v>
      </c>
      <c r="I20" s="116">
        <f t="shared" si="1"/>
        <v>18274.83005357143</v>
      </c>
    </row>
    <row r="21" spans="1:9" ht="15">
      <c r="B21" s="75" t="s">
        <v>417</v>
      </c>
      <c r="C21" s="116">
        <f>+FACTURA!T21-INGENIERIA!K21-INGENIERIA!H21-INGENIERIA!G21-INGENIERIA!F21</f>
        <v>3241.991071428572</v>
      </c>
      <c r="D21" s="116">
        <v>0</v>
      </c>
      <c r="E21" s="116">
        <f t="shared" ref="E21" si="4">SUM(C21:D21)</f>
        <v>3241.991071428572</v>
      </c>
      <c r="F21" s="116">
        <f t="shared" ref="F21" si="5">+E21*0.05</f>
        <v>162.0995535714286</v>
      </c>
      <c r="G21" s="119">
        <v>0</v>
      </c>
      <c r="H21" s="116">
        <f t="shared" ref="H21" si="6">SUM(F21:G21)</f>
        <v>162.0995535714286</v>
      </c>
      <c r="I21" s="116">
        <f t="shared" ref="I21" si="7">+E21-H21</f>
        <v>3079.8915178571433</v>
      </c>
    </row>
    <row r="22" spans="1:9" ht="15">
      <c r="A22" s="104" t="s">
        <v>227</v>
      </c>
      <c r="B22" s="76" t="s">
        <v>202</v>
      </c>
      <c r="C22" s="116">
        <v>0</v>
      </c>
      <c r="D22" s="116">
        <v>0</v>
      </c>
      <c r="E22" s="116">
        <f t="shared" si="2"/>
        <v>0</v>
      </c>
      <c r="F22" s="116">
        <f t="shared" si="3"/>
        <v>0</v>
      </c>
      <c r="G22" s="119">
        <v>0</v>
      </c>
      <c r="H22" s="116">
        <f t="shared" si="0"/>
        <v>0</v>
      </c>
      <c r="I22" s="116">
        <f t="shared" si="1"/>
        <v>0</v>
      </c>
    </row>
    <row r="23" spans="1:9" ht="15">
      <c r="A23" s="104" t="s">
        <v>35</v>
      </c>
      <c r="B23" s="17" t="s">
        <v>36</v>
      </c>
      <c r="C23" s="116">
        <f>+FACTURA!T23-INGENIERIA!K23-INGENIERIA!H23-INGENIERIA!G23-INGENIERIA!F23</f>
        <v>6677.4417857142862</v>
      </c>
      <c r="D23" s="116">
        <v>0</v>
      </c>
      <c r="E23" s="116">
        <f t="shared" si="2"/>
        <v>6677.4417857142862</v>
      </c>
      <c r="F23" s="116">
        <f t="shared" si="3"/>
        <v>333.87208928571431</v>
      </c>
      <c r="G23" s="119">
        <v>0</v>
      </c>
      <c r="H23" s="116">
        <f t="shared" si="0"/>
        <v>333.87208928571431</v>
      </c>
      <c r="I23" s="116">
        <f t="shared" si="1"/>
        <v>6343.5696964285717</v>
      </c>
    </row>
    <row r="24" spans="1:9" ht="15">
      <c r="A24" s="104" t="s">
        <v>37</v>
      </c>
      <c r="B24" s="17" t="s">
        <v>38</v>
      </c>
      <c r="C24" s="116">
        <f>+FACTURA!T24-INGENIERIA!K24-INGENIERIA!H24-INGENIERIA!G24-INGENIERIA!F24</f>
        <v>3383.5414677103727</v>
      </c>
      <c r="D24" s="116">
        <v>0</v>
      </c>
      <c r="E24" s="116">
        <f t="shared" si="2"/>
        <v>3383.5414677103727</v>
      </c>
      <c r="F24" s="116">
        <f t="shared" si="3"/>
        <v>169.17707338551864</v>
      </c>
      <c r="G24" s="119">
        <v>0</v>
      </c>
      <c r="H24" s="116">
        <f t="shared" si="0"/>
        <v>169.17707338551864</v>
      </c>
      <c r="I24" s="116">
        <f t="shared" si="1"/>
        <v>3214.3643943248539</v>
      </c>
    </row>
    <row r="25" spans="1:9" ht="15">
      <c r="A25" s="104" t="s">
        <v>39</v>
      </c>
      <c r="B25" s="17" t="s">
        <v>40</v>
      </c>
      <c r="C25" s="116">
        <f>+FACTURA!T25-INGENIERIA!K25-INGENIERIA!H25-INGENIERIA!G25-INGENIERIA!F25</f>
        <v>79.463928571428184</v>
      </c>
      <c r="D25" s="116">
        <v>0</v>
      </c>
      <c r="E25" s="116">
        <f t="shared" si="2"/>
        <v>79.463928571428184</v>
      </c>
      <c r="F25" s="116">
        <f t="shared" si="3"/>
        <v>3.9731964285714092</v>
      </c>
      <c r="G25" s="119">
        <v>0</v>
      </c>
      <c r="H25" s="116">
        <f t="shared" si="0"/>
        <v>3.9731964285714092</v>
      </c>
      <c r="I25" s="116">
        <f t="shared" si="1"/>
        <v>75.490732142856771</v>
      </c>
    </row>
    <row r="26" spans="1:9" ht="15">
      <c r="A26" s="104" t="s">
        <v>41</v>
      </c>
      <c r="B26" s="17" t="s">
        <v>42</v>
      </c>
      <c r="C26" s="116">
        <f>+FACTURA!T26-INGENIERIA!K26-INGENIERIA!H26-INGENIERIA!G26-INGENIERIA!F26</f>
        <v>106.6970547945202</v>
      </c>
      <c r="D26" s="116">
        <v>0</v>
      </c>
      <c r="E26" s="116">
        <f t="shared" si="2"/>
        <v>106.6970547945202</v>
      </c>
      <c r="F26" s="116">
        <f t="shared" si="3"/>
        <v>5.3348527397260099</v>
      </c>
      <c r="G26" s="119">
        <v>0</v>
      </c>
      <c r="H26" s="116">
        <f t="shared" si="0"/>
        <v>5.3348527397260099</v>
      </c>
      <c r="I26" s="116">
        <f t="shared" si="1"/>
        <v>101.36220205479418</v>
      </c>
    </row>
    <row r="27" spans="1:9" ht="15">
      <c r="A27" s="104" t="s">
        <v>43</v>
      </c>
      <c r="B27" s="17" t="s">
        <v>44</v>
      </c>
      <c r="C27" s="116">
        <f>+FACTURA!T27-INGENIERIA!K27-INGENIERIA!H27-INGENIERIA!G27-INGENIERIA!F27</f>
        <v>1725.7313943248535</v>
      </c>
      <c r="D27" s="116">
        <v>0</v>
      </c>
      <c r="E27" s="116">
        <f t="shared" si="2"/>
        <v>1725.7313943248535</v>
      </c>
      <c r="F27" s="116">
        <f t="shared" si="3"/>
        <v>86.286569716242681</v>
      </c>
      <c r="G27" s="119">
        <v>0</v>
      </c>
      <c r="H27" s="116">
        <f t="shared" si="0"/>
        <v>86.286569716242681</v>
      </c>
      <c r="I27" s="116">
        <f t="shared" si="1"/>
        <v>1639.4448246086108</v>
      </c>
    </row>
    <row r="28" spans="1:9" ht="15">
      <c r="A28" s="104" t="s">
        <v>45</v>
      </c>
      <c r="B28" s="17" t="s">
        <v>46</v>
      </c>
      <c r="C28" s="116">
        <f>+FACTURA!T28-INGENIERIA!K28-INGENIERIA!H28-INGENIERIA!G28-INGENIERIA!F28</f>
        <v>7205.4542857142833</v>
      </c>
      <c r="D28" s="116">
        <v>0</v>
      </c>
      <c r="E28" s="116">
        <f t="shared" si="2"/>
        <v>7205.4542857142833</v>
      </c>
      <c r="F28" s="116">
        <f t="shared" si="3"/>
        <v>360.27271428571419</v>
      </c>
      <c r="G28" s="119">
        <v>0</v>
      </c>
      <c r="H28" s="116">
        <f t="shared" si="0"/>
        <v>360.27271428571419</v>
      </c>
      <c r="I28" s="116">
        <f t="shared" si="1"/>
        <v>6845.1815714285694</v>
      </c>
    </row>
    <row r="29" spans="1:9" ht="15">
      <c r="A29" s="104" t="s">
        <v>47</v>
      </c>
      <c r="B29" s="17" t="s">
        <v>48</v>
      </c>
      <c r="C29" s="116">
        <f>+FACTURA!T29-INGENIERIA!K29-INGENIERIA!H29-INGENIERIA!G29-INGENIERIA!F29</f>
        <v>10.662168297455992</v>
      </c>
      <c r="D29" s="116">
        <v>0</v>
      </c>
      <c r="E29" s="116">
        <f t="shared" si="2"/>
        <v>10.662168297455992</v>
      </c>
      <c r="F29" s="116">
        <f t="shared" si="3"/>
        <v>0.53310841487279959</v>
      </c>
      <c r="G29" s="119">
        <v>0</v>
      </c>
      <c r="H29" s="116">
        <f t="shared" si="0"/>
        <v>0.53310841487279959</v>
      </c>
      <c r="I29" s="116">
        <f t="shared" si="1"/>
        <v>10.129059882583192</v>
      </c>
    </row>
    <row r="30" spans="1:9" ht="15">
      <c r="A30" s="104" t="s">
        <v>49</v>
      </c>
      <c r="B30" s="17" t="s">
        <v>50</v>
      </c>
      <c r="C30" s="116">
        <f>+FACTURA!T30-INGENIERIA!K30-INGENIERIA!H30-INGENIERIA!G30-INGENIERIA!F30</f>
        <v>230.26661448140885</v>
      </c>
      <c r="D30" s="116">
        <v>0</v>
      </c>
      <c r="E30" s="116">
        <f t="shared" si="2"/>
        <v>230.26661448140885</v>
      </c>
      <c r="F30" s="116">
        <f t="shared" si="3"/>
        <v>11.513330724070443</v>
      </c>
      <c r="G30" s="119">
        <v>0</v>
      </c>
      <c r="H30" s="116">
        <f t="shared" si="0"/>
        <v>11.513330724070443</v>
      </c>
      <c r="I30" s="116">
        <f t="shared" si="1"/>
        <v>218.75328375733841</v>
      </c>
    </row>
    <row r="31" spans="1:9" s="75" customFormat="1" ht="15">
      <c r="A31" s="74"/>
      <c r="B31" s="17" t="s">
        <v>245</v>
      </c>
      <c r="C31" s="116">
        <f>+FACTURA!T31-INGENIERIA!K31-INGENIERIA!H31-INGENIERIA!G31-INGENIERIA!F31</f>
        <v>3243.7982142857136</v>
      </c>
      <c r="D31" s="116">
        <v>0</v>
      </c>
      <c r="E31" s="116">
        <f t="shared" si="2"/>
        <v>3243.7982142857136</v>
      </c>
      <c r="F31" s="116">
        <f t="shared" si="3"/>
        <v>162.1899107142857</v>
      </c>
      <c r="G31" s="119">
        <v>0</v>
      </c>
      <c r="H31" s="116">
        <f t="shared" si="0"/>
        <v>162.1899107142857</v>
      </c>
      <c r="I31" s="116">
        <f t="shared" si="1"/>
        <v>3081.6083035714278</v>
      </c>
    </row>
    <row r="32" spans="1:9" ht="15">
      <c r="A32" s="104" t="s">
        <v>51</v>
      </c>
      <c r="B32" s="17" t="s">
        <v>52</v>
      </c>
      <c r="C32" s="116">
        <f>+FACTURA!T32-INGENIERIA!K32-INGENIERIA!H32-INGENIERIA!G32-INGENIERIA!F32</f>
        <v>260.12258806262241</v>
      </c>
      <c r="D32" s="116">
        <v>0</v>
      </c>
      <c r="E32" s="116">
        <f t="shared" si="2"/>
        <v>260.12258806262241</v>
      </c>
      <c r="F32" s="116">
        <f t="shared" si="3"/>
        <v>13.006129403131121</v>
      </c>
      <c r="G32" s="119">
        <v>0</v>
      </c>
      <c r="H32" s="116">
        <f t="shared" si="0"/>
        <v>13.006129403131121</v>
      </c>
      <c r="I32" s="116">
        <f t="shared" si="1"/>
        <v>247.11645865949129</v>
      </c>
    </row>
    <row r="33" spans="1:9" ht="15">
      <c r="A33" s="104" t="s">
        <v>53</v>
      </c>
      <c r="B33" s="17" t="s">
        <v>54</v>
      </c>
      <c r="C33" s="116">
        <f>+FACTURA!T33-INGENIERIA!K33-INGENIERIA!H33-INGENIERIA!G33-INGENIERIA!F33</f>
        <v>4009.0389041095905</v>
      </c>
      <c r="D33" s="116">
        <v>0</v>
      </c>
      <c r="E33" s="116">
        <f t="shared" si="2"/>
        <v>4009.0389041095905</v>
      </c>
      <c r="F33" s="116">
        <f t="shared" si="3"/>
        <v>200.45194520547955</v>
      </c>
      <c r="G33" s="119">
        <v>0</v>
      </c>
      <c r="H33" s="116">
        <f t="shared" si="0"/>
        <v>200.45194520547955</v>
      </c>
      <c r="I33" s="116">
        <f t="shared" si="1"/>
        <v>3808.5869589041108</v>
      </c>
    </row>
    <row r="34" spans="1:9" ht="15">
      <c r="A34" s="104" t="s">
        <v>55</v>
      </c>
      <c r="B34" s="17" t="s">
        <v>56</v>
      </c>
      <c r="C34" s="116">
        <f>+FACTURA!T34-INGENIERIA!K34-INGENIERIA!H34-INGENIERIA!G34-INGENIERIA!F34</f>
        <v>3895.6598287671231</v>
      </c>
      <c r="D34" s="116">
        <v>0</v>
      </c>
      <c r="E34" s="116">
        <f t="shared" si="2"/>
        <v>3895.6598287671231</v>
      </c>
      <c r="F34" s="116">
        <f t="shared" si="3"/>
        <v>194.78299143835616</v>
      </c>
      <c r="G34" s="119">
        <v>0</v>
      </c>
      <c r="H34" s="116">
        <f t="shared" si="0"/>
        <v>194.78299143835616</v>
      </c>
      <c r="I34" s="116">
        <f t="shared" si="1"/>
        <v>3700.8768373287671</v>
      </c>
    </row>
    <row r="35" spans="1:9" ht="15">
      <c r="A35" s="104" t="s">
        <v>57</v>
      </c>
      <c r="B35" s="17" t="s">
        <v>58</v>
      </c>
      <c r="C35" s="116">
        <f>+FACTURA!T35-INGENIERIA!K35-INGENIERIA!H35-INGENIERIA!G35-INGENIERIA!F35</f>
        <v>1068.3029598825829</v>
      </c>
      <c r="D35" s="116">
        <v>0</v>
      </c>
      <c r="E35" s="116">
        <f t="shared" si="2"/>
        <v>1068.3029598825829</v>
      </c>
      <c r="F35" s="116">
        <f t="shared" si="3"/>
        <v>53.415147994129143</v>
      </c>
      <c r="G35" s="119">
        <v>0</v>
      </c>
      <c r="H35" s="116">
        <f t="shared" si="0"/>
        <v>53.415147994129143</v>
      </c>
      <c r="I35" s="116">
        <f t="shared" si="1"/>
        <v>1014.8878118884537</v>
      </c>
    </row>
    <row r="36" spans="1:9" ht="15">
      <c r="A36" s="104" t="s">
        <v>59</v>
      </c>
      <c r="B36" s="17" t="s">
        <v>60</v>
      </c>
      <c r="C36" s="116">
        <v>0</v>
      </c>
      <c r="D36" s="116">
        <v>0</v>
      </c>
      <c r="E36" s="116">
        <f t="shared" si="2"/>
        <v>0</v>
      </c>
      <c r="F36" s="116">
        <f t="shared" si="3"/>
        <v>0</v>
      </c>
      <c r="G36" s="119">
        <v>0</v>
      </c>
      <c r="H36" s="116">
        <f t="shared" si="0"/>
        <v>0</v>
      </c>
      <c r="I36" s="116">
        <f t="shared" si="1"/>
        <v>0</v>
      </c>
    </row>
    <row r="37" spans="1:9" ht="15">
      <c r="A37" s="104" t="s">
        <v>61</v>
      </c>
      <c r="B37" s="17" t="s">
        <v>62</v>
      </c>
      <c r="C37" s="116">
        <f>+FACTURA!T37-INGENIERIA!K37-INGENIERIA!H37-INGENIERIA!G37-INGENIERIA!F37</f>
        <v>344.18698140900193</v>
      </c>
      <c r="D37" s="116">
        <v>0</v>
      </c>
      <c r="E37" s="116">
        <f t="shared" si="2"/>
        <v>344.18698140900193</v>
      </c>
      <c r="F37" s="116">
        <f t="shared" si="3"/>
        <v>17.209349070450099</v>
      </c>
      <c r="G37" s="119">
        <v>0</v>
      </c>
      <c r="H37" s="116">
        <f t="shared" si="0"/>
        <v>17.209349070450099</v>
      </c>
      <c r="I37" s="116">
        <f t="shared" si="1"/>
        <v>326.97763233855181</v>
      </c>
    </row>
    <row r="38" spans="1:9" ht="15">
      <c r="A38" s="104" t="s">
        <v>63</v>
      </c>
      <c r="B38" s="17" t="s">
        <v>64</v>
      </c>
      <c r="C38" s="116">
        <f>+FACTURA!T38-INGENIERIA!K38-INGENIERIA!H38-INGENIERIA!G38-INGENIERIA!F38</f>
        <v>5692.9846428571427</v>
      </c>
      <c r="D38" s="116">
        <v>0</v>
      </c>
      <c r="E38" s="116">
        <f t="shared" si="2"/>
        <v>5692.9846428571427</v>
      </c>
      <c r="F38" s="116">
        <f t="shared" si="3"/>
        <v>284.64923214285716</v>
      </c>
      <c r="G38" s="119">
        <v>0</v>
      </c>
      <c r="H38" s="116">
        <f t="shared" si="0"/>
        <v>284.64923214285716</v>
      </c>
      <c r="I38" s="116">
        <f t="shared" si="1"/>
        <v>5408.3354107142859</v>
      </c>
    </row>
    <row r="39" spans="1:9" ht="15">
      <c r="A39" s="104" t="s">
        <v>65</v>
      </c>
      <c r="B39" s="17" t="s">
        <v>66</v>
      </c>
      <c r="C39" s="116">
        <f>+FACTURA!T39-INGENIERIA!K39-INGENIERIA!H39-INGENIERIA!G39-INGENIERIA!F39</f>
        <v>733.2743639921714</v>
      </c>
      <c r="D39" s="116">
        <v>0</v>
      </c>
      <c r="E39" s="116">
        <f t="shared" si="2"/>
        <v>733.2743639921714</v>
      </c>
      <c r="F39" s="116">
        <f t="shared" si="3"/>
        <v>36.663718199608574</v>
      </c>
      <c r="G39" s="119">
        <v>0</v>
      </c>
      <c r="H39" s="116">
        <f t="shared" si="0"/>
        <v>36.663718199608574</v>
      </c>
      <c r="I39" s="116">
        <f t="shared" si="1"/>
        <v>696.61064579256288</v>
      </c>
    </row>
    <row r="40" spans="1:9" ht="15">
      <c r="A40" s="104" t="s">
        <v>228</v>
      </c>
      <c r="B40" s="17" t="s">
        <v>204</v>
      </c>
      <c r="C40" s="116">
        <f>+FACTURA!T40-INGENIERIA!K40-INGENIERIA!H40-INGENIERIA!G40-INGENIERIA!F40</f>
        <v>6609.591785714284</v>
      </c>
      <c r="D40" s="116">
        <v>0</v>
      </c>
      <c r="E40" s="116">
        <f t="shared" si="2"/>
        <v>6609.591785714284</v>
      </c>
      <c r="F40" s="116">
        <f t="shared" si="3"/>
        <v>330.47958928571421</v>
      </c>
      <c r="G40" s="119">
        <v>0</v>
      </c>
      <c r="H40" s="116">
        <f t="shared" si="0"/>
        <v>330.47958928571421</v>
      </c>
      <c r="I40" s="116">
        <f t="shared" si="1"/>
        <v>6279.1121964285694</v>
      </c>
    </row>
    <row r="41" spans="1:9" ht="15">
      <c r="A41" s="104" t="s">
        <v>229</v>
      </c>
      <c r="B41" s="17" t="s">
        <v>205</v>
      </c>
      <c r="C41" s="116">
        <f>+FACTURA!T41-INGENIERIA!K41-INGENIERIA!H41-INGENIERIA!G41-INGENIERIA!F41</f>
        <v>9374.0510714285701</v>
      </c>
      <c r="D41" s="116">
        <v>0</v>
      </c>
      <c r="E41" s="116">
        <f t="shared" si="2"/>
        <v>9374.0510714285701</v>
      </c>
      <c r="F41" s="116">
        <f t="shared" si="3"/>
        <v>468.70255357142855</v>
      </c>
      <c r="G41" s="119">
        <v>0</v>
      </c>
      <c r="H41" s="116">
        <f t="shared" si="0"/>
        <v>468.70255357142855</v>
      </c>
      <c r="I41" s="116">
        <f t="shared" si="1"/>
        <v>8905.3485178571409</v>
      </c>
    </row>
    <row r="42" spans="1:9" ht="15">
      <c r="A42" s="104" t="s">
        <v>67</v>
      </c>
      <c r="B42" s="17" t="s">
        <v>68</v>
      </c>
      <c r="C42" s="116">
        <f>+FACTURA!T42-INGENIERIA!K42-INGENIERIA!H42-INGENIERIA!G42-INGENIERIA!F42</f>
        <v>5697.8149999999978</v>
      </c>
      <c r="D42" s="116">
        <v>0</v>
      </c>
      <c r="E42" s="116">
        <f t="shared" si="2"/>
        <v>5697.8149999999978</v>
      </c>
      <c r="F42" s="116">
        <f t="shared" si="3"/>
        <v>284.89074999999991</v>
      </c>
      <c r="G42" s="119">
        <v>0</v>
      </c>
      <c r="H42" s="116">
        <f t="shared" si="0"/>
        <v>284.89074999999991</v>
      </c>
      <c r="I42" s="116">
        <f t="shared" si="1"/>
        <v>5412.9242499999982</v>
      </c>
    </row>
    <row r="43" spans="1:9" ht="15">
      <c r="A43" s="104" t="s">
        <v>69</v>
      </c>
      <c r="B43" s="17" t="s">
        <v>70</v>
      </c>
      <c r="C43" s="116">
        <f>+FACTURA!T43-INGENIERIA!K43-INGENIERIA!H43-INGENIERIA!G43-INGENIERIA!F43</f>
        <v>4285.9864285714293</v>
      </c>
      <c r="D43" s="116">
        <v>0</v>
      </c>
      <c r="E43" s="116">
        <f t="shared" si="2"/>
        <v>4285.9864285714293</v>
      </c>
      <c r="F43" s="116">
        <f t="shared" si="3"/>
        <v>214.29932142857149</v>
      </c>
      <c r="G43" s="119">
        <v>0</v>
      </c>
      <c r="H43" s="116">
        <f t="shared" si="0"/>
        <v>214.29932142857149</v>
      </c>
      <c r="I43" s="116">
        <f t="shared" si="1"/>
        <v>4071.6871071428577</v>
      </c>
    </row>
    <row r="44" spans="1:9" ht="15">
      <c r="A44" s="104" t="s">
        <v>71</v>
      </c>
      <c r="B44" s="17" t="s">
        <v>72</v>
      </c>
      <c r="C44" s="116">
        <f>+FACTURA!T44-INGENIERIA!K44-INGENIERIA!H44-INGENIERIA!G44-INGENIERIA!F44</f>
        <v>7598.5703571428576</v>
      </c>
      <c r="D44" s="116">
        <v>0</v>
      </c>
      <c r="E44" s="116">
        <f t="shared" si="2"/>
        <v>7598.5703571428576</v>
      </c>
      <c r="F44" s="116">
        <f t="shared" si="3"/>
        <v>379.92851785714288</v>
      </c>
      <c r="G44" s="119">
        <v>0</v>
      </c>
      <c r="H44" s="116">
        <f t="shared" ref="H44:H71" si="8">SUM(F44:G44)</f>
        <v>379.92851785714288</v>
      </c>
      <c r="I44" s="116">
        <f t="shared" ref="I44:I71" si="9">+E44-H44</f>
        <v>7218.6418392857149</v>
      </c>
    </row>
    <row r="45" spans="1:9" ht="15">
      <c r="A45" s="104" t="s">
        <v>73</v>
      </c>
      <c r="B45" s="17" t="s">
        <v>74</v>
      </c>
      <c r="C45" s="116">
        <f>+FACTURA!T45-INGENIERIA!K45-INGENIERIA!H45-INGENIERIA!G45-INGENIERIA!F45</f>
        <v>1231.1313894324851</v>
      </c>
      <c r="D45" s="116">
        <v>0</v>
      </c>
      <c r="E45" s="116">
        <f t="shared" si="2"/>
        <v>1231.1313894324851</v>
      </c>
      <c r="F45" s="116">
        <f t="shared" si="3"/>
        <v>61.556569471624258</v>
      </c>
      <c r="G45" s="119">
        <v>0</v>
      </c>
      <c r="H45" s="116">
        <f t="shared" si="8"/>
        <v>61.556569471624258</v>
      </c>
      <c r="I45" s="116">
        <f t="shared" si="9"/>
        <v>1169.5748199608609</v>
      </c>
    </row>
    <row r="46" spans="1:9" ht="15">
      <c r="A46" s="104" t="s">
        <v>75</v>
      </c>
      <c r="B46" s="17" t="s">
        <v>76</v>
      </c>
      <c r="C46" s="116">
        <f>+FACTURA!T46-INGENIERIA!K46-INGENIERIA!H46-INGENIERIA!G46-INGENIERIA!F46</f>
        <v>78.152808219177828</v>
      </c>
      <c r="D46" s="116">
        <v>0</v>
      </c>
      <c r="E46" s="116">
        <f t="shared" si="2"/>
        <v>78.152808219177828</v>
      </c>
      <c r="F46" s="116">
        <f t="shared" si="3"/>
        <v>3.9076404109588916</v>
      </c>
      <c r="G46" s="119">
        <v>0</v>
      </c>
      <c r="H46" s="116">
        <f t="shared" si="8"/>
        <v>3.9076404109588916</v>
      </c>
      <c r="I46" s="116">
        <f t="shared" si="9"/>
        <v>74.245167808218937</v>
      </c>
    </row>
    <row r="47" spans="1:9" ht="15">
      <c r="A47" s="104" t="s">
        <v>230</v>
      </c>
      <c r="B47" s="17" t="s">
        <v>206</v>
      </c>
      <c r="C47" s="116">
        <f>+FACTURA!T47-INGENIERIA!K47-INGENIERIA!H47-INGENIERIA!G47-INGENIERIA!F47</f>
        <v>3367.6346428571428</v>
      </c>
      <c r="D47" s="116">
        <v>0</v>
      </c>
      <c r="E47" s="116">
        <f t="shared" si="2"/>
        <v>3367.6346428571428</v>
      </c>
      <c r="F47" s="116">
        <f t="shared" si="3"/>
        <v>168.38173214285715</v>
      </c>
      <c r="G47" s="119">
        <v>0</v>
      </c>
      <c r="H47" s="116">
        <f t="shared" si="8"/>
        <v>168.38173214285715</v>
      </c>
      <c r="I47" s="116">
        <f t="shared" si="9"/>
        <v>3199.2529107142855</v>
      </c>
    </row>
    <row r="48" spans="1:9" ht="15">
      <c r="A48" s="104" t="s">
        <v>231</v>
      </c>
      <c r="B48" s="17" t="s">
        <v>207</v>
      </c>
      <c r="C48" s="116">
        <f>+FACTURA!T48-INGENIERIA!K48-INGENIERIA!H48-INGENIERIA!G48-INGENIERIA!F48</f>
        <v>13340.884642857149</v>
      </c>
      <c r="D48" s="116">
        <v>0</v>
      </c>
      <c r="E48" s="116">
        <f t="shared" si="2"/>
        <v>13340.884642857149</v>
      </c>
      <c r="F48" s="116">
        <f t="shared" si="3"/>
        <v>667.04423214285748</v>
      </c>
      <c r="G48" s="119">
        <v>0</v>
      </c>
      <c r="H48" s="116">
        <f t="shared" si="8"/>
        <v>667.04423214285748</v>
      </c>
      <c r="I48" s="116">
        <f t="shared" si="9"/>
        <v>12673.840410714291</v>
      </c>
    </row>
    <row r="49" spans="1:9" ht="15">
      <c r="A49" s="104" t="s">
        <v>77</v>
      </c>
      <c r="B49" s="17" t="s">
        <v>78</v>
      </c>
      <c r="C49" s="116">
        <f>+FACTURA!T49-INGENIERIA!K49-INGENIERIA!H49-INGENIERIA!G49-INGENIERIA!F49</f>
        <v>9769.1132093933447</v>
      </c>
      <c r="D49" s="116">
        <v>0</v>
      </c>
      <c r="E49" s="116">
        <f t="shared" si="2"/>
        <v>9769.1132093933447</v>
      </c>
      <c r="F49" s="116">
        <f t="shared" si="3"/>
        <v>488.45566046966724</v>
      </c>
      <c r="G49" s="119">
        <v>0</v>
      </c>
      <c r="H49" s="116">
        <f t="shared" si="8"/>
        <v>488.45566046966724</v>
      </c>
      <c r="I49" s="116">
        <f t="shared" si="9"/>
        <v>9280.6575489236784</v>
      </c>
    </row>
    <row r="50" spans="1:9" ht="15">
      <c r="A50" s="104" t="s">
        <v>79</v>
      </c>
      <c r="B50" s="17" t="s">
        <v>80</v>
      </c>
      <c r="C50" s="116">
        <f>+FACTURA!T50-INGENIERIA!K50-INGENIERIA!H50-INGENIERIA!G50-INGENIERIA!F50</f>
        <v>7064.9714285714281</v>
      </c>
      <c r="D50" s="116">
        <v>0</v>
      </c>
      <c r="E50" s="116">
        <f t="shared" si="2"/>
        <v>7064.9714285714281</v>
      </c>
      <c r="F50" s="116">
        <f t="shared" si="3"/>
        <v>353.24857142857144</v>
      </c>
      <c r="G50" s="119">
        <v>0</v>
      </c>
      <c r="H50" s="116">
        <f t="shared" si="8"/>
        <v>353.24857142857144</v>
      </c>
      <c r="I50" s="116">
        <f t="shared" si="9"/>
        <v>6711.7228571428568</v>
      </c>
    </row>
    <row r="51" spans="1:9" ht="15">
      <c r="A51" s="104" t="s">
        <v>81</v>
      </c>
      <c r="B51" s="11" t="s">
        <v>82</v>
      </c>
      <c r="C51" s="116">
        <f>+FACTURA!T51-INGENIERIA!K51-INGENIERIA!H51-INGENIERIA!G51-INGENIERIA!F51</f>
        <v>1423.6496896840929</v>
      </c>
      <c r="D51" s="116">
        <v>0</v>
      </c>
      <c r="E51" s="116">
        <f t="shared" si="2"/>
        <v>1423.6496896840929</v>
      </c>
      <c r="F51" s="116">
        <f t="shared" si="3"/>
        <v>71.18248448420465</v>
      </c>
      <c r="G51" s="119">
        <v>0</v>
      </c>
      <c r="H51" s="116">
        <f t="shared" si="8"/>
        <v>71.18248448420465</v>
      </c>
      <c r="I51" s="116">
        <f t="shared" si="9"/>
        <v>1352.4672051998882</v>
      </c>
    </row>
    <row r="52" spans="1:9" ht="15">
      <c r="A52" s="104" t="s">
        <v>83</v>
      </c>
      <c r="B52" s="17" t="s">
        <v>84</v>
      </c>
      <c r="C52" s="116">
        <f>+FACTURA!T52-INGENIERIA!K52-INGENIERIA!H52-INGENIERIA!G52-INGENIERIA!F52</f>
        <v>374.76501712328775</v>
      </c>
      <c r="D52" s="116">
        <v>0</v>
      </c>
      <c r="E52" s="116">
        <f t="shared" si="2"/>
        <v>374.76501712328775</v>
      </c>
      <c r="F52" s="116">
        <f t="shared" si="3"/>
        <v>18.738250856164388</v>
      </c>
      <c r="G52" s="119">
        <v>0</v>
      </c>
      <c r="H52" s="116">
        <f t="shared" si="8"/>
        <v>18.738250856164388</v>
      </c>
      <c r="I52" s="116">
        <f t="shared" si="9"/>
        <v>356.02676626712338</v>
      </c>
    </row>
    <row r="53" spans="1:9" ht="15">
      <c r="A53" s="104" t="s">
        <v>85</v>
      </c>
      <c r="B53" s="17" t="s">
        <v>86</v>
      </c>
      <c r="C53" s="116">
        <f>+FACTURA!T53-INGENIERIA!K53-INGENIERIA!H53-INGENIERIA!G53-INGENIERIA!F53</f>
        <v>53.219642857142659</v>
      </c>
      <c r="D53" s="116">
        <v>0</v>
      </c>
      <c r="E53" s="116">
        <f t="shared" si="2"/>
        <v>53.219642857142659</v>
      </c>
      <c r="F53" s="116">
        <f t="shared" si="3"/>
        <v>2.660982142857133</v>
      </c>
      <c r="G53" s="119">
        <v>0</v>
      </c>
      <c r="H53" s="116">
        <f t="shared" si="8"/>
        <v>2.660982142857133</v>
      </c>
      <c r="I53" s="116">
        <f t="shared" si="9"/>
        <v>50.558660714285523</v>
      </c>
    </row>
    <row r="54" spans="1:9" ht="15">
      <c r="A54" s="104" t="s">
        <v>87</v>
      </c>
      <c r="B54" s="17" t="s">
        <v>88</v>
      </c>
      <c r="C54" s="116">
        <f>+FACTURA!T54-INGENIERIA!K54-INGENIERIA!H54-INGENIERIA!G54-INGENIERIA!F54</f>
        <v>8129.8917857142887</v>
      </c>
      <c r="D54" s="116">
        <v>0</v>
      </c>
      <c r="E54" s="116">
        <f t="shared" si="2"/>
        <v>8129.8917857142887</v>
      </c>
      <c r="F54" s="116">
        <f t="shared" si="3"/>
        <v>406.49458928571448</v>
      </c>
      <c r="G54" s="119">
        <v>0</v>
      </c>
      <c r="H54" s="116">
        <f t="shared" si="8"/>
        <v>406.49458928571448</v>
      </c>
      <c r="I54" s="116">
        <f t="shared" si="9"/>
        <v>7723.3971964285738</v>
      </c>
    </row>
    <row r="55" spans="1:9" ht="15">
      <c r="A55" s="104" t="s">
        <v>89</v>
      </c>
      <c r="B55" s="17" t="s">
        <v>90</v>
      </c>
      <c r="C55" s="116">
        <f>+FACTURA!T55-INGENIERIA!K55-INGENIERIA!H55-INGENIERIA!G55-INGENIERIA!F55</f>
        <v>2628.7933023483365</v>
      </c>
      <c r="D55" s="116">
        <v>0</v>
      </c>
      <c r="E55" s="116">
        <f t="shared" si="2"/>
        <v>2628.7933023483365</v>
      </c>
      <c r="F55" s="116">
        <f t="shared" si="3"/>
        <v>131.43966511741684</v>
      </c>
      <c r="G55" s="119">
        <v>0</v>
      </c>
      <c r="H55" s="116">
        <f t="shared" si="8"/>
        <v>131.43966511741684</v>
      </c>
      <c r="I55" s="116">
        <f t="shared" si="9"/>
        <v>2497.3536372309195</v>
      </c>
    </row>
    <row r="56" spans="1:9" ht="15">
      <c r="A56" s="104" t="s">
        <v>91</v>
      </c>
      <c r="B56" s="17" t="s">
        <v>92</v>
      </c>
      <c r="C56" s="116">
        <f>+FACTURA!T56-INGENIERIA!K56-INGENIERIA!H56-INGENIERIA!G56-INGENIERIA!F56</f>
        <v>4640.6004060665355</v>
      </c>
      <c r="D56" s="116">
        <v>0</v>
      </c>
      <c r="E56" s="116">
        <f t="shared" si="2"/>
        <v>4640.6004060665355</v>
      </c>
      <c r="F56" s="116">
        <f t="shared" si="3"/>
        <v>232.03002030332678</v>
      </c>
      <c r="G56" s="119">
        <v>0</v>
      </c>
      <c r="H56" s="116">
        <f t="shared" si="8"/>
        <v>232.03002030332678</v>
      </c>
      <c r="I56" s="116">
        <f t="shared" si="9"/>
        <v>4408.5703857632088</v>
      </c>
    </row>
    <row r="57" spans="1:9" ht="15">
      <c r="A57" s="104" t="s">
        <v>93</v>
      </c>
      <c r="B57" s="17" t="s">
        <v>94</v>
      </c>
      <c r="C57" s="116">
        <f>+FACTURA!T57-INGENIERIA!K57-INGENIERIA!H57-INGENIERIA!G57-INGENIERIA!F57</f>
        <v>8732.5667759295484</v>
      </c>
      <c r="D57" s="116">
        <v>0</v>
      </c>
      <c r="E57" s="116">
        <f t="shared" si="2"/>
        <v>8732.5667759295484</v>
      </c>
      <c r="F57" s="116">
        <f t="shared" si="3"/>
        <v>436.62833879647746</v>
      </c>
      <c r="G57" s="119">
        <v>0</v>
      </c>
      <c r="H57" s="116">
        <f t="shared" si="8"/>
        <v>436.62833879647746</v>
      </c>
      <c r="I57" s="116">
        <f t="shared" si="9"/>
        <v>8295.9384371330707</v>
      </c>
    </row>
    <row r="58" spans="1:9" ht="15">
      <c r="A58" s="104" t="s">
        <v>95</v>
      </c>
      <c r="B58" s="17" t="s">
        <v>96</v>
      </c>
      <c r="C58" s="116">
        <f>+FACTURA!T58-INGENIERIA!K58-INGENIERIA!H58-INGENIERIA!G58-INGENIERIA!F58</f>
        <v>77.697500000000545</v>
      </c>
      <c r="D58" s="116">
        <v>0</v>
      </c>
      <c r="E58" s="116">
        <f t="shared" si="2"/>
        <v>77.697500000000545</v>
      </c>
      <c r="F58" s="116">
        <f t="shared" si="3"/>
        <v>3.8848750000000276</v>
      </c>
      <c r="G58" s="119">
        <v>0</v>
      </c>
      <c r="H58" s="116">
        <f t="shared" si="8"/>
        <v>3.8848750000000276</v>
      </c>
      <c r="I58" s="116">
        <f t="shared" si="9"/>
        <v>73.812625000000523</v>
      </c>
    </row>
    <row r="59" spans="1:9" ht="15">
      <c r="A59" s="104" t="s">
        <v>97</v>
      </c>
      <c r="B59" s="17" t="s">
        <v>98</v>
      </c>
      <c r="C59" s="116">
        <f>+FACTURA!T59-INGENIERIA!K59-INGENIERIA!H59-INGENIERIA!G59-INGENIERIA!F59</f>
        <v>455.64484286865434</v>
      </c>
      <c r="D59" s="116">
        <v>0</v>
      </c>
      <c r="E59" s="116">
        <f t="shared" si="2"/>
        <v>455.64484286865434</v>
      </c>
      <c r="F59" s="116">
        <f t="shared" si="3"/>
        <v>22.782242143432718</v>
      </c>
      <c r="G59" s="119">
        <v>0</v>
      </c>
      <c r="H59" s="116">
        <f t="shared" si="8"/>
        <v>22.782242143432718</v>
      </c>
      <c r="I59" s="116">
        <f t="shared" si="9"/>
        <v>432.86260072522163</v>
      </c>
    </row>
    <row r="60" spans="1:9" ht="15">
      <c r="A60" s="104" t="s">
        <v>99</v>
      </c>
      <c r="B60" s="17" t="s">
        <v>100</v>
      </c>
      <c r="C60" s="116">
        <f>+FACTURA!T60-INGENIERIA!K60-INGENIERIA!H60-INGENIERIA!G60-INGENIERIA!F60</f>
        <v>4584.2749999999996</v>
      </c>
      <c r="D60" s="116">
        <v>0</v>
      </c>
      <c r="E60" s="116">
        <f t="shared" si="2"/>
        <v>4584.2749999999996</v>
      </c>
      <c r="F60" s="116">
        <f t="shared" si="3"/>
        <v>229.21375</v>
      </c>
      <c r="G60" s="119">
        <v>0</v>
      </c>
      <c r="H60" s="116">
        <f t="shared" si="8"/>
        <v>229.21375</v>
      </c>
      <c r="I60" s="116">
        <f t="shared" si="9"/>
        <v>4355.0612499999997</v>
      </c>
    </row>
    <row r="61" spans="1:9" ht="15">
      <c r="A61" s="104" t="s">
        <v>232</v>
      </c>
      <c r="B61" s="17" t="s">
        <v>208</v>
      </c>
      <c r="C61" s="116">
        <f>+FACTURA!T61-INGENIERIA!K61-INGENIERIA!H61-INGENIERIA!G61-INGENIERIA!F61</f>
        <v>7654.0364285714304</v>
      </c>
      <c r="D61" s="116">
        <v>0</v>
      </c>
      <c r="E61" s="116">
        <f t="shared" si="2"/>
        <v>7654.0364285714304</v>
      </c>
      <c r="F61" s="116">
        <f t="shared" si="3"/>
        <v>382.70182142857152</v>
      </c>
      <c r="G61" s="119">
        <v>0</v>
      </c>
      <c r="H61" s="116">
        <f t="shared" si="8"/>
        <v>382.70182142857152</v>
      </c>
      <c r="I61" s="116">
        <f t="shared" si="9"/>
        <v>7271.3346071428587</v>
      </c>
    </row>
    <row r="62" spans="1:9" ht="15">
      <c r="A62" s="104" t="s">
        <v>101</v>
      </c>
      <c r="B62" s="17" t="s">
        <v>102</v>
      </c>
      <c r="C62" s="116">
        <f>+FACTURA!T62-INGENIERIA!K62-INGENIERIA!H62-INGENIERIA!G62-INGENIERIA!F62</f>
        <v>2068.5210714285718</v>
      </c>
      <c r="D62" s="116">
        <v>0</v>
      </c>
      <c r="E62" s="116">
        <f t="shared" si="2"/>
        <v>2068.5210714285718</v>
      </c>
      <c r="F62" s="116">
        <f t="shared" si="3"/>
        <v>103.4260535714286</v>
      </c>
      <c r="G62" s="119">
        <v>0</v>
      </c>
      <c r="H62" s="116">
        <f t="shared" si="8"/>
        <v>103.4260535714286</v>
      </c>
      <c r="I62" s="116">
        <f t="shared" si="9"/>
        <v>1965.0950178571431</v>
      </c>
    </row>
    <row r="63" spans="1:9" ht="15">
      <c r="A63" s="104" t="s">
        <v>103</v>
      </c>
      <c r="B63" s="17" t="s">
        <v>104</v>
      </c>
      <c r="C63" s="116">
        <f>+FACTURA!T63-INGENIERIA!K63-INGENIERIA!H63-INGENIERIA!G63-INGENIERIA!F63</f>
        <v>100.87321428571367</v>
      </c>
      <c r="D63" s="116">
        <v>0</v>
      </c>
      <c r="E63" s="116">
        <f t="shared" si="2"/>
        <v>100.87321428571367</v>
      </c>
      <c r="F63" s="116">
        <f t="shared" si="3"/>
        <v>5.043660714285684</v>
      </c>
      <c r="G63" s="119">
        <v>0</v>
      </c>
      <c r="H63" s="116">
        <f t="shared" si="8"/>
        <v>5.043660714285684</v>
      </c>
      <c r="I63" s="116">
        <f t="shared" si="9"/>
        <v>95.829553571427994</v>
      </c>
    </row>
    <row r="64" spans="1:9" s="109" customFormat="1" ht="15">
      <c r="A64" s="104" t="s">
        <v>105</v>
      </c>
      <c r="B64" s="17" t="s">
        <v>106</v>
      </c>
      <c r="C64" s="116">
        <f>+FACTURA!T64-INGENIERIA!K64-INGENIERIA!H64-INGENIERIA!G64-INGENIERIA!F64</f>
        <v>11822.451193737767</v>
      </c>
      <c r="D64" s="116">
        <v>0</v>
      </c>
      <c r="E64" s="116">
        <f t="shared" si="2"/>
        <v>11822.451193737767</v>
      </c>
      <c r="F64" s="116">
        <f t="shared" si="3"/>
        <v>591.12255968688839</v>
      </c>
      <c r="G64" s="119">
        <v>0</v>
      </c>
      <c r="H64" s="116">
        <f t="shared" si="8"/>
        <v>591.12255968688839</v>
      </c>
      <c r="I64" s="116">
        <f t="shared" si="9"/>
        <v>11231.328634050878</v>
      </c>
    </row>
    <row r="65" spans="1:9" ht="15">
      <c r="A65" s="104" t="s">
        <v>107</v>
      </c>
      <c r="B65" s="17" t="s">
        <v>108</v>
      </c>
      <c r="C65" s="116">
        <f>+FACTURA!T65-INGENIERIA!K65-INGENIERIA!H65-INGENIERIA!G65-INGENIERIA!F65</f>
        <v>991.88843933463795</v>
      </c>
      <c r="D65" s="116">
        <v>0</v>
      </c>
      <c r="E65" s="116">
        <f t="shared" si="2"/>
        <v>991.88843933463795</v>
      </c>
      <c r="F65" s="116">
        <f t="shared" si="3"/>
        <v>49.5944219667319</v>
      </c>
      <c r="G65" s="119">
        <v>0</v>
      </c>
      <c r="H65" s="116">
        <f t="shared" si="8"/>
        <v>49.5944219667319</v>
      </c>
      <c r="I65" s="116">
        <f t="shared" si="9"/>
        <v>942.29401736790601</v>
      </c>
    </row>
    <row r="66" spans="1:9" ht="15">
      <c r="A66" s="104" t="s">
        <v>109</v>
      </c>
      <c r="B66" s="5" t="s">
        <v>110</v>
      </c>
      <c r="C66" s="116">
        <f>+FACTURA!T66-INGENIERIA!K66-INGENIERIA!H66-INGENIERIA!G66-INGENIERIA!F66</f>
        <v>4176.6382142857146</v>
      </c>
      <c r="D66" s="116">
        <v>0</v>
      </c>
      <c r="E66" s="116">
        <f t="shared" si="2"/>
        <v>4176.6382142857146</v>
      </c>
      <c r="F66" s="116">
        <f t="shared" si="3"/>
        <v>208.83191071428575</v>
      </c>
      <c r="G66" s="119">
        <v>0</v>
      </c>
      <c r="H66" s="116">
        <f t="shared" si="8"/>
        <v>208.83191071428575</v>
      </c>
      <c r="I66" s="116">
        <f t="shared" si="9"/>
        <v>3967.806303571429</v>
      </c>
    </row>
    <row r="67" spans="1:9" ht="15">
      <c r="A67" s="104" t="s">
        <v>111</v>
      </c>
      <c r="B67" s="76" t="s">
        <v>112</v>
      </c>
      <c r="C67" s="116">
        <v>0</v>
      </c>
      <c r="D67" s="116">
        <v>0</v>
      </c>
      <c r="E67" s="116">
        <f t="shared" si="2"/>
        <v>0</v>
      </c>
      <c r="F67" s="116">
        <f t="shared" si="3"/>
        <v>0</v>
      </c>
      <c r="G67" s="119">
        <v>0</v>
      </c>
      <c r="H67" s="116">
        <f t="shared" si="8"/>
        <v>0</v>
      </c>
      <c r="I67" s="116">
        <f t="shared" si="9"/>
        <v>0</v>
      </c>
    </row>
    <row r="68" spans="1:9" ht="15">
      <c r="A68" s="104" t="s">
        <v>113</v>
      </c>
      <c r="B68" s="17" t="s">
        <v>114</v>
      </c>
      <c r="C68" s="116">
        <f>+FACTURA!T68-INGENIERIA!K68-INGENIERIA!H68-INGENIERIA!G68-INGENIERIA!F68</f>
        <v>3865.6259980430532</v>
      </c>
      <c r="D68" s="116">
        <v>0</v>
      </c>
      <c r="E68" s="116">
        <f t="shared" si="2"/>
        <v>3865.6259980430532</v>
      </c>
      <c r="F68" s="116">
        <f t="shared" si="3"/>
        <v>193.28129990215268</v>
      </c>
      <c r="G68" s="119">
        <v>0</v>
      </c>
      <c r="H68" s="116">
        <f t="shared" si="8"/>
        <v>193.28129990215268</v>
      </c>
      <c r="I68" s="116">
        <f t="shared" si="9"/>
        <v>3672.3446981409006</v>
      </c>
    </row>
    <row r="69" spans="1:9" ht="15">
      <c r="A69" s="104" t="s">
        <v>115</v>
      </c>
      <c r="B69" s="17" t="s">
        <v>116</v>
      </c>
      <c r="C69" s="116">
        <f>+FACTURA!T69-INGENIERIA!K69-INGENIERIA!H69-INGENIERIA!G69-INGENIERIA!F69</f>
        <v>789.17294520547966</v>
      </c>
      <c r="D69" s="116">
        <v>0</v>
      </c>
      <c r="E69" s="116">
        <f t="shared" si="2"/>
        <v>789.17294520547966</v>
      </c>
      <c r="F69" s="116">
        <f t="shared" si="3"/>
        <v>39.458647260273985</v>
      </c>
      <c r="G69" s="119">
        <v>0</v>
      </c>
      <c r="H69" s="116">
        <f t="shared" si="8"/>
        <v>39.458647260273985</v>
      </c>
      <c r="I69" s="116">
        <f t="shared" si="9"/>
        <v>749.71429794520566</v>
      </c>
    </row>
    <row r="70" spans="1:9" ht="15">
      <c r="A70" s="104" t="s">
        <v>117</v>
      </c>
      <c r="B70" s="17" t="s">
        <v>118</v>
      </c>
      <c r="C70" s="116">
        <v>0</v>
      </c>
      <c r="D70" s="116">
        <v>0</v>
      </c>
      <c r="E70" s="116">
        <f t="shared" si="2"/>
        <v>0</v>
      </c>
      <c r="F70" s="116">
        <f t="shared" si="3"/>
        <v>0</v>
      </c>
      <c r="G70" s="119">
        <v>0</v>
      </c>
      <c r="H70" s="116">
        <f t="shared" si="8"/>
        <v>0</v>
      </c>
      <c r="I70" s="116">
        <f t="shared" si="9"/>
        <v>0</v>
      </c>
    </row>
    <row r="71" spans="1:9" ht="15">
      <c r="A71" s="104" t="s">
        <v>119</v>
      </c>
      <c r="B71" s="17" t="s">
        <v>120</v>
      </c>
      <c r="C71" s="116">
        <f>+FACTURA!T71-INGENIERIA!K71-INGENIERIA!H71-INGENIERIA!G71-INGENIERIA!F71</f>
        <v>10.558189673340394</v>
      </c>
      <c r="D71" s="116">
        <v>0</v>
      </c>
      <c r="E71" s="116">
        <f>SUM(C71:D71)</f>
        <v>10.558189673340394</v>
      </c>
      <c r="F71" s="116">
        <f t="shared" si="3"/>
        <v>0.52790948366701973</v>
      </c>
      <c r="G71" s="119">
        <v>0</v>
      </c>
      <c r="H71" s="116">
        <f t="shared" si="8"/>
        <v>0.52790948366701973</v>
      </c>
      <c r="I71" s="116">
        <f t="shared" si="9"/>
        <v>10.030280189673373</v>
      </c>
    </row>
    <row r="72" spans="1:9">
      <c r="A72" s="117" t="s">
        <v>121</v>
      </c>
      <c r="B72" s="109"/>
      <c r="C72" s="109" t="s">
        <v>122</v>
      </c>
      <c r="D72" s="109" t="s">
        <v>122</v>
      </c>
      <c r="E72" s="109" t="s">
        <v>122</v>
      </c>
      <c r="F72" s="109" t="s">
        <v>122</v>
      </c>
      <c r="G72" s="109" t="s">
        <v>122</v>
      </c>
      <c r="H72" s="109" t="s">
        <v>122</v>
      </c>
      <c r="I72" s="109" t="s">
        <v>122</v>
      </c>
    </row>
    <row r="73" spans="1:9" ht="15">
      <c r="A73" s="102"/>
      <c r="B73" s="102"/>
      <c r="C73" s="118">
        <f>SUM(C11:C72)</f>
        <v>209027.85901774195</v>
      </c>
      <c r="D73" s="118">
        <f t="shared" ref="D73:I73" si="10">SUM(D11:D72)</f>
        <v>0</v>
      </c>
      <c r="E73" s="118">
        <f t="shared" si="10"/>
        <v>209027.85901774195</v>
      </c>
      <c r="F73" s="118">
        <f t="shared" si="10"/>
        <v>10451.392950887101</v>
      </c>
      <c r="G73" s="118">
        <f t="shared" si="10"/>
        <v>0</v>
      </c>
      <c r="H73" s="118">
        <f t="shared" si="10"/>
        <v>10451.392950887101</v>
      </c>
      <c r="I73" s="118">
        <f t="shared" si="10"/>
        <v>198576.46606685483</v>
      </c>
    </row>
    <row r="74" spans="1:9">
      <c r="C74" s="116"/>
      <c r="D74" s="116"/>
      <c r="E74" s="116"/>
      <c r="F74" s="116"/>
      <c r="G74" s="116"/>
      <c r="H74" s="116"/>
    </row>
    <row r="75" spans="1:9" ht="15">
      <c r="A75" s="114" t="s">
        <v>123</v>
      </c>
      <c r="B75" s="102"/>
      <c r="C75" s="102"/>
      <c r="D75" s="102"/>
      <c r="E75" s="102"/>
      <c r="F75" s="102"/>
      <c r="G75" s="102"/>
      <c r="H75" s="102"/>
      <c r="I75" s="102"/>
    </row>
    <row r="76" spans="1:9" hidden="1">
      <c r="A76" s="104" t="s">
        <v>233</v>
      </c>
      <c r="B76" s="103" t="s">
        <v>210</v>
      </c>
      <c r="C76" s="116">
        <v>0</v>
      </c>
      <c r="D76" s="116">
        <v>0</v>
      </c>
      <c r="E76" s="116">
        <f t="shared" ref="E76:E117" si="11">SUM(C76:D76)</f>
        <v>0</v>
      </c>
      <c r="F76" s="116">
        <f t="shared" ref="F76:F117" si="12">+E76*0.1</f>
        <v>0</v>
      </c>
      <c r="G76" s="119">
        <v>0</v>
      </c>
      <c r="H76" s="116">
        <f t="shared" ref="H76:H117" si="13">SUM(F76:G76)</f>
        <v>0</v>
      </c>
      <c r="I76" s="116">
        <f t="shared" ref="I76:I117" si="14">+E76-H76</f>
        <v>0</v>
      </c>
    </row>
    <row r="77" spans="1:9" hidden="1">
      <c r="A77" s="104" t="s">
        <v>234</v>
      </c>
      <c r="B77" s="103" t="s">
        <v>211</v>
      </c>
      <c r="C77" s="116">
        <v>0</v>
      </c>
      <c r="D77" s="116">
        <v>0</v>
      </c>
      <c r="E77" s="116">
        <f t="shared" si="11"/>
        <v>0</v>
      </c>
      <c r="F77" s="116">
        <f t="shared" si="12"/>
        <v>0</v>
      </c>
      <c r="G77" s="119">
        <v>0</v>
      </c>
      <c r="H77" s="116">
        <f t="shared" si="13"/>
        <v>0</v>
      </c>
      <c r="I77" s="116">
        <f t="shared" si="14"/>
        <v>0</v>
      </c>
    </row>
    <row r="78" spans="1:9" hidden="1">
      <c r="A78" s="104" t="s">
        <v>124</v>
      </c>
      <c r="B78" s="103" t="s">
        <v>125</v>
      </c>
      <c r="C78" s="116">
        <v>0</v>
      </c>
      <c r="D78" s="116">
        <v>0</v>
      </c>
      <c r="E78" s="116">
        <f t="shared" si="11"/>
        <v>0</v>
      </c>
      <c r="F78" s="116">
        <f t="shared" si="12"/>
        <v>0</v>
      </c>
      <c r="G78" s="119">
        <v>0</v>
      </c>
      <c r="H78" s="116">
        <f t="shared" si="13"/>
        <v>0</v>
      </c>
      <c r="I78" s="116">
        <f t="shared" si="14"/>
        <v>0</v>
      </c>
    </row>
    <row r="79" spans="1:9" hidden="1">
      <c r="A79" s="104" t="s">
        <v>235</v>
      </c>
      <c r="B79" s="103" t="s">
        <v>212</v>
      </c>
      <c r="C79" s="116">
        <v>0</v>
      </c>
      <c r="D79" s="116">
        <v>0</v>
      </c>
      <c r="E79" s="116">
        <f t="shared" si="11"/>
        <v>0</v>
      </c>
      <c r="F79" s="116">
        <f t="shared" si="12"/>
        <v>0</v>
      </c>
      <c r="G79" s="119">
        <v>0</v>
      </c>
      <c r="H79" s="116">
        <f t="shared" si="13"/>
        <v>0</v>
      </c>
      <c r="I79" s="116">
        <f t="shared" si="14"/>
        <v>0</v>
      </c>
    </row>
    <row r="80" spans="1:9" hidden="1">
      <c r="A80" s="104" t="s">
        <v>126</v>
      </c>
      <c r="B80" s="103" t="s">
        <v>127</v>
      </c>
      <c r="C80" s="116">
        <v>0</v>
      </c>
      <c r="D80" s="116">
        <v>0</v>
      </c>
      <c r="E80" s="116">
        <f t="shared" si="11"/>
        <v>0</v>
      </c>
      <c r="F80" s="116">
        <f t="shared" si="12"/>
        <v>0</v>
      </c>
      <c r="G80" s="119">
        <v>0</v>
      </c>
      <c r="H80" s="116">
        <f t="shared" si="13"/>
        <v>0</v>
      </c>
      <c r="I80" s="116">
        <f t="shared" si="14"/>
        <v>0</v>
      </c>
    </row>
    <row r="81" spans="1:9" hidden="1">
      <c r="A81" s="104" t="s">
        <v>128</v>
      </c>
      <c r="B81" s="103" t="s">
        <v>129</v>
      </c>
      <c r="C81" s="116">
        <v>0</v>
      </c>
      <c r="D81" s="116">
        <v>0</v>
      </c>
      <c r="E81" s="116">
        <f t="shared" si="11"/>
        <v>0</v>
      </c>
      <c r="F81" s="116">
        <f t="shared" si="12"/>
        <v>0</v>
      </c>
      <c r="G81" s="119">
        <v>0</v>
      </c>
      <c r="H81" s="116">
        <f t="shared" si="13"/>
        <v>0</v>
      </c>
      <c r="I81" s="116">
        <f t="shared" si="14"/>
        <v>0</v>
      </c>
    </row>
    <row r="82" spans="1:9" hidden="1">
      <c r="A82" s="104" t="s">
        <v>130</v>
      </c>
      <c r="B82" s="103" t="s">
        <v>131</v>
      </c>
      <c r="C82" s="116">
        <v>0</v>
      </c>
      <c r="D82" s="116">
        <v>0</v>
      </c>
      <c r="E82" s="116">
        <f t="shared" si="11"/>
        <v>0</v>
      </c>
      <c r="F82" s="116">
        <f t="shared" si="12"/>
        <v>0</v>
      </c>
      <c r="G82" s="119">
        <v>0</v>
      </c>
      <c r="H82" s="116">
        <f t="shared" si="13"/>
        <v>0</v>
      </c>
      <c r="I82" s="116">
        <f t="shared" si="14"/>
        <v>0</v>
      </c>
    </row>
    <row r="83" spans="1:9" hidden="1">
      <c r="A83" s="104" t="s">
        <v>248</v>
      </c>
      <c r="B83" s="103" t="s">
        <v>213</v>
      </c>
      <c r="C83" s="116">
        <v>0</v>
      </c>
      <c r="D83" s="116">
        <v>0</v>
      </c>
      <c r="E83" s="116">
        <f t="shared" si="11"/>
        <v>0</v>
      </c>
      <c r="F83" s="116">
        <f t="shared" si="12"/>
        <v>0</v>
      </c>
      <c r="G83" s="119">
        <v>0</v>
      </c>
      <c r="H83" s="116">
        <f t="shared" si="13"/>
        <v>0</v>
      </c>
      <c r="I83" s="116">
        <f t="shared" si="14"/>
        <v>0</v>
      </c>
    </row>
    <row r="84" spans="1:9" hidden="1">
      <c r="A84" s="104" t="s">
        <v>236</v>
      </c>
      <c r="B84" s="103" t="s">
        <v>214</v>
      </c>
      <c r="C84" s="116">
        <v>0</v>
      </c>
      <c r="D84" s="116">
        <v>0</v>
      </c>
      <c r="E84" s="116">
        <f t="shared" si="11"/>
        <v>0</v>
      </c>
      <c r="F84" s="116">
        <f t="shared" si="12"/>
        <v>0</v>
      </c>
      <c r="G84" s="119">
        <v>0</v>
      </c>
      <c r="H84" s="116">
        <f t="shared" si="13"/>
        <v>0</v>
      </c>
      <c r="I84" s="116">
        <f t="shared" si="14"/>
        <v>0</v>
      </c>
    </row>
    <row r="85" spans="1:9" hidden="1">
      <c r="A85" s="104" t="s">
        <v>132</v>
      </c>
      <c r="B85" s="103" t="s">
        <v>133</v>
      </c>
      <c r="C85" s="116">
        <v>0</v>
      </c>
      <c r="D85" s="116">
        <v>0</v>
      </c>
      <c r="E85" s="116">
        <f t="shared" si="11"/>
        <v>0</v>
      </c>
      <c r="F85" s="116">
        <f t="shared" si="12"/>
        <v>0</v>
      </c>
      <c r="G85" s="119">
        <v>0</v>
      </c>
      <c r="H85" s="116">
        <f t="shared" si="13"/>
        <v>0</v>
      </c>
      <c r="I85" s="116">
        <f t="shared" si="14"/>
        <v>0</v>
      </c>
    </row>
    <row r="86" spans="1:9" hidden="1">
      <c r="A86" s="104" t="s">
        <v>134</v>
      </c>
      <c r="B86" s="103" t="s">
        <v>135</v>
      </c>
      <c r="C86" s="116">
        <v>0</v>
      </c>
      <c r="D86" s="116">
        <v>0</v>
      </c>
      <c r="E86" s="116">
        <f t="shared" si="11"/>
        <v>0</v>
      </c>
      <c r="F86" s="116">
        <f t="shared" si="12"/>
        <v>0</v>
      </c>
      <c r="G86" s="119">
        <v>0</v>
      </c>
      <c r="H86" s="116">
        <f t="shared" si="13"/>
        <v>0</v>
      </c>
      <c r="I86" s="116">
        <f t="shared" si="14"/>
        <v>0</v>
      </c>
    </row>
    <row r="87" spans="1:9" hidden="1">
      <c r="A87" s="104" t="s">
        <v>136</v>
      </c>
      <c r="B87" s="103" t="s">
        <v>137</v>
      </c>
      <c r="C87" s="116">
        <v>0</v>
      </c>
      <c r="D87" s="116">
        <v>0</v>
      </c>
      <c r="E87" s="116">
        <f t="shared" si="11"/>
        <v>0</v>
      </c>
      <c r="F87" s="116">
        <f t="shared" si="12"/>
        <v>0</v>
      </c>
      <c r="G87" s="119">
        <v>0</v>
      </c>
      <c r="H87" s="116">
        <f t="shared" si="13"/>
        <v>0</v>
      </c>
      <c r="I87" s="116">
        <f t="shared" si="14"/>
        <v>0</v>
      </c>
    </row>
    <row r="88" spans="1:9" hidden="1">
      <c r="A88" s="104" t="s">
        <v>138</v>
      </c>
      <c r="B88" s="103" t="s">
        <v>139</v>
      </c>
      <c r="C88" s="116">
        <v>0</v>
      </c>
      <c r="D88" s="116">
        <v>0</v>
      </c>
      <c r="E88" s="116">
        <f t="shared" si="11"/>
        <v>0</v>
      </c>
      <c r="F88" s="116">
        <f t="shared" si="12"/>
        <v>0</v>
      </c>
      <c r="G88" s="119">
        <v>0</v>
      </c>
      <c r="H88" s="116">
        <f t="shared" si="13"/>
        <v>0</v>
      </c>
      <c r="I88" s="116">
        <f t="shared" si="14"/>
        <v>0</v>
      </c>
    </row>
    <row r="89" spans="1:9" hidden="1">
      <c r="A89" s="104" t="s">
        <v>140</v>
      </c>
      <c r="B89" s="103" t="s">
        <v>141</v>
      </c>
      <c r="C89" s="116">
        <v>0</v>
      </c>
      <c r="D89" s="116">
        <v>0</v>
      </c>
      <c r="E89" s="116">
        <f t="shared" si="11"/>
        <v>0</v>
      </c>
      <c r="F89" s="116">
        <f t="shared" si="12"/>
        <v>0</v>
      </c>
      <c r="G89" s="119">
        <v>0</v>
      </c>
      <c r="H89" s="116">
        <f t="shared" si="13"/>
        <v>0</v>
      </c>
      <c r="I89" s="116">
        <f t="shared" si="14"/>
        <v>0</v>
      </c>
    </row>
    <row r="90" spans="1:9" hidden="1">
      <c r="A90" s="104" t="s">
        <v>237</v>
      </c>
      <c r="B90" s="103" t="s">
        <v>215</v>
      </c>
      <c r="C90" s="116">
        <v>0</v>
      </c>
      <c r="D90" s="116">
        <v>0</v>
      </c>
      <c r="E90" s="116">
        <f t="shared" si="11"/>
        <v>0</v>
      </c>
      <c r="F90" s="116">
        <f t="shared" si="12"/>
        <v>0</v>
      </c>
      <c r="G90" s="119">
        <v>0</v>
      </c>
      <c r="H90" s="116">
        <f t="shared" si="13"/>
        <v>0</v>
      </c>
      <c r="I90" s="116">
        <f t="shared" si="14"/>
        <v>0</v>
      </c>
    </row>
    <row r="91" spans="1:9" hidden="1">
      <c r="A91" s="104" t="s">
        <v>249</v>
      </c>
      <c r="B91" s="103" t="s">
        <v>216</v>
      </c>
      <c r="C91" s="116">
        <v>0</v>
      </c>
      <c r="D91" s="116">
        <v>0</v>
      </c>
      <c r="E91" s="116">
        <f t="shared" si="11"/>
        <v>0</v>
      </c>
      <c r="F91" s="116">
        <f t="shared" si="12"/>
        <v>0</v>
      </c>
      <c r="G91" s="119">
        <v>0</v>
      </c>
      <c r="H91" s="116">
        <f t="shared" si="13"/>
        <v>0</v>
      </c>
      <c r="I91" s="116">
        <f t="shared" si="14"/>
        <v>0</v>
      </c>
    </row>
    <row r="92" spans="1:9" hidden="1">
      <c r="A92" s="104" t="s">
        <v>238</v>
      </c>
      <c r="B92" s="103" t="s">
        <v>217</v>
      </c>
      <c r="C92" s="116">
        <v>0</v>
      </c>
      <c r="D92" s="116">
        <v>0</v>
      </c>
      <c r="E92" s="116">
        <f t="shared" si="11"/>
        <v>0</v>
      </c>
      <c r="F92" s="116">
        <f t="shared" si="12"/>
        <v>0</v>
      </c>
      <c r="G92" s="119">
        <v>0</v>
      </c>
      <c r="H92" s="116">
        <f t="shared" si="13"/>
        <v>0</v>
      </c>
      <c r="I92" s="116">
        <f t="shared" si="14"/>
        <v>0</v>
      </c>
    </row>
    <row r="93" spans="1:9" hidden="1">
      <c r="A93" s="104" t="s">
        <v>142</v>
      </c>
      <c r="B93" s="103" t="s">
        <v>143</v>
      </c>
      <c r="C93" s="116">
        <v>0</v>
      </c>
      <c r="D93" s="116">
        <v>0</v>
      </c>
      <c r="E93" s="116">
        <f t="shared" si="11"/>
        <v>0</v>
      </c>
      <c r="F93" s="116">
        <f t="shared" si="12"/>
        <v>0</v>
      </c>
      <c r="G93" s="119">
        <v>0</v>
      </c>
      <c r="H93" s="116">
        <f t="shared" si="13"/>
        <v>0</v>
      </c>
      <c r="I93" s="116">
        <f t="shared" si="14"/>
        <v>0</v>
      </c>
    </row>
    <row r="94" spans="1:9" hidden="1">
      <c r="A94" s="104" t="s">
        <v>144</v>
      </c>
      <c r="B94" s="103" t="s">
        <v>145</v>
      </c>
      <c r="C94" s="116">
        <v>0</v>
      </c>
      <c r="D94" s="116">
        <v>0</v>
      </c>
      <c r="E94" s="116">
        <f t="shared" si="11"/>
        <v>0</v>
      </c>
      <c r="F94" s="116">
        <f t="shared" si="12"/>
        <v>0</v>
      </c>
      <c r="G94" s="119">
        <v>0</v>
      </c>
      <c r="H94" s="116">
        <f t="shared" si="13"/>
        <v>0</v>
      </c>
      <c r="I94" s="116">
        <f t="shared" si="14"/>
        <v>0</v>
      </c>
    </row>
    <row r="95" spans="1:9" hidden="1">
      <c r="A95" s="104" t="s">
        <v>146</v>
      </c>
      <c r="B95" s="103" t="s">
        <v>147</v>
      </c>
      <c r="C95" s="116">
        <v>0</v>
      </c>
      <c r="D95" s="116">
        <v>0</v>
      </c>
      <c r="E95" s="116">
        <f t="shared" si="11"/>
        <v>0</v>
      </c>
      <c r="F95" s="116">
        <f t="shared" si="12"/>
        <v>0</v>
      </c>
      <c r="G95" s="119">
        <v>0</v>
      </c>
      <c r="H95" s="116">
        <f t="shared" si="13"/>
        <v>0</v>
      </c>
      <c r="I95" s="116">
        <f t="shared" si="14"/>
        <v>0</v>
      </c>
    </row>
    <row r="96" spans="1:9" s="109" customFormat="1" hidden="1">
      <c r="A96" s="104" t="s">
        <v>148</v>
      </c>
      <c r="B96" s="103" t="s">
        <v>149</v>
      </c>
      <c r="C96" s="116">
        <v>0</v>
      </c>
      <c r="D96" s="116">
        <v>0</v>
      </c>
      <c r="E96" s="116">
        <f t="shared" si="11"/>
        <v>0</v>
      </c>
      <c r="F96" s="116">
        <f t="shared" si="12"/>
        <v>0</v>
      </c>
      <c r="G96" s="119">
        <v>0</v>
      </c>
      <c r="H96" s="116">
        <f t="shared" si="13"/>
        <v>0</v>
      </c>
      <c r="I96" s="116">
        <f t="shared" si="14"/>
        <v>0</v>
      </c>
    </row>
    <row r="97" spans="1:9" hidden="1">
      <c r="A97" s="104" t="s">
        <v>150</v>
      </c>
      <c r="B97" s="103" t="s">
        <v>151</v>
      </c>
      <c r="C97" s="116">
        <v>0</v>
      </c>
      <c r="D97" s="116">
        <v>0</v>
      </c>
      <c r="E97" s="116">
        <f t="shared" si="11"/>
        <v>0</v>
      </c>
      <c r="F97" s="116">
        <f t="shared" si="12"/>
        <v>0</v>
      </c>
      <c r="G97" s="119">
        <v>0</v>
      </c>
      <c r="H97" s="116">
        <f t="shared" si="13"/>
        <v>0</v>
      </c>
      <c r="I97" s="116">
        <f t="shared" si="14"/>
        <v>0</v>
      </c>
    </row>
    <row r="98" spans="1:9" hidden="1">
      <c r="A98" s="104" t="s">
        <v>239</v>
      </c>
      <c r="B98" s="103" t="s">
        <v>218</v>
      </c>
      <c r="C98" s="116">
        <v>0</v>
      </c>
      <c r="D98" s="116">
        <v>0</v>
      </c>
      <c r="E98" s="116">
        <f t="shared" si="11"/>
        <v>0</v>
      </c>
      <c r="F98" s="116">
        <f t="shared" si="12"/>
        <v>0</v>
      </c>
      <c r="G98" s="119">
        <v>0</v>
      </c>
      <c r="H98" s="116">
        <f t="shared" si="13"/>
        <v>0</v>
      </c>
      <c r="I98" s="116">
        <f t="shared" si="14"/>
        <v>0</v>
      </c>
    </row>
    <row r="99" spans="1:9" s="109" customFormat="1" hidden="1">
      <c r="A99" s="104" t="s">
        <v>152</v>
      </c>
      <c r="B99" s="103" t="s">
        <v>153</v>
      </c>
      <c r="C99" s="116">
        <v>0</v>
      </c>
      <c r="D99" s="116">
        <v>0</v>
      </c>
      <c r="E99" s="116">
        <f t="shared" si="11"/>
        <v>0</v>
      </c>
      <c r="F99" s="116">
        <f t="shared" si="12"/>
        <v>0</v>
      </c>
      <c r="G99" s="119">
        <v>0</v>
      </c>
      <c r="H99" s="116">
        <f t="shared" si="13"/>
        <v>0</v>
      </c>
      <c r="I99" s="116">
        <f t="shared" si="14"/>
        <v>0</v>
      </c>
    </row>
    <row r="100" spans="1:9" hidden="1">
      <c r="A100" s="104" t="s">
        <v>154</v>
      </c>
      <c r="B100" s="103" t="s">
        <v>155</v>
      </c>
      <c r="C100" s="116">
        <v>0</v>
      </c>
      <c r="D100" s="116">
        <v>0</v>
      </c>
      <c r="E100" s="116">
        <f t="shared" si="11"/>
        <v>0</v>
      </c>
      <c r="F100" s="116">
        <f t="shared" si="12"/>
        <v>0</v>
      </c>
      <c r="G100" s="119">
        <v>0</v>
      </c>
      <c r="H100" s="116">
        <f t="shared" si="13"/>
        <v>0</v>
      </c>
      <c r="I100" s="116">
        <f t="shared" si="14"/>
        <v>0</v>
      </c>
    </row>
    <row r="101" spans="1:9" hidden="1">
      <c r="A101" s="104" t="s">
        <v>156</v>
      </c>
      <c r="B101" s="103" t="s">
        <v>219</v>
      </c>
      <c r="C101" s="116">
        <v>0</v>
      </c>
      <c r="D101" s="116">
        <v>0</v>
      </c>
      <c r="E101" s="116">
        <f t="shared" si="11"/>
        <v>0</v>
      </c>
      <c r="F101" s="116">
        <f t="shared" si="12"/>
        <v>0</v>
      </c>
      <c r="G101" s="119">
        <v>0</v>
      </c>
      <c r="H101" s="116">
        <f t="shared" si="13"/>
        <v>0</v>
      </c>
      <c r="I101" s="116">
        <f t="shared" si="14"/>
        <v>0</v>
      </c>
    </row>
    <row r="102" spans="1:9" hidden="1">
      <c r="A102" s="104" t="s">
        <v>157</v>
      </c>
      <c r="B102" s="103" t="s">
        <v>158</v>
      </c>
      <c r="C102" s="116">
        <v>0</v>
      </c>
      <c r="D102" s="116">
        <v>0</v>
      </c>
      <c r="E102" s="116">
        <f t="shared" si="11"/>
        <v>0</v>
      </c>
      <c r="F102" s="116">
        <f t="shared" si="12"/>
        <v>0</v>
      </c>
      <c r="G102" s="119">
        <v>0</v>
      </c>
      <c r="H102" s="116">
        <f t="shared" si="13"/>
        <v>0</v>
      </c>
      <c r="I102" s="116">
        <f t="shared" si="14"/>
        <v>0</v>
      </c>
    </row>
    <row r="103" spans="1:9" hidden="1">
      <c r="A103" s="104" t="s">
        <v>159</v>
      </c>
      <c r="B103" s="103" t="s">
        <v>160</v>
      </c>
      <c r="C103" s="116">
        <v>0</v>
      </c>
      <c r="D103" s="116">
        <v>0</v>
      </c>
      <c r="E103" s="116">
        <f t="shared" si="11"/>
        <v>0</v>
      </c>
      <c r="F103" s="116">
        <f t="shared" si="12"/>
        <v>0</v>
      </c>
      <c r="G103" s="119">
        <v>0</v>
      </c>
      <c r="H103" s="116">
        <f t="shared" si="13"/>
        <v>0</v>
      </c>
      <c r="I103" s="116">
        <f t="shared" si="14"/>
        <v>0</v>
      </c>
    </row>
    <row r="104" spans="1:9" hidden="1">
      <c r="A104" s="104" t="s">
        <v>240</v>
      </c>
      <c r="B104" s="103" t="s">
        <v>220</v>
      </c>
      <c r="C104" s="116">
        <v>0</v>
      </c>
      <c r="D104" s="116">
        <v>0</v>
      </c>
      <c r="E104" s="116">
        <f t="shared" si="11"/>
        <v>0</v>
      </c>
      <c r="F104" s="116">
        <f t="shared" si="12"/>
        <v>0</v>
      </c>
      <c r="G104" s="119">
        <v>0</v>
      </c>
      <c r="H104" s="116">
        <f t="shared" si="13"/>
        <v>0</v>
      </c>
      <c r="I104" s="116">
        <f t="shared" si="14"/>
        <v>0</v>
      </c>
    </row>
    <row r="105" spans="1:9" hidden="1">
      <c r="A105" s="104" t="s">
        <v>161</v>
      </c>
      <c r="B105" s="103" t="s">
        <v>162</v>
      </c>
      <c r="C105" s="116">
        <v>0</v>
      </c>
      <c r="D105" s="116">
        <v>0</v>
      </c>
      <c r="E105" s="116">
        <f t="shared" si="11"/>
        <v>0</v>
      </c>
      <c r="F105" s="116">
        <f t="shared" si="12"/>
        <v>0</v>
      </c>
      <c r="G105" s="119">
        <v>0</v>
      </c>
      <c r="H105" s="116">
        <f t="shared" si="13"/>
        <v>0</v>
      </c>
      <c r="I105" s="116">
        <f t="shared" si="14"/>
        <v>0</v>
      </c>
    </row>
    <row r="106" spans="1:9" hidden="1">
      <c r="A106" s="104" t="s">
        <v>163</v>
      </c>
      <c r="B106" s="103" t="s">
        <v>164</v>
      </c>
      <c r="C106" s="116">
        <v>0</v>
      </c>
      <c r="D106" s="116">
        <v>0</v>
      </c>
      <c r="E106" s="116">
        <f t="shared" si="11"/>
        <v>0</v>
      </c>
      <c r="F106" s="116">
        <f t="shared" si="12"/>
        <v>0</v>
      </c>
      <c r="G106" s="119">
        <v>0</v>
      </c>
      <c r="H106" s="116">
        <f t="shared" si="13"/>
        <v>0</v>
      </c>
      <c r="I106" s="116">
        <f t="shared" si="14"/>
        <v>0</v>
      </c>
    </row>
    <row r="107" spans="1:9" hidden="1">
      <c r="A107" s="104" t="s">
        <v>165</v>
      </c>
      <c r="B107" s="103" t="s">
        <v>166</v>
      </c>
      <c r="C107" s="116">
        <v>0</v>
      </c>
      <c r="D107" s="116">
        <v>0</v>
      </c>
      <c r="E107" s="116">
        <f t="shared" si="11"/>
        <v>0</v>
      </c>
      <c r="F107" s="116">
        <f t="shared" si="12"/>
        <v>0</v>
      </c>
      <c r="G107" s="119">
        <v>0</v>
      </c>
      <c r="H107" s="116">
        <f t="shared" si="13"/>
        <v>0</v>
      </c>
      <c r="I107" s="116">
        <f t="shared" si="14"/>
        <v>0</v>
      </c>
    </row>
    <row r="108" spans="1:9" ht="12" hidden="1" customHeight="1">
      <c r="A108" s="104" t="s">
        <v>167</v>
      </c>
      <c r="B108" s="103" t="s">
        <v>168</v>
      </c>
      <c r="C108" s="116">
        <v>0</v>
      </c>
      <c r="D108" s="116">
        <v>0</v>
      </c>
      <c r="E108" s="116">
        <f t="shared" si="11"/>
        <v>0</v>
      </c>
      <c r="F108" s="116">
        <f t="shared" si="12"/>
        <v>0</v>
      </c>
      <c r="G108" s="119">
        <v>0</v>
      </c>
      <c r="H108" s="116">
        <f t="shared" si="13"/>
        <v>0</v>
      </c>
      <c r="I108" s="116">
        <f t="shared" si="14"/>
        <v>0</v>
      </c>
    </row>
    <row r="109" spans="1:9" s="75" customFormat="1" ht="12" customHeight="1">
      <c r="A109" s="74"/>
      <c r="B109" s="75" t="s">
        <v>251</v>
      </c>
      <c r="C109" s="116">
        <f>+FACTURA!T109-INGENIERIA!K109-INGENIERIA!H109-INGENIERIA!G109-INGENIERIA!F109</f>
        <v>3149.5571428571434</v>
      </c>
      <c r="D109" s="116">
        <v>0</v>
      </c>
      <c r="E109" s="116">
        <f t="shared" si="11"/>
        <v>3149.5571428571434</v>
      </c>
      <c r="F109" s="116">
        <f t="shared" ref="F109" si="15">+E109*0.05</f>
        <v>157.47785714285718</v>
      </c>
      <c r="G109" s="119">
        <v>0</v>
      </c>
      <c r="H109" s="116">
        <f t="shared" si="13"/>
        <v>157.47785714285718</v>
      </c>
      <c r="I109" s="116">
        <f t="shared" si="14"/>
        <v>2992.079285714286</v>
      </c>
    </row>
    <row r="110" spans="1:9" hidden="1">
      <c r="A110" s="104" t="s">
        <v>241</v>
      </c>
      <c r="B110" s="103" t="s">
        <v>222</v>
      </c>
      <c r="C110" s="116">
        <v>0</v>
      </c>
      <c r="D110" s="116">
        <v>0</v>
      </c>
      <c r="E110" s="116">
        <f t="shared" si="11"/>
        <v>0</v>
      </c>
      <c r="F110" s="116">
        <f t="shared" si="12"/>
        <v>0</v>
      </c>
      <c r="G110" s="119">
        <v>0</v>
      </c>
      <c r="H110" s="116">
        <f t="shared" si="13"/>
        <v>0</v>
      </c>
      <c r="I110" s="116">
        <f t="shared" si="14"/>
        <v>0</v>
      </c>
    </row>
    <row r="111" spans="1:9" hidden="1">
      <c r="A111" s="104" t="s">
        <v>169</v>
      </c>
      <c r="B111" s="103" t="s">
        <v>170</v>
      </c>
      <c r="C111" s="116">
        <v>0</v>
      </c>
      <c r="D111" s="116">
        <v>0</v>
      </c>
      <c r="E111" s="116">
        <f t="shared" si="11"/>
        <v>0</v>
      </c>
      <c r="F111" s="116">
        <f t="shared" si="12"/>
        <v>0</v>
      </c>
      <c r="G111" s="119">
        <v>0</v>
      </c>
      <c r="H111" s="116">
        <f t="shared" si="13"/>
        <v>0</v>
      </c>
      <c r="I111" s="116">
        <f t="shared" si="14"/>
        <v>0</v>
      </c>
    </row>
    <row r="112" spans="1:9" hidden="1">
      <c r="A112" s="104" t="s">
        <v>171</v>
      </c>
      <c r="B112" s="103" t="s">
        <v>172</v>
      </c>
      <c r="C112" s="116">
        <v>0</v>
      </c>
      <c r="D112" s="116">
        <v>0</v>
      </c>
      <c r="E112" s="116">
        <f t="shared" si="11"/>
        <v>0</v>
      </c>
      <c r="F112" s="116">
        <f t="shared" si="12"/>
        <v>0</v>
      </c>
      <c r="G112" s="119">
        <v>0</v>
      </c>
      <c r="H112" s="116">
        <f t="shared" si="13"/>
        <v>0</v>
      </c>
      <c r="I112" s="116">
        <f t="shared" si="14"/>
        <v>0</v>
      </c>
    </row>
    <row r="113" spans="1:9" hidden="1">
      <c r="A113" s="104" t="s">
        <v>242</v>
      </c>
      <c r="B113" s="103" t="s">
        <v>243</v>
      </c>
      <c r="C113" s="116">
        <v>0</v>
      </c>
      <c r="D113" s="116">
        <v>0</v>
      </c>
      <c r="E113" s="116">
        <f t="shared" si="11"/>
        <v>0</v>
      </c>
      <c r="F113" s="116">
        <f t="shared" si="12"/>
        <v>0</v>
      </c>
      <c r="G113" s="119">
        <v>0</v>
      </c>
      <c r="H113" s="116">
        <f t="shared" si="13"/>
        <v>0</v>
      </c>
      <c r="I113" s="116">
        <f t="shared" si="14"/>
        <v>0</v>
      </c>
    </row>
    <row r="114" spans="1:9" hidden="1">
      <c r="A114" s="104" t="s">
        <v>173</v>
      </c>
      <c r="B114" s="103" t="s">
        <v>174</v>
      </c>
      <c r="C114" s="116">
        <v>0</v>
      </c>
      <c r="D114" s="116">
        <v>0</v>
      </c>
      <c r="E114" s="116">
        <f t="shared" si="11"/>
        <v>0</v>
      </c>
      <c r="F114" s="116">
        <f t="shared" si="12"/>
        <v>0</v>
      </c>
      <c r="G114" s="119">
        <v>0</v>
      </c>
      <c r="H114" s="116">
        <f t="shared" si="13"/>
        <v>0</v>
      </c>
      <c r="I114" s="116">
        <f t="shared" si="14"/>
        <v>0</v>
      </c>
    </row>
    <row r="115" spans="1:9" hidden="1">
      <c r="A115" s="104" t="s">
        <v>175</v>
      </c>
      <c r="B115" s="103" t="s">
        <v>176</v>
      </c>
      <c r="C115" s="116">
        <v>0</v>
      </c>
      <c r="D115" s="116">
        <v>0</v>
      </c>
      <c r="E115" s="116">
        <f t="shared" si="11"/>
        <v>0</v>
      </c>
      <c r="F115" s="116">
        <f t="shared" si="12"/>
        <v>0</v>
      </c>
      <c r="G115" s="119">
        <v>0</v>
      </c>
      <c r="H115" s="116">
        <f t="shared" si="13"/>
        <v>0</v>
      </c>
      <c r="I115" s="116">
        <f t="shared" si="14"/>
        <v>0</v>
      </c>
    </row>
    <row r="116" spans="1:9" hidden="1">
      <c r="A116" s="104" t="s">
        <v>177</v>
      </c>
      <c r="B116" s="103" t="s">
        <v>178</v>
      </c>
      <c r="C116" s="116">
        <v>0</v>
      </c>
      <c r="D116" s="116">
        <v>0</v>
      </c>
      <c r="E116" s="116">
        <f t="shared" si="11"/>
        <v>0</v>
      </c>
      <c r="F116" s="116">
        <f t="shared" si="12"/>
        <v>0</v>
      </c>
      <c r="G116" s="119">
        <v>0</v>
      </c>
      <c r="H116" s="116">
        <f t="shared" si="13"/>
        <v>0</v>
      </c>
      <c r="I116" s="116">
        <f t="shared" si="14"/>
        <v>0</v>
      </c>
    </row>
    <row r="117" spans="1:9" hidden="1">
      <c r="A117" s="104" t="s">
        <v>244</v>
      </c>
      <c r="B117" s="103" t="s">
        <v>223</v>
      </c>
      <c r="C117" s="116">
        <v>0</v>
      </c>
      <c r="D117" s="116">
        <v>0</v>
      </c>
      <c r="E117" s="116">
        <f t="shared" si="11"/>
        <v>0</v>
      </c>
      <c r="F117" s="116">
        <f t="shared" si="12"/>
        <v>0</v>
      </c>
      <c r="G117" s="119">
        <v>0</v>
      </c>
      <c r="H117" s="116">
        <f t="shared" si="13"/>
        <v>0</v>
      </c>
      <c r="I117" s="116">
        <f t="shared" si="14"/>
        <v>0</v>
      </c>
    </row>
    <row r="118" spans="1:9">
      <c r="A118" s="117" t="s">
        <v>121</v>
      </c>
      <c r="B118" s="109"/>
      <c r="C118" s="109" t="s">
        <v>122</v>
      </c>
      <c r="D118" s="109" t="s">
        <v>122</v>
      </c>
      <c r="E118" s="109" t="s">
        <v>122</v>
      </c>
      <c r="F118" s="109" t="s">
        <v>122</v>
      </c>
      <c r="G118" s="109" t="s">
        <v>122</v>
      </c>
      <c r="H118" s="109" t="s">
        <v>122</v>
      </c>
      <c r="I118" s="109" t="s">
        <v>122</v>
      </c>
    </row>
    <row r="119" spans="1:9" ht="15">
      <c r="A119" s="102"/>
      <c r="B119" s="102"/>
      <c r="C119" s="118">
        <f>SUM(C76:C118)</f>
        <v>3149.5571428571434</v>
      </c>
      <c r="D119" s="118">
        <f t="shared" ref="D119:I119" si="16">SUM(D76:D118)</f>
        <v>0</v>
      </c>
      <c r="E119" s="118">
        <f t="shared" si="16"/>
        <v>3149.5571428571434</v>
      </c>
      <c r="F119" s="118">
        <f t="shared" si="16"/>
        <v>157.47785714285718</v>
      </c>
      <c r="G119" s="118">
        <f t="shared" si="16"/>
        <v>0</v>
      </c>
      <c r="H119" s="118">
        <f t="shared" si="16"/>
        <v>157.47785714285718</v>
      </c>
      <c r="I119" s="118">
        <f t="shared" si="16"/>
        <v>2992.079285714286</v>
      </c>
    </row>
    <row r="123" spans="1:9" ht="15">
      <c r="B123" s="120" t="s">
        <v>268</v>
      </c>
    </row>
    <row r="124" spans="1:9" ht="15">
      <c r="A124" s="104" t="s">
        <v>21</v>
      </c>
      <c r="B124" s="76" t="s">
        <v>22</v>
      </c>
      <c r="C124" s="116">
        <v>13843.672857142859</v>
      </c>
      <c r="D124" s="116">
        <v>0</v>
      </c>
      <c r="E124" s="116">
        <v>13843.672857142859</v>
      </c>
      <c r="F124" s="116">
        <f>+E124*0.05</f>
        <v>692.18364285714301</v>
      </c>
      <c r="G124" s="119">
        <v>0</v>
      </c>
      <c r="H124" s="116">
        <f>SUM(F124:G124)</f>
        <v>692.18364285714301</v>
      </c>
      <c r="I124" s="116">
        <f>+E124-H124</f>
        <v>13151.489214285717</v>
      </c>
    </row>
    <row r="125" spans="1:9" ht="15">
      <c r="A125" s="104" t="s">
        <v>23</v>
      </c>
      <c r="B125" s="76" t="s">
        <v>24</v>
      </c>
      <c r="C125" s="116">
        <v>1839.3585714285721</v>
      </c>
      <c r="D125" s="116">
        <v>0</v>
      </c>
      <c r="E125" s="116">
        <v>1839.3585714285721</v>
      </c>
      <c r="F125" s="116">
        <f t="shared" ref="F125:F127" si="17">+E125*0.05</f>
        <v>91.967928571428615</v>
      </c>
      <c r="G125" s="119">
        <v>0</v>
      </c>
      <c r="H125" s="116">
        <f t="shared" ref="H125:H127" si="18">SUM(F125:G125)</f>
        <v>91.967928571428615</v>
      </c>
      <c r="I125" s="116">
        <f t="shared" ref="I125:I127" si="19">+E125-H125</f>
        <v>1747.3906428571436</v>
      </c>
    </row>
    <row r="126" spans="1:9" ht="15">
      <c r="A126" s="104" t="s">
        <v>227</v>
      </c>
      <c r="B126" s="76" t="s">
        <v>202</v>
      </c>
      <c r="C126" s="116">
        <v>32204.98357142858</v>
      </c>
      <c r="D126" s="116">
        <v>0</v>
      </c>
      <c r="E126" s="116">
        <v>32204.98357142858</v>
      </c>
      <c r="F126" s="116">
        <f t="shared" si="17"/>
        <v>1610.2491785714292</v>
      </c>
      <c r="G126" s="119">
        <v>0</v>
      </c>
      <c r="H126" s="116">
        <f t="shared" si="18"/>
        <v>1610.2491785714292</v>
      </c>
      <c r="I126" s="116">
        <f t="shared" si="19"/>
        <v>30594.73439285715</v>
      </c>
    </row>
    <row r="127" spans="1:9" ht="15">
      <c r="A127" s="104" t="s">
        <v>111</v>
      </c>
      <c r="B127" s="76" t="s">
        <v>112</v>
      </c>
      <c r="C127" s="116">
        <v>2393.0853571428552</v>
      </c>
      <c r="D127" s="116">
        <v>0</v>
      </c>
      <c r="E127" s="116">
        <v>2393.0853571428552</v>
      </c>
      <c r="F127" s="116">
        <f t="shared" si="17"/>
        <v>119.65426785714277</v>
      </c>
      <c r="G127" s="119">
        <v>0</v>
      </c>
      <c r="H127" s="116">
        <f t="shared" si="18"/>
        <v>119.65426785714277</v>
      </c>
      <c r="I127" s="116">
        <f t="shared" si="19"/>
        <v>2273.4310892857125</v>
      </c>
    </row>
    <row r="128" spans="1:9" ht="13.5" thickBot="1">
      <c r="C128" s="121">
        <f>SUM(C124:C127)</f>
        <v>50281.100357142866</v>
      </c>
      <c r="D128" s="121">
        <f t="shared" ref="D128:I128" si="20">SUM(D124:D127)</f>
        <v>0</v>
      </c>
      <c r="E128" s="121">
        <f t="shared" si="20"/>
        <v>50281.100357142866</v>
      </c>
      <c r="F128" s="121">
        <f t="shared" si="20"/>
        <v>2514.0550178571434</v>
      </c>
      <c r="G128" s="121">
        <f t="shared" si="20"/>
        <v>0</v>
      </c>
      <c r="H128" s="121">
        <f t="shared" si="20"/>
        <v>2514.0550178571434</v>
      </c>
      <c r="I128" s="121">
        <f t="shared" si="20"/>
        <v>47767.045339285723</v>
      </c>
    </row>
    <row r="129" spans="3:9" ht="12" thickTop="1"/>
    <row r="130" spans="3:9">
      <c r="C130" s="109" t="s">
        <v>179</v>
      </c>
      <c r="D130" s="109" t="s">
        <v>179</v>
      </c>
      <c r="E130" s="109" t="s">
        <v>179</v>
      </c>
      <c r="F130" s="109" t="s">
        <v>179</v>
      </c>
      <c r="G130" s="109" t="s">
        <v>179</v>
      </c>
      <c r="H130" s="109" t="s">
        <v>179</v>
      </c>
      <c r="I130" s="109" t="s">
        <v>179</v>
      </c>
    </row>
    <row r="131" spans="3:9" ht="15">
      <c r="C131" s="122">
        <f>+C128+C119+C73</f>
        <v>262458.51651774195</v>
      </c>
      <c r="D131" s="122">
        <f t="shared" ref="D131:H131" si="21">+D128+D119+D73</f>
        <v>0</v>
      </c>
      <c r="E131" s="122">
        <f t="shared" si="21"/>
        <v>262458.51651774195</v>
      </c>
      <c r="F131" s="122">
        <f t="shared" si="21"/>
        <v>13122.925825887101</v>
      </c>
      <c r="G131" s="122">
        <f t="shared" si="21"/>
        <v>0</v>
      </c>
      <c r="H131" s="122">
        <f t="shared" si="21"/>
        <v>13122.925825887101</v>
      </c>
      <c r="I131" s="122">
        <f>+I128+I119+I73</f>
        <v>249335.59069185483</v>
      </c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paperSize="1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23"/>
  <sheetViews>
    <sheetView topLeftCell="A96" workbookViewId="0">
      <selection activeCell="E112" sqref="E112"/>
    </sheetView>
  </sheetViews>
  <sheetFormatPr baseColWidth="10" defaultRowHeight="15"/>
  <cols>
    <col min="2" max="2" width="18.5703125" customWidth="1"/>
    <col min="3" max="3" width="24.85546875" customWidth="1"/>
    <col min="4" max="4" width="17.28515625" customWidth="1"/>
    <col min="5" max="5" width="33.42578125" bestFit="1" customWidth="1"/>
  </cols>
  <sheetData>
    <row r="1" spans="1:10">
      <c r="A1" s="128" t="s">
        <v>0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>
      <c r="A2" s="129" t="s">
        <v>1</v>
      </c>
      <c r="B2" s="127"/>
      <c r="C2" s="127"/>
      <c r="D2" s="127"/>
      <c r="E2" s="127"/>
      <c r="F2" s="127"/>
      <c r="G2" s="127"/>
      <c r="H2" s="127"/>
      <c r="I2" s="127"/>
      <c r="J2" s="127"/>
    </row>
    <row r="3" spans="1:10" ht="23.25">
      <c r="A3" s="131" t="s">
        <v>2</v>
      </c>
      <c r="B3" s="130"/>
      <c r="C3" s="132"/>
      <c r="D3" s="130"/>
      <c r="E3" s="130"/>
      <c r="F3" s="127"/>
      <c r="G3" s="127"/>
      <c r="H3" s="127"/>
      <c r="I3" s="127"/>
      <c r="J3" s="127"/>
    </row>
    <row r="4" spans="1:10" ht="15.75">
      <c r="A4" s="133" t="s">
        <v>269</v>
      </c>
      <c r="B4" s="130"/>
      <c r="C4" s="130"/>
      <c r="D4" s="130"/>
      <c r="E4" s="130"/>
      <c r="F4" s="127"/>
      <c r="G4" s="127"/>
      <c r="H4" s="127"/>
      <c r="I4" s="127"/>
      <c r="J4" s="127"/>
    </row>
    <row r="6" spans="1:10">
      <c r="A6" s="134"/>
      <c r="B6" s="134"/>
      <c r="C6" s="134"/>
      <c r="D6" s="134"/>
      <c r="E6" s="134"/>
      <c r="F6" s="134"/>
      <c r="G6" s="134"/>
      <c r="H6" s="134"/>
      <c r="I6" s="127"/>
      <c r="J6" s="127"/>
    </row>
    <row r="7" spans="1:10">
      <c r="A7" s="135"/>
      <c r="B7" s="135"/>
      <c r="C7" s="135"/>
      <c r="D7" s="135"/>
      <c r="E7" s="135"/>
      <c r="F7" s="135"/>
      <c r="G7" s="135"/>
      <c r="H7" s="135"/>
      <c r="I7" s="127"/>
      <c r="J7" s="127"/>
    </row>
    <row r="8" spans="1:10">
      <c r="A8" s="137" t="s">
        <v>270</v>
      </c>
      <c r="B8" s="137" t="s">
        <v>271</v>
      </c>
      <c r="C8" s="137" t="s">
        <v>272</v>
      </c>
      <c r="D8" s="138" t="s">
        <v>273</v>
      </c>
      <c r="E8" s="137" t="s">
        <v>274</v>
      </c>
      <c r="F8" s="136"/>
      <c r="G8" s="136"/>
      <c r="H8" s="136"/>
      <c r="I8" s="136"/>
      <c r="J8" s="136"/>
    </row>
    <row r="9" spans="1:10">
      <c r="A9" s="139" t="s">
        <v>233</v>
      </c>
      <c r="B9" s="127">
        <v>2929047026</v>
      </c>
      <c r="C9" s="127" t="s">
        <v>275</v>
      </c>
      <c r="D9" s="127">
        <v>6382.6</v>
      </c>
      <c r="E9" s="127" t="s">
        <v>210</v>
      </c>
      <c r="F9" s="127"/>
      <c r="G9" s="127"/>
      <c r="H9" s="127"/>
      <c r="I9" s="127"/>
      <c r="J9" s="127"/>
    </row>
    <row r="10" spans="1:10">
      <c r="A10" s="139" t="s">
        <v>234</v>
      </c>
      <c r="B10" s="127">
        <v>2958467625</v>
      </c>
      <c r="C10" s="127" t="s">
        <v>275</v>
      </c>
      <c r="D10" s="127">
        <v>12481.6</v>
      </c>
      <c r="E10" s="127" t="s">
        <v>211</v>
      </c>
      <c r="F10" s="127"/>
      <c r="G10" s="127"/>
      <c r="H10" s="127"/>
      <c r="I10" s="127"/>
      <c r="J10" s="127"/>
    </row>
    <row r="11" spans="1:10">
      <c r="A11" s="139" t="s">
        <v>23</v>
      </c>
      <c r="B11" s="127">
        <v>2648514356</v>
      </c>
      <c r="C11" s="127" t="s">
        <v>275</v>
      </c>
      <c r="D11" s="127">
        <v>8332.2000000000007</v>
      </c>
      <c r="E11" s="127" t="s">
        <v>24</v>
      </c>
      <c r="F11" s="127"/>
      <c r="G11" s="127"/>
      <c r="H11" s="127"/>
      <c r="I11" s="127"/>
      <c r="J11" s="127"/>
    </row>
    <row r="12" spans="1:10">
      <c r="A12" s="139" t="s">
        <v>235</v>
      </c>
      <c r="B12" s="127">
        <v>2695890349</v>
      </c>
      <c r="C12" s="127" t="s">
        <v>275</v>
      </c>
      <c r="D12" s="127">
        <v>9207</v>
      </c>
      <c r="E12" s="127" t="s">
        <v>212</v>
      </c>
      <c r="F12" s="127"/>
      <c r="G12" s="127"/>
      <c r="H12" s="127"/>
      <c r="I12" s="127"/>
      <c r="J12" s="127"/>
    </row>
    <row r="13" spans="1:10">
      <c r="A13" s="139" t="s">
        <v>227</v>
      </c>
      <c r="B13" s="127">
        <v>2648514364</v>
      </c>
      <c r="C13" s="127" t="s">
        <v>275</v>
      </c>
      <c r="D13" s="127">
        <v>8332.2000000000007</v>
      </c>
      <c r="E13" s="127" t="s">
        <v>202</v>
      </c>
      <c r="F13" s="127"/>
      <c r="G13" s="127"/>
      <c r="H13" s="127"/>
      <c r="I13" s="127"/>
      <c r="J13" s="127"/>
    </row>
    <row r="14" spans="1:10">
      <c r="A14" s="139" t="s">
        <v>248</v>
      </c>
      <c r="B14" s="127">
        <v>2759588027</v>
      </c>
      <c r="C14" s="127" t="s">
        <v>275</v>
      </c>
      <c r="D14" s="127">
        <v>6811.2000000000007</v>
      </c>
      <c r="E14" s="127" t="s">
        <v>213</v>
      </c>
      <c r="F14" s="127"/>
      <c r="G14" s="127"/>
      <c r="H14" s="127"/>
      <c r="I14" s="127"/>
      <c r="J14" s="127"/>
    </row>
    <row r="15" spans="1:10">
      <c r="A15" s="139" t="s">
        <v>236</v>
      </c>
      <c r="B15" s="127">
        <v>2717650620</v>
      </c>
      <c r="C15" s="127" t="s">
        <v>275</v>
      </c>
      <c r="D15" s="127">
        <v>10644.6</v>
      </c>
      <c r="E15" s="127" t="s">
        <v>214</v>
      </c>
      <c r="F15" s="127"/>
      <c r="G15" s="127"/>
      <c r="H15" s="127"/>
      <c r="I15" s="127"/>
      <c r="J15" s="127"/>
    </row>
    <row r="16" spans="1:10">
      <c r="A16" s="139" t="s">
        <v>228</v>
      </c>
      <c r="B16" s="127">
        <v>2970888893</v>
      </c>
      <c r="C16" s="127" t="s">
        <v>275</v>
      </c>
      <c r="D16" s="127">
        <v>2199</v>
      </c>
      <c r="E16" s="127" t="s">
        <v>204</v>
      </c>
      <c r="F16" s="127"/>
      <c r="G16" s="127"/>
      <c r="H16" s="127"/>
      <c r="I16" s="127"/>
      <c r="J16" s="127"/>
    </row>
    <row r="17" spans="1:5">
      <c r="A17" s="139" t="s">
        <v>229</v>
      </c>
      <c r="B17" s="127">
        <v>2659973974</v>
      </c>
      <c r="C17" s="127" t="s">
        <v>275</v>
      </c>
      <c r="D17" s="127">
        <v>3357.6000000000004</v>
      </c>
      <c r="E17" s="127" t="s">
        <v>205</v>
      </c>
    </row>
    <row r="18" spans="1:5">
      <c r="A18" s="139" t="s">
        <v>237</v>
      </c>
      <c r="B18" s="127">
        <v>2948910731</v>
      </c>
      <c r="C18" s="127" t="s">
        <v>275</v>
      </c>
      <c r="D18" s="127">
        <v>9467.8000000000011</v>
      </c>
      <c r="E18" s="127" t="s">
        <v>215</v>
      </c>
    </row>
    <row r="19" spans="1:5">
      <c r="A19" s="139" t="s">
        <v>249</v>
      </c>
      <c r="B19" s="127">
        <v>2695890233</v>
      </c>
      <c r="C19" s="127" t="s">
        <v>275</v>
      </c>
      <c r="D19" s="127">
        <v>7245.4000000000005</v>
      </c>
      <c r="E19" s="127" t="s">
        <v>216</v>
      </c>
    </row>
    <row r="20" spans="1:5">
      <c r="A20" s="139" t="s">
        <v>238</v>
      </c>
      <c r="B20" s="127">
        <v>2919443924</v>
      </c>
      <c r="C20" s="127" t="s">
        <v>275</v>
      </c>
      <c r="D20" s="127">
        <v>7354.2000000000007</v>
      </c>
      <c r="E20" s="127" t="s">
        <v>217</v>
      </c>
    </row>
    <row r="21" spans="1:5">
      <c r="A21" s="139" t="s">
        <v>230</v>
      </c>
      <c r="B21" s="127">
        <v>2758594368</v>
      </c>
      <c r="C21" s="127" t="s">
        <v>275</v>
      </c>
      <c r="D21" s="127">
        <v>2199.2000000000003</v>
      </c>
      <c r="E21" s="127" t="s">
        <v>206</v>
      </c>
    </row>
    <row r="22" spans="1:5">
      <c r="A22" s="139" t="s">
        <v>231</v>
      </c>
      <c r="B22" s="127">
        <v>2650346748</v>
      </c>
      <c r="C22" s="127" t="s">
        <v>275</v>
      </c>
      <c r="D22" s="127">
        <v>2199.2000000000003</v>
      </c>
      <c r="E22" s="127" t="s">
        <v>207</v>
      </c>
    </row>
    <row r="23" spans="1:5">
      <c r="A23" s="139" t="s">
        <v>239</v>
      </c>
      <c r="B23" s="127">
        <v>2695890268</v>
      </c>
      <c r="C23" s="127" t="s">
        <v>275</v>
      </c>
      <c r="D23" s="127">
        <v>6697.8</v>
      </c>
      <c r="E23" s="127" t="s">
        <v>218</v>
      </c>
    </row>
    <row r="24" spans="1:5">
      <c r="A24" s="139" t="s">
        <v>240</v>
      </c>
      <c r="B24" s="127">
        <v>2754185048</v>
      </c>
      <c r="C24" s="127" t="s">
        <v>275</v>
      </c>
      <c r="D24" s="127">
        <v>8056.8</v>
      </c>
      <c r="E24" s="127" t="s">
        <v>220</v>
      </c>
    </row>
    <row r="25" spans="1:5">
      <c r="A25" s="139" t="s">
        <v>232</v>
      </c>
      <c r="B25" s="127">
        <v>2940159670</v>
      </c>
      <c r="C25" s="127" t="s">
        <v>275</v>
      </c>
      <c r="D25" s="127">
        <v>2199</v>
      </c>
      <c r="E25" s="127" t="s">
        <v>208</v>
      </c>
    </row>
    <row r="26" spans="1:5">
      <c r="A26" s="139" t="s">
        <v>241</v>
      </c>
      <c r="B26" s="127">
        <v>2765753341</v>
      </c>
      <c r="C26" s="127" t="s">
        <v>275</v>
      </c>
      <c r="D26" s="127">
        <v>7423.4000000000005</v>
      </c>
      <c r="E26" s="127" t="s">
        <v>222</v>
      </c>
    </row>
    <row r="27" spans="1:5">
      <c r="A27" s="139" t="s">
        <v>242</v>
      </c>
      <c r="B27" s="127">
        <v>2695890284</v>
      </c>
      <c r="C27" s="127" t="s">
        <v>275</v>
      </c>
      <c r="D27" s="127">
        <v>5906.6</v>
      </c>
      <c r="E27" s="127" t="s">
        <v>243</v>
      </c>
    </row>
    <row r="28" spans="1:5">
      <c r="A28" s="139" t="s">
        <v>244</v>
      </c>
      <c r="B28" s="127">
        <v>2951732641</v>
      </c>
      <c r="C28" s="127" t="s">
        <v>275</v>
      </c>
      <c r="D28" s="127">
        <v>11408</v>
      </c>
      <c r="E28" s="127" t="s">
        <v>223</v>
      </c>
    </row>
    <row r="29" spans="1:5">
      <c r="A29" s="139" t="s">
        <v>169</v>
      </c>
      <c r="B29" s="127">
        <v>2996093906</v>
      </c>
      <c r="C29" s="127" t="s">
        <v>275</v>
      </c>
      <c r="D29" s="127">
        <v>5817.2000000000007</v>
      </c>
      <c r="E29" s="127" t="s">
        <v>170</v>
      </c>
    </row>
    <row r="30" spans="1:5">
      <c r="A30" s="139" t="s">
        <v>167</v>
      </c>
      <c r="B30" s="127">
        <v>2837433751</v>
      </c>
      <c r="C30" s="127" t="s">
        <v>275</v>
      </c>
      <c r="D30" s="127">
        <v>4213</v>
      </c>
      <c r="E30" s="127" t="s">
        <v>168</v>
      </c>
    </row>
    <row r="31" spans="1:5">
      <c r="A31" s="139" t="s">
        <v>124</v>
      </c>
      <c r="B31" s="127">
        <v>2838464278</v>
      </c>
      <c r="C31" s="127" t="s">
        <v>275</v>
      </c>
      <c r="D31" s="127">
        <v>5764.4000000000005</v>
      </c>
      <c r="E31" s="127" t="s">
        <v>125</v>
      </c>
    </row>
    <row r="32" spans="1:5">
      <c r="A32" s="139" t="s">
        <v>21</v>
      </c>
      <c r="B32" s="127">
        <v>2848478236</v>
      </c>
      <c r="C32" s="127" t="s">
        <v>275</v>
      </c>
      <c r="D32" s="127">
        <v>8332</v>
      </c>
      <c r="E32" s="127" t="s">
        <v>22</v>
      </c>
    </row>
    <row r="33" spans="1:5">
      <c r="A33" s="139" t="s">
        <v>33</v>
      </c>
      <c r="B33" s="127">
        <v>2854221494</v>
      </c>
      <c r="C33" s="127" t="s">
        <v>275</v>
      </c>
      <c r="D33" s="127">
        <v>1539</v>
      </c>
      <c r="E33" s="127" t="s">
        <v>34</v>
      </c>
    </row>
    <row r="34" spans="1:5">
      <c r="A34" s="139" t="s">
        <v>152</v>
      </c>
      <c r="B34" s="127">
        <v>2880995371</v>
      </c>
      <c r="C34" s="127" t="s">
        <v>275</v>
      </c>
      <c r="D34" s="127">
        <v>9001</v>
      </c>
      <c r="E34" s="127" t="s">
        <v>153</v>
      </c>
    </row>
    <row r="35" spans="1:5">
      <c r="A35" s="139" t="s">
        <v>140</v>
      </c>
      <c r="B35" s="127">
        <v>2878931011</v>
      </c>
      <c r="C35" s="127" t="s">
        <v>275</v>
      </c>
      <c r="D35" s="127">
        <v>2817.4</v>
      </c>
      <c r="E35" s="127" t="s">
        <v>141</v>
      </c>
    </row>
    <row r="36" spans="1:5">
      <c r="A36" s="139" t="s">
        <v>59</v>
      </c>
      <c r="B36" s="127">
        <v>2871132644</v>
      </c>
      <c r="C36" s="127" t="s">
        <v>275</v>
      </c>
      <c r="D36" s="127">
        <v>1333.4</v>
      </c>
      <c r="E36" s="127" t="s">
        <v>60</v>
      </c>
    </row>
    <row r="37" spans="1:5">
      <c r="A37" s="139" t="s">
        <v>19</v>
      </c>
      <c r="B37" s="127">
        <v>2889514104</v>
      </c>
      <c r="C37" s="127" t="s">
        <v>275</v>
      </c>
      <c r="D37" s="127">
        <v>2465.6000000000004</v>
      </c>
      <c r="E37" s="127" t="s">
        <v>20</v>
      </c>
    </row>
    <row r="38" spans="1:5">
      <c r="A38" s="139" t="s">
        <v>99</v>
      </c>
      <c r="B38" s="127">
        <v>2889511164</v>
      </c>
      <c r="C38" s="127" t="s">
        <v>275</v>
      </c>
      <c r="D38" s="127">
        <v>2465.6000000000004</v>
      </c>
      <c r="E38" s="127" t="s">
        <v>100</v>
      </c>
    </row>
    <row r="39" spans="1:5">
      <c r="A39" s="139" t="s">
        <v>171</v>
      </c>
      <c r="B39" s="127">
        <v>2894220501</v>
      </c>
      <c r="C39" s="127" t="s">
        <v>275</v>
      </c>
      <c r="D39" s="127">
        <v>5683.8</v>
      </c>
      <c r="E39" s="127" t="s">
        <v>172</v>
      </c>
    </row>
    <row r="40" spans="1:5">
      <c r="A40" s="139" t="s">
        <v>29</v>
      </c>
      <c r="B40" s="127">
        <v>2896455182</v>
      </c>
      <c r="C40" s="127" t="s">
        <v>275</v>
      </c>
      <c r="D40" s="127">
        <v>2000</v>
      </c>
      <c r="E40" s="127" t="s">
        <v>30</v>
      </c>
    </row>
    <row r="41" spans="1:5">
      <c r="A41" s="139" t="s">
        <v>157</v>
      </c>
      <c r="B41" s="127">
        <v>2898414041</v>
      </c>
      <c r="C41" s="127" t="s">
        <v>275</v>
      </c>
      <c r="D41" s="127">
        <v>9481.4</v>
      </c>
      <c r="E41" s="127" t="s">
        <v>158</v>
      </c>
    </row>
    <row r="42" spans="1:5">
      <c r="A42" s="139" t="s">
        <v>150</v>
      </c>
      <c r="B42" s="127">
        <v>1438110301</v>
      </c>
      <c r="C42" s="127" t="s">
        <v>275</v>
      </c>
      <c r="D42" s="127">
        <v>6557.6</v>
      </c>
      <c r="E42" s="127" t="s">
        <v>151</v>
      </c>
    </row>
    <row r="43" spans="1:5">
      <c r="A43" s="139" t="s">
        <v>111</v>
      </c>
      <c r="B43" s="127">
        <v>1444665376</v>
      </c>
      <c r="C43" s="127" t="s">
        <v>275</v>
      </c>
      <c r="D43" s="127">
        <v>8332</v>
      </c>
      <c r="E43" s="127" t="s">
        <v>112</v>
      </c>
    </row>
    <row r="44" spans="1:5">
      <c r="A44" s="139" t="s">
        <v>91</v>
      </c>
      <c r="B44" s="127">
        <v>2952708604</v>
      </c>
      <c r="C44" s="127" t="s">
        <v>275</v>
      </c>
      <c r="D44" s="127">
        <v>1263.2</v>
      </c>
      <c r="E44" s="127" t="s">
        <v>92</v>
      </c>
    </row>
    <row r="45" spans="1:5">
      <c r="A45" s="139" t="s">
        <v>69</v>
      </c>
      <c r="B45" s="127">
        <v>2714474562</v>
      </c>
      <c r="C45" s="127" t="s">
        <v>275</v>
      </c>
      <c r="D45" s="127">
        <v>2199</v>
      </c>
      <c r="E45" s="127" t="s">
        <v>70</v>
      </c>
    </row>
    <row r="46" spans="1:5">
      <c r="A46" s="139" t="s">
        <v>39</v>
      </c>
      <c r="B46" s="127">
        <v>1415043352</v>
      </c>
      <c r="C46" s="127" t="s">
        <v>275</v>
      </c>
      <c r="D46" s="127">
        <v>2159.8000000000002</v>
      </c>
      <c r="E46" s="127" t="s">
        <v>40</v>
      </c>
    </row>
    <row r="47" spans="1:5">
      <c r="A47" s="139" t="s">
        <v>63</v>
      </c>
      <c r="B47" s="127">
        <v>2987413327</v>
      </c>
      <c r="C47" s="127" t="s">
        <v>275</v>
      </c>
      <c r="D47" s="127">
        <v>2199</v>
      </c>
      <c r="E47" s="127" t="s">
        <v>64</v>
      </c>
    </row>
    <row r="48" spans="1:5">
      <c r="A48" s="139" t="s">
        <v>101</v>
      </c>
      <c r="B48" s="127">
        <v>2965106850</v>
      </c>
      <c r="C48" s="127" t="s">
        <v>275</v>
      </c>
      <c r="D48" s="127">
        <v>3103</v>
      </c>
      <c r="E48" s="127" t="s">
        <v>102</v>
      </c>
    </row>
    <row r="49" spans="1:5">
      <c r="A49" s="139" t="s">
        <v>126</v>
      </c>
      <c r="B49" s="127">
        <v>2616790135</v>
      </c>
      <c r="C49" s="127" t="s">
        <v>275</v>
      </c>
      <c r="D49" s="127">
        <v>4078.2000000000003</v>
      </c>
      <c r="E49" s="127" t="s">
        <v>127</v>
      </c>
    </row>
    <row r="50" spans="1:5">
      <c r="A50" s="139" t="s">
        <v>148</v>
      </c>
      <c r="B50" s="127">
        <v>2616789951</v>
      </c>
      <c r="C50" s="127" t="s">
        <v>275</v>
      </c>
      <c r="D50" s="127">
        <v>4092.8</v>
      </c>
      <c r="E50" s="127" t="s">
        <v>149</v>
      </c>
    </row>
    <row r="51" spans="1:5">
      <c r="A51" s="139" t="s">
        <v>109</v>
      </c>
      <c r="B51" s="127">
        <v>2950612421</v>
      </c>
      <c r="C51" s="127" t="s">
        <v>275</v>
      </c>
      <c r="D51" s="127">
        <v>2199</v>
      </c>
      <c r="E51" s="127" t="s">
        <v>110</v>
      </c>
    </row>
    <row r="52" spans="1:5">
      <c r="A52" s="139" t="s">
        <v>87</v>
      </c>
      <c r="B52" s="127">
        <v>2859704213</v>
      </c>
      <c r="C52" s="127" t="s">
        <v>275</v>
      </c>
      <c r="D52" s="127">
        <v>2199</v>
      </c>
      <c r="E52" s="127" t="s">
        <v>88</v>
      </c>
    </row>
    <row r="53" spans="1:5">
      <c r="A53" s="139" t="s">
        <v>67</v>
      </c>
      <c r="B53" s="127">
        <v>2893708187</v>
      </c>
      <c r="C53" s="127" t="s">
        <v>275</v>
      </c>
      <c r="D53" s="127">
        <v>2199</v>
      </c>
      <c r="E53" s="127" t="s">
        <v>68</v>
      </c>
    </row>
    <row r="54" spans="1:5">
      <c r="A54" s="139" t="s">
        <v>136</v>
      </c>
      <c r="B54" s="127">
        <v>2947375638</v>
      </c>
      <c r="C54" s="127" t="s">
        <v>275</v>
      </c>
      <c r="D54" s="127">
        <v>5558.4000000000005</v>
      </c>
      <c r="E54" s="127" t="s">
        <v>137</v>
      </c>
    </row>
    <row r="55" spans="1:5">
      <c r="A55" s="139" t="s">
        <v>95</v>
      </c>
      <c r="B55" s="127">
        <v>2947520190</v>
      </c>
      <c r="C55" s="127" t="s">
        <v>275</v>
      </c>
      <c r="D55" s="127">
        <v>3134.4</v>
      </c>
      <c r="E55" s="127" t="s">
        <v>96</v>
      </c>
    </row>
    <row r="56" spans="1:5">
      <c r="A56" s="139" t="s">
        <v>35</v>
      </c>
      <c r="B56" s="127">
        <v>2935582334</v>
      </c>
      <c r="C56" s="127" t="s">
        <v>275</v>
      </c>
      <c r="D56" s="127">
        <v>2199</v>
      </c>
      <c r="E56" s="127" t="s">
        <v>36</v>
      </c>
    </row>
    <row r="57" spans="1:5">
      <c r="A57" s="139" t="s">
        <v>128</v>
      </c>
      <c r="B57" s="127">
        <v>2923627098</v>
      </c>
      <c r="C57" s="127" t="s">
        <v>275</v>
      </c>
      <c r="D57" s="127">
        <v>4234.6000000000004</v>
      </c>
      <c r="E57" s="127" t="s">
        <v>129</v>
      </c>
    </row>
    <row r="58" spans="1:5">
      <c r="A58" s="139" t="s">
        <v>103</v>
      </c>
      <c r="B58" s="127">
        <v>2932879395</v>
      </c>
      <c r="C58" s="127" t="s">
        <v>275</v>
      </c>
      <c r="D58" s="127">
        <v>3134.8</v>
      </c>
      <c r="E58" s="127" t="s">
        <v>104</v>
      </c>
    </row>
    <row r="59" spans="1:5">
      <c r="A59" s="139" t="s">
        <v>79</v>
      </c>
      <c r="B59" s="127">
        <v>2918873607</v>
      </c>
      <c r="C59" s="127" t="s">
        <v>275</v>
      </c>
      <c r="D59" s="127">
        <v>604.4</v>
      </c>
      <c r="E59" s="127" t="s">
        <v>80</v>
      </c>
    </row>
    <row r="60" spans="1:5">
      <c r="A60" s="139" t="s">
        <v>177</v>
      </c>
      <c r="B60" s="127">
        <v>2836087213</v>
      </c>
      <c r="C60" s="127" t="s">
        <v>275</v>
      </c>
      <c r="D60" s="127">
        <v>4676.8</v>
      </c>
      <c r="E60" s="127" t="s">
        <v>178</v>
      </c>
    </row>
    <row r="61" spans="1:5">
      <c r="A61" s="139" t="s">
        <v>25</v>
      </c>
      <c r="B61" s="127">
        <v>2915275539</v>
      </c>
      <c r="C61" s="127" t="s">
        <v>275</v>
      </c>
      <c r="D61" s="127">
        <v>2109.4</v>
      </c>
      <c r="E61" s="127" t="s">
        <v>26</v>
      </c>
    </row>
    <row r="62" spans="1:5">
      <c r="A62" s="139" t="s">
        <v>77</v>
      </c>
      <c r="B62" s="127">
        <v>2967093632</v>
      </c>
      <c r="C62" s="127" t="s">
        <v>275</v>
      </c>
      <c r="D62" s="127">
        <v>2043</v>
      </c>
      <c r="E62" s="127" t="s">
        <v>78</v>
      </c>
    </row>
    <row r="63" spans="1:5">
      <c r="A63" s="139" t="s">
        <v>93</v>
      </c>
      <c r="B63" s="127">
        <v>2995318777</v>
      </c>
      <c r="C63" s="127" t="s">
        <v>275</v>
      </c>
      <c r="D63" s="127">
        <v>2031</v>
      </c>
      <c r="E63" s="127" t="s">
        <v>94</v>
      </c>
    </row>
    <row r="64" spans="1:5">
      <c r="A64" s="139" t="s">
        <v>27</v>
      </c>
      <c r="B64" s="127">
        <v>2959161945</v>
      </c>
      <c r="C64" s="127" t="s">
        <v>275</v>
      </c>
      <c r="D64" s="127">
        <v>1910</v>
      </c>
      <c r="E64" s="127" t="s">
        <v>28</v>
      </c>
    </row>
    <row r="65" spans="1:5">
      <c r="A65" s="139" t="s">
        <v>53</v>
      </c>
      <c r="B65" s="127">
        <v>2861674129</v>
      </c>
      <c r="C65" s="127" t="s">
        <v>275</v>
      </c>
      <c r="D65" s="127">
        <v>1928.2</v>
      </c>
      <c r="E65" s="127" t="s">
        <v>54</v>
      </c>
    </row>
    <row r="66" spans="1:5">
      <c r="A66" s="139" t="s">
        <v>75</v>
      </c>
      <c r="B66" s="127">
        <v>2959119167</v>
      </c>
      <c r="C66" s="127" t="s">
        <v>275</v>
      </c>
      <c r="D66" s="127">
        <v>2776.8</v>
      </c>
      <c r="E66" s="127" t="s">
        <v>76</v>
      </c>
    </row>
    <row r="67" spans="1:5">
      <c r="A67" s="139" t="s">
        <v>159</v>
      </c>
      <c r="B67" s="127">
        <v>1133093700</v>
      </c>
      <c r="C67" s="127" t="s">
        <v>275</v>
      </c>
      <c r="D67" s="127">
        <v>7903</v>
      </c>
      <c r="E67" s="127" t="s">
        <v>160</v>
      </c>
    </row>
    <row r="68" spans="1:5">
      <c r="A68" s="139" t="s">
        <v>37</v>
      </c>
      <c r="B68" s="127">
        <v>1166421253</v>
      </c>
      <c r="C68" s="127" t="s">
        <v>275</v>
      </c>
      <c r="D68" s="127">
        <v>1783</v>
      </c>
      <c r="E68" s="127" t="s">
        <v>38</v>
      </c>
    </row>
    <row r="69" spans="1:5">
      <c r="A69" s="139" t="s">
        <v>105</v>
      </c>
      <c r="B69" s="127">
        <v>1144007808</v>
      </c>
      <c r="C69" s="127" t="s">
        <v>275</v>
      </c>
      <c r="D69" s="127">
        <v>1650</v>
      </c>
      <c r="E69" s="127" t="s">
        <v>106</v>
      </c>
    </row>
    <row r="70" spans="1:5">
      <c r="A70" s="139" t="s">
        <v>41</v>
      </c>
      <c r="B70" s="127">
        <v>2919685839</v>
      </c>
      <c r="C70" s="127" t="s">
        <v>275</v>
      </c>
      <c r="D70" s="127">
        <v>2275.4</v>
      </c>
      <c r="E70" s="127" t="s">
        <v>42</v>
      </c>
    </row>
    <row r="71" spans="1:5">
      <c r="A71" s="139" t="s">
        <v>144</v>
      </c>
      <c r="B71" s="127">
        <v>2631133012</v>
      </c>
      <c r="C71" s="127" t="s">
        <v>275</v>
      </c>
      <c r="D71" s="127">
        <v>3456.2000000000003</v>
      </c>
      <c r="E71" s="127" t="s">
        <v>145</v>
      </c>
    </row>
    <row r="72" spans="1:5">
      <c r="A72" s="139" t="s">
        <v>142</v>
      </c>
      <c r="B72" s="127">
        <v>1293502899</v>
      </c>
      <c r="C72" s="127" t="s">
        <v>275</v>
      </c>
      <c r="D72" s="127">
        <v>2819.4</v>
      </c>
      <c r="E72" s="127" t="s">
        <v>143</v>
      </c>
    </row>
    <row r="73" spans="1:5">
      <c r="A73" s="139" t="s">
        <v>61</v>
      </c>
      <c r="B73" s="127">
        <v>1116618499</v>
      </c>
      <c r="C73" s="127" t="s">
        <v>275</v>
      </c>
      <c r="D73" s="127">
        <v>2822.2000000000003</v>
      </c>
      <c r="E73" s="127" t="s">
        <v>62</v>
      </c>
    </row>
    <row r="74" spans="1:5">
      <c r="A74" s="139" t="s">
        <v>89</v>
      </c>
      <c r="B74" s="127">
        <v>2928860106</v>
      </c>
      <c r="C74" s="127" t="s">
        <v>275</v>
      </c>
      <c r="D74" s="127">
        <v>1551.8000000000002</v>
      </c>
      <c r="E74" s="127" t="s">
        <v>90</v>
      </c>
    </row>
    <row r="75" spans="1:5">
      <c r="A75" s="139" t="s">
        <v>113</v>
      </c>
      <c r="B75" s="127">
        <v>1179675078</v>
      </c>
      <c r="C75" s="127" t="s">
        <v>275</v>
      </c>
      <c r="D75" s="127">
        <v>1366</v>
      </c>
      <c r="E75" s="127" t="s">
        <v>114</v>
      </c>
    </row>
    <row r="76" spans="1:5">
      <c r="A76" s="139" t="s">
        <v>43</v>
      </c>
      <c r="B76" s="127">
        <v>2747910657</v>
      </c>
      <c r="C76" s="127" t="s">
        <v>275</v>
      </c>
      <c r="D76" s="127">
        <v>1496.8000000000002</v>
      </c>
      <c r="E76" s="127" t="s">
        <v>44</v>
      </c>
    </row>
    <row r="77" spans="1:5">
      <c r="A77" s="139" t="s">
        <v>57</v>
      </c>
      <c r="B77" s="127">
        <v>1175437504</v>
      </c>
      <c r="C77" s="127" t="s">
        <v>275</v>
      </c>
      <c r="D77" s="127">
        <v>1281.2</v>
      </c>
      <c r="E77" s="127" t="s">
        <v>58</v>
      </c>
    </row>
    <row r="78" spans="1:5">
      <c r="A78" s="139" t="s">
        <v>55</v>
      </c>
      <c r="B78" s="127">
        <v>1171646753</v>
      </c>
      <c r="C78" s="127" t="s">
        <v>275</v>
      </c>
      <c r="D78" s="127">
        <v>1208.8</v>
      </c>
      <c r="E78" s="127" t="s">
        <v>56</v>
      </c>
    </row>
    <row r="79" spans="1:5">
      <c r="A79" s="139" t="s">
        <v>107</v>
      </c>
      <c r="B79" s="127">
        <v>2671903578</v>
      </c>
      <c r="C79" s="127" t="s">
        <v>275</v>
      </c>
      <c r="D79" s="127">
        <v>912.2</v>
      </c>
      <c r="E79" s="127" t="s">
        <v>108</v>
      </c>
    </row>
    <row r="80" spans="1:5">
      <c r="A80" s="139" t="s">
        <v>73</v>
      </c>
      <c r="B80" s="127">
        <v>2960710474</v>
      </c>
      <c r="C80" s="127" t="s">
        <v>275</v>
      </c>
      <c r="D80" s="127">
        <v>942.80000000000007</v>
      </c>
      <c r="E80" s="127" t="s">
        <v>74</v>
      </c>
    </row>
    <row r="81" spans="1:5">
      <c r="A81" s="139" t="s">
        <v>85</v>
      </c>
      <c r="B81" s="127">
        <v>2836126510</v>
      </c>
      <c r="C81" s="127" t="s">
        <v>275</v>
      </c>
      <c r="D81" s="127">
        <v>3134.8</v>
      </c>
      <c r="E81" s="127" t="s">
        <v>86</v>
      </c>
    </row>
    <row r="82" spans="1:5">
      <c r="A82" s="139" t="s">
        <v>115</v>
      </c>
      <c r="B82" s="127">
        <v>2983558908</v>
      </c>
      <c r="C82" s="127" t="s">
        <v>275</v>
      </c>
      <c r="D82" s="127">
        <v>741.80000000000007</v>
      </c>
      <c r="E82" s="127" t="s">
        <v>116</v>
      </c>
    </row>
    <row r="83" spans="1:5">
      <c r="A83" s="139" t="s">
        <v>134</v>
      </c>
      <c r="B83" s="127">
        <v>1258728658</v>
      </c>
      <c r="C83" s="127" t="s">
        <v>275</v>
      </c>
      <c r="D83" s="127">
        <v>928</v>
      </c>
      <c r="E83" s="127" t="s">
        <v>135</v>
      </c>
    </row>
    <row r="84" spans="1:5">
      <c r="A84" s="139" t="s">
        <v>175</v>
      </c>
      <c r="B84" s="127">
        <v>1258728771</v>
      </c>
      <c r="C84" s="127" t="s">
        <v>275</v>
      </c>
      <c r="D84" s="127">
        <v>847.40000000000009</v>
      </c>
      <c r="E84" s="127" t="s">
        <v>176</v>
      </c>
    </row>
    <row r="85" spans="1:5">
      <c r="A85" s="139" t="s">
        <v>51</v>
      </c>
      <c r="B85" s="127">
        <v>1143946878</v>
      </c>
      <c r="C85" s="127" t="s">
        <v>275</v>
      </c>
      <c r="D85" s="127">
        <v>878.80000000000007</v>
      </c>
      <c r="E85" s="127" t="s">
        <v>52</v>
      </c>
    </row>
    <row r="86" spans="1:5">
      <c r="A86" s="139" t="s">
        <v>49</v>
      </c>
      <c r="B86" s="127">
        <v>2851254995</v>
      </c>
      <c r="C86" s="127" t="s">
        <v>275</v>
      </c>
      <c r="D86" s="127">
        <v>1254</v>
      </c>
      <c r="E86" s="127" t="s">
        <v>50</v>
      </c>
    </row>
    <row r="87" spans="1:5">
      <c r="A87" s="139" t="s">
        <v>47</v>
      </c>
      <c r="B87" s="127">
        <v>2723461904</v>
      </c>
      <c r="C87" s="127" t="s">
        <v>275</v>
      </c>
      <c r="D87" s="127">
        <v>634.6</v>
      </c>
      <c r="E87" s="127" t="s">
        <v>48</v>
      </c>
    </row>
    <row r="88" spans="1:5">
      <c r="A88" s="139" t="s">
        <v>119</v>
      </c>
      <c r="B88" s="127">
        <v>2856562434</v>
      </c>
      <c r="C88" s="127" t="s">
        <v>275</v>
      </c>
      <c r="D88" s="127">
        <v>604.4</v>
      </c>
      <c r="E88" s="127" t="s">
        <v>120</v>
      </c>
    </row>
    <row r="89" spans="1:5">
      <c r="A89" s="139" t="s">
        <v>165</v>
      </c>
      <c r="B89" s="127">
        <v>1133340031</v>
      </c>
      <c r="C89" s="127" t="s">
        <v>275</v>
      </c>
      <c r="D89" s="127">
        <v>711.40000000000009</v>
      </c>
      <c r="E89" s="127" t="s">
        <v>166</v>
      </c>
    </row>
    <row r="90" spans="1:5">
      <c r="A90" s="139" t="s">
        <v>45</v>
      </c>
      <c r="B90" s="127">
        <v>2928980233</v>
      </c>
      <c r="C90" s="127" t="s">
        <v>275</v>
      </c>
      <c r="D90" s="127">
        <v>2844.6000000000004</v>
      </c>
      <c r="E90" s="127" t="s">
        <v>46</v>
      </c>
    </row>
    <row r="91" spans="1:5">
      <c r="A91" s="139" t="s">
        <v>97</v>
      </c>
      <c r="B91" s="127">
        <v>1128532117</v>
      </c>
      <c r="C91" s="127" t="s">
        <v>275</v>
      </c>
      <c r="D91" s="127">
        <v>590.6</v>
      </c>
      <c r="E91" s="127" t="s">
        <v>98</v>
      </c>
    </row>
    <row r="92" spans="1:5">
      <c r="A92" s="139" t="s">
        <v>81</v>
      </c>
      <c r="B92" s="127">
        <v>1128031436</v>
      </c>
      <c r="C92" s="127" t="s">
        <v>275</v>
      </c>
      <c r="D92" s="127">
        <v>507.6</v>
      </c>
      <c r="E92" s="127" t="s">
        <v>82</v>
      </c>
    </row>
    <row r="93" spans="1:5">
      <c r="A93" s="139" t="s">
        <v>132</v>
      </c>
      <c r="B93" s="127">
        <v>2954141431</v>
      </c>
      <c r="C93" s="127" t="s">
        <v>275</v>
      </c>
      <c r="D93" s="127">
        <v>1083.8</v>
      </c>
      <c r="E93" s="127" t="s">
        <v>133</v>
      </c>
    </row>
    <row r="94" spans="1:5">
      <c r="A94" s="139" t="s">
        <v>138</v>
      </c>
      <c r="B94" s="127">
        <v>1126929044</v>
      </c>
      <c r="C94" s="127" t="s">
        <v>275</v>
      </c>
      <c r="D94" s="127">
        <v>526.4</v>
      </c>
      <c r="E94" s="127" t="s">
        <v>139</v>
      </c>
    </row>
    <row r="95" spans="1:5">
      <c r="A95" s="139" t="s">
        <v>173</v>
      </c>
      <c r="B95" s="127">
        <v>1121368761</v>
      </c>
      <c r="C95" s="127" t="s">
        <v>275</v>
      </c>
      <c r="D95" s="127">
        <v>517.80000000000007</v>
      </c>
      <c r="E95" s="127" t="s">
        <v>174</v>
      </c>
    </row>
    <row r="96" spans="1:5">
      <c r="A96" s="139" t="s">
        <v>130</v>
      </c>
      <c r="B96" s="127">
        <v>1500026042</v>
      </c>
      <c r="C96" s="127" t="s">
        <v>275</v>
      </c>
      <c r="D96" s="127">
        <v>861</v>
      </c>
      <c r="E96" s="127" t="s">
        <v>131</v>
      </c>
    </row>
    <row r="97" spans="1:10">
      <c r="A97" s="139" t="s">
        <v>17</v>
      </c>
      <c r="B97" s="127">
        <v>1500716952</v>
      </c>
      <c r="C97" s="127" t="s">
        <v>275</v>
      </c>
      <c r="D97" s="127">
        <v>260</v>
      </c>
      <c r="E97" s="127" t="s">
        <v>18</v>
      </c>
    </row>
    <row r="98" spans="1:10">
      <c r="A98" s="139" t="s">
        <v>83</v>
      </c>
      <c r="B98" s="127">
        <v>2778034427</v>
      </c>
      <c r="C98" s="127" t="s">
        <v>275</v>
      </c>
      <c r="D98" s="127">
        <v>531.80000000000007</v>
      </c>
      <c r="E98" s="127" t="s">
        <v>84</v>
      </c>
    </row>
    <row r="99" spans="1:10" s="127" customFormat="1">
      <c r="A99" s="139" t="s">
        <v>65</v>
      </c>
      <c r="B99" s="127">
        <v>2946209440</v>
      </c>
      <c r="C99" s="127" t="s">
        <v>275</v>
      </c>
      <c r="D99" s="127">
        <v>1916</v>
      </c>
      <c r="E99" s="127" t="s">
        <v>66</v>
      </c>
    </row>
    <row r="100" spans="1:10" s="127" customFormat="1">
      <c r="A100" s="139" t="s">
        <v>117</v>
      </c>
      <c r="B100" s="127">
        <v>1501548794</v>
      </c>
      <c r="C100" s="127" t="s">
        <v>275</v>
      </c>
      <c r="D100" s="127">
        <v>247.2</v>
      </c>
      <c r="E100" s="127" t="s">
        <v>118</v>
      </c>
    </row>
    <row r="101" spans="1:10" s="127" customFormat="1">
      <c r="A101" s="139" t="s">
        <v>154</v>
      </c>
      <c r="B101" s="127">
        <v>1501644742</v>
      </c>
      <c r="C101" s="127" t="s">
        <v>275</v>
      </c>
      <c r="D101" s="127">
        <v>136.20000000000002</v>
      </c>
      <c r="E101" s="127" t="s">
        <v>155</v>
      </c>
    </row>
    <row r="102" spans="1:10" s="127" customFormat="1">
      <c r="A102" s="139" t="s">
        <v>31</v>
      </c>
      <c r="B102" s="127">
        <v>1500638390</v>
      </c>
      <c r="C102" s="127" t="s">
        <v>275</v>
      </c>
      <c r="D102" s="127">
        <v>284.2</v>
      </c>
      <c r="E102" s="127" t="s">
        <v>32</v>
      </c>
    </row>
    <row r="103" spans="1:10">
      <c r="A103" s="130"/>
      <c r="B103" s="130" t="s">
        <v>276</v>
      </c>
      <c r="C103" s="130"/>
      <c r="D103" s="140">
        <f>SUM(D9:D102)</f>
        <v>327252.8</v>
      </c>
      <c r="E103" s="130" t="s">
        <v>293</v>
      </c>
    </row>
    <row r="106" spans="1:10">
      <c r="A106" s="139" t="s">
        <v>71</v>
      </c>
      <c r="B106" s="127" t="s">
        <v>278</v>
      </c>
      <c r="C106" s="127" t="s">
        <v>290</v>
      </c>
      <c r="D106" s="127">
        <v>2199</v>
      </c>
      <c r="E106" s="127" t="s">
        <v>72</v>
      </c>
    </row>
    <row r="107" spans="1:10" s="127" customFormat="1">
      <c r="A107" s="139" t="s">
        <v>161</v>
      </c>
      <c r="B107" s="127" t="s">
        <v>288</v>
      </c>
      <c r="C107" s="127" t="s">
        <v>289</v>
      </c>
      <c r="D107" s="127">
        <v>767</v>
      </c>
      <c r="E107" s="127" t="s">
        <v>162</v>
      </c>
      <c r="F107" s="152" t="s">
        <v>286</v>
      </c>
      <c r="G107" s="153" t="s">
        <v>287</v>
      </c>
      <c r="H107"/>
      <c r="I107"/>
      <c r="J107"/>
    </row>
    <row r="108" spans="1:10">
      <c r="A108" s="130"/>
      <c r="B108" s="130" t="s">
        <v>279</v>
      </c>
      <c r="C108" s="130"/>
      <c r="D108" s="140">
        <f>SUM(D106:D107)</f>
        <v>2966</v>
      </c>
      <c r="E108" s="130" t="s">
        <v>291</v>
      </c>
    </row>
    <row r="110" spans="1:10">
      <c r="A110" s="139" t="s">
        <v>163</v>
      </c>
      <c r="B110" s="127"/>
      <c r="C110" s="127" t="s">
        <v>281</v>
      </c>
      <c r="D110" s="127">
        <v>107.80000000000001</v>
      </c>
      <c r="E110" s="127" t="s">
        <v>164</v>
      </c>
    </row>
    <row r="111" spans="1:10">
      <c r="A111" s="139" t="s">
        <v>146</v>
      </c>
      <c r="B111" s="127"/>
      <c r="C111" s="127" t="s">
        <v>281</v>
      </c>
      <c r="D111" s="127">
        <v>133.4</v>
      </c>
      <c r="E111" s="127" t="s">
        <v>147</v>
      </c>
    </row>
    <row r="112" spans="1:10">
      <c r="A112" s="139" t="s">
        <v>156</v>
      </c>
      <c r="B112" s="127"/>
      <c r="C112" s="127" t="s">
        <v>281</v>
      </c>
      <c r="D112" s="127">
        <v>68.8</v>
      </c>
      <c r="E112" s="127" t="s">
        <v>219</v>
      </c>
    </row>
    <row r="113" spans="1:5">
      <c r="A113" s="130"/>
      <c r="B113" s="130" t="s">
        <v>282</v>
      </c>
      <c r="C113" s="130"/>
      <c r="D113" s="140">
        <f>SUM(D110:D112)</f>
        <v>310</v>
      </c>
      <c r="E113" s="130" t="s">
        <v>292</v>
      </c>
    </row>
    <row r="116" spans="1:5" ht="18.75">
      <c r="A116" s="141"/>
      <c r="B116" s="141" t="s">
        <v>276</v>
      </c>
      <c r="C116" s="141"/>
      <c r="D116" s="142">
        <f>+D103</f>
        <v>327252.8</v>
      </c>
      <c r="E116" s="141" t="s">
        <v>277</v>
      </c>
    </row>
    <row r="117" spans="1:5" ht="18.75">
      <c r="A117" s="141"/>
      <c r="B117" s="141" t="s">
        <v>279</v>
      </c>
      <c r="C117" s="141"/>
      <c r="D117" s="142">
        <f>+D108</f>
        <v>2966</v>
      </c>
      <c r="E117" s="141" t="s">
        <v>280</v>
      </c>
    </row>
    <row r="118" spans="1:5" ht="18.75">
      <c r="A118" s="141"/>
      <c r="B118" s="141" t="s">
        <v>284</v>
      </c>
      <c r="C118" s="141"/>
      <c r="D118" s="142">
        <f>+D113</f>
        <v>310</v>
      </c>
      <c r="E118" s="141" t="s">
        <v>283</v>
      </c>
    </row>
    <row r="119" spans="1:5" ht="18.75">
      <c r="A119" s="141"/>
      <c r="B119" s="141"/>
      <c r="C119" s="141"/>
      <c r="D119" s="142">
        <f>SUM(D116:D118)</f>
        <v>330528.8</v>
      </c>
      <c r="E119" s="141" t="s">
        <v>285</v>
      </c>
    </row>
    <row r="123" spans="1:5">
      <c r="D123" s="12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98"/>
  <sheetViews>
    <sheetView topLeftCell="C59" workbookViewId="0">
      <selection activeCell="D78" sqref="D78"/>
    </sheetView>
  </sheetViews>
  <sheetFormatPr baseColWidth="10" defaultRowHeight="15"/>
  <cols>
    <col min="1" max="1" width="11.42578125" style="127"/>
    <col min="2" max="2" width="18.5703125" style="127" customWidth="1"/>
    <col min="3" max="3" width="24.85546875" style="127" customWidth="1"/>
    <col min="4" max="4" width="17.28515625" style="127" customWidth="1"/>
    <col min="5" max="5" width="33.42578125" style="127" bestFit="1" customWidth="1"/>
    <col min="6" max="10" width="11.42578125" style="127" hidden="1" customWidth="1"/>
    <col min="11" max="11" width="11.42578125" style="127"/>
    <col min="12" max="12" width="26.85546875" style="127" bestFit="1" customWidth="1"/>
    <col min="13" max="13" width="11.42578125" style="127"/>
    <col min="14" max="14" width="11.85546875" style="127" bestFit="1" customWidth="1"/>
    <col min="15" max="15" width="35.5703125" style="127" bestFit="1" customWidth="1"/>
    <col min="16" max="16384" width="11.42578125" style="127"/>
  </cols>
  <sheetData>
    <row r="1" spans="1:16">
      <c r="A1" s="128" t="s">
        <v>0</v>
      </c>
    </row>
    <row r="2" spans="1:16">
      <c r="A2" s="129" t="s">
        <v>1</v>
      </c>
    </row>
    <row r="3" spans="1:16" ht="23.25">
      <c r="A3" s="131" t="s">
        <v>294</v>
      </c>
      <c r="B3" s="130"/>
      <c r="C3" s="132"/>
      <c r="D3" s="130"/>
      <c r="E3" s="130"/>
    </row>
    <row r="4" spans="1:16" ht="15.75">
      <c r="A4" s="133" t="s">
        <v>269</v>
      </c>
      <c r="B4" s="130"/>
      <c r="C4" s="130"/>
      <c r="D4" s="130"/>
      <c r="E4" s="130"/>
    </row>
    <row r="6" spans="1:16">
      <c r="A6" s="134"/>
      <c r="B6" s="134"/>
      <c r="C6" s="134"/>
      <c r="D6" s="134"/>
      <c r="E6" s="134"/>
      <c r="F6" s="134"/>
      <c r="G6" s="134"/>
      <c r="H6" s="134"/>
    </row>
    <row r="7" spans="1:16">
      <c r="A7" s="135"/>
      <c r="B7" s="135"/>
      <c r="C7" s="135"/>
      <c r="D7" s="135"/>
      <c r="E7" s="135"/>
      <c r="F7" s="135"/>
      <c r="G7" s="135"/>
      <c r="H7" s="135"/>
    </row>
    <row r="8" spans="1:16">
      <c r="A8" s="137" t="s">
        <v>270</v>
      </c>
      <c r="B8" s="137" t="s">
        <v>271</v>
      </c>
      <c r="C8" s="137" t="s">
        <v>272</v>
      </c>
      <c r="D8" s="138" t="s">
        <v>273</v>
      </c>
      <c r="E8" s="137" t="s">
        <v>274</v>
      </c>
      <c r="F8" s="136"/>
      <c r="G8" s="136"/>
      <c r="H8" s="136"/>
      <c r="I8" s="136"/>
      <c r="J8" s="136"/>
    </row>
    <row r="9" spans="1:16">
      <c r="A9" s="139" t="s">
        <v>17</v>
      </c>
      <c r="B9" s="127">
        <v>1500716952</v>
      </c>
      <c r="C9" s="127" t="s">
        <v>275</v>
      </c>
      <c r="D9" s="168">
        <v>16.403246575342497</v>
      </c>
      <c r="E9" s="127" t="s">
        <v>18</v>
      </c>
      <c r="K9" s="127" t="s">
        <v>408</v>
      </c>
      <c r="L9" s="127" t="s">
        <v>409</v>
      </c>
      <c r="N9" s="127" t="b">
        <f>+O9=E9</f>
        <v>1</v>
      </c>
      <c r="O9" s="17" t="s">
        <v>18</v>
      </c>
      <c r="P9" s="116">
        <v>16.403246575342497</v>
      </c>
    </row>
    <row r="10" spans="1:16">
      <c r="A10" s="139" t="s">
        <v>19</v>
      </c>
      <c r="B10" s="127">
        <v>2889514104</v>
      </c>
      <c r="C10" s="127" t="s">
        <v>275</v>
      </c>
      <c r="D10" s="168">
        <v>3246.3756249999997</v>
      </c>
      <c r="E10" s="127" t="s">
        <v>20</v>
      </c>
      <c r="K10" s="144" t="s">
        <v>319</v>
      </c>
      <c r="L10" s="144" t="s">
        <v>320</v>
      </c>
      <c r="N10" s="164" t="b">
        <f t="shared" ref="N10:N62" si="0">+O10=E10</f>
        <v>1</v>
      </c>
      <c r="O10" s="17" t="s">
        <v>20</v>
      </c>
      <c r="P10" s="116">
        <v>3246.3756249999997</v>
      </c>
    </row>
    <row r="11" spans="1:16" s="155" customFormat="1">
      <c r="A11" s="156"/>
      <c r="B11" s="155">
        <v>1196048064</v>
      </c>
      <c r="C11" s="155" t="s">
        <v>275</v>
      </c>
      <c r="D11" s="168">
        <v>383.56235640056684</v>
      </c>
      <c r="E11" s="155" t="s">
        <v>412</v>
      </c>
      <c r="K11" s="155" t="s">
        <v>402</v>
      </c>
      <c r="L11" s="155" t="s">
        <v>403</v>
      </c>
      <c r="N11" s="164" t="b">
        <f t="shared" si="0"/>
        <v>1</v>
      </c>
      <c r="O11" s="17" t="s">
        <v>201</v>
      </c>
      <c r="P11" s="116">
        <v>383.56235640056684</v>
      </c>
    </row>
    <row r="12" spans="1:16">
      <c r="A12" s="139" t="s">
        <v>25</v>
      </c>
      <c r="B12" s="127">
        <v>2915275539</v>
      </c>
      <c r="C12" s="127" t="s">
        <v>275</v>
      </c>
      <c r="D12" s="168">
        <v>5083.2657260273954</v>
      </c>
      <c r="E12" s="127" t="s">
        <v>26</v>
      </c>
      <c r="K12" s="144" t="s">
        <v>348</v>
      </c>
      <c r="L12" s="144" t="s">
        <v>349</v>
      </c>
      <c r="N12" s="164" t="b">
        <f t="shared" si="0"/>
        <v>1</v>
      </c>
      <c r="O12" s="17" t="s">
        <v>26</v>
      </c>
      <c r="P12" s="116">
        <v>5083.2657260273954</v>
      </c>
    </row>
    <row r="13" spans="1:16">
      <c r="A13" s="139" t="s">
        <v>27</v>
      </c>
      <c r="B13" s="127">
        <v>2959161945</v>
      </c>
      <c r="C13" s="127" t="s">
        <v>275</v>
      </c>
      <c r="D13" s="168">
        <v>4794.3370066046964</v>
      </c>
      <c r="E13" s="127" t="s">
        <v>28</v>
      </c>
      <c r="K13" s="144" t="s">
        <v>354</v>
      </c>
      <c r="L13" s="144" t="s">
        <v>355</v>
      </c>
      <c r="N13" s="164" t="b">
        <f t="shared" si="0"/>
        <v>1</v>
      </c>
      <c r="O13" s="17" t="s">
        <v>28</v>
      </c>
      <c r="P13" s="116">
        <v>4794.3370066046964</v>
      </c>
    </row>
    <row r="14" spans="1:16">
      <c r="A14" s="139" t="s">
        <v>29</v>
      </c>
      <c r="B14" s="127">
        <v>2896455182</v>
      </c>
      <c r="C14" s="127" t="s">
        <v>275</v>
      </c>
      <c r="D14" s="168">
        <v>2515.6899107142872</v>
      </c>
      <c r="E14" s="127" t="s">
        <v>30</v>
      </c>
      <c r="K14" s="144" t="s">
        <v>323</v>
      </c>
      <c r="L14" s="144" t="s">
        <v>324</v>
      </c>
      <c r="N14" s="164" t="b">
        <f t="shared" si="0"/>
        <v>1</v>
      </c>
      <c r="O14" s="17" t="s">
        <v>30</v>
      </c>
      <c r="P14" s="116">
        <v>2515.6899107142872</v>
      </c>
    </row>
    <row r="15" spans="1:16">
      <c r="A15" s="139" t="s">
        <v>33</v>
      </c>
      <c r="B15" s="127">
        <v>2854221494</v>
      </c>
      <c r="C15" s="127" t="s">
        <v>275</v>
      </c>
      <c r="D15" s="168">
        <v>18274.83005357143</v>
      </c>
      <c r="E15" s="127" t="s">
        <v>34</v>
      </c>
      <c r="K15" s="144" t="s">
        <v>317</v>
      </c>
      <c r="L15" s="144" t="s">
        <v>318</v>
      </c>
      <c r="N15" s="164" t="b">
        <f t="shared" si="0"/>
        <v>1</v>
      </c>
      <c r="O15" s="17" t="s">
        <v>34</v>
      </c>
      <c r="P15" s="116">
        <v>18274.83005357143</v>
      </c>
    </row>
    <row r="16" spans="1:16">
      <c r="A16" s="139" t="s">
        <v>35</v>
      </c>
      <c r="B16" s="127">
        <v>2935582334</v>
      </c>
      <c r="C16" s="127" t="s">
        <v>275</v>
      </c>
      <c r="D16" s="168">
        <v>6343.5696964285717</v>
      </c>
      <c r="E16" s="127" t="s">
        <v>36</v>
      </c>
      <c r="K16" s="144" t="s">
        <v>344</v>
      </c>
      <c r="L16" s="144" t="s">
        <v>345</v>
      </c>
      <c r="N16" s="164" t="b">
        <f t="shared" si="0"/>
        <v>1</v>
      </c>
      <c r="O16" s="17" t="s">
        <v>36</v>
      </c>
      <c r="P16" s="116">
        <v>6343.5696964285717</v>
      </c>
    </row>
    <row r="17" spans="1:16">
      <c r="A17" s="139" t="s">
        <v>37</v>
      </c>
      <c r="B17" s="127">
        <v>1166421253</v>
      </c>
      <c r="C17" s="127" t="s">
        <v>275</v>
      </c>
      <c r="D17" s="168">
        <v>3214.3643943248539</v>
      </c>
      <c r="E17" s="127" t="s">
        <v>38</v>
      </c>
      <c r="K17" s="144" t="s">
        <v>360</v>
      </c>
      <c r="L17" s="144" t="s">
        <v>361</v>
      </c>
      <c r="N17" s="164" t="b">
        <f t="shared" si="0"/>
        <v>1</v>
      </c>
      <c r="O17" s="17" t="s">
        <v>38</v>
      </c>
      <c r="P17" s="116">
        <v>3214.3643943248539</v>
      </c>
    </row>
    <row r="18" spans="1:16">
      <c r="A18" s="139" t="s">
        <v>39</v>
      </c>
      <c r="B18" s="127">
        <v>1415043352</v>
      </c>
      <c r="C18" s="127" t="s">
        <v>275</v>
      </c>
      <c r="D18" s="168">
        <v>75.490732142856771</v>
      </c>
      <c r="E18" s="127" t="s">
        <v>40</v>
      </c>
      <c r="K18" s="144" t="s">
        <v>330</v>
      </c>
      <c r="L18" s="144" t="s">
        <v>331</v>
      </c>
      <c r="N18" s="164" t="b">
        <f t="shared" si="0"/>
        <v>1</v>
      </c>
      <c r="O18" s="17" t="s">
        <v>40</v>
      </c>
      <c r="P18" s="116">
        <v>75.490732142856771</v>
      </c>
    </row>
    <row r="19" spans="1:16">
      <c r="A19" s="139" t="s">
        <v>41</v>
      </c>
      <c r="B19" s="127">
        <v>2919685839</v>
      </c>
      <c r="C19" s="127" t="s">
        <v>275</v>
      </c>
      <c r="D19" s="168">
        <v>101.36220205479418</v>
      </c>
      <c r="E19" s="127" t="s">
        <v>42</v>
      </c>
      <c r="K19" s="144" t="s">
        <v>364</v>
      </c>
      <c r="L19" s="144" t="s">
        <v>365</v>
      </c>
      <c r="N19" s="164" t="b">
        <f t="shared" si="0"/>
        <v>1</v>
      </c>
      <c r="O19" s="17" t="s">
        <v>42</v>
      </c>
      <c r="P19" s="116">
        <v>101.36220205479418</v>
      </c>
    </row>
    <row r="20" spans="1:16">
      <c r="A20" s="139" t="s">
        <v>43</v>
      </c>
      <c r="B20" s="127">
        <v>2747910657</v>
      </c>
      <c r="C20" s="127" t="s">
        <v>275</v>
      </c>
      <c r="D20" s="168">
        <v>1639.4448246086108</v>
      </c>
      <c r="E20" s="127" t="s">
        <v>44</v>
      </c>
      <c r="K20" s="144" t="s">
        <v>372</v>
      </c>
      <c r="L20" s="144" t="s">
        <v>373</v>
      </c>
      <c r="N20" s="164" t="b">
        <f t="shared" si="0"/>
        <v>1</v>
      </c>
      <c r="O20" s="17" t="s">
        <v>44</v>
      </c>
      <c r="P20" s="116">
        <v>1639.4448246086108</v>
      </c>
    </row>
    <row r="21" spans="1:16">
      <c r="A21" s="139" t="s">
        <v>45</v>
      </c>
      <c r="B21" s="127">
        <v>2928980233</v>
      </c>
      <c r="C21" s="127" t="s">
        <v>275</v>
      </c>
      <c r="D21" s="168">
        <v>6845.1815714285694</v>
      </c>
      <c r="E21" s="127" t="s">
        <v>46</v>
      </c>
      <c r="K21" s="144" t="s">
        <v>300</v>
      </c>
      <c r="L21" s="144" t="s">
        <v>301</v>
      </c>
      <c r="N21" s="164" t="b">
        <f t="shared" si="0"/>
        <v>1</v>
      </c>
      <c r="O21" s="17" t="s">
        <v>46</v>
      </c>
      <c r="P21" s="116">
        <v>6845.1815714285694</v>
      </c>
    </row>
    <row r="22" spans="1:16">
      <c r="A22" s="139" t="s">
        <v>47</v>
      </c>
      <c r="B22" s="127">
        <v>2723461904</v>
      </c>
      <c r="C22" s="127" t="s">
        <v>275</v>
      </c>
      <c r="D22" s="168">
        <v>10.129059882583192</v>
      </c>
      <c r="E22" s="127" t="s">
        <v>48</v>
      </c>
      <c r="K22" s="144" t="s">
        <v>393</v>
      </c>
      <c r="L22" s="144" t="s">
        <v>394</v>
      </c>
      <c r="N22" s="164" t="b">
        <f t="shared" si="0"/>
        <v>1</v>
      </c>
      <c r="O22" s="17" t="s">
        <v>48</v>
      </c>
      <c r="P22" s="116">
        <v>10.129059882583192</v>
      </c>
    </row>
    <row r="23" spans="1:16">
      <c r="A23" s="139" t="s">
        <v>49</v>
      </c>
      <c r="B23" s="127">
        <v>2851254995</v>
      </c>
      <c r="C23" s="127" t="s">
        <v>275</v>
      </c>
      <c r="D23" s="168">
        <v>218.75328375733841</v>
      </c>
      <c r="E23" s="127" t="s">
        <v>50</v>
      </c>
      <c r="K23" s="144" t="s">
        <v>391</v>
      </c>
      <c r="L23" s="144" t="s">
        <v>392</v>
      </c>
      <c r="N23" s="164" t="b">
        <f t="shared" si="0"/>
        <v>1</v>
      </c>
      <c r="O23" s="17" t="s">
        <v>50</v>
      </c>
      <c r="P23" s="116">
        <v>218.75328375733841</v>
      </c>
    </row>
    <row r="24" spans="1:16" ht="15.75">
      <c r="A24" s="156"/>
      <c r="B24" s="159" t="s">
        <v>296</v>
      </c>
      <c r="C24" s="158" t="s">
        <v>275</v>
      </c>
      <c r="D24" s="168">
        <v>3081.6083035714278</v>
      </c>
      <c r="E24" s="155" t="s">
        <v>203</v>
      </c>
      <c r="F24" s="155"/>
      <c r="G24" s="155"/>
      <c r="H24" s="155"/>
      <c r="I24" s="155"/>
      <c r="J24" s="155"/>
      <c r="K24" s="157" t="s">
        <v>295</v>
      </c>
      <c r="L24" s="160" t="s">
        <v>297</v>
      </c>
      <c r="M24" s="155"/>
      <c r="N24" s="164" t="b">
        <f t="shared" si="0"/>
        <v>1</v>
      </c>
      <c r="O24" s="17" t="s">
        <v>203</v>
      </c>
      <c r="P24" s="116">
        <v>3081.6083035714278</v>
      </c>
    </row>
    <row r="25" spans="1:16">
      <c r="A25" s="139" t="s">
        <v>51</v>
      </c>
      <c r="B25" s="127">
        <v>1143946878</v>
      </c>
      <c r="C25" s="127" t="s">
        <v>275</v>
      </c>
      <c r="D25" s="168">
        <v>247.11645865949129</v>
      </c>
      <c r="E25" s="127" t="s">
        <v>52</v>
      </c>
      <c r="K25" s="144" t="s">
        <v>389</v>
      </c>
      <c r="L25" s="144" t="s">
        <v>390</v>
      </c>
      <c r="N25" s="164" t="b">
        <f t="shared" si="0"/>
        <v>1</v>
      </c>
      <c r="O25" s="17" t="s">
        <v>52</v>
      </c>
      <c r="P25" s="116">
        <v>247.11645865949129</v>
      </c>
    </row>
    <row r="26" spans="1:16">
      <c r="A26" s="139" t="s">
        <v>53</v>
      </c>
      <c r="B26" s="127">
        <v>2861674129</v>
      </c>
      <c r="C26" s="127" t="s">
        <v>275</v>
      </c>
      <c r="D26" s="168">
        <v>3808.5869589041108</v>
      </c>
      <c r="E26" s="127" t="s">
        <v>54</v>
      </c>
      <c r="K26" s="144" t="s">
        <v>356</v>
      </c>
      <c r="L26" s="144" t="s">
        <v>357</v>
      </c>
      <c r="N26" s="164" t="b">
        <f t="shared" si="0"/>
        <v>1</v>
      </c>
      <c r="O26" s="17" t="s">
        <v>54</v>
      </c>
      <c r="P26" s="116">
        <v>3808.5869589041108</v>
      </c>
    </row>
    <row r="27" spans="1:16">
      <c r="A27" s="139" t="s">
        <v>55</v>
      </c>
      <c r="B27" s="127">
        <v>1171646753</v>
      </c>
      <c r="C27" s="127" t="s">
        <v>275</v>
      </c>
      <c r="D27" s="168">
        <v>3700.8768373287671</v>
      </c>
      <c r="E27" s="127" t="s">
        <v>56</v>
      </c>
      <c r="K27" s="144" t="s">
        <v>376</v>
      </c>
      <c r="L27" s="144" t="s">
        <v>377</v>
      </c>
      <c r="N27" s="164" t="b">
        <f t="shared" si="0"/>
        <v>1</v>
      </c>
      <c r="O27" s="17" t="s">
        <v>56</v>
      </c>
      <c r="P27" s="116">
        <v>3700.8768373287671</v>
      </c>
    </row>
    <row r="28" spans="1:16">
      <c r="A28" s="139" t="s">
        <v>57</v>
      </c>
      <c r="B28" s="127">
        <v>1175437504</v>
      </c>
      <c r="C28" s="127" t="s">
        <v>275</v>
      </c>
      <c r="D28" s="168">
        <v>1014.8878118884537</v>
      </c>
      <c r="E28" s="127" t="s">
        <v>58</v>
      </c>
      <c r="K28" s="144" t="s">
        <v>374</v>
      </c>
      <c r="L28" s="144" t="s">
        <v>375</v>
      </c>
      <c r="N28" s="164" t="b">
        <f t="shared" si="0"/>
        <v>1</v>
      </c>
      <c r="O28" s="17" t="s">
        <v>58</v>
      </c>
      <c r="P28" s="116">
        <v>1014.8878118884537</v>
      </c>
    </row>
    <row r="29" spans="1:16">
      <c r="A29" s="139" t="s">
        <v>59</v>
      </c>
      <c r="B29" s="127">
        <v>2871132644</v>
      </c>
      <c r="C29" s="127" t="s">
        <v>275</v>
      </c>
      <c r="D29" s="168">
        <v>0</v>
      </c>
      <c r="E29" s="127" t="s">
        <v>60</v>
      </c>
      <c r="K29" s="144" t="s">
        <v>400</v>
      </c>
      <c r="L29" s="144" t="s">
        <v>401</v>
      </c>
      <c r="N29" s="164" t="b">
        <f t="shared" si="0"/>
        <v>1</v>
      </c>
      <c r="O29" s="17" t="s">
        <v>60</v>
      </c>
      <c r="P29" s="116">
        <v>0</v>
      </c>
    </row>
    <row r="30" spans="1:16">
      <c r="A30" s="139" t="s">
        <v>61</v>
      </c>
      <c r="B30" s="127">
        <v>1116618499</v>
      </c>
      <c r="C30" s="127" t="s">
        <v>275</v>
      </c>
      <c r="D30" s="168">
        <v>326.97763233855181</v>
      </c>
      <c r="E30" s="127" t="s">
        <v>62</v>
      </c>
      <c r="K30" s="144" t="s">
        <v>366</v>
      </c>
      <c r="L30" s="144" t="s">
        <v>367</v>
      </c>
      <c r="N30" s="164" t="b">
        <f t="shared" si="0"/>
        <v>1</v>
      </c>
      <c r="O30" s="17" t="s">
        <v>62</v>
      </c>
      <c r="P30" s="116">
        <v>326.97763233855181</v>
      </c>
    </row>
    <row r="31" spans="1:16">
      <c r="A31" s="139" t="s">
        <v>63</v>
      </c>
      <c r="B31" s="127">
        <v>2987413327</v>
      </c>
      <c r="C31" s="127" t="s">
        <v>275</v>
      </c>
      <c r="D31" s="168">
        <v>5408.3354107142859</v>
      </c>
      <c r="E31" s="127" t="s">
        <v>64</v>
      </c>
      <c r="K31" s="144" t="s">
        <v>332</v>
      </c>
      <c r="L31" s="144" t="s">
        <v>333</v>
      </c>
      <c r="N31" s="164" t="b">
        <f t="shared" si="0"/>
        <v>1</v>
      </c>
      <c r="O31" s="17" t="s">
        <v>64</v>
      </c>
      <c r="P31" s="116">
        <v>5408.3354107142859</v>
      </c>
    </row>
    <row r="32" spans="1:16">
      <c r="A32" s="139" t="s">
        <v>65</v>
      </c>
      <c r="B32" s="127">
        <v>2946209440</v>
      </c>
      <c r="C32" s="127" t="s">
        <v>275</v>
      </c>
      <c r="D32" s="168">
        <v>696.61064579256288</v>
      </c>
      <c r="E32" s="127" t="s">
        <v>66</v>
      </c>
      <c r="K32" s="144" t="s">
        <v>302</v>
      </c>
      <c r="L32" s="144" t="s">
        <v>303</v>
      </c>
      <c r="N32" s="164" t="b">
        <f t="shared" si="0"/>
        <v>1</v>
      </c>
      <c r="O32" s="17" t="s">
        <v>66</v>
      </c>
      <c r="P32" s="116">
        <v>696.61064579256288</v>
      </c>
    </row>
    <row r="33" spans="1:16">
      <c r="A33" s="139" t="s">
        <v>228</v>
      </c>
      <c r="B33" s="127">
        <v>2970888893</v>
      </c>
      <c r="C33" s="127" t="s">
        <v>275</v>
      </c>
      <c r="D33" s="168">
        <v>6279.1121964285694</v>
      </c>
      <c r="E33" s="127" t="s">
        <v>204</v>
      </c>
      <c r="K33" s="144" t="s">
        <v>306</v>
      </c>
      <c r="L33" s="144" t="s">
        <v>307</v>
      </c>
      <c r="N33" s="164" t="b">
        <f t="shared" si="0"/>
        <v>1</v>
      </c>
      <c r="O33" s="17" t="s">
        <v>204</v>
      </c>
      <c r="P33" s="116">
        <v>6279.1121964285694</v>
      </c>
    </row>
    <row r="34" spans="1:16">
      <c r="A34" s="139" t="s">
        <v>229</v>
      </c>
      <c r="B34" s="127">
        <v>2659973974</v>
      </c>
      <c r="C34" s="127" t="s">
        <v>275</v>
      </c>
      <c r="D34" s="168">
        <v>8905.3485178571409</v>
      </c>
      <c r="E34" s="127" t="s">
        <v>205</v>
      </c>
      <c r="K34" s="144" t="s">
        <v>308</v>
      </c>
      <c r="L34" s="144" t="s">
        <v>309</v>
      </c>
      <c r="N34" s="164" t="b">
        <f t="shared" si="0"/>
        <v>1</v>
      </c>
      <c r="O34" s="17" t="s">
        <v>205</v>
      </c>
      <c r="P34" s="116">
        <v>8905.3485178571409</v>
      </c>
    </row>
    <row r="35" spans="1:16">
      <c r="A35" s="139" t="s">
        <v>67</v>
      </c>
      <c r="B35" s="127">
        <v>2893708187</v>
      </c>
      <c r="C35" s="127" t="s">
        <v>275</v>
      </c>
      <c r="D35" s="168">
        <v>5412.9242499999982</v>
      </c>
      <c r="E35" s="127" t="s">
        <v>68</v>
      </c>
      <c r="K35" s="144" t="s">
        <v>340</v>
      </c>
      <c r="L35" s="144" t="s">
        <v>341</v>
      </c>
      <c r="N35" s="164" t="b">
        <f t="shared" si="0"/>
        <v>1</v>
      </c>
      <c r="O35" s="17" t="s">
        <v>68</v>
      </c>
      <c r="P35" s="116">
        <v>5412.9242499999982</v>
      </c>
    </row>
    <row r="36" spans="1:16">
      <c r="A36" s="139" t="s">
        <v>69</v>
      </c>
      <c r="B36" s="127">
        <v>2714474562</v>
      </c>
      <c r="C36" s="127" t="s">
        <v>275</v>
      </c>
      <c r="D36" s="168">
        <v>4071.6871071428577</v>
      </c>
      <c r="E36" s="127" t="s">
        <v>70</v>
      </c>
      <c r="K36" s="144" t="s">
        <v>328</v>
      </c>
      <c r="L36" s="144" t="s">
        <v>329</v>
      </c>
      <c r="N36" s="164" t="b">
        <f t="shared" si="0"/>
        <v>1</v>
      </c>
      <c r="O36" s="17" t="s">
        <v>70</v>
      </c>
      <c r="P36" s="116">
        <v>4071.6871071428577</v>
      </c>
    </row>
    <row r="37" spans="1:16">
      <c r="A37" s="139" t="s">
        <v>73</v>
      </c>
      <c r="B37" s="127">
        <v>2960710474</v>
      </c>
      <c r="C37" s="127" t="s">
        <v>275</v>
      </c>
      <c r="D37" s="168">
        <v>1169.5748199608609</v>
      </c>
      <c r="E37" s="127" t="s">
        <v>74</v>
      </c>
      <c r="K37" s="144" t="s">
        <v>380</v>
      </c>
      <c r="L37" s="144" t="s">
        <v>381</v>
      </c>
      <c r="N37" s="164" t="b">
        <f t="shared" si="0"/>
        <v>1</v>
      </c>
      <c r="O37" s="17" t="s">
        <v>74</v>
      </c>
      <c r="P37" s="116">
        <v>1169.5748199608609</v>
      </c>
    </row>
    <row r="38" spans="1:16">
      <c r="A38" s="139" t="s">
        <v>75</v>
      </c>
      <c r="B38" s="127">
        <v>2959119167</v>
      </c>
      <c r="C38" s="127" t="s">
        <v>275</v>
      </c>
      <c r="D38" s="168">
        <v>74.245167808218937</v>
      </c>
      <c r="E38" s="127" t="s">
        <v>76</v>
      </c>
      <c r="K38" s="144" t="s">
        <v>358</v>
      </c>
      <c r="L38" s="144" t="s">
        <v>359</v>
      </c>
      <c r="N38" s="164" t="b">
        <f t="shared" si="0"/>
        <v>1</v>
      </c>
      <c r="O38" s="17" t="s">
        <v>76</v>
      </c>
      <c r="P38" s="116">
        <v>74.245167808218937</v>
      </c>
    </row>
    <row r="39" spans="1:16">
      <c r="A39" s="139" t="s">
        <v>230</v>
      </c>
      <c r="B39" s="127">
        <v>2758594368</v>
      </c>
      <c r="C39" s="127" t="s">
        <v>275</v>
      </c>
      <c r="D39" s="168">
        <v>3199.2529107142855</v>
      </c>
      <c r="E39" s="127" t="s">
        <v>206</v>
      </c>
      <c r="K39" s="144" t="s">
        <v>310</v>
      </c>
      <c r="L39" s="144" t="s">
        <v>311</v>
      </c>
      <c r="N39" s="164" t="b">
        <f t="shared" si="0"/>
        <v>1</v>
      </c>
      <c r="O39" s="17" t="s">
        <v>206</v>
      </c>
      <c r="P39" s="116">
        <v>3199.2529107142855</v>
      </c>
    </row>
    <row r="40" spans="1:16">
      <c r="A40" s="139" t="s">
        <v>231</v>
      </c>
      <c r="B40" s="127">
        <v>2650346748</v>
      </c>
      <c r="C40" s="127" t="s">
        <v>275</v>
      </c>
      <c r="D40" s="168">
        <v>12673.840410714291</v>
      </c>
      <c r="E40" s="127" t="s">
        <v>207</v>
      </c>
      <c r="K40" s="144" t="s">
        <v>312</v>
      </c>
      <c r="L40" s="144" t="s">
        <v>313</v>
      </c>
      <c r="N40" s="164" t="b">
        <f t="shared" si="0"/>
        <v>1</v>
      </c>
      <c r="O40" s="17" t="s">
        <v>207</v>
      </c>
      <c r="P40" s="116">
        <v>12673.840410714291</v>
      </c>
    </row>
    <row r="41" spans="1:16">
      <c r="A41" s="139" t="s">
        <v>77</v>
      </c>
      <c r="B41" s="127">
        <v>2967093632</v>
      </c>
      <c r="C41" s="127" t="s">
        <v>275</v>
      </c>
      <c r="D41" s="168">
        <v>9280.6575489236784</v>
      </c>
      <c r="E41" s="127" t="s">
        <v>78</v>
      </c>
      <c r="K41" s="144" t="s">
        <v>350</v>
      </c>
      <c r="L41" s="144" t="s">
        <v>351</v>
      </c>
      <c r="N41" s="164" t="b">
        <f t="shared" si="0"/>
        <v>1</v>
      </c>
      <c r="O41" s="17" t="s">
        <v>78</v>
      </c>
      <c r="P41" s="116">
        <v>9280.6575489236784</v>
      </c>
    </row>
    <row r="42" spans="1:16">
      <c r="A42" s="139" t="s">
        <v>79</v>
      </c>
      <c r="B42" s="127">
        <v>2918873607</v>
      </c>
      <c r="C42" s="127" t="s">
        <v>275</v>
      </c>
      <c r="D42" s="168">
        <v>6711.7228571428568</v>
      </c>
      <c r="E42" s="127" t="s">
        <v>80</v>
      </c>
      <c r="K42" s="144" t="s">
        <v>298</v>
      </c>
      <c r="L42" s="144" t="s">
        <v>299</v>
      </c>
      <c r="N42" s="164" t="b">
        <f t="shared" si="0"/>
        <v>1</v>
      </c>
      <c r="O42" s="17" t="s">
        <v>80</v>
      </c>
      <c r="P42" s="116">
        <v>6711.7228571428568</v>
      </c>
    </row>
    <row r="43" spans="1:16">
      <c r="A43" s="139" t="s">
        <v>81</v>
      </c>
      <c r="B43" s="127">
        <v>1128031436</v>
      </c>
      <c r="C43" s="127" t="s">
        <v>275</v>
      </c>
      <c r="D43" s="168">
        <v>1352.4672051998882</v>
      </c>
      <c r="E43" s="127" t="s">
        <v>82</v>
      </c>
      <c r="K43" s="144" t="s">
        <v>406</v>
      </c>
      <c r="L43" s="144" t="s">
        <v>407</v>
      </c>
      <c r="N43" s="164" t="b">
        <f t="shared" si="0"/>
        <v>1</v>
      </c>
      <c r="O43" s="146" t="s">
        <v>82</v>
      </c>
      <c r="P43" s="116">
        <v>1352.4672051998882</v>
      </c>
    </row>
    <row r="44" spans="1:16">
      <c r="A44" s="139" t="s">
        <v>83</v>
      </c>
      <c r="B44" s="127">
        <v>2778034427</v>
      </c>
      <c r="C44" s="127" t="s">
        <v>275</v>
      </c>
      <c r="D44" s="168">
        <v>356.02676626712338</v>
      </c>
      <c r="E44" s="127" t="s">
        <v>84</v>
      </c>
      <c r="K44" s="144" t="s">
        <v>410</v>
      </c>
      <c r="L44" s="144" t="s">
        <v>397</v>
      </c>
      <c r="N44" s="164" t="b">
        <f t="shared" si="0"/>
        <v>1</v>
      </c>
      <c r="O44" s="17" t="s">
        <v>84</v>
      </c>
      <c r="P44" s="116">
        <v>356.02676626712338</v>
      </c>
    </row>
    <row r="45" spans="1:16">
      <c r="A45" s="139" t="s">
        <v>85</v>
      </c>
      <c r="B45" s="127">
        <v>2836126510</v>
      </c>
      <c r="C45" s="127" t="s">
        <v>275</v>
      </c>
      <c r="D45" s="168">
        <v>50.558660714285523</v>
      </c>
      <c r="E45" s="127" t="s">
        <v>86</v>
      </c>
      <c r="K45" s="144" t="s">
        <v>382</v>
      </c>
      <c r="L45" s="144" t="s">
        <v>383</v>
      </c>
      <c r="N45" s="164" t="b">
        <f t="shared" si="0"/>
        <v>1</v>
      </c>
      <c r="O45" s="17" t="s">
        <v>86</v>
      </c>
      <c r="P45" s="116">
        <v>50.558660714285523</v>
      </c>
    </row>
    <row r="46" spans="1:16">
      <c r="A46" s="139" t="s">
        <v>87</v>
      </c>
      <c r="B46" s="127">
        <v>2859704213</v>
      </c>
      <c r="C46" s="127" t="s">
        <v>275</v>
      </c>
      <c r="D46" s="168">
        <v>7723.3971964285738</v>
      </c>
      <c r="E46" s="127" t="s">
        <v>88</v>
      </c>
      <c r="K46" s="144" t="s">
        <v>338</v>
      </c>
      <c r="L46" s="144" t="s">
        <v>339</v>
      </c>
      <c r="N46" s="164" t="b">
        <f t="shared" si="0"/>
        <v>1</v>
      </c>
      <c r="O46" s="17" t="s">
        <v>88</v>
      </c>
      <c r="P46" s="116">
        <v>7723.3971964285738</v>
      </c>
    </row>
    <row r="47" spans="1:16">
      <c r="A47" s="139" t="s">
        <v>89</v>
      </c>
      <c r="B47" s="127">
        <v>2928860106</v>
      </c>
      <c r="C47" s="127" t="s">
        <v>275</v>
      </c>
      <c r="D47" s="168">
        <v>2497.3536372309195</v>
      </c>
      <c r="E47" s="127" t="s">
        <v>90</v>
      </c>
      <c r="K47" s="144" t="s">
        <v>368</v>
      </c>
      <c r="L47" s="144" t="s">
        <v>369</v>
      </c>
      <c r="N47" s="164" t="b">
        <f t="shared" si="0"/>
        <v>1</v>
      </c>
      <c r="O47" s="17" t="s">
        <v>90</v>
      </c>
      <c r="P47" s="116">
        <v>2497.3536372309195</v>
      </c>
    </row>
    <row r="48" spans="1:16">
      <c r="A48" s="139" t="s">
        <v>91</v>
      </c>
      <c r="B48" s="127">
        <v>2952708604</v>
      </c>
      <c r="C48" s="127" t="s">
        <v>275</v>
      </c>
      <c r="D48" s="168">
        <v>4408.5703857632088</v>
      </c>
      <c r="E48" s="127" t="s">
        <v>92</v>
      </c>
      <c r="K48" s="144" t="s">
        <v>326</v>
      </c>
      <c r="L48" s="144" t="s">
        <v>327</v>
      </c>
      <c r="N48" s="164" t="b">
        <f t="shared" si="0"/>
        <v>1</v>
      </c>
      <c r="O48" s="17" t="s">
        <v>92</v>
      </c>
      <c r="P48" s="116">
        <v>4408.5703857632088</v>
      </c>
    </row>
    <row r="49" spans="1:16">
      <c r="A49" s="139" t="s">
        <v>93</v>
      </c>
      <c r="B49" s="127">
        <v>2995318777</v>
      </c>
      <c r="C49" s="127" t="s">
        <v>275</v>
      </c>
      <c r="D49" s="168">
        <v>8295.9384371330707</v>
      </c>
      <c r="E49" s="127" t="s">
        <v>94</v>
      </c>
      <c r="K49" s="144" t="s">
        <v>352</v>
      </c>
      <c r="L49" s="144" t="s">
        <v>353</v>
      </c>
      <c r="N49" s="164" t="b">
        <f t="shared" si="0"/>
        <v>1</v>
      </c>
      <c r="O49" s="17" t="s">
        <v>94</v>
      </c>
      <c r="P49" s="116">
        <v>8295.9384371330707</v>
      </c>
    </row>
    <row r="50" spans="1:16">
      <c r="A50" s="139" t="s">
        <v>95</v>
      </c>
      <c r="B50" s="127">
        <v>2947520190</v>
      </c>
      <c r="C50" s="127" t="s">
        <v>275</v>
      </c>
      <c r="D50" s="168">
        <v>73.812625000000523</v>
      </c>
      <c r="E50" s="127" t="s">
        <v>96</v>
      </c>
      <c r="K50" s="144" t="s">
        <v>342</v>
      </c>
      <c r="L50" s="144" t="s">
        <v>343</v>
      </c>
      <c r="N50" s="164" t="b">
        <f t="shared" si="0"/>
        <v>1</v>
      </c>
      <c r="O50" s="17" t="s">
        <v>96</v>
      </c>
      <c r="P50" s="116">
        <v>73.812625000000523</v>
      </c>
    </row>
    <row r="51" spans="1:16">
      <c r="A51" s="139" t="s">
        <v>97</v>
      </c>
      <c r="B51" s="127">
        <v>1128532117</v>
      </c>
      <c r="C51" s="127" t="s">
        <v>275</v>
      </c>
      <c r="D51" s="168">
        <v>432.86260072522163</v>
      </c>
      <c r="E51" s="127" t="s">
        <v>98</v>
      </c>
      <c r="K51" s="144" t="s">
        <v>398</v>
      </c>
      <c r="L51" s="144" t="s">
        <v>399</v>
      </c>
      <c r="N51" s="164" t="b">
        <f t="shared" si="0"/>
        <v>1</v>
      </c>
      <c r="O51" s="17" t="s">
        <v>98</v>
      </c>
      <c r="P51" s="116">
        <v>432.86260072522163</v>
      </c>
    </row>
    <row r="52" spans="1:16">
      <c r="A52" s="139" t="s">
        <v>99</v>
      </c>
      <c r="B52" s="127">
        <v>2889511164</v>
      </c>
      <c r="C52" s="127" t="s">
        <v>275</v>
      </c>
      <c r="D52" s="168">
        <v>4355.0612499999997</v>
      </c>
      <c r="E52" s="127" t="s">
        <v>100</v>
      </c>
      <c r="K52" s="144" t="s">
        <v>321</v>
      </c>
      <c r="L52" s="144" t="s">
        <v>322</v>
      </c>
      <c r="N52" s="164" t="b">
        <f t="shared" si="0"/>
        <v>1</v>
      </c>
      <c r="O52" s="17" t="s">
        <v>100</v>
      </c>
      <c r="P52" s="116">
        <v>4355.0612499999997</v>
      </c>
    </row>
    <row r="53" spans="1:16">
      <c r="A53" s="139" t="s">
        <v>232</v>
      </c>
      <c r="B53" s="127">
        <v>2940159670</v>
      </c>
      <c r="C53" s="127" t="s">
        <v>275</v>
      </c>
      <c r="D53" s="168">
        <v>7271.3346071428587</v>
      </c>
      <c r="E53" s="127" t="s">
        <v>208</v>
      </c>
      <c r="K53" s="144" t="s">
        <v>314</v>
      </c>
      <c r="L53" s="144" t="s">
        <v>315</v>
      </c>
      <c r="N53" s="164" t="b">
        <f t="shared" si="0"/>
        <v>1</v>
      </c>
      <c r="O53" s="17" t="s">
        <v>208</v>
      </c>
      <c r="P53" s="116">
        <v>7271.3346071428587</v>
      </c>
    </row>
    <row r="54" spans="1:16">
      <c r="A54" s="139" t="s">
        <v>101</v>
      </c>
      <c r="B54" s="127">
        <v>2965106850</v>
      </c>
      <c r="C54" s="127" t="s">
        <v>275</v>
      </c>
      <c r="D54" s="168">
        <v>1965.0950178571431</v>
      </c>
      <c r="E54" s="127" t="s">
        <v>102</v>
      </c>
      <c r="K54" s="144" t="s">
        <v>334</v>
      </c>
      <c r="L54" s="144" t="s">
        <v>335</v>
      </c>
      <c r="N54" s="164" t="b">
        <f t="shared" si="0"/>
        <v>1</v>
      </c>
      <c r="O54" s="17" t="s">
        <v>102</v>
      </c>
      <c r="P54" s="116">
        <v>1965.0950178571431</v>
      </c>
    </row>
    <row r="55" spans="1:16" ht="15.75">
      <c r="A55" s="139"/>
      <c r="B55" s="163" t="s">
        <v>385</v>
      </c>
      <c r="C55" s="162" t="s">
        <v>275</v>
      </c>
      <c r="D55" s="168">
        <v>2992.079285714286</v>
      </c>
      <c r="E55" s="127" t="s">
        <v>221</v>
      </c>
      <c r="K55" s="161" t="s">
        <v>384</v>
      </c>
      <c r="L55" s="165" t="s">
        <v>386</v>
      </c>
      <c r="N55" s="164" t="b">
        <f t="shared" si="0"/>
        <v>1</v>
      </c>
      <c r="O55" s="75" t="s">
        <v>416</v>
      </c>
      <c r="P55" s="116">
        <v>2992.079285714286</v>
      </c>
    </row>
    <row r="56" spans="1:16">
      <c r="A56" s="139" t="s">
        <v>103</v>
      </c>
      <c r="B56" s="127">
        <v>2932879395</v>
      </c>
      <c r="C56" s="127" t="s">
        <v>275</v>
      </c>
      <c r="D56" s="168">
        <v>95.829553571427994</v>
      </c>
      <c r="E56" s="127" t="s">
        <v>104</v>
      </c>
      <c r="K56" s="144" t="s">
        <v>346</v>
      </c>
      <c r="L56" s="144" t="s">
        <v>347</v>
      </c>
      <c r="N56" s="164" t="b">
        <f t="shared" si="0"/>
        <v>1</v>
      </c>
      <c r="O56" s="17" t="s">
        <v>104</v>
      </c>
      <c r="P56" s="116">
        <v>95.829553571427994</v>
      </c>
    </row>
    <row r="57" spans="1:16">
      <c r="A57" s="139" t="s">
        <v>105</v>
      </c>
      <c r="B57" s="127">
        <v>1144007808</v>
      </c>
      <c r="C57" s="127" t="s">
        <v>275</v>
      </c>
      <c r="D57" s="168">
        <v>11231.328634050878</v>
      </c>
      <c r="E57" s="127" t="s">
        <v>106</v>
      </c>
      <c r="K57" s="144" t="s">
        <v>362</v>
      </c>
      <c r="L57" s="144" t="s">
        <v>363</v>
      </c>
      <c r="N57" s="164" t="b">
        <f t="shared" si="0"/>
        <v>1</v>
      </c>
      <c r="O57" s="17" t="s">
        <v>106</v>
      </c>
      <c r="P57" s="116">
        <v>11231.328634050878</v>
      </c>
    </row>
    <row r="58" spans="1:16">
      <c r="A58" s="139" t="s">
        <v>107</v>
      </c>
      <c r="B58" s="127">
        <v>2671903578</v>
      </c>
      <c r="C58" s="127" t="s">
        <v>275</v>
      </c>
      <c r="D58" s="168">
        <v>942.29401736790601</v>
      </c>
      <c r="E58" s="127" t="s">
        <v>108</v>
      </c>
      <c r="K58" s="144" t="s">
        <v>378</v>
      </c>
      <c r="L58" s="144" t="s">
        <v>379</v>
      </c>
      <c r="N58" s="164" t="b">
        <f t="shared" si="0"/>
        <v>1</v>
      </c>
      <c r="O58" s="17" t="s">
        <v>108</v>
      </c>
      <c r="P58" s="116">
        <v>942.29401736790601</v>
      </c>
    </row>
    <row r="59" spans="1:16">
      <c r="A59" s="139" t="s">
        <v>109</v>
      </c>
      <c r="B59" s="127">
        <v>2950612421</v>
      </c>
      <c r="C59" s="127" t="s">
        <v>275</v>
      </c>
      <c r="D59" s="168">
        <v>3967.806303571429</v>
      </c>
      <c r="E59" s="127" t="s">
        <v>110</v>
      </c>
      <c r="K59" s="144" t="s">
        <v>336</v>
      </c>
      <c r="L59" s="144" t="s">
        <v>337</v>
      </c>
      <c r="N59" s="164" t="b">
        <f t="shared" si="0"/>
        <v>1</v>
      </c>
      <c r="O59" s="5" t="s">
        <v>110</v>
      </c>
      <c r="P59" s="116">
        <v>3967.806303571429</v>
      </c>
    </row>
    <row r="60" spans="1:16">
      <c r="A60" s="139" t="s">
        <v>113</v>
      </c>
      <c r="B60" s="127">
        <v>1179675078</v>
      </c>
      <c r="C60" s="127" t="s">
        <v>275</v>
      </c>
      <c r="D60" s="168">
        <v>3672.3446981409006</v>
      </c>
      <c r="E60" s="127" t="s">
        <v>114</v>
      </c>
      <c r="K60" s="144" t="s">
        <v>370</v>
      </c>
      <c r="L60" s="144" t="s">
        <v>371</v>
      </c>
      <c r="N60" s="164" t="b">
        <f t="shared" si="0"/>
        <v>1</v>
      </c>
      <c r="O60" s="17" t="s">
        <v>114</v>
      </c>
      <c r="P60" s="116">
        <v>3672.3446981409006</v>
      </c>
    </row>
    <row r="61" spans="1:16">
      <c r="A61" s="139" t="s">
        <v>115</v>
      </c>
      <c r="B61" s="127">
        <v>2983558908</v>
      </c>
      <c r="C61" s="127" t="s">
        <v>275</v>
      </c>
      <c r="D61" s="168">
        <v>749.71429794520566</v>
      </c>
      <c r="E61" s="127" t="s">
        <v>116</v>
      </c>
      <c r="K61" s="144" t="s">
        <v>387</v>
      </c>
      <c r="L61" s="144" t="s">
        <v>388</v>
      </c>
      <c r="N61" s="164" t="b">
        <f t="shared" si="0"/>
        <v>1</v>
      </c>
      <c r="O61" s="17" t="s">
        <v>116</v>
      </c>
      <c r="P61" s="116">
        <v>749.71429794520566</v>
      </c>
    </row>
    <row r="62" spans="1:16">
      <c r="A62" s="139" t="s">
        <v>119</v>
      </c>
      <c r="B62" s="127">
        <v>2856562434</v>
      </c>
      <c r="C62" s="127" t="s">
        <v>275</v>
      </c>
      <c r="D62" s="168">
        <v>10.030280189673373</v>
      </c>
      <c r="E62" s="127" t="s">
        <v>209</v>
      </c>
      <c r="K62" s="144" t="s">
        <v>395</v>
      </c>
      <c r="L62" s="144" t="s">
        <v>396</v>
      </c>
      <c r="N62" s="164" t="b">
        <f t="shared" si="0"/>
        <v>1</v>
      </c>
      <c r="O62" s="17" t="s">
        <v>413</v>
      </c>
      <c r="P62" s="116">
        <v>10.030280189673373</v>
      </c>
    </row>
    <row r="63" spans="1:16">
      <c r="A63" s="130"/>
      <c r="B63" s="130" t="s">
        <v>276</v>
      </c>
      <c r="C63" s="130"/>
      <c r="D63" s="140">
        <f>SUM(D9:D62)</f>
        <v>191270.03099542632</v>
      </c>
      <c r="E63" s="130" t="s">
        <v>411</v>
      </c>
    </row>
    <row r="64" spans="1:16">
      <c r="A64" s="149"/>
      <c r="B64" s="144"/>
      <c r="C64" s="144"/>
      <c r="D64" s="168"/>
      <c r="E64" s="144"/>
      <c r="F64" s="144"/>
      <c r="G64" s="144"/>
      <c r="H64" s="144"/>
      <c r="I64" s="144"/>
      <c r="J64" s="144"/>
      <c r="K64" s="144"/>
      <c r="L64" s="144"/>
    </row>
    <row r="65" spans="1:16">
      <c r="M65" s="144"/>
    </row>
    <row r="66" spans="1:16">
      <c r="A66" s="139" t="s">
        <v>71</v>
      </c>
      <c r="B66" s="127" t="s">
        <v>278</v>
      </c>
      <c r="C66" s="127" t="s">
        <v>290</v>
      </c>
      <c r="D66" s="168">
        <v>7218.6418392857149</v>
      </c>
      <c r="E66" s="127" t="s">
        <v>72</v>
      </c>
      <c r="K66" s="144" t="s">
        <v>404</v>
      </c>
      <c r="L66" s="144" t="s">
        <v>405</v>
      </c>
      <c r="M66" s="144"/>
      <c r="N66" s="164" t="b">
        <f t="shared" ref="N66" si="1">+O66=E66</f>
        <v>1</v>
      </c>
      <c r="O66" s="17" t="s">
        <v>72</v>
      </c>
      <c r="P66" s="116">
        <v>7218.6418392857149</v>
      </c>
    </row>
    <row r="67" spans="1:16">
      <c r="A67" s="130"/>
      <c r="B67" s="130" t="s">
        <v>279</v>
      </c>
      <c r="C67" s="130"/>
      <c r="D67" s="140">
        <f>SUM(D66)</f>
        <v>7218.6418392857149</v>
      </c>
      <c r="E67" s="130" t="s">
        <v>280</v>
      </c>
      <c r="M67" s="144"/>
    </row>
    <row r="68" spans="1:16">
      <c r="M68" s="144"/>
    </row>
    <row r="71" spans="1:16" ht="18.75">
      <c r="A71" s="141"/>
      <c r="B71" s="141" t="s">
        <v>276</v>
      </c>
      <c r="C71" s="141"/>
      <c r="D71" s="142">
        <f>+D63</f>
        <v>191270.03099542632</v>
      </c>
      <c r="E71" s="141" t="s">
        <v>411</v>
      </c>
      <c r="O71" s="164"/>
      <c r="P71" s="164"/>
    </row>
    <row r="72" spans="1:16" ht="18.75">
      <c r="A72" s="141"/>
      <c r="B72" s="141" t="s">
        <v>279</v>
      </c>
      <c r="C72" s="141"/>
      <c r="D72" s="142">
        <f>+D67</f>
        <v>7218.6418392857149</v>
      </c>
      <c r="E72" s="141" t="s">
        <v>280</v>
      </c>
      <c r="N72" s="164"/>
      <c r="O72" s="164"/>
      <c r="P72" s="164"/>
    </row>
    <row r="73" spans="1:16" ht="18.75">
      <c r="A73" s="141"/>
      <c r="B73" s="141"/>
      <c r="C73" s="141"/>
      <c r="D73" s="142">
        <f>SUM(D71:D72)</f>
        <v>198488.67283471202</v>
      </c>
      <c r="E73" s="141" t="s">
        <v>285</v>
      </c>
      <c r="N73" s="164"/>
      <c r="O73" s="164"/>
      <c r="P73" s="164"/>
    </row>
    <row r="74" spans="1:16">
      <c r="N74" s="164"/>
      <c r="O74" s="164"/>
      <c r="P74" s="164"/>
    </row>
    <row r="75" spans="1:16">
      <c r="N75" s="164"/>
      <c r="O75" s="164"/>
      <c r="P75" s="164"/>
    </row>
    <row r="76" spans="1:16">
      <c r="D76" s="168">
        <f>+SINDICATO!I73+SINDICATO!I119</f>
        <v>201568.54535256911</v>
      </c>
      <c r="N76" s="164"/>
      <c r="O76" s="164"/>
      <c r="P76" s="164"/>
    </row>
    <row r="77" spans="1:16">
      <c r="D77" s="168">
        <f>+D76-D73</f>
        <v>3079.8725178570894</v>
      </c>
      <c r="M77" s="144"/>
      <c r="N77" s="144"/>
      <c r="O77" s="144"/>
      <c r="P77" s="144"/>
    </row>
    <row r="78" spans="1:16">
      <c r="N78" s="144"/>
    </row>
    <row r="79" spans="1:16">
      <c r="D79" s="126"/>
    </row>
    <row r="80" spans="1:16" s="144" customFormat="1">
      <c r="A80" s="127"/>
      <c r="B80" s="127"/>
      <c r="C80" s="127"/>
      <c r="D80" s="127"/>
      <c r="E80" s="127"/>
      <c r="F80" s="127"/>
      <c r="G80" s="127"/>
      <c r="H80" s="127"/>
      <c r="I80" s="127"/>
      <c r="J80" s="127"/>
      <c r="K80" s="127"/>
      <c r="L80" s="127"/>
      <c r="M80" s="127"/>
      <c r="N80" s="127"/>
      <c r="O80" s="127"/>
      <c r="P80" s="127"/>
    </row>
    <row r="81" spans="1:16" s="144" customFormat="1">
      <c r="A81" s="127"/>
      <c r="B81" s="127"/>
      <c r="C81" s="127"/>
      <c r="D81" s="127"/>
      <c r="E81" s="127"/>
      <c r="F81" s="127"/>
      <c r="G81" s="127"/>
      <c r="H81" s="127"/>
      <c r="I81" s="127"/>
      <c r="J81" s="127"/>
      <c r="K81" s="127"/>
      <c r="L81" s="127"/>
      <c r="M81" s="127"/>
      <c r="N81" s="127"/>
      <c r="O81" s="127"/>
      <c r="P81" s="127"/>
    </row>
    <row r="82" spans="1:16" s="144" customFormat="1" ht="16.5" customHeight="1">
      <c r="A82" s="127"/>
      <c r="B82" s="127"/>
      <c r="C82" s="127"/>
      <c r="D82" s="127"/>
      <c r="E82" s="127"/>
      <c r="F82" s="127"/>
      <c r="G82" s="127"/>
      <c r="H82" s="127"/>
      <c r="I82" s="127"/>
      <c r="J82" s="127"/>
      <c r="K82" s="127"/>
      <c r="L82" s="127"/>
      <c r="M82" s="127"/>
      <c r="N82" s="127"/>
      <c r="O82" s="127"/>
      <c r="P82" s="127"/>
    </row>
    <row r="83" spans="1:16" s="144" customFormat="1" ht="16.5" customHeight="1">
      <c r="A83" s="127"/>
      <c r="B83" s="127"/>
      <c r="C83" s="127"/>
      <c r="D83" s="127"/>
      <c r="E83" s="127"/>
      <c r="F83" s="127"/>
      <c r="G83" s="127"/>
      <c r="H83" s="127"/>
      <c r="I83" s="127"/>
      <c r="J83" s="127"/>
      <c r="K83" s="127"/>
      <c r="L83" s="127"/>
      <c r="M83" s="127"/>
      <c r="N83" s="127"/>
      <c r="O83" s="127"/>
      <c r="P83" s="127"/>
    </row>
    <row r="84" spans="1:16" s="144" customFormat="1" ht="16.5" customHeight="1">
      <c r="A84" s="127"/>
      <c r="B84" s="127"/>
      <c r="C84" s="127"/>
      <c r="D84" s="127"/>
      <c r="E84" s="127"/>
      <c r="F84" s="127"/>
      <c r="G84" s="127"/>
      <c r="H84" s="127"/>
      <c r="I84" s="127"/>
      <c r="J84" s="127"/>
      <c r="K84" s="127"/>
      <c r="L84" s="127"/>
      <c r="M84" s="127"/>
      <c r="N84" s="127"/>
      <c r="O84" s="127"/>
      <c r="P84" s="127"/>
    </row>
    <row r="85" spans="1:16" s="144" customFormat="1">
      <c r="A85" s="127"/>
      <c r="B85" s="127"/>
      <c r="C85" s="127"/>
      <c r="D85" s="127"/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7"/>
    </row>
    <row r="90" spans="1:16">
      <c r="O90" s="144"/>
      <c r="P90" s="144"/>
    </row>
    <row r="91" spans="1:16">
      <c r="N91" s="144"/>
    </row>
    <row r="98" spans="1:16" s="144" customFormat="1">
      <c r="A98" s="127"/>
      <c r="B98" s="127"/>
      <c r="C98" s="127"/>
      <c r="D98" s="127"/>
      <c r="E98" s="127"/>
      <c r="F98" s="127"/>
      <c r="G98" s="127"/>
      <c r="H98" s="127"/>
      <c r="I98" s="127"/>
      <c r="J98" s="127"/>
      <c r="K98" s="127"/>
      <c r="L98" s="127"/>
      <c r="M98" s="127"/>
      <c r="N98" s="127"/>
      <c r="O98" s="127"/>
      <c r="P98" s="127"/>
    </row>
  </sheetData>
  <sortState ref="A9:L99">
    <sortCondition ref="E9:E99"/>
  </sortState>
  <pageMargins left="0.7" right="0.7" top="0.75" bottom="0.75" header="0.3" footer="0.3"/>
  <pageSetup paperSize="176" scale="62" orientation="portrait" r:id="rId1"/>
  <colBreaks count="1" manualBreakCount="1">
    <brk id="12" max="73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M28"/>
  <sheetViews>
    <sheetView workbookViewId="0">
      <selection activeCell="D9" sqref="D9:D12"/>
    </sheetView>
  </sheetViews>
  <sheetFormatPr baseColWidth="10" defaultRowHeight="15"/>
  <cols>
    <col min="1" max="1" width="11.42578125" style="164"/>
    <col min="2" max="2" width="18.5703125" style="164" customWidth="1"/>
    <col min="3" max="3" width="24.85546875" style="164" customWidth="1"/>
    <col min="4" max="4" width="17.28515625" style="164" customWidth="1"/>
    <col min="5" max="5" width="33.42578125" style="164" bestFit="1" customWidth="1"/>
    <col min="6" max="6" width="11.42578125" style="164" customWidth="1"/>
    <col min="7" max="7" width="21.85546875" style="164" bestFit="1" customWidth="1"/>
    <col min="8" max="9" width="11.42578125" style="164" customWidth="1"/>
    <col min="10" max="16384" width="11.42578125" style="164"/>
  </cols>
  <sheetData>
    <row r="1" spans="1:13">
      <c r="A1" s="128" t="s">
        <v>0</v>
      </c>
    </row>
    <row r="2" spans="1:13">
      <c r="A2" s="129" t="s">
        <v>1</v>
      </c>
    </row>
    <row r="3" spans="1:13" ht="23.25">
      <c r="A3" s="131" t="s">
        <v>414</v>
      </c>
      <c r="B3" s="167"/>
      <c r="C3" s="132"/>
      <c r="D3" s="167"/>
      <c r="E3" s="167"/>
    </row>
    <row r="4" spans="1:13" ht="15.75">
      <c r="A4" s="133" t="s">
        <v>269</v>
      </c>
      <c r="B4" s="167"/>
      <c r="C4" s="167"/>
      <c r="D4" s="167"/>
      <c r="E4" s="167"/>
    </row>
    <row r="6" spans="1:13">
      <c r="A6" s="134"/>
      <c r="B6" s="134"/>
      <c r="C6" s="134"/>
      <c r="D6" s="134"/>
      <c r="E6" s="134"/>
      <c r="F6" s="134"/>
      <c r="G6" s="134"/>
    </row>
    <row r="7" spans="1:13">
      <c r="A7" s="135"/>
      <c r="B7" s="135"/>
      <c r="C7" s="135"/>
      <c r="D7" s="135"/>
      <c r="E7" s="135"/>
      <c r="F7" s="135"/>
      <c r="G7" s="135"/>
    </row>
    <row r="8" spans="1:13">
      <c r="A8" s="137" t="s">
        <v>270</v>
      </c>
      <c r="B8" s="137" t="s">
        <v>271</v>
      </c>
      <c r="C8" s="137" t="s">
        <v>272</v>
      </c>
      <c r="D8" s="138" t="s">
        <v>273</v>
      </c>
      <c r="E8" s="137" t="s">
        <v>274</v>
      </c>
      <c r="F8" s="136"/>
      <c r="G8" s="136"/>
      <c r="H8" s="136"/>
      <c r="I8" s="136"/>
    </row>
    <row r="9" spans="1:13">
      <c r="A9" s="104" t="s">
        <v>21</v>
      </c>
      <c r="B9" s="143">
        <v>2848478236</v>
      </c>
      <c r="C9" s="164" t="s">
        <v>275</v>
      </c>
      <c r="D9" s="168">
        <v>13151.489214285717</v>
      </c>
      <c r="E9" s="76" t="s">
        <v>22</v>
      </c>
      <c r="F9" s="143">
        <v>318</v>
      </c>
      <c r="G9" s="148" t="s">
        <v>22</v>
      </c>
      <c r="H9" s="148"/>
      <c r="I9" s="151" t="s">
        <v>316</v>
      </c>
      <c r="K9" s="169">
        <v>126800</v>
      </c>
      <c r="L9" s="164">
        <v>2848478236</v>
      </c>
      <c r="M9" s="164">
        <v>3</v>
      </c>
    </row>
    <row r="10" spans="1:13">
      <c r="A10" s="104" t="s">
        <v>23</v>
      </c>
      <c r="B10" s="143">
        <v>2648514356</v>
      </c>
      <c r="C10" s="164" t="s">
        <v>275</v>
      </c>
      <c r="D10" s="168">
        <v>1747.3906428571436</v>
      </c>
      <c r="E10" s="76" t="s">
        <v>24</v>
      </c>
      <c r="F10" s="143">
        <v>319</v>
      </c>
      <c r="G10" s="145" t="s">
        <v>24</v>
      </c>
      <c r="H10" s="145"/>
      <c r="I10" s="147" t="s">
        <v>304</v>
      </c>
      <c r="K10" s="169">
        <v>126800</v>
      </c>
      <c r="L10" s="164">
        <v>2648514356</v>
      </c>
      <c r="M10" s="164">
        <v>3</v>
      </c>
    </row>
    <row r="11" spans="1:13">
      <c r="A11" s="104" t="s">
        <v>227</v>
      </c>
      <c r="B11" s="143">
        <v>2648514364</v>
      </c>
      <c r="C11" s="164" t="s">
        <v>275</v>
      </c>
      <c r="D11" s="168">
        <v>30594.73439285715</v>
      </c>
      <c r="E11" s="76" t="s">
        <v>202</v>
      </c>
      <c r="F11" s="143">
        <v>320</v>
      </c>
      <c r="G11" s="154" t="s">
        <v>202</v>
      </c>
      <c r="H11" s="154"/>
      <c r="I11" s="150" t="s">
        <v>305</v>
      </c>
      <c r="K11" s="169">
        <v>126800</v>
      </c>
      <c r="L11" s="164">
        <v>2648514364</v>
      </c>
      <c r="M11" s="164">
        <v>4</v>
      </c>
    </row>
    <row r="12" spans="1:13">
      <c r="A12" s="104" t="s">
        <v>111</v>
      </c>
      <c r="B12" s="143">
        <v>1444665376</v>
      </c>
      <c r="C12" s="164" t="s">
        <v>275</v>
      </c>
      <c r="D12" s="168">
        <v>2273.4310892857125</v>
      </c>
      <c r="E12" s="76" t="s">
        <v>112</v>
      </c>
      <c r="F12" s="143">
        <v>321</v>
      </c>
      <c r="G12" s="143" t="s">
        <v>112</v>
      </c>
      <c r="H12" s="143"/>
      <c r="I12" s="169" t="s">
        <v>325</v>
      </c>
      <c r="K12" s="169">
        <v>126800</v>
      </c>
      <c r="L12" s="164">
        <v>1444665376</v>
      </c>
      <c r="M12" s="164">
        <v>1</v>
      </c>
    </row>
    <row r="13" spans="1:13">
      <c r="A13" s="166"/>
      <c r="D13" s="168"/>
      <c r="F13" s="143"/>
    </row>
    <row r="14" spans="1:13">
      <c r="A14" s="167"/>
      <c r="B14" s="167" t="s">
        <v>276</v>
      </c>
      <c r="C14" s="167"/>
      <c r="D14" s="140">
        <f>SUM(D9:D13)</f>
        <v>47767.045339285723</v>
      </c>
      <c r="E14" s="167" t="s">
        <v>411</v>
      </c>
    </row>
    <row r="17" spans="1:5" ht="18.75">
      <c r="A17" s="141"/>
      <c r="B17" s="141" t="s">
        <v>276</v>
      </c>
      <c r="C17" s="141"/>
      <c r="D17" s="142">
        <f>+D14</f>
        <v>47767.045339285723</v>
      </c>
      <c r="E17" s="141" t="s">
        <v>411</v>
      </c>
    </row>
    <row r="20" spans="1:5">
      <c r="D20" s="168">
        <f>+SINDICATO!I128</f>
        <v>47767.045339285723</v>
      </c>
    </row>
    <row r="21" spans="1:5">
      <c r="D21" s="168">
        <f>+D17-D20</f>
        <v>0</v>
      </c>
    </row>
    <row r="23" spans="1:5">
      <c r="D23" s="126"/>
    </row>
    <row r="26" spans="1:5" ht="16.5" customHeight="1"/>
    <row r="27" spans="1:5" ht="16.5" customHeight="1"/>
    <row r="28" spans="1:5" ht="16.5" customHeight="1"/>
  </sheetData>
  <pageMargins left="0.7" right="0.7" top="0.75" bottom="0.75" header="0.3" footer="0.3"/>
  <pageSetup paperSize="176" scale="6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5"/>
  <sheetViews>
    <sheetView tabSelected="1" workbookViewId="0">
      <selection activeCell="B12" sqref="B12"/>
    </sheetView>
  </sheetViews>
  <sheetFormatPr baseColWidth="10" defaultRowHeight="15"/>
  <cols>
    <col min="1" max="1" width="11.42578125" style="164"/>
    <col min="2" max="2" width="11.5703125" style="164" bestFit="1" customWidth="1"/>
    <col min="3" max="16384" width="11.42578125" style="164"/>
  </cols>
  <sheetData>
    <row r="1" spans="1:7">
      <c r="A1" s="181" t="s">
        <v>418</v>
      </c>
      <c r="B1" s="181"/>
      <c r="C1" s="182"/>
      <c r="D1" s="183"/>
      <c r="E1" s="183"/>
      <c r="F1" s="184"/>
      <c r="G1" s="184"/>
    </row>
    <row r="2" spans="1:7">
      <c r="A2" s="181" t="s">
        <v>429</v>
      </c>
      <c r="B2" s="181"/>
      <c r="C2" s="182"/>
      <c r="D2" s="183"/>
      <c r="E2" s="183"/>
      <c r="F2" s="184"/>
      <c r="G2" s="184"/>
    </row>
    <row r="3" spans="1:7">
      <c r="A3" s="181" t="s">
        <v>430</v>
      </c>
      <c r="B3" s="185"/>
      <c r="C3" s="182"/>
      <c r="D3" s="183"/>
      <c r="E3" s="183"/>
      <c r="F3" s="184"/>
      <c r="G3" s="184"/>
    </row>
    <row r="4" spans="1:7">
      <c r="A4" s="182"/>
      <c r="B4" s="182"/>
      <c r="C4" s="182"/>
      <c r="D4" s="183"/>
      <c r="E4" s="183"/>
      <c r="F4" s="184"/>
      <c r="G4" s="184"/>
    </row>
    <row r="5" spans="1:7">
      <c r="A5" s="182" t="s">
        <v>419</v>
      </c>
      <c r="B5" s="182" t="s">
        <v>420</v>
      </c>
      <c r="C5" s="182"/>
      <c r="D5" s="183"/>
      <c r="E5" s="183"/>
      <c r="F5" s="184"/>
      <c r="G5" s="184"/>
    </row>
    <row r="6" spans="1:7">
      <c r="A6" s="183" t="s">
        <v>421</v>
      </c>
      <c r="B6" s="186">
        <v>94783.38</v>
      </c>
      <c r="C6" s="183"/>
      <c r="D6" s="183"/>
      <c r="E6" s="183"/>
      <c r="F6" s="184"/>
      <c r="G6" s="184"/>
    </row>
    <row r="7" spans="1:7">
      <c r="A7" s="183" t="s">
        <v>422</v>
      </c>
      <c r="B7" s="186">
        <v>19029.78</v>
      </c>
      <c r="C7" s="183"/>
      <c r="D7" s="183"/>
      <c r="E7" s="183"/>
      <c r="F7" s="184"/>
      <c r="G7" s="184"/>
    </row>
    <row r="8" spans="1:7">
      <c r="A8" s="183" t="s">
        <v>423</v>
      </c>
      <c r="B8" s="186">
        <v>0</v>
      </c>
      <c r="C8" s="183"/>
      <c r="D8" s="183"/>
      <c r="E8" s="183"/>
      <c r="F8" s="184"/>
      <c r="G8" s="184"/>
    </row>
    <row r="9" spans="1:7">
      <c r="A9" s="183" t="s">
        <v>424</v>
      </c>
      <c r="B9" s="186">
        <v>10002.75</v>
      </c>
      <c r="C9" s="183"/>
      <c r="D9" s="183"/>
      <c r="E9" s="183"/>
      <c r="F9" s="184"/>
      <c r="G9" s="184"/>
    </row>
    <row r="10" spans="1:7">
      <c r="A10" s="183" t="s">
        <v>425</v>
      </c>
      <c r="B10" s="186">
        <v>0</v>
      </c>
      <c r="C10" s="183"/>
      <c r="D10" s="183"/>
      <c r="E10" s="183"/>
      <c r="F10" s="184"/>
      <c r="G10" s="184"/>
    </row>
    <row r="11" spans="1:7">
      <c r="A11" s="183" t="s">
        <v>426</v>
      </c>
      <c r="B11" s="186">
        <v>27806.98</v>
      </c>
      <c r="C11" s="183"/>
      <c r="D11" s="183"/>
      <c r="E11" s="183"/>
      <c r="F11" s="184"/>
      <c r="G11" s="184"/>
    </row>
    <row r="12" spans="1:7">
      <c r="A12" s="183" t="s">
        <v>427</v>
      </c>
      <c r="B12" s="187">
        <v>0</v>
      </c>
      <c r="C12" s="183"/>
      <c r="D12" s="183"/>
      <c r="E12" s="183"/>
      <c r="F12" s="184"/>
      <c r="G12" s="184"/>
    </row>
    <row r="13" spans="1:7" ht="15.75" thickBot="1">
      <c r="A13" s="183" t="s">
        <v>428</v>
      </c>
      <c r="B13" s="188">
        <v>238240.98</v>
      </c>
      <c r="C13" s="183"/>
      <c r="D13" s="183"/>
      <c r="E13" s="183"/>
      <c r="F13" s="184"/>
      <c r="G13" s="184"/>
    </row>
    <row r="14" spans="1:7">
      <c r="A14" s="183"/>
      <c r="B14" s="189">
        <f>SUM(B6:B13)</f>
        <v>389863.87</v>
      </c>
      <c r="C14" s="183"/>
      <c r="D14" s="189"/>
      <c r="E14" s="183"/>
      <c r="F14" s="184"/>
      <c r="G14" s="184"/>
    </row>
    <row r="15" spans="1:7" ht="15.75" thickBot="1">
      <c r="A15" s="183"/>
      <c r="B15" s="190">
        <f>B14*0.16</f>
        <v>62378.2192</v>
      </c>
      <c r="C15" s="183"/>
      <c r="D15" s="184"/>
      <c r="E15" s="183"/>
      <c r="F15" s="184"/>
      <c r="G15" s="184"/>
    </row>
    <row r="16" spans="1:7" ht="15.75" thickTop="1">
      <c r="A16" s="183"/>
      <c r="B16" s="191">
        <f>+B14+B15</f>
        <v>452242.08919999999</v>
      </c>
      <c r="C16" s="183"/>
      <c r="D16" s="191"/>
      <c r="E16" s="183"/>
      <c r="F16" s="184"/>
      <c r="G16" s="184"/>
    </row>
    <row r="17" spans="1:7">
      <c r="A17" s="183"/>
      <c r="B17" s="186">
        <v>452242.07</v>
      </c>
      <c r="C17" s="183"/>
      <c r="D17" s="186"/>
      <c r="E17" s="183"/>
      <c r="F17" s="184"/>
      <c r="G17" s="184"/>
    </row>
    <row r="18" spans="1:7">
      <c r="A18" s="183"/>
      <c r="B18" s="186">
        <f>+B16-B17</f>
        <v>1.919999998062849E-2</v>
      </c>
      <c r="C18" s="183"/>
      <c r="D18" s="186"/>
      <c r="E18" s="183"/>
      <c r="F18" s="184"/>
      <c r="G18" s="184"/>
    </row>
    <row r="19" spans="1:7">
      <c r="A19" s="183"/>
      <c r="B19" s="186"/>
      <c r="C19" s="183"/>
      <c r="D19" s="183"/>
      <c r="E19" s="183"/>
      <c r="F19" s="184"/>
      <c r="G19" s="184"/>
    </row>
    <row r="20" spans="1:7">
      <c r="A20" s="183"/>
      <c r="B20" s="183"/>
      <c r="C20" s="183"/>
      <c r="D20" s="183"/>
      <c r="E20" s="183"/>
      <c r="F20" s="184"/>
      <c r="G20" s="184"/>
    </row>
    <row r="21" spans="1:7">
      <c r="A21" s="183"/>
      <c r="B21" s="183"/>
      <c r="C21" s="183"/>
      <c r="D21" s="183"/>
      <c r="E21" s="183"/>
      <c r="F21" s="184"/>
      <c r="G21" s="184"/>
    </row>
    <row r="24" spans="1:7">
      <c r="A24" s="181" t="s">
        <v>418</v>
      </c>
      <c r="B24" s="181"/>
      <c r="C24" s="182"/>
      <c r="D24" s="183"/>
      <c r="E24" s="183"/>
      <c r="F24" s="184"/>
      <c r="G24" s="184"/>
    </row>
    <row r="25" spans="1:7">
      <c r="A25" s="181" t="s">
        <v>429</v>
      </c>
      <c r="B25" s="181"/>
      <c r="C25" s="182"/>
      <c r="D25" s="183"/>
      <c r="E25" s="183"/>
      <c r="F25" s="184"/>
      <c r="G25" s="184"/>
    </row>
    <row r="26" spans="1:7">
      <c r="A26" s="181" t="s">
        <v>430</v>
      </c>
      <c r="B26" s="185"/>
      <c r="C26" s="182"/>
      <c r="D26" s="183"/>
      <c r="E26" s="183"/>
      <c r="F26" s="184"/>
      <c r="G26" s="184"/>
    </row>
    <row r="27" spans="1:7">
      <c r="A27" s="182"/>
      <c r="B27" s="182"/>
      <c r="C27" s="182"/>
      <c r="D27" s="183"/>
      <c r="E27" s="183"/>
      <c r="F27" s="184"/>
      <c r="G27" s="184"/>
    </row>
    <row r="28" spans="1:7">
      <c r="A28" s="182" t="s">
        <v>419</v>
      </c>
      <c r="B28" s="182" t="s">
        <v>420</v>
      </c>
      <c r="C28" s="182"/>
      <c r="D28" s="183"/>
      <c r="E28" s="183"/>
      <c r="F28" s="184"/>
      <c r="G28" s="184"/>
    </row>
    <row r="29" spans="1:7">
      <c r="A29" s="183" t="s">
        <v>421</v>
      </c>
      <c r="B29" s="186">
        <v>203330.25</v>
      </c>
      <c r="C29" s="183"/>
      <c r="D29" s="183"/>
      <c r="E29" s="183"/>
      <c r="F29" s="184"/>
      <c r="G29" s="184"/>
    </row>
    <row r="30" spans="1:7">
      <c r="A30" s="183" t="s">
        <v>422</v>
      </c>
      <c r="B30" s="186">
        <v>20008.73</v>
      </c>
      <c r="C30" s="183"/>
      <c r="D30" s="183"/>
      <c r="E30" s="183"/>
      <c r="F30" s="184"/>
      <c r="G30" s="184"/>
    </row>
    <row r="31" spans="1:7">
      <c r="A31" s="183" t="s">
        <v>423</v>
      </c>
      <c r="B31" s="186">
        <v>0</v>
      </c>
      <c r="C31" s="183"/>
      <c r="D31" s="183"/>
      <c r="E31" s="183"/>
      <c r="F31" s="184"/>
      <c r="G31" s="184"/>
    </row>
    <row r="32" spans="1:7">
      <c r="A32" s="183" t="s">
        <v>424</v>
      </c>
      <c r="B32" s="186">
        <v>6717.96</v>
      </c>
      <c r="C32" s="183"/>
      <c r="D32" s="183"/>
      <c r="E32" s="183"/>
      <c r="F32" s="184"/>
      <c r="G32" s="184"/>
    </row>
    <row r="33" spans="1:7">
      <c r="A33" s="183" t="s">
        <v>425</v>
      </c>
      <c r="B33" s="186">
        <v>0</v>
      </c>
      <c r="C33" s="183"/>
      <c r="D33" s="183"/>
      <c r="E33" s="183"/>
      <c r="F33" s="184"/>
      <c r="G33" s="184"/>
    </row>
    <row r="34" spans="1:7">
      <c r="A34" s="183" t="s">
        <v>426</v>
      </c>
      <c r="B34" s="186">
        <v>32401.65</v>
      </c>
      <c r="C34" s="183"/>
      <c r="D34" s="183"/>
      <c r="E34" s="183"/>
      <c r="F34" s="184"/>
      <c r="G34" s="184"/>
    </row>
    <row r="35" spans="1:7">
      <c r="A35" s="183" t="s">
        <v>427</v>
      </c>
      <c r="B35" s="187">
        <v>0</v>
      </c>
      <c r="C35" s="183"/>
      <c r="D35" s="183"/>
      <c r="E35" s="183"/>
      <c r="F35" s="184"/>
      <c r="G35" s="184"/>
    </row>
    <row r="36" spans="1:7" ht="15.75" thickBot="1">
      <c r="A36" s="183" t="s">
        <v>428</v>
      </c>
      <c r="B36" s="188">
        <v>0</v>
      </c>
      <c r="C36" s="183"/>
      <c r="D36" s="183"/>
      <c r="E36" s="183"/>
      <c r="F36" s="184"/>
      <c r="G36" s="184"/>
    </row>
    <row r="37" spans="1:7">
      <c r="A37" s="183"/>
      <c r="B37" s="189">
        <f>SUM(B29:B36)</f>
        <v>262458.59000000003</v>
      </c>
      <c r="C37" s="183"/>
      <c r="D37" s="189"/>
      <c r="E37" s="183"/>
      <c r="F37" s="184"/>
      <c r="G37" s="184"/>
    </row>
    <row r="38" spans="1:7" ht="15.75" thickBot="1">
      <c r="A38" s="183"/>
      <c r="B38" s="190">
        <f>B37*0.16</f>
        <v>41993.374400000008</v>
      </c>
      <c r="C38" s="183"/>
      <c r="D38" s="184"/>
      <c r="E38" s="183"/>
      <c r="F38" s="184"/>
      <c r="G38" s="184"/>
    </row>
    <row r="39" spans="1:7" ht="15.75" thickTop="1">
      <c r="A39" s="183"/>
      <c r="B39" s="191">
        <f>+B37+B38</f>
        <v>304451.96440000006</v>
      </c>
      <c r="C39" s="183"/>
      <c r="D39" s="191"/>
      <c r="E39" s="183"/>
      <c r="F39" s="184"/>
      <c r="G39" s="184"/>
    </row>
    <row r="40" spans="1:7">
      <c r="A40" s="183"/>
      <c r="B40" s="186">
        <v>304451.96999999997</v>
      </c>
      <c r="C40" s="183"/>
      <c r="D40" s="186"/>
      <c r="E40" s="183"/>
      <c r="F40" s="184"/>
      <c r="G40" s="184"/>
    </row>
    <row r="41" spans="1:7">
      <c r="A41" s="183"/>
      <c r="B41" s="186">
        <f>+B39-B40</f>
        <v>-5.5999999167397618E-3</v>
      </c>
      <c r="C41" s="183"/>
      <c r="D41" s="186"/>
      <c r="E41" s="183"/>
      <c r="F41" s="184"/>
      <c r="G41" s="184"/>
    </row>
    <row r="42" spans="1:7">
      <c r="A42" s="183"/>
      <c r="B42" s="186"/>
      <c r="C42" s="183"/>
      <c r="D42" s="183"/>
      <c r="E42" s="183"/>
      <c r="F42" s="184"/>
      <c r="G42" s="184"/>
    </row>
    <row r="43" spans="1:7">
      <c r="A43" s="183"/>
      <c r="B43" s="183"/>
      <c r="C43" s="183"/>
      <c r="D43" s="183"/>
      <c r="E43" s="183"/>
      <c r="F43" s="184"/>
      <c r="G43" s="184"/>
    </row>
    <row r="44" spans="1:7">
      <c r="A44" s="183"/>
      <c r="B44" s="183"/>
      <c r="C44" s="183"/>
      <c r="D44" s="183"/>
      <c r="E44" s="183"/>
      <c r="F44" s="184"/>
      <c r="G44" s="184"/>
    </row>
    <row r="45" spans="1:7">
      <c r="A45" s="183"/>
      <c r="B45" s="183"/>
      <c r="C45" s="183"/>
      <c r="D45" s="183"/>
      <c r="E45" s="183"/>
      <c r="F45" s="184"/>
      <c r="G45" s="18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FACTURA</vt:lpstr>
      <vt:lpstr>INGENIERIA</vt:lpstr>
      <vt:lpstr>SINDICATO</vt:lpstr>
      <vt:lpstr>LAYOUT FISCAL</vt:lpstr>
      <vt:lpstr>LAYOUT SINDICATO</vt:lpstr>
      <vt:lpstr>LAYOUT ASIMILADOS</vt:lpstr>
      <vt:lpstr>POLIZA</vt:lpstr>
      <vt:lpstr>'LAYOUT ASIMILADOS'!Área_de_impresión</vt:lpstr>
      <vt:lpstr>'LAYOUT SINDICATO'!Área_de_impresión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</dc:creator>
  <cp:lastModifiedBy>usuario</cp:lastModifiedBy>
  <dcterms:created xsi:type="dcterms:W3CDTF">2016-12-20T03:50:52Z</dcterms:created>
  <dcterms:modified xsi:type="dcterms:W3CDTF">2016-12-31T19:42:58Z</dcterms:modified>
</cp:coreProperties>
</file>