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GMF QM/BALANZA FACTS/Papeles de trabajo/2017/"/>
    </mc:Choice>
  </mc:AlternateContent>
  <bookViews>
    <workbookView xWindow="0" yWindow="0" windowWidth="21480" windowHeight="8355" activeTab="11"/>
  </bookViews>
  <sheets>
    <sheet name="ENE" sheetId="1" r:id="rId1"/>
    <sheet name="FEB" sheetId="2" r:id="rId2"/>
    <sheet name="MAR" sheetId="3" r:id="rId3"/>
    <sheet name="ABR" sheetId="5" r:id="rId4"/>
    <sheet name="MAY" sheetId="4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3" r:id="rId12"/>
  </sheets>
  <definedNames>
    <definedName name="_xlnm.Print_Area" localSheetId="3">ABR!$A$1:$J$828</definedName>
    <definedName name="_xlnm.Print_Area" localSheetId="7">AGO!$A$1:$J$739</definedName>
    <definedName name="_xlnm.Print_Area" localSheetId="11">DIC!$A$1:$J$938</definedName>
    <definedName name="_xlnm.Print_Area" localSheetId="0">ENE!$A$1:$J$865</definedName>
    <definedName name="_xlnm.Print_Area" localSheetId="1">FEB!$A$1:$I$673</definedName>
    <definedName name="_xlnm.Print_Area" localSheetId="6">JUL!$A$1:$J$712</definedName>
    <definedName name="_xlnm.Print_Area" localSheetId="5">JUN!$A$1:$J$872</definedName>
    <definedName name="_xlnm.Print_Area" localSheetId="2">MAR!$A$1:$J$1130</definedName>
    <definedName name="_xlnm.Print_Area" localSheetId="4">MAY!$A$1:$J$1025</definedName>
    <definedName name="_xlnm.Print_Area" localSheetId="10">NOV!$A$1:$J$786</definedName>
    <definedName name="_xlnm.Print_Area" localSheetId="9">OCT!$A$1:$J$643</definedName>
    <definedName name="_xlnm.Print_Area" localSheetId="8">SEP!$A$1:$J$666</definedName>
    <definedName name="_xlnm.Print_Titles" localSheetId="3">ABR!$1:$2</definedName>
    <definedName name="_xlnm.Print_Titles" localSheetId="7">AGO!$1:$2</definedName>
    <definedName name="_xlnm.Print_Titles" localSheetId="11">DIC!$1:$2</definedName>
    <definedName name="_xlnm.Print_Titles" localSheetId="0">ENE!$1:$3</definedName>
    <definedName name="_xlnm.Print_Titles" localSheetId="1">FEB!$1:$2</definedName>
    <definedName name="_xlnm.Print_Titles" localSheetId="6">JUL!$1:$2</definedName>
    <definedName name="_xlnm.Print_Titles" localSheetId="5">JUN!$1:$2</definedName>
    <definedName name="_xlnm.Print_Titles" localSheetId="2">MAR!$1:$2</definedName>
    <definedName name="_xlnm.Print_Titles" localSheetId="4">MAY!$1:$2</definedName>
    <definedName name="_xlnm.Print_Titles" localSheetId="10">NOV!$1:$2</definedName>
    <definedName name="_xlnm.Print_Titles" localSheetId="9">OCT!$1:$2</definedName>
    <definedName name="_xlnm.Print_Titles" localSheetId="8">SEP!$1:$2</definedName>
  </definedNames>
  <calcPr calcId="152511"/>
</workbook>
</file>

<file path=xl/calcChain.xml><?xml version="1.0" encoding="utf-8"?>
<calcChain xmlns="http://schemas.openxmlformats.org/spreadsheetml/2006/main">
  <c r="J576" i="13" l="1"/>
  <c r="J567" i="13"/>
  <c r="H567" i="13"/>
  <c r="J560" i="13"/>
  <c r="H560" i="13"/>
  <c r="J543" i="13"/>
  <c r="H543" i="13"/>
  <c r="H526" i="13"/>
  <c r="J500" i="13"/>
  <c r="H500" i="13"/>
  <c r="J376" i="13"/>
  <c r="J137" i="13"/>
  <c r="H137" i="13"/>
  <c r="J489" i="13"/>
  <c r="H489" i="13"/>
  <c r="J331" i="13"/>
  <c r="J252" i="13"/>
  <c r="H252" i="13"/>
  <c r="J241" i="13"/>
  <c r="H241" i="13"/>
  <c r="J223" i="13"/>
  <c r="H223" i="13"/>
  <c r="J206" i="13"/>
  <c r="H206" i="13"/>
  <c r="J199" i="13"/>
  <c r="J171" i="13"/>
  <c r="H171" i="13"/>
  <c r="J19" i="13"/>
  <c r="H19" i="13"/>
  <c r="J936" i="13"/>
  <c r="H936" i="13"/>
  <c r="J815" i="13"/>
  <c r="H815" i="13"/>
  <c r="H785" i="13"/>
  <c r="H779" i="13"/>
  <c r="H787" i="13" s="1"/>
  <c r="I620" i="13"/>
  <c r="J618" i="13"/>
  <c r="H618" i="13"/>
  <c r="J607" i="13"/>
  <c r="H607" i="13"/>
  <c r="J598" i="13"/>
  <c r="H598" i="13"/>
  <c r="J582" i="13"/>
  <c r="H582" i="13"/>
  <c r="H576" i="13"/>
  <c r="J552" i="13"/>
  <c r="H552" i="13"/>
  <c r="J537" i="13"/>
  <c r="H537" i="13"/>
  <c r="J526" i="13"/>
  <c r="I491" i="13"/>
  <c r="J466" i="13"/>
  <c r="H466" i="13"/>
  <c r="J434" i="13"/>
  <c r="H434" i="13"/>
  <c r="J392" i="13"/>
  <c r="H392" i="13"/>
  <c r="H376" i="13"/>
  <c r="H331" i="13"/>
  <c r="J261" i="13"/>
  <c r="H261" i="13"/>
  <c r="J229" i="13"/>
  <c r="H229" i="13"/>
  <c r="J213" i="13"/>
  <c r="H213" i="13"/>
  <c r="H199" i="13"/>
  <c r="J177" i="13"/>
  <c r="H177" i="13"/>
  <c r="J9" i="13"/>
  <c r="H9" i="13"/>
  <c r="J620" i="13" l="1"/>
  <c r="H620" i="13"/>
  <c r="J491" i="13"/>
  <c r="H491" i="13"/>
  <c r="H137" i="10"/>
  <c r="H784" i="11" l="1"/>
  <c r="H622" i="11"/>
  <c r="J484" i="11"/>
  <c r="H484" i="11"/>
  <c r="J491" i="11"/>
  <c r="H491" i="11"/>
  <c r="J458" i="11"/>
  <c r="H458" i="11"/>
  <c r="J452" i="11"/>
  <c r="H452" i="11"/>
  <c r="J446" i="11"/>
  <c r="H446" i="11"/>
  <c r="J439" i="11"/>
  <c r="H439" i="11"/>
  <c r="J416" i="11"/>
  <c r="J334" i="11"/>
  <c r="H247" i="11"/>
  <c r="J207" i="11"/>
  <c r="H207" i="11"/>
  <c r="J201" i="11"/>
  <c r="H201" i="11"/>
  <c r="H195" i="11"/>
  <c r="J195" i="11"/>
  <c r="J146" i="11"/>
  <c r="H146" i="11"/>
  <c r="J784" i="11"/>
  <c r="J698" i="11"/>
  <c r="H698" i="11"/>
  <c r="H639" i="11"/>
  <c r="I502" i="11"/>
  <c r="J500" i="11"/>
  <c r="H500" i="11"/>
  <c r="J476" i="11"/>
  <c r="H476" i="11"/>
  <c r="J433" i="11"/>
  <c r="H433" i="11"/>
  <c r="J423" i="11"/>
  <c r="H423" i="11"/>
  <c r="H416" i="11"/>
  <c r="J394" i="11"/>
  <c r="H394" i="11"/>
  <c r="I386" i="11"/>
  <c r="J384" i="11"/>
  <c r="H384" i="11"/>
  <c r="J359" i="11"/>
  <c r="H359" i="11"/>
  <c r="H334" i="11"/>
  <c r="J323" i="11"/>
  <c r="H323" i="11"/>
  <c r="J289" i="11"/>
  <c r="H289" i="11"/>
  <c r="J247" i="11"/>
  <c r="J226" i="11"/>
  <c r="H226" i="11"/>
  <c r="J217" i="11"/>
  <c r="H217" i="11"/>
  <c r="J186" i="11"/>
  <c r="H186" i="11"/>
  <c r="J180" i="11"/>
  <c r="H180" i="11"/>
  <c r="J159" i="11"/>
  <c r="H159" i="11"/>
  <c r="J140" i="11"/>
  <c r="H140" i="11"/>
  <c r="J128" i="11"/>
  <c r="H128" i="11"/>
  <c r="J9" i="11"/>
  <c r="H9" i="11"/>
  <c r="H641" i="11" l="1"/>
  <c r="H502" i="11"/>
  <c r="J502" i="11"/>
  <c r="J386" i="11"/>
  <c r="H386" i="11"/>
  <c r="H641" i="10"/>
  <c r="H480" i="10"/>
  <c r="H472" i="10"/>
  <c r="J363" i="10"/>
  <c r="H363" i="10"/>
  <c r="J356" i="10"/>
  <c r="J333" i="10"/>
  <c r="H333" i="10"/>
  <c r="J326" i="10"/>
  <c r="H326" i="10"/>
  <c r="J305" i="10"/>
  <c r="H305" i="10"/>
  <c r="J289" i="10"/>
  <c r="J244" i="10"/>
  <c r="J232" i="10"/>
  <c r="J163" i="10"/>
  <c r="H163" i="10"/>
  <c r="J144" i="10"/>
  <c r="J137" i="10"/>
  <c r="J127" i="10"/>
  <c r="H127" i="10"/>
  <c r="J121" i="10"/>
  <c r="J110" i="10"/>
  <c r="J99" i="10"/>
  <c r="H99" i="10"/>
  <c r="J86" i="10"/>
  <c r="H86" i="10"/>
  <c r="J72" i="10"/>
  <c r="H72" i="10"/>
  <c r="J25" i="10"/>
  <c r="J9" i="10"/>
  <c r="J641" i="10"/>
  <c r="J543" i="10"/>
  <c r="H543" i="10"/>
  <c r="I365" i="10"/>
  <c r="H356" i="10"/>
  <c r="J343" i="10"/>
  <c r="H343" i="10"/>
  <c r="J299" i="10"/>
  <c r="H299" i="10"/>
  <c r="I291" i="10"/>
  <c r="H289" i="10"/>
  <c r="J265" i="10"/>
  <c r="H265" i="10"/>
  <c r="H244" i="10"/>
  <c r="H232" i="10"/>
  <c r="J193" i="10"/>
  <c r="H193" i="10"/>
  <c r="H144" i="10"/>
  <c r="H121" i="10"/>
  <c r="H110" i="10"/>
  <c r="H25" i="10"/>
  <c r="H9" i="10"/>
  <c r="H365" i="10" l="1"/>
  <c r="J365" i="10"/>
  <c r="H291" i="10"/>
  <c r="J291" i="10"/>
  <c r="H482" i="10"/>
  <c r="J261" i="9"/>
  <c r="H261" i="9"/>
  <c r="J85" i="9"/>
  <c r="J95" i="9" l="1"/>
  <c r="H95" i="9"/>
  <c r="H85" i="9"/>
  <c r="H322" i="9"/>
  <c r="J269" i="9"/>
  <c r="H227" i="9"/>
  <c r="H159" i="9"/>
  <c r="J152" i="9"/>
  <c r="H152" i="9"/>
  <c r="J134" i="9"/>
  <c r="H134" i="9"/>
  <c r="H115" i="9"/>
  <c r="H57" i="9"/>
  <c r="H51" i="9"/>
  <c r="J20" i="9"/>
  <c r="J12" i="9"/>
  <c r="H12" i="9"/>
  <c r="H410" i="9" l="1"/>
  <c r="J403" i="9"/>
  <c r="H403" i="9"/>
  <c r="J397" i="9"/>
  <c r="H397" i="9"/>
  <c r="H391" i="9"/>
  <c r="H383" i="9"/>
  <c r="J361" i="9"/>
  <c r="H361" i="9"/>
  <c r="J352" i="9"/>
  <c r="H352" i="9"/>
  <c r="J334" i="9"/>
  <c r="H334" i="9"/>
  <c r="J294" i="9"/>
  <c r="H294" i="9"/>
  <c r="H269" i="9"/>
  <c r="J159" i="9"/>
  <c r="H108" i="9"/>
  <c r="H125" i="9"/>
  <c r="J57" i="9"/>
  <c r="J664" i="9"/>
  <c r="H664" i="9"/>
  <c r="J597" i="9"/>
  <c r="H597" i="9"/>
  <c r="H540" i="9"/>
  <c r="H527" i="9"/>
  <c r="I418" i="9"/>
  <c r="J416" i="9"/>
  <c r="H416" i="9"/>
  <c r="J410" i="9"/>
  <c r="J391" i="9"/>
  <c r="J383" i="9"/>
  <c r="J373" i="9"/>
  <c r="H373" i="9"/>
  <c r="J367" i="9"/>
  <c r="H367" i="9"/>
  <c r="I324" i="9"/>
  <c r="J254" i="9"/>
  <c r="H254" i="9"/>
  <c r="J227" i="9"/>
  <c r="J74" i="9"/>
  <c r="H74" i="9"/>
  <c r="J68" i="9"/>
  <c r="H68" i="9"/>
  <c r="J51" i="9"/>
  <c r="H20" i="9"/>
  <c r="H324" i="9" l="1"/>
  <c r="J324" i="9"/>
  <c r="H542" i="9"/>
  <c r="J418" i="9"/>
  <c r="H418" i="9"/>
  <c r="H369" i="8"/>
  <c r="J359" i="8"/>
  <c r="H359" i="8"/>
  <c r="J335" i="8"/>
  <c r="H335" i="8"/>
  <c r="J329" i="8"/>
  <c r="H329" i="8"/>
  <c r="J323" i="8"/>
  <c r="H323" i="8"/>
  <c r="J306" i="8"/>
  <c r="H306" i="8"/>
  <c r="J293" i="8"/>
  <c r="H293" i="8"/>
  <c r="J258" i="8"/>
  <c r="J231" i="8"/>
  <c r="J204" i="8"/>
  <c r="H204" i="8"/>
  <c r="J129" i="8"/>
  <c r="H129" i="8"/>
  <c r="J107" i="8"/>
  <c r="H107" i="8"/>
  <c r="J87" i="8"/>
  <c r="H87" i="8"/>
  <c r="J77" i="8"/>
  <c r="H77" i="8"/>
  <c r="J23" i="8"/>
  <c r="H23" i="8"/>
  <c r="J737" i="8"/>
  <c r="H737" i="8"/>
  <c r="J655" i="8"/>
  <c r="H655" i="8"/>
  <c r="H540" i="8"/>
  <c r="H528" i="8"/>
  <c r="I404" i="8"/>
  <c r="J402" i="8"/>
  <c r="H402" i="8"/>
  <c r="J392" i="8"/>
  <c r="H392" i="8"/>
  <c r="J378" i="8"/>
  <c r="H378" i="8"/>
  <c r="J369" i="8"/>
  <c r="J347" i="8"/>
  <c r="H347" i="8"/>
  <c r="J341" i="8"/>
  <c r="H341" i="8"/>
  <c r="J312" i="8"/>
  <c r="H312" i="8"/>
  <c r="I295" i="8"/>
  <c r="H258" i="8"/>
  <c r="J237" i="8"/>
  <c r="H237" i="8"/>
  <c r="H231" i="8"/>
  <c r="J135" i="8"/>
  <c r="H135" i="8"/>
  <c r="J113" i="8"/>
  <c r="H113" i="8"/>
  <c r="J99" i="8"/>
  <c r="H99" i="8"/>
  <c r="J93" i="8"/>
  <c r="H93" i="8"/>
  <c r="J9" i="8"/>
  <c r="H9" i="8"/>
  <c r="J404" i="8" l="1"/>
  <c r="H404" i="8"/>
  <c r="H295" i="8"/>
  <c r="J295" i="8"/>
  <c r="H542" i="8"/>
  <c r="J260" i="7"/>
  <c r="H710" i="7" l="1"/>
  <c r="H623" i="7"/>
  <c r="H496" i="7"/>
  <c r="J373" i="7"/>
  <c r="J362" i="7"/>
  <c r="H362" i="7"/>
  <c r="J349" i="7"/>
  <c r="J338" i="7"/>
  <c r="H338" i="7"/>
  <c r="J329" i="7"/>
  <c r="H329" i="7"/>
  <c r="J321" i="7"/>
  <c r="H321" i="7"/>
  <c r="J314" i="7"/>
  <c r="H314" i="7"/>
  <c r="J293" i="7"/>
  <c r="J287" i="7"/>
  <c r="J302" i="7"/>
  <c r="J308" i="7"/>
  <c r="H308" i="7"/>
  <c r="H293" i="7"/>
  <c r="J277" i="7"/>
  <c r="H277" i="7"/>
  <c r="H260" i="7"/>
  <c r="J234" i="7"/>
  <c r="H234" i="7"/>
  <c r="J223" i="7"/>
  <c r="H223" i="7"/>
  <c r="J108" i="7"/>
  <c r="H108" i="7"/>
  <c r="J85" i="7"/>
  <c r="H85" i="7"/>
  <c r="J78" i="7"/>
  <c r="J72" i="7"/>
  <c r="J65" i="7"/>
  <c r="H65" i="7"/>
  <c r="J51" i="7"/>
  <c r="H51" i="7"/>
  <c r="J21" i="7"/>
  <c r="H21" i="7"/>
  <c r="J15" i="7"/>
  <c r="H15" i="7"/>
  <c r="J710" i="7"/>
  <c r="J623" i="7"/>
  <c r="H505" i="7"/>
  <c r="I375" i="7"/>
  <c r="H373" i="7"/>
  <c r="H349" i="7"/>
  <c r="H302" i="7"/>
  <c r="H287" i="7"/>
  <c r="I279" i="7"/>
  <c r="J206" i="7"/>
  <c r="H206" i="7"/>
  <c r="J173" i="7"/>
  <c r="H173" i="7"/>
  <c r="J93" i="7"/>
  <c r="H93" i="7"/>
  <c r="H78" i="7"/>
  <c r="H72" i="7"/>
  <c r="J57" i="7"/>
  <c r="H57" i="7"/>
  <c r="J375" i="7" l="1"/>
  <c r="H375" i="7"/>
  <c r="J279" i="7"/>
  <c r="H279" i="7"/>
  <c r="H507" i="7"/>
  <c r="J347" i="6" l="1"/>
  <c r="J382" i="6" s="1"/>
  <c r="H347" i="6"/>
  <c r="H382" i="6" s="1"/>
  <c r="J870" i="6" l="1"/>
  <c r="H778" i="6"/>
  <c r="J419" i="6"/>
  <c r="H419" i="6"/>
  <c r="J410" i="6"/>
  <c r="H410" i="6"/>
  <c r="J403" i="6"/>
  <c r="H403" i="6"/>
  <c r="J380" i="6"/>
  <c r="J42" i="6"/>
  <c r="J36" i="6"/>
  <c r="J397" i="6"/>
  <c r="H397" i="6"/>
  <c r="J251" i="6"/>
  <c r="H251" i="6"/>
  <c r="H36" i="6"/>
  <c r="H870" i="6"/>
  <c r="J778" i="6"/>
  <c r="H619" i="6"/>
  <c r="H612" i="6"/>
  <c r="I472" i="6"/>
  <c r="J470" i="6"/>
  <c r="H470" i="6"/>
  <c r="J462" i="6"/>
  <c r="H462" i="6"/>
  <c r="J443" i="6"/>
  <c r="H443" i="6"/>
  <c r="J437" i="6"/>
  <c r="H437" i="6"/>
  <c r="J390" i="6"/>
  <c r="H390" i="6"/>
  <c r="I382" i="6"/>
  <c r="H380" i="6"/>
  <c r="J245" i="6"/>
  <c r="H245" i="6"/>
  <c r="J239" i="6"/>
  <c r="H239" i="6"/>
  <c r="J171" i="6"/>
  <c r="H171" i="6"/>
  <c r="J104" i="6"/>
  <c r="H104" i="6"/>
  <c r="J89" i="6"/>
  <c r="H89" i="6"/>
  <c r="J76" i="6"/>
  <c r="H76" i="6"/>
  <c r="J69" i="6"/>
  <c r="H69" i="6"/>
  <c r="J61" i="6"/>
  <c r="H61" i="6"/>
  <c r="J48" i="6"/>
  <c r="H48" i="6"/>
  <c r="H42" i="6"/>
  <c r="H621" i="6" l="1"/>
  <c r="J472" i="6"/>
  <c r="H472" i="6"/>
  <c r="J68" i="4"/>
  <c r="H68" i="4"/>
  <c r="H43" i="4" l="1"/>
  <c r="H76" i="5" l="1"/>
  <c r="J66" i="5"/>
  <c r="H66" i="5"/>
  <c r="J35" i="5"/>
  <c r="H35" i="5"/>
  <c r="J606" i="4"/>
  <c r="H606" i="4"/>
  <c r="J598" i="4"/>
  <c r="H598" i="4"/>
  <c r="J586" i="4"/>
  <c r="H586" i="4"/>
  <c r="J580" i="4"/>
  <c r="H580" i="4"/>
  <c r="J572" i="4"/>
  <c r="H572" i="4"/>
  <c r="J555" i="4"/>
  <c r="H555" i="4"/>
  <c r="J549" i="4"/>
  <c r="H549" i="4"/>
  <c r="J541" i="4"/>
  <c r="H541" i="4"/>
  <c r="J535" i="4"/>
  <c r="H535" i="4"/>
  <c r="H529" i="4"/>
  <c r="J519" i="4"/>
  <c r="H519" i="4"/>
  <c r="J484" i="4"/>
  <c r="H484" i="4"/>
  <c r="J346" i="4"/>
  <c r="H346" i="4"/>
  <c r="J337" i="4"/>
  <c r="H337" i="4"/>
  <c r="H261" i="4"/>
  <c r="J164" i="4"/>
  <c r="H164" i="4"/>
  <c r="J144" i="4"/>
  <c r="H144" i="4"/>
  <c r="J119" i="4"/>
  <c r="H119" i="4"/>
  <c r="J113" i="4"/>
  <c r="H113" i="4"/>
  <c r="J102" i="4"/>
  <c r="H102" i="4"/>
  <c r="J94" i="4"/>
  <c r="H94" i="4"/>
  <c r="J87" i="4"/>
  <c r="H87" i="4"/>
  <c r="J77" i="4"/>
  <c r="H77" i="4"/>
  <c r="J49" i="4"/>
  <c r="H49" i="4"/>
  <c r="J938" i="4"/>
  <c r="H938" i="4"/>
  <c r="J740" i="5"/>
  <c r="J43" i="4"/>
  <c r="H41" i="5" l="1"/>
  <c r="J41" i="5"/>
  <c r="J826" i="5"/>
  <c r="H826" i="5"/>
  <c r="H740" i="5"/>
  <c r="H595" i="5"/>
  <c r="H587" i="5"/>
  <c r="I481" i="5"/>
  <c r="J479" i="5"/>
  <c r="H479" i="5"/>
  <c r="J472" i="5"/>
  <c r="H472" i="5"/>
  <c r="J457" i="5"/>
  <c r="H457" i="5"/>
  <c r="J451" i="5"/>
  <c r="H451" i="5"/>
  <c r="J443" i="5"/>
  <c r="H443" i="5"/>
  <c r="J431" i="5"/>
  <c r="H431" i="5"/>
  <c r="J423" i="5"/>
  <c r="H423" i="5"/>
  <c r="J417" i="5"/>
  <c r="H417" i="5"/>
  <c r="J410" i="5"/>
  <c r="H410" i="5"/>
  <c r="J404" i="5"/>
  <c r="H404" i="5"/>
  <c r="J397" i="5"/>
  <c r="H397" i="5"/>
  <c r="I388" i="5"/>
  <c r="J386" i="5"/>
  <c r="H386" i="5"/>
  <c r="M358" i="5"/>
  <c r="M359" i="5" s="1"/>
  <c r="J358" i="5"/>
  <c r="H358" i="5"/>
  <c r="L356" i="5"/>
  <c r="L358" i="5" s="1"/>
  <c r="L359" i="5" s="1"/>
  <c r="J245" i="5"/>
  <c r="H245" i="5"/>
  <c r="J235" i="5"/>
  <c r="H235" i="5"/>
  <c r="J198" i="5"/>
  <c r="H198" i="5"/>
  <c r="J124" i="5"/>
  <c r="H124" i="5"/>
  <c r="J97" i="5"/>
  <c r="H97" i="5"/>
  <c r="J90" i="5"/>
  <c r="H90" i="5"/>
  <c r="J82" i="5"/>
  <c r="H82" i="5"/>
  <c r="J76" i="5"/>
  <c r="H597" i="5" l="1"/>
  <c r="J481" i="5"/>
  <c r="H481" i="5"/>
  <c r="H388" i="5"/>
  <c r="J388" i="5"/>
  <c r="H1023" i="4" l="1"/>
  <c r="J1023" i="4"/>
  <c r="H750" i="4"/>
  <c r="H734" i="4"/>
  <c r="I608" i="4"/>
  <c r="H608" i="4"/>
  <c r="J529" i="4"/>
  <c r="I521" i="4"/>
  <c r="J261" i="4"/>
  <c r="H752" i="4" l="1"/>
  <c r="J608" i="4"/>
  <c r="H521" i="4"/>
  <c r="J521" i="4"/>
  <c r="K535" i="3"/>
  <c r="J1130" i="3" l="1"/>
  <c r="H1130" i="3"/>
  <c r="H1020" i="3"/>
  <c r="J1020" i="3"/>
  <c r="H846" i="3"/>
  <c r="H839" i="3"/>
  <c r="J678" i="3"/>
  <c r="I678" i="3"/>
  <c r="H666" i="3"/>
  <c r="H675" i="3"/>
  <c r="H640" i="3"/>
  <c r="H635" i="3"/>
  <c r="H627" i="3"/>
  <c r="H614" i="3"/>
  <c r="H604" i="3"/>
  <c r="H599" i="3"/>
  <c r="H594" i="3"/>
  <c r="H587" i="3"/>
  <c r="I580" i="3"/>
  <c r="J578" i="3"/>
  <c r="H578" i="3"/>
  <c r="J536" i="3"/>
  <c r="L536" i="3" s="1"/>
  <c r="H536" i="3"/>
  <c r="K536" i="3" s="1"/>
  <c r="J389" i="3"/>
  <c r="H389" i="3"/>
  <c r="H115" i="3"/>
  <c r="J381" i="3"/>
  <c r="H381" i="3"/>
  <c r="J327" i="3"/>
  <c r="H327" i="3"/>
  <c r="J154" i="3"/>
  <c r="H154" i="3"/>
  <c r="J115" i="3"/>
  <c r="J107" i="3"/>
  <c r="J100" i="3"/>
  <c r="H107" i="3"/>
  <c r="H94" i="3"/>
  <c r="H79" i="3"/>
  <c r="J61" i="3"/>
  <c r="H61" i="3"/>
  <c r="J94" i="3"/>
  <c r="J79" i="3"/>
  <c r="J67" i="3"/>
  <c r="J49" i="3"/>
  <c r="J42" i="3"/>
  <c r="J25" i="3"/>
  <c r="H100" i="3"/>
  <c r="H67" i="3"/>
  <c r="H49" i="3"/>
  <c r="H42" i="3"/>
  <c r="H25" i="3"/>
  <c r="I20" i="2"/>
  <c r="H20" i="2"/>
  <c r="H580" i="3" l="1"/>
  <c r="H678" i="3"/>
  <c r="J580" i="3"/>
  <c r="I672" i="2"/>
  <c r="H672" i="2"/>
  <c r="I609" i="2"/>
  <c r="H609" i="2"/>
  <c r="I479" i="2"/>
  <c r="H475" i="2"/>
  <c r="H465" i="2"/>
  <c r="H444" i="2"/>
  <c r="H434" i="2"/>
  <c r="H410" i="2"/>
  <c r="H401" i="2"/>
  <c r="H395" i="2"/>
  <c r="H387" i="2"/>
  <c r="H378" i="2"/>
  <c r="I367" i="2"/>
  <c r="H367" i="2"/>
  <c r="I353" i="2"/>
  <c r="H353" i="2"/>
  <c r="I271" i="2"/>
  <c r="H271" i="2"/>
  <c r="I223" i="2"/>
  <c r="H223" i="2"/>
  <c r="I103" i="2"/>
  <c r="H103" i="2"/>
  <c r="H89" i="2"/>
  <c r="H81" i="2"/>
  <c r="H75" i="2"/>
  <c r="H68" i="2"/>
  <c r="H60" i="2"/>
  <c r="I52" i="2"/>
  <c r="H52" i="2"/>
  <c r="I41" i="2"/>
  <c r="H41" i="2"/>
  <c r="H479" i="2" l="1"/>
  <c r="I370" i="2"/>
  <c r="H370" i="2"/>
  <c r="R27" i="1"/>
  <c r="R25" i="1"/>
  <c r="R24" i="1"/>
  <c r="R20" i="1"/>
  <c r="R16" i="1"/>
  <c r="R14" i="1"/>
  <c r="R11" i="1"/>
  <c r="R10" i="1"/>
  <c r="J368" i="1"/>
  <c r="O26" i="1" s="1"/>
  <c r="H368" i="1"/>
  <c r="Q26" i="1" s="1"/>
  <c r="R26" i="1" s="1"/>
  <c r="O15" i="1"/>
  <c r="O13" i="1"/>
  <c r="O9" i="1"/>
  <c r="J863" i="1"/>
  <c r="H863" i="1"/>
  <c r="H782" i="1"/>
  <c r="J775" i="1"/>
  <c r="H775" i="1"/>
  <c r="H627" i="1"/>
  <c r="H615" i="1"/>
  <c r="J509" i="1"/>
  <c r="H507" i="1"/>
  <c r="H497" i="1"/>
  <c r="H473" i="1"/>
  <c r="H449" i="1"/>
  <c r="H430" i="1"/>
  <c r="H421" i="1"/>
  <c r="H414" i="1"/>
  <c r="H409" i="1"/>
  <c r="J397" i="1"/>
  <c r="O28" i="1" s="1"/>
  <c r="J297" i="1"/>
  <c r="O23" i="1" s="1"/>
  <c r="J224" i="1"/>
  <c r="O22" i="1" s="1"/>
  <c r="J95" i="1"/>
  <c r="O21" i="1" s="1"/>
  <c r="J80" i="1"/>
  <c r="O19" i="1" s="1"/>
  <c r="J65" i="1"/>
  <c r="O18" i="1" s="1"/>
  <c r="J52" i="1"/>
  <c r="O17" i="1" s="1"/>
  <c r="J28" i="1"/>
  <c r="O12" i="1" s="1"/>
  <c r="H397" i="1"/>
  <c r="Q28" i="1" s="1"/>
  <c r="R28" i="1" s="1"/>
  <c r="H297" i="1"/>
  <c r="Q23" i="1" s="1"/>
  <c r="R23" i="1" s="1"/>
  <c r="H224" i="1"/>
  <c r="Q22" i="1" s="1"/>
  <c r="R22" i="1" s="1"/>
  <c r="H95" i="1"/>
  <c r="Q21" i="1" s="1"/>
  <c r="R21" i="1" s="1"/>
  <c r="H80" i="1"/>
  <c r="Q19" i="1" s="1"/>
  <c r="R19" i="1" s="1"/>
  <c r="H65" i="1"/>
  <c r="Q18" i="1" s="1"/>
  <c r="R18" i="1" s="1"/>
  <c r="H52" i="1"/>
  <c r="Q17" i="1" s="1"/>
  <c r="R17" i="1" s="1"/>
  <c r="H39" i="1"/>
  <c r="Q15" i="1" s="1"/>
  <c r="R15" i="1" s="1"/>
  <c r="H33" i="1"/>
  <c r="Q13" i="1" s="1"/>
  <c r="R13" i="1" s="1"/>
  <c r="H28" i="1"/>
  <c r="Q12" i="1" s="1"/>
  <c r="R12" i="1" s="1"/>
  <c r="H17" i="1"/>
  <c r="Q9" i="1" s="1"/>
  <c r="R9" i="1" s="1"/>
  <c r="J11" i="1"/>
  <c r="O8" i="1" s="1"/>
  <c r="H11" i="1"/>
  <c r="Q8" i="1" s="1"/>
  <c r="O29" i="1" l="1"/>
  <c r="Q29" i="1"/>
  <c r="R8" i="1"/>
  <c r="R29" i="1" s="1"/>
  <c r="H509" i="1"/>
  <c r="H402" i="1"/>
  <c r="J402" i="1"/>
</calcChain>
</file>

<file path=xl/comments1.xml><?xml version="1.0" encoding="utf-8"?>
<comments xmlns="http://schemas.openxmlformats.org/spreadsheetml/2006/main">
  <authors>
    <author>QMContabilidad6</author>
  </authors>
  <commentList>
    <comment ref="H507" authorId="0" shapeId="0">
      <text>
        <r>
          <rPr>
            <b/>
            <sz val="9"/>
            <color indexed="81"/>
            <rFont val="Tahoma"/>
            <family val="2"/>
          </rPr>
          <t>SE PONE EN EL CUADRO VERDE DEL PT VTAS AN EN POSITIVO</t>
        </r>
      </text>
    </comment>
  </commentList>
</comments>
</file>

<file path=xl/comments2.xml><?xml version="1.0" encoding="utf-8"?>
<comments xmlns="http://schemas.openxmlformats.org/spreadsheetml/2006/main">
  <authors>
    <author>QMContabilidad6</author>
  </authors>
  <commentList>
    <comment ref="H542" authorId="0" shapeId="0">
      <text>
        <r>
          <rPr>
            <b/>
            <sz val="9"/>
            <color indexed="81"/>
            <rFont val="Tahoma"/>
            <family val="2"/>
          </rPr>
          <t>SE PONE EN EL CUADRO VERDE DEL PT VTAS AN EN POSITIVO</t>
        </r>
      </text>
    </comment>
  </commentList>
</comments>
</file>

<file path=xl/comments3.xml><?xml version="1.0" encoding="utf-8"?>
<comments xmlns="http://schemas.openxmlformats.org/spreadsheetml/2006/main">
  <authors>
    <author>QMContabilidad6</author>
  </authors>
  <commentList>
    <comment ref="H542" authorId="0" shapeId="0">
      <text>
        <r>
          <rPr>
            <b/>
            <sz val="9"/>
            <color indexed="81"/>
            <rFont val="Tahoma"/>
            <family val="2"/>
          </rPr>
          <t>SE PONE EN EL CUADRO VERDE DEL PT VTAS AN EN POSITIVO</t>
        </r>
      </text>
    </comment>
  </commentList>
</comments>
</file>

<file path=xl/comments4.xml><?xml version="1.0" encoding="utf-8"?>
<comments xmlns="http://schemas.openxmlformats.org/spreadsheetml/2006/main">
  <authors>
    <author>QMContabilidad6</author>
  </authors>
  <commentList>
    <comment ref="H482" authorId="0" shapeId="0">
      <text>
        <r>
          <rPr>
            <b/>
            <sz val="9"/>
            <color indexed="81"/>
            <rFont val="Tahoma"/>
            <family val="2"/>
          </rPr>
          <t>SE PONE EN EL CUADRO VERDE DEL PT VTAS AN EN POSITIVO</t>
        </r>
      </text>
    </comment>
  </commentList>
</comments>
</file>

<file path=xl/comments5.xml><?xml version="1.0" encoding="utf-8"?>
<comments xmlns="http://schemas.openxmlformats.org/spreadsheetml/2006/main">
  <authors>
    <author>QMContabilidad6</author>
  </authors>
  <commentList>
    <comment ref="H641" authorId="0" shapeId="0">
      <text>
        <r>
          <rPr>
            <b/>
            <sz val="9"/>
            <color indexed="81"/>
            <rFont val="Tahoma"/>
            <family val="2"/>
          </rPr>
          <t>SE PONE EN EL CUADRO VERDE DEL PT VTAS AN EN POSITIVO</t>
        </r>
      </text>
    </comment>
  </commentList>
</comments>
</file>

<file path=xl/comments6.xml><?xml version="1.0" encoding="utf-8"?>
<comments xmlns="http://schemas.openxmlformats.org/spreadsheetml/2006/main">
  <authors>
    <author>QMContabilidad6</author>
  </authors>
  <commentList>
    <comment ref="H787" authorId="0" shapeId="0">
      <text>
        <r>
          <rPr>
            <b/>
            <sz val="9"/>
            <color indexed="81"/>
            <rFont val="Tahoma"/>
            <family val="2"/>
          </rPr>
          <t>SE PONE EN EL CUADRO VERDE DEL PT VTAS AN EN POSITIVO</t>
        </r>
      </text>
    </comment>
  </commentList>
</comments>
</file>

<file path=xl/sharedStrings.xml><?xml version="1.0" encoding="utf-8"?>
<sst xmlns="http://schemas.openxmlformats.org/spreadsheetml/2006/main" count="25233" uniqueCount="9970">
  <si>
    <t>Haber</t>
  </si>
  <si>
    <t>Saldo</t>
  </si>
  <si>
    <t>-</t>
  </si>
  <si>
    <t>Cuenta : 400406</t>
  </si>
  <si>
    <t>Descripción : CRUZE</t>
  </si>
  <si>
    <t>VN</t>
  </si>
  <si>
    <t>3G1B85DM9HS503292</t>
  </si>
  <si>
    <t>7859/WV</t>
  </si>
  <si>
    <t>3G1B85DM2HS502632</t>
  </si>
  <si>
    <t>7921/WV</t>
  </si>
  <si>
    <t>3G1B85DM1HS513167</t>
  </si>
  <si>
    <t>8011/WV</t>
  </si>
  <si>
    <t>3G1B85DM6HS553325</t>
  </si>
  <si>
    <t>8099/WV</t>
  </si>
  <si>
    <t>Cuenta : 400410</t>
  </si>
  <si>
    <t>Descripción : MALIBU</t>
  </si>
  <si>
    <t>1G1195SL5FF334621</t>
  </si>
  <si>
    <t>7977/WV</t>
  </si>
  <si>
    <t>1G1Z95SX9HF115489</t>
  </si>
  <si>
    <t>8031/WV</t>
  </si>
  <si>
    <t>Cuenta : 400423</t>
  </si>
  <si>
    <t>Descripción : CHEVY PICK UP/ TORNADO</t>
  </si>
  <si>
    <t>93CCM80C1HB132054</t>
  </si>
  <si>
    <t>7886/WV</t>
  </si>
  <si>
    <t>93CCL80C9HB102626</t>
  </si>
  <si>
    <t>7919/WV</t>
  </si>
  <si>
    <t>93CCL80C6HB107704</t>
  </si>
  <si>
    <t>7928/WV</t>
  </si>
  <si>
    <t>93CCL80C6HB143280</t>
  </si>
  <si>
    <t>8004/WV</t>
  </si>
  <si>
    <t>93CCL80C7HB101720</t>
  </si>
  <si>
    <t>8072/WV</t>
  </si>
  <si>
    <t>3541/XV</t>
  </si>
  <si>
    <t>8079/WV</t>
  </si>
  <si>
    <t>Cuenta : 400425</t>
  </si>
  <si>
    <t>Descripción : S 10 COLORADO</t>
  </si>
  <si>
    <t>1GCGT9E31G1382086</t>
  </si>
  <si>
    <t>7860/WV</t>
  </si>
  <si>
    <t>Cuenta : 400427</t>
  </si>
  <si>
    <t>Descripción : SILVERADO 2500</t>
  </si>
  <si>
    <t>1GCRC9EH4HZ171844</t>
  </si>
  <si>
    <t>3459/XV</t>
  </si>
  <si>
    <t>7798/WV</t>
  </si>
  <si>
    <t>Cuenta : 400433</t>
  </si>
  <si>
    <t>Descripción : SONORA /TAHOE</t>
  </si>
  <si>
    <t>1GNSC7KC0GR457775</t>
  </si>
  <si>
    <t>3464/XV</t>
  </si>
  <si>
    <t>7804/WV</t>
  </si>
  <si>
    <t>1GNSC7KC0HR138149</t>
  </si>
  <si>
    <t>7905/WV</t>
  </si>
  <si>
    <t>3494/XV</t>
  </si>
  <si>
    <t>7910/WV</t>
  </si>
  <si>
    <t>3497/XV</t>
  </si>
  <si>
    <t>7931/WV</t>
  </si>
  <si>
    <t>3499/XV</t>
  </si>
  <si>
    <t>7934/WV</t>
  </si>
  <si>
    <t>Cuenta : 400434</t>
  </si>
  <si>
    <t>Descripción : SUBURBAN</t>
  </si>
  <si>
    <t>1GNSK8KCXHR150382</t>
  </si>
  <si>
    <t>7799/WV</t>
  </si>
  <si>
    <t>1GNSC8KC1GR444622</t>
  </si>
  <si>
    <t>3462/XV</t>
  </si>
  <si>
    <t>7802/WV</t>
  </si>
  <si>
    <t>3463/XV</t>
  </si>
  <si>
    <t>7803/WV</t>
  </si>
  <si>
    <t>3469/XV</t>
  </si>
  <si>
    <t>7811/WV</t>
  </si>
  <si>
    <t>3470/XV</t>
  </si>
  <si>
    <t>7812/WV</t>
  </si>
  <si>
    <t>Cuenta : 400437</t>
  </si>
  <si>
    <t>Descripción : S 10</t>
  </si>
  <si>
    <t>93C143VA4HC415642</t>
  </si>
  <si>
    <t>3456/XV</t>
  </si>
  <si>
    <t>7790/WV</t>
  </si>
  <si>
    <t>3465/XV</t>
  </si>
  <si>
    <t>7805/WV</t>
  </si>
  <si>
    <t>93C143VG4HC433384</t>
  </si>
  <si>
    <t>7837/WV</t>
  </si>
  <si>
    <t>ND</t>
  </si>
  <si>
    <t>1797-NWD</t>
  </si>
  <si>
    <t>93C148VG1HC435087</t>
  </si>
  <si>
    <t>7892/WV</t>
  </si>
  <si>
    <t>DM</t>
  </si>
  <si>
    <t>964-NCRE</t>
  </si>
  <si>
    <t>93C148VG0HC438143</t>
  </si>
  <si>
    <t>8016/WV</t>
  </si>
  <si>
    <t>93C148VG6HC437157</t>
  </si>
  <si>
    <t>8063/WV</t>
  </si>
  <si>
    <t>93C148VG6HC436560</t>
  </si>
  <si>
    <t>8077/WV</t>
  </si>
  <si>
    <t>Cuenta : 400438</t>
  </si>
  <si>
    <t>Descripción : EQUINOX</t>
  </si>
  <si>
    <t>2GNAL9EK6H6153261</t>
  </si>
  <si>
    <t>7870/WV</t>
  </si>
  <si>
    <t>3496/XV</t>
  </si>
  <si>
    <t>2GNAL9EK3H6267475</t>
  </si>
  <si>
    <t>7932/WV</t>
  </si>
  <si>
    <t>3498/XV</t>
  </si>
  <si>
    <t>7933/WV</t>
  </si>
  <si>
    <t>3501/XV</t>
  </si>
  <si>
    <t>7936/WV</t>
  </si>
  <si>
    <t>2GNAL9EK0H1542944</t>
  </si>
  <si>
    <t>7973/WV</t>
  </si>
  <si>
    <t>3510/XV</t>
  </si>
  <si>
    <t>7978/WV</t>
  </si>
  <si>
    <t>2GNAL9EK0G6330319</t>
  </si>
  <si>
    <t>8058/WV</t>
  </si>
  <si>
    <t>Cuenta : 400440</t>
  </si>
  <si>
    <t>Descripción : AVEO</t>
  </si>
  <si>
    <t>3G1TA5AF2HL161046</t>
  </si>
  <si>
    <t>7784/WV</t>
  </si>
  <si>
    <t>3G1TA5AF3HL108050</t>
  </si>
  <si>
    <t>7786/WV</t>
  </si>
  <si>
    <t>3G1TA5AF7HL148681</t>
  </si>
  <si>
    <t>7789/WV</t>
  </si>
  <si>
    <t>3G1TA5AF5HL160795</t>
  </si>
  <si>
    <t>7797/WV</t>
  </si>
  <si>
    <t>3G1TB5CFXHL152086</t>
  </si>
  <si>
    <t>3460/XV</t>
  </si>
  <si>
    <t>3G1TB5CF2HL132687</t>
  </si>
  <si>
    <t>3467/XV</t>
  </si>
  <si>
    <t>7807/WV</t>
  </si>
  <si>
    <t>7816/WV</t>
  </si>
  <si>
    <t>3G1TB5CF6HL142638</t>
  </si>
  <si>
    <t>7820/WV</t>
  </si>
  <si>
    <t>3G1TA5AF9HL162114</t>
  </si>
  <si>
    <t>7822/WV</t>
  </si>
  <si>
    <t>3G1TB5CF9HL119595</t>
  </si>
  <si>
    <t>3473/XV</t>
  </si>
  <si>
    <t>7824/WV</t>
  </si>
  <si>
    <t>3G1TB5CF5HL119562</t>
  </si>
  <si>
    <t>3474/XV</t>
  </si>
  <si>
    <t>3G1TA5AF0HL150675</t>
  </si>
  <si>
    <t>7826/WV</t>
  </si>
  <si>
    <t>3477/XV</t>
  </si>
  <si>
    <t>7829/WV</t>
  </si>
  <si>
    <t>3G1TA5AF6HL139597</t>
  </si>
  <si>
    <t>7830/WV</t>
  </si>
  <si>
    <t>3G1TA5AF7HL152326</t>
  </si>
  <si>
    <t>7831/WV</t>
  </si>
  <si>
    <t>3G1TB5CF9HL143265</t>
  </si>
  <si>
    <t>3478/XV</t>
  </si>
  <si>
    <t>7834/WV</t>
  </si>
  <si>
    <t>3G1TB5CF1HL124581</t>
  </si>
  <si>
    <t>3479/XV</t>
  </si>
  <si>
    <t>7835/WV</t>
  </si>
  <si>
    <t>3G1TB5CF7HL142504</t>
  </si>
  <si>
    <t>7840/WV</t>
  </si>
  <si>
    <t>3G1TA5AF3HL160729</t>
  </si>
  <si>
    <t>7845/WV</t>
  </si>
  <si>
    <t>3481/XV</t>
  </si>
  <si>
    <t>3G1TB5CF3HL166640</t>
  </si>
  <si>
    <t>7848/WV</t>
  </si>
  <si>
    <t>3G1TB5CF1HL170296</t>
  </si>
  <si>
    <t>7849/WV</t>
  </si>
  <si>
    <t>3G1TC5CF2FL220696</t>
  </si>
  <si>
    <t>3482/XV</t>
  </si>
  <si>
    <t>7857/WV</t>
  </si>
  <si>
    <t>3G1TB5CF5HL169832</t>
  </si>
  <si>
    <t>7858/WV</t>
  </si>
  <si>
    <t>3484/XV</t>
  </si>
  <si>
    <t>3485/XV</t>
  </si>
  <si>
    <t>7862/WV</t>
  </si>
  <si>
    <t>3G1TA5AF5HL104808</t>
  </si>
  <si>
    <t>7865/WV</t>
  </si>
  <si>
    <t>3G1TB5AFXGL218881</t>
  </si>
  <si>
    <t>7867/WV</t>
  </si>
  <si>
    <t>3G1TB5CF6HL170018</t>
  </si>
  <si>
    <t>7869/WV</t>
  </si>
  <si>
    <t>7871/WV</t>
  </si>
  <si>
    <t>3488/XV</t>
  </si>
  <si>
    <t>7877/WV</t>
  </si>
  <si>
    <t>3G1TB5AF9GL233209</t>
  </si>
  <si>
    <t>7878/WV</t>
  </si>
  <si>
    <t>3G1TB5CF2HL185566</t>
  </si>
  <si>
    <t>7881/WV</t>
  </si>
  <si>
    <t>3489/XV</t>
  </si>
  <si>
    <t>7882/WV</t>
  </si>
  <si>
    <t>3G1TA5AF3HL170385</t>
  </si>
  <si>
    <t>7883/WV</t>
  </si>
  <si>
    <t>3G1TA5AF2HL147308</t>
  </si>
  <si>
    <t>7885/WV</t>
  </si>
  <si>
    <t>3G1TA5AF6HL149725</t>
  </si>
  <si>
    <t>7887/WV</t>
  </si>
  <si>
    <t>3G1TB5CF1HL124385</t>
  </si>
  <si>
    <t>7889/WV</t>
  </si>
  <si>
    <t>960-NCRE</t>
  </si>
  <si>
    <t>3G1TB5CF5HL165084</t>
  </si>
  <si>
    <t>7893/WV</t>
  </si>
  <si>
    <t>3G1TC5CFXGL217918</t>
  </si>
  <si>
    <t>7896/WV</t>
  </si>
  <si>
    <t>3G1TA5AF0HL138607</t>
  </si>
  <si>
    <t>7897/WV</t>
  </si>
  <si>
    <t>3490/XV</t>
  </si>
  <si>
    <t>7899/WV</t>
  </si>
  <si>
    <t>3G1TA5AF2HL161158</t>
  </si>
  <si>
    <t>7902/WV</t>
  </si>
  <si>
    <t>3G1TA5CF8HL179435</t>
  </si>
  <si>
    <t>7903/WV</t>
  </si>
  <si>
    <t>3G1TA5AF1HL162012</t>
  </si>
  <si>
    <t>7909/WV</t>
  </si>
  <si>
    <t>3G1TA5AF6HL161194</t>
  </si>
  <si>
    <t>7911/WV</t>
  </si>
  <si>
    <t>3G1TA5AF3HL162285</t>
  </si>
  <si>
    <t>7912/WV</t>
  </si>
  <si>
    <t>3G1TA5AF2HL152993</t>
  </si>
  <si>
    <t>7916/WV</t>
  </si>
  <si>
    <t>3G1TB5CF9HL184866</t>
  </si>
  <si>
    <t>7922/WV</t>
  </si>
  <si>
    <t>3495/XV</t>
  </si>
  <si>
    <t>3G1TB5CF1HL178110</t>
  </si>
  <si>
    <t>7923/WV</t>
  </si>
  <si>
    <t>3G1TA5AF5HL113119</t>
  </si>
  <si>
    <t>7929/WV</t>
  </si>
  <si>
    <t>3502/XV</t>
  </si>
  <si>
    <t>7937/WV</t>
  </si>
  <si>
    <t>3G1TB5CF3HL170980</t>
  </si>
  <si>
    <t>7939/WV</t>
  </si>
  <si>
    <t>3G1TA5AF8HL158734</t>
  </si>
  <si>
    <t>7940/WV</t>
  </si>
  <si>
    <t>3G1TA5CF0HL184600</t>
  </si>
  <si>
    <t>7942/WV</t>
  </si>
  <si>
    <t>3G1TC5CF0HL192500</t>
  </si>
  <si>
    <t>7943/WV</t>
  </si>
  <si>
    <t>3504/XV</t>
  </si>
  <si>
    <t>3G1TA5AF3HL111658</t>
  </si>
  <si>
    <t>7945/WV</t>
  </si>
  <si>
    <t>3505/XV</t>
  </si>
  <si>
    <t>7947/WV</t>
  </si>
  <si>
    <t>7950/WV</t>
  </si>
  <si>
    <t>3G1TA5AF5GL153909</t>
  </si>
  <si>
    <t>7951/WV</t>
  </si>
  <si>
    <t>3506/XV</t>
  </si>
  <si>
    <t>3G1TB5CF3HL181719</t>
  </si>
  <si>
    <t>7958/WV</t>
  </si>
  <si>
    <t>3G1TA5CF0HL179140</t>
  </si>
  <si>
    <t>7961/WV</t>
  </si>
  <si>
    <t>3G1TA5AF4FL208591</t>
  </si>
  <si>
    <t>7962/WV</t>
  </si>
  <si>
    <t>3G1TB5CF9HL163256</t>
  </si>
  <si>
    <t>7965/WV</t>
  </si>
  <si>
    <t>3509/XV</t>
  </si>
  <si>
    <t>3G1TA5AF3HL159239</t>
  </si>
  <si>
    <t>7975/WV</t>
  </si>
  <si>
    <t>7976/WV</t>
  </si>
  <si>
    <t>3511/XV</t>
  </si>
  <si>
    <t>7979/WV</t>
  </si>
  <si>
    <t>7980/WV</t>
  </si>
  <si>
    <t>3G1TB5CF9HL170577</t>
  </si>
  <si>
    <t>7986/WV</t>
  </si>
  <si>
    <t>3G1TA5AF3HL170404</t>
  </si>
  <si>
    <t>7989/WV</t>
  </si>
  <si>
    <t>3G1TA5AF1HL159806</t>
  </si>
  <si>
    <t>7991/WV</t>
  </si>
  <si>
    <t>3G1TA5AF8HL108741</t>
  </si>
  <si>
    <t>7992/WV</t>
  </si>
  <si>
    <t>8007/WV</t>
  </si>
  <si>
    <t>3G1TB5CF1HL120188</t>
  </si>
  <si>
    <t>992-NCRE</t>
  </si>
  <si>
    <t>1811-NWD</t>
  </si>
  <si>
    <t>3G1TA5CF4HL180677</t>
  </si>
  <si>
    <t>8009/WV</t>
  </si>
  <si>
    <t>3G1TB5CF0HL170855</t>
  </si>
  <si>
    <t>8012/WV</t>
  </si>
  <si>
    <t>3G1TA5AF9HL159259</t>
  </si>
  <si>
    <t>8023/WV</t>
  </si>
  <si>
    <t>3G1TB5CF2HL190055</t>
  </si>
  <si>
    <t>8024/WV</t>
  </si>
  <si>
    <t>3G1TA5CF1HL179762</t>
  </si>
  <si>
    <t>8025/WV</t>
  </si>
  <si>
    <t>3525/XV</t>
  </si>
  <si>
    <t>8028/WV</t>
  </si>
  <si>
    <t>3526/XV</t>
  </si>
  <si>
    <t>8029/WV</t>
  </si>
  <si>
    <t>3G1TB5CF6HL182590</t>
  </si>
  <si>
    <t>8030/WV</t>
  </si>
  <si>
    <t>3G1TB5CF3HL171112</t>
  </si>
  <si>
    <t>8032/WV</t>
  </si>
  <si>
    <t>3G1TB5CF2HL173000</t>
  </si>
  <si>
    <t>8033/WV</t>
  </si>
  <si>
    <t>3G1TB5CF4HL172575</t>
  </si>
  <si>
    <t>8034/WV</t>
  </si>
  <si>
    <t>3528/XV</t>
  </si>
  <si>
    <t>3G1TB5CF8HL172210</t>
  </si>
  <si>
    <t>8035/WV</t>
  </si>
  <si>
    <t>3530/XV</t>
  </si>
  <si>
    <t>8039/WV</t>
  </si>
  <si>
    <t>3G1TB5CF6HL189197</t>
  </si>
  <si>
    <t>8047/WV</t>
  </si>
  <si>
    <t>3532/XV</t>
  </si>
  <si>
    <t>8051/WV</t>
  </si>
  <si>
    <t>3533/XV</t>
  </si>
  <si>
    <t>3G1TA5AF1HL160177</t>
  </si>
  <si>
    <t>8053/WV</t>
  </si>
  <si>
    <t>8057/WV</t>
  </si>
  <si>
    <t>3G1TB5CFXHL177764</t>
  </si>
  <si>
    <t>8062/WV</t>
  </si>
  <si>
    <t>3G1TA5AF4HL161680</t>
  </si>
  <si>
    <t>8064/WV</t>
  </si>
  <si>
    <t>3G1TA5CF8HL181721</t>
  </si>
  <si>
    <t>8065/WV</t>
  </si>
  <si>
    <t>3G1TB5CF6HL189569</t>
  </si>
  <si>
    <t>8066/WV</t>
  </si>
  <si>
    <t>3539/XV</t>
  </si>
  <si>
    <t>8071/WV</t>
  </si>
  <si>
    <t>3G1TB5CFXHL170913</t>
  </si>
  <si>
    <t>8080/WV</t>
  </si>
  <si>
    <t>3G1TB5CF9HL182857</t>
  </si>
  <si>
    <t>8084/WV</t>
  </si>
  <si>
    <t>3G1TA5CF1HL183892</t>
  </si>
  <si>
    <t>8097/WV</t>
  </si>
  <si>
    <t>Cuenta : 400444</t>
  </si>
  <si>
    <t>Descripción : SONIC</t>
  </si>
  <si>
    <t>3G1J85CC5HS569455</t>
  </si>
  <si>
    <t>7785/WV</t>
  </si>
  <si>
    <t>3G1J85CC7HS572521</t>
  </si>
  <si>
    <t>7788/WV</t>
  </si>
  <si>
    <t>3G1J85CC4HS570905</t>
  </si>
  <si>
    <t>7796/WV</t>
  </si>
  <si>
    <t>3G1J85CC1HS555164</t>
  </si>
  <si>
    <t>7810/WV</t>
  </si>
  <si>
    <t>3G1J85CC3HS570748</t>
  </si>
  <si>
    <t>7814/WV</t>
  </si>
  <si>
    <t>3G1J85CC5HS565230</t>
  </si>
  <si>
    <t>7817/WV</t>
  </si>
  <si>
    <t>3G1J85CC7HS568162</t>
  </si>
  <si>
    <t>7819/WV</t>
  </si>
  <si>
    <t>3472/XV</t>
  </si>
  <si>
    <t>7823/WV</t>
  </si>
  <si>
    <t>3G1J85CC5HS555667</t>
  </si>
  <si>
    <t>3476/XV</t>
  </si>
  <si>
    <t>7828/WV</t>
  </si>
  <si>
    <t>3G1J85CC6HS566015</t>
  </si>
  <si>
    <t>7836/WV</t>
  </si>
  <si>
    <t>3G1J85CC2HS566612</t>
  </si>
  <si>
    <t>7839/WV</t>
  </si>
  <si>
    <t>3G1J85CC2HS574144</t>
  </si>
  <si>
    <t>7841/WV</t>
  </si>
  <si>
    <t>3G1J85DC3HS572563</t>
  </si>
  <si>
    <t>7842/WV</t>
  </si>
  <si>
    <t>3G1J85CC9HS571130</t>
  </si>
  <si>
    <t>7844/WV</t>
  </si>
  <si>
    <t>3G1J85CC4HS567504</t>
  </si>
  <si>
    <t>7847/WV</t>
  </si>
  <si>
    <t>3G1J85CC4HS570483</t>
  </si>
  <si>
    <t>7866/WV</t>
  </si>
  <si>
    <t>3G1J85CC3HS564559</t>
  </si>
  <si>
    <t>7873/WV</t>
  </si>
  <si>
    <t>3G1J85CC0HS553812</t>
  </si>
  <si>
    <t>7876/WV</t>
  </si>
  <si>
    <t>3G1J85CC9HS561066</t>
  </si>
  <si>
    <t>7880/WV</t>
  </si>
  <si>
    <t>3G1J85CC8GS584448</t>
  </si>
  <si>
    <t>7894/WV</t>
  </si>
  <si>
    <t>3G1J85CC3HS565632</t>
  </si>
  <si>
    <t>7898/WV</t>
  </si>
  <si>
    <t>3491/XV</t>
  </si>
  <si>
    <t>3G1J85CC1HS573129</t>
  </si>
  <si>
    <t>7901/WV</t>
  </si>
  <si>
    <t>7907/WV</t>
  </si>
  <si>
    <t>3500/XV</t>
  </si>
  <si>
    <t>7935/WV</t>
  </si>
  <si>
    <t>3G1J85DC1GS612282</t>
  </si>
  <si>
    <t>7948/WV</t>
  </si>
  <si>
    <t>3G1J85DC6GS617493</t>
  </si>
  <si>
    <t>7960/WV</t>
  </si>
  <si>
    <t>3507/XV</t>
  </si>
  <si>
    <t>7966/WV</t>
  </si>
  <si>
    <t>3508/XV</t>
  </si>
  <si>
    <t>7967/WV</t>
  </si>
  <si>
    <t>3G1J85CC2HS567422</t>
  </si>
  <si>
    <t>7983/WV</t>
  </si>
  <si>
    <t>3512/XV</t>
  </si>
  <si>
    <t>7984/WV</t>
  </si>
  <si>
    <t>3513/XV</t>
  </si>
  <si>
    <t>7985/WV</t>
  </si>
  <si>
    <t>3G1J85CC8HS571507</t>
  </si>
  <si>
    <t>7987/WV</t>
  </si>
  <si>
    <t>3515/XV</t>
  </si>
  <si>
    <t>3G1J85CC7HS553385</t>
  </si>
  <si>
    <t>7990/WV</t>
  </si>
  <si>
    <t>3G1J85DC5HS573794</t>
  </si>
  <si>
    <t>8003/WV</t>
  </si>
  <si>
    <t>3G1J85CC6HS568511</t>
  </si>
  <si>
    <t>8005/WV</t>
  </si>
  <si>
    <t>3518/XV</t>
  </si>
  <si>
    <t>8006/WV</t>
  </si>
  <si>
    <t>3G1J85CC6HS570209</t>
  </si>
  <si>
    <t>8008/WV</t>
  </si>
  <si>
    <t>3519/XV</t>
  </si>
  <si>
    <t>8013/WV</t>
  </si>
  <si>
    <t>3521/XV</t>
  </si>
  <si>
    <t>3G1J85CC2HS555724</t>
  </si>
  <si>
    <t>8017/WV</t>
  </si>
  <si>
    <t>3523/XV</t>
  </si>
  <si>
    <t>8020/WV</t>
  </si>
  <si>
    <t>3G1J85CC3HS561841</t>
  </si>
  <si>
    <t>8026/WV</t>
  </si>
  <si>
    <t>3G1J85CC7HS533461</t>
  </si>
  <si>
    <t>8027/WV</t>
  </si>
  <si>
    <t>3529/XV</t>
  </si>
  <si>
    <t>8038/WV</t>
  </si>
  <si>
    <t>3534/XV</t>
  </si>
  <si>
    <t>3G1J86CC4HS523878</t>
  </si>
  <si>
    <t>8054/WV</t>
  </si>
  <si>
    <t>3535/XV</t>
  </si>
  <si>
    <t>8055/WV</t>
  </si>
  <si>
    <t>3538/XV</t>
  </si>
  <si>
    <t>3G1J85CCXHS548553</t>
  </si>
  <si>
    <t>8067/WV</t>
  </si>
  <si>
    <t>3543/XV</t>
  </si>
  <si>
    <t>3G1J85CCXHS556586</t>
  </si>
  <si>
    <t>8081/WV</t>
  </si>
  <si>
    <t>3G1J85CC0HS575664</t>
  </si>
  <si>
    <t>8086/WV</t>
  </si>
  <si>
    <t>3G1J85CC2HS514879</t>
  </si>
  <si>
    <t>8093/WV</t>
  </si>
  <si>
    <t>3G1J85CC8HS569840</t>
  </si>
  <si>
    <t>8098/WV</t>
  </si>
  <si>
    <t>3G1J85CC4HS564800</t>
  </si>
  <si>
    <t>8101/WV</t>
  </si>
  <si>
    <t>Cuenta : 400484</t>
  </si>
  <si>
    <t>Descripción : SPARK</t>
  </si>
  <si>
    <t>MA6CB6AD3HT008079</t>
  </si>
  <si>
    <t>3457/XV</t>
  </si>
  <si>
    <t>7791/WV</t>
  </si>
  <si>
    <t>MA6CB6AD3HT009068</t>
  </si>
  <si>
    <t>7792/WV</t>
  </si>
  <si>
    <t>MA6CB6AD4HT011329</t>
  </si>
  <si>
    <t>7793/WV</t>
  </si>
  <si>
    <t>MA6CB6AD7HT021871</t>
  </si>
  <si>
    <t>3458/XV</t>
  </si>
  <si>
    <t>7794/WV</t>
  </si>
  <si>
    <t>MA6CC6CD3HT021487</t>
  </si>
  <si>
    <t>7795/WV</t>
  </si>
  <si>
    <t>KL8CM6CA5HC725122</t>
  </si>
  <si>
    <t>7800/WV</t>
  </si>
  <si>
    <t>MA6CC6CD0HT021432</t>
  </si>
  <si>
    <t>3461/XV</t>
  </si>
  <si>
    <t>MA6CB6AD8HT009518</t>
  </si>
  <si>
    <t>7801/WV</t>
  </si>
  <si>
    <t>MA6CB6AD1HT016911</t>
  </si>
  <si>
    <t>7808/WV</t>
  </si>
  <si>
    <t>MA6CB6AD5HT021870</t>
  </si>
  <si>
    <t>3468/XV</t>
  </si>
  <si>
    <t>7809/WV</t>
  </si>
  <si>
    <t>KL8CJ6CAXHC703724</t>
  </si>
  <si>
    <t>3471/XV</t>
  </si>
  <si>
    <t>7813/WV</t>
  </si>
  <si>
    <t>7815/WV</t>
  </si>
  <si>
    <t>MA6CC6CD7HT016552</t>
  </si>
  <si>
    <t>7818/WV</t>
  </si>
  <si>
    <t>MA6CC6CD7HT013683</t>
  </si>
  <si>
    <t>7821/WV</t>
  </si>
  <si>
    <t>MA6CC6CD6HT021192</t>
  </si>
  <si>
    <t>7832/WV</t>
  </si>
  <si>
    <t>MA6CB6AD5HT022145</t>
  </si>
  <si>
    <t>7833/WV</t>
  </si>
  <si>
    <t>MA6CB6AD9HT018874</t>
  </si>
  <si>
    <t>7843/WV</t>
  </si>
  <si>
    <t>MA6CA6AD8HT020389</t>
  </si>
  <si>
    <t>7846/WV</t>
  </si>
  <si>
    <t>MA6CB6AD3HT013119</t>
  </si>
  <si>
    <t>3483/XV</t>
  </si>
  <si>
    <t>7861/WV</t>
  </si>
  <si>
    <t>3486/XV</t>
  </si>
  <si>
    <t>MA6CB6AD3HT025626</t>
  </si>
  <si>
    <t>7863/WV</t>
  </si>
  <si>
    <t>KL8CM6CA0HC746704</t>
  </si>
  <si>
    <t>7868/WV</t>
  </si>
  <si>
    <t>7872/WV</t>
  </si>
  <si>
    <t>MA6CC6CD9HT024913</t>
  </si>
  <si>
    <t>7895/WV</t>
  </si>
  <si>
    <t>MA6CB6AD7HT024852</t>
  </si>
  <si>
    <t>7904/WV</t>
  </si>
  <si>
    <t>3492/XV</t>
  </si>
  <si>
    <t>7906/WV</t>
  </si>
  <si>
    <t>3493/XV</t>
  </si>
  <si>
    <t>7908/WV</t>
  </si>
  <si>
    <t>KL8CJ6CA4HC765877</t>
  </si>
  <si>
    <t>7917/WV</t>
  </si>
  <si>
    <t>KL8CM6CA6HC755164</t>
  </si>
  <si>
    <t>7918/WV</t>
  </si>
  <si>
    <t>KL8CJ6CA1HC758434</t>
  </si>
  <si>
    <t>7920/WV</t>
  </si>
  <si>
    <t>KL8CJ6CA9HC762599</t>
  </si>
  <si>
    <t>7926/WV</t>
  </si>
  <si>
    <t>KL8CJ6CA7HC767400</t>
  </si>
  <si>
    <t>7930/WV</t>
  </si>
  <si>
    <t>3503/XV</t>
  </si>
  <si>
    <t>7941/WV</t>
  </si>
  <si>
    <t>MA6CC6CD5HT024472</t>
  </si>
  <si>
    <t>7946/WV</t>
  </si>
  <si>
    <t>MA6CA6AD3HT020686</t>
  </si>
  <si>
    <t>7949/WV</t>
  </si>
  <si>
    <t>MA6CC6CD9HT014544</t>
  </si>
  <si>
    <t>7959/WV</t>
  </si>
  <si>
    <t>MA6CA6AD9HT022166</t>
  </si>
  <si>
    <t>7969/WV</t>
  </si>
  <si>
    <t>KL8CM6CA1HC755279</t>
  </si>
  <si>
    <t>7971/WV</t>
  </si>
  <si>
    <t>MA6CA6AD4HT020390</t>
  </si>
  <si>
    <t>7972/WV</t>
  </si>
  <si>
    <t>MA6CB6AD1HT025091</t>
  </si>
  <si>
    <t>7974/WV</t>
  </si>
  <si>
    <t>1810-NWD</t>
  </si>
  <si>
    <t>KL8CJ6CAXHC762157</t>
  </si>
  <si>
    <t>8014/WV</t>
  </si>
  <si>
    <t>3520/XV</t>
  </si>
  <si>
    <t>8015/WV</t>
  </si>
  <si>
    <t>3524/XV</t>
  </si>
  <si>
    <t>8021/WV</t>
  </si>
  <si>
    <t>KL8CJ6CA1HC748065</t>
  </si>
  <si>
    <t>8037/WV</t>
  </si>
  <si>
    <t>3536/XV</t>
  </si>
  <si>
    <t>8056/WV</t>
  </si>
  <si>
    <t>MA6CA6AD5HT025565</t>
  </si>
  <si>
    <t>8059/WV</t>
  </si>
  <si>
    <t>MA6CB6AD8HT028828</t>
  </si>
  <si>
    <t>8060/WV</t>
  </si>
  <si>
    <t>3537/XV</t>
  </si>
  <si>
    <t>KL8CJ6CA1HC747000</t>
  </si>
  <si>
    <t>8087/WV</t>
  </si>
  <si>
    <t>MA6CB6AD6HT025720</t>
  </si>
  <si>
    <t>8089/WV</t>
  </si>
  <si>
    <t>KL8CM6CA5HC713391</t>
  </si>
  <si>
    <t>8094/WV</t>
  </si>
  <si>
    <t>MA6CB6AD0HT018875</t>
  </si>
  <si>
    <t>8096/WV</t>
  </si>
  <si>
    <t>KL8CM6CA4HC749363</t>
  </si>
  <si>
    <t>8100/WV</t>
  </si>
  <si>
    <t>Cuenta : 400491</t>
  </si>
  <si>
    <t>Descripción : TRAX</t>
  </si>
  <si>
    <t>3GNCJ7EE5HL185191</t>
  </si>
  <si>
    <t>7787/WV</t>
  </si>
  <si>
    <t>3GNCJ7CE8HL138952</t>
  </si>
  <si>
    <t>3466/XV</t>
  </si>
  <si>
    <t>7806/WV</t>
  </si>
  <si>
    <t>3475/XV</t>
  </si>
  <si>
    <t>7827/WV</t>
  </si>
  <si>
    <t>3GNCJ7EE2HL157803</t>
  </si>
  <si>
    <t>3480/XV</t>
  </si>
  <si>
    <t>7838/WV</t>
  </si>
  <si>
    <t>3487/XV</t>
  </si>
  <si>
    <t>7875/WV</t>
  </si>
  <si>
    <t>3GNCJ7EEXGL266251</t>
  </si>
  <si>
    <t>7879/WV</t>
  </si>
  <si>
    <t>3GNCJ7EE2HL185505</t>
  </si>
  <si>
    <t>7927/WV</t>
  </si>
  <si>
    <t>3GNCJ7CE0HL136290</t>
  </si>
  <si>
    <t>7970/WV</t>
  </si>
  <si>
    <t>3GNCJ7CE3HL135540</t>
  </si>
  <si>
    <t>7981/WV</t>
  </si>
  <si>
    <t>3GNCJ7CE8HL139096</t>
  </si>
  <si>
    <t>7982/WV</t>
  </si>
  <si>
    <t>3514/XV</t>
  </si>
  <si>
    <t>7988/WV</t>
  </si>
  <si>
    <t>3516/XV</t>
  </si>
  <si>
    <t>7995/WV</t>
  </si>
  <si>
    <t>3GNCJ7EE6HL186849</t>
  </si>
  <si>
    <t>8010/WV</t>
  </si>
  <si>
    <t>3522/XV</t>
  </si>
  <si>
    <t>8018/WV</t>
  </si>
  <si>
    <t>3GNCJ7EEXHL187244</t>
  </si>
  <si>
    <t>8036/WV</t>
  </si>
  <si>
    <t>3GNCJ7CE8HL139342</t>
  </si>
  <si>
    <t>8050/WV</t>
  </si>
  <si>
    <t>3GNCJ7EEXHL161419</t>
  </si>
  <si>
    <t>8082/WV</t>
  </si>
  <si>
    <t>3GNCJ7EE3HL179339</t>
  </si>
  <si>
    <t>8095/WV</t>
  </si>
  <si>
    <t>948-NCRE</t>
  </si>
  <si>
    <t>995-NCRE</t>
  </si>
  <si>
    <t>Cuenta : 401423</t>
  </si>
  <si>
    <t>93CCL80C2HB137430</t>
  </si>
  <si>
    <t>7938/WV</t>
  </si>
  <si>
    <t>93CCL80C0HB131836</t>
  </si>
  <si>
    <t>8083/WV</t>
  </si>
  <si>
    <t>Cuenta : 401427</t>
  </si>
  <si>
    <t>1GCRC9EHXHZ121921</t>
  </si>
  <si>
    <t>8041/WV</t>
  </si>
  <si>
    <t>Cuenta : 401434</t>
  </si>
  <si>
    <t>1GNSK8KCXHR149362</t>
  </si>
  <si>
    <t>7856/WV</t>
  </si>
  <si>
    <t>1GNSK8KC1HR172884</t>
  </si>
  <si>
    <t>7993/WV</t>
  </si>
  <si>
    <t>3527/XV</t>
  </si>
  <si>
    <t>Cuenta : 401438</t>
  </si>
  <si>
    <t>2GNAL9EK9H1543946</t>
  </si>
  <si>
    <t>7850/WV</t>
  </si>
  <si>
    <t>2GNAL9EK6H6154149</t>
  </si>
  <si>
    <t>7874/WV</t>
  </si>
  <si>
    <t>2GNAL9EK5H1551638</t>
  </si>
  <si>
    <t>7997/WV</t>
  </si>
  <si>
    <t>2GNAL9EK8H6267486</t>
  </si>
  <si>
    <t>8048/WV</t>
  </si>
  <si>
    <t>2GNAL9EK3H6125241</t>
  </si>
  <si>
    <t>8075/WV</t>
  </si>
  <si>
    <t>Cuenta : 401440</t>
  </si>
  <si>
    <t>7891/WV</t>
  </si>
  <si>
    <t>3G1TA5AF6HL124940</t>
  </si>
  <si>
    <t>7914/WV</t>
  </si>
  <si>
    <t>3G1TB5CF9HL180011</t>
  </si>
  <si>
    <t>7915/WV</t>
  </si>
  <si>
    <t>3G1TA5AF8HL159480</t>
  </si>
  <si>
    <t>7953/WV</t>
  </si>
  <si>
    <t>3G1TA5CF9HL184529</t>
  </si>
  <si>
    <t>7957/WV</t>
  </si>
  <si>
    <t>7964/WV</t>
  </si>
  <si>
    <t>3G1TA5AF8HL161584</t>
  </si>
  <si>
    <t>7994/WV</t>
  </si>
  <si>
    <t>3G1TA5AF8HL158619</t>
  </si>
  <si>
    <t>7998/WV</t>
  </si>
  <si>
    <t>3G1TA5AF2HL160348</t>
  </si>
  <si>
    <t>8022/WV</t>
  </si>
  <si>
    <t>3G1TA5CF3HL193372</t>
  </si>
  <si>
    <t>8070/WV</t>
  </si>
  <si>
    <t>3G1TC5CF4HL191530</t>
  </si>
  <si>
    <t>8073/WV</t>
  </si>
  <si>
    <t>3540/XV</t>
  </si>
  <si>
    <t>8078/WV</t>
  </si>
  <si>
    <t>3G1TA5AF2HL185301</t>
  </si>
  <si>
    <t>8085/WV</t>
  </si>
  <si>
    <t>3G1TA5CF7HL181211</t>
  </si>
  <si>
    <t>8090/WV</t>
  </si>
  <si>
    <t>Cuenta : 401444</t>
  </si>
  <si>
    <t>3G1J85CC9HS573251</t>
  </si>
  <si>
    <t>7825/WV</t>
  </si>
  <si>
    <t>3G1J85CCXHS570844</t>
  </si>
  <si>
    <t>7851/WV</t>
  </si>
  <si>
    <t>3G1J85CC0HS553907</t>
  </si>
  <si>
    <t>7852/WV</t>
  </si>
  <si>
    <t>3G1J85CC2HS573950</t>
  </si>
  <si>
    <t>7853/WV</t>
  </si>
  <si>
    <t>3G1J85CC8HS570888</t>
  </si>
  <si>
    <t>7884/WV</t>
  </si>
  <si>
    <t>3G1J85CC3HS564240</t>
  </si>
  <si>
    <t>7890/WV</t>
  </si>
  <si>
    <t>3G1J85CC1HS573776</t>
  </si>
  <si>
    <t>7900/WV</t>
  </si>
  <si>
    <t>3G1J85CC7HS564130</t>
  </si>
  <si>
    <t>7924/WV</t>
  </si>
  <si>
    <t>3G1J85CCXHS573078</t>
  </si>
  <si>
    <t>7954/WV</t>
  </si>
  <si>
    <t>3G1J85DC1GS608880</t>
  </si>
  <si>
    <t>7968/WV</t>
  </si>
  <si>
    <t>3G1J85CC2HS572989</t>
  </si>
  <si>
    <t>7999/WV</t>
  </si>
  <si>
    <t>3G1J85CCXHS534099</t>
  </si>
  <si>
    <t>8040/WV</t>
  </si>
  <si>
    <t>3G1J85CC2HS572412</t>
  </si>
  <si>
    <t>8042/WV</t>
  </si>
  <si>
    <t>3G1J85CC9HS571970</t>
  </si>
  <si>
    <t>8043/WV</t>
  </si>
  <si>
    <t>3G1J85CCXHS574022</t>
  </si>
  <si>
    <t>8049/WV</t>
  </si>
  <si>
    <t>3G1J86CC2HS542722</t>
  </si>
  <si>
    <t>8052/WV</t>
  </si>
  <si>
    <t>3G1J85CC9HS571452</t>
  </si>
  <si>
    <t>8069/WV</t>
  </si>
  <si>
    <t>8074/WV</t>
  </si>
  <si>
    <t>3542/XV</t>
  </si>
  <si>
    <t>8088/WV</t>
  </si>
  <si>
    <t>Cuenta : 401484</t>
  </si>
  <si>
    <t>MA6CC6CDXHT020126</t>
  </si>
  <si>
    <t>7854/WV</t>
  </si>
  <si>
    <t>MA6CA6AD5HT020687</t>
  </si>
  <si>
    <t>7855/WV</t>
  </si>
  <si>
    <t>MA6CB6AD2HT018876</t>
  </si>
  <si>
    <t>7864/WV</t>
  </si>
  <si>
    <t>KL8CM6CA5HC756175</t>
  </si>
  <si>
    <t>7913/WV</t>
  </si>
  <si>
    <t>MA6CB6AD9HT020060</t>
  </si>
  <si>
    <t>7925/WV</t>
  </si>
  <si>
    <t>KL8CM6CA7HC723906</t>
  </si>
  <si>
    <t>7944/WV</t>
  </si>
  <si>
    <t>MA6CA6AD4HT020258</t>
  </si>
  <si>
    <t>7952/WV</t>
  </si>
  <si>
    <t>KL8CM6CA2HC746803</t>
  </si>
  <si>
    <t>7963/WV</t>
  </si>
  <si>
    <t>MA6CA6AD6HT026322</t>
  </si>
  <si>
    <t>7996/WV</t>
  </si>
  <si>
    <t>KL8CM6CA1HC755671</t>
  </si>
  <si>
    <t>8000/WV</t>
  </si>
  <si>
    <t>KL8CM6CA8HC710078</t>
  </si>
  <si>
    <t>8001/WV</t>
  </si>
  <si>
    <t>MA6CB6AD1HT013118</t>
  </si>
  <si>
    <t>8019/WV</t>
  </si>
  <si>
    <t>MA6CA6AD7HT025566</t>
  </si>
  <si>
    <t>8044/WV</t>
  </si>
  <si>
    <t>3531/XV</t>
  </si>
  <si>
    <t>8045/WV</t>
  </si>
  <si>
    <t>MA6CB6AD4HT027983</t>
  </si>
  <si>
    <t>8046/WV</t>
  </si>
  <si>
    <t>KL8CJ6CA1HC767134</t>
  </si>
  <si>
    <t>8061/WV</t>
  </si>
  <si>
    <t>MA6CC6CD0HT025979</t>
  </si>
  <si>
    <t>8068/WV</t>
  </si>
  <si>
    <t>MA6CA6AD0HT023433</t>
  </si>
  <si>
    <t>8076/WV</t>
  </si>
  <si>
    <t>MA6CA6AD8HT026290</t>
  </si>
  <si>
    <t>8092/WV</t>
  </si>
  <si>
    <t>Cuenta : 401491</t>
  </si>
  <si>
    <t>3GNCJ7CE0HL153008</t>
  </si>
  <si>
    <t>7888/WV</t>
  </si>
  <si>
    <t>3GNCJ7CE4HL139466</t>
  </si>
  <si>
    <t>7955/WV</t>
  </si>
  <si>
    <t>3GNCJ7EE1HL183888</t>
  </si>
  <si>
    <t>7956/WV</t>
  </si>
  <si>
    <t>3517/XV</t>
  </si>
  <si>
    <t>8002/WV</t>
  </si>
  <si>
    <t>3GNCJ7CE2HL155648</t>
  </si>
  <si>
    <t>8091/WV</t>
  </si>
  <si>
    <t>Cuenta : 402001</t>
  </si>
  <si>
    <t>Descripción : DESCUENTO SOBRE VENTAS</t>
  </si>
  <si>
    <t>VE</t>
  </si>
  <si>
    <t>RESUMEN FACTURACIóN</t>
  </si>
  <si>
    <t>1884/XE</t>
  </si>
  <si>
    <t>1509/WE</t>
  </si>
  <si>
    <t>1510/WE</t>
  </si>
  <si>
    <t>NOTA DE CREDITO</t>
  </si>
  <si>
    <t>936-NCRE</t>
  </si>
  <si>
    <t>1892/XE</t>
  </si>
  <si>
    <t>1893/XE</t>
  </si>
  <si>
    <t>1894/XE</t>
  </si>
  <si>
    <t>1897/XE</t>
  </si>
  <si>
    <t>1518/WE</t>
  </si>
  <si>
    <t>939-NCRE</t>
  </si>
  <si>
    <t>1899/XE</t>
  </si>
  <si>
    <t>1900/XE</t>
  </si>
  <si>
    <t>1901/XE</t>
  </si>
  <si>
    <t>1902/XE</t>
  </si>
  <si>
    <t>940-NCRE</t>
  </si>
  <si>
    <t>1525/WE</t>
  </si>
  <si>
    <t>1903/XE</t>
  </si>
  <si>
    <t>1526/WE</t>
  </si>
  <si>
    <t>943-NCRE</t>
  </si>
  <si>
    <t>1528/WE</t>
  </si>
  <si>
    <t>1905/XE</t>
  </si>
  <si>
    <t>944-NCRE</t>
  </si>
  <si>
    <t>945-NCRE</t>
  </si>
  <si>
    <t>946-NCRE</t>
  </si>
  <si>
    <t>947-NCRE</t>
  </si>
  <si>
    <t>949-NCRE</t>
  </si>
  <si>
    <t>950-NCRE</t>
  </si>
  <si>
    <t>951-NCRE</t>
  </si>
  <si>
    <t>953-NCRE</t>
  </si>
  <si>
    <t>1910/XE</t>
  </si>
  <si>
    <t>955-NCRE</t>
  </si>
  <si>
    <t>1912/XE</t>
  </si>
  <si>
    <t>956-NCRE</t>
  </si>
  <si>
    <t>957-NCRE</t>
  </si>
  <si>
    <t>958-NCRE</t>
  </si>
  <si>
    <t>959-NCRE</t>
  </si>
  <si>
    <t>1914/XE</t>
  </si>
  <si>
    <t>962-NCRE</t>
  </si>
  <si>
    <t>963-NCRE</t>
  </si>
  <si>
    <t>966-NCRE</t>
  </si>
  <si>
    <t>967-NCRE</t>
  </si>
  <si>
    <t>968-NCRE</t>
  </si>
  <si>
    <t>1917/XE</t>
  </si>
  <si>
    <t>969-NCRE</t>
  </si>
  <si>
    <t>1918/XE</t>
  </si>
  <si>
    <t>970-NCRE</t>
  </si>
  <si>
    <t>971-NCRE</t>
  </si>
  <si>
    <t>973-NCRE</t>
  </si>
  <si>
    <t>1920/XE</t>
  </si>
  <si>
    <t>1921/XE</t>
  </si>
  <si>
    <t>1551/WE</t>
  </si>
  <si>
    <t>1922/XE</t>
  </si>
  <si>
    <t>974-NCRE</t>
  </si>
  <si>
    <t>1552/WE</t>
  </si>
  <si>
    <t>1923/XE</t>
  </si>
  <si>
    <t>975-NCRE</t>
  </si>
  <si>
    <t>976-NCRE</t>
  </si>
  <si>
    <t>977-NCRE</t>
  </si>
  <si>
    <t>1554/WE</t>
  </si>
  <si>
    <t>1555/WE</t>
  </si>
  <si>
    <t>1925/XE</t>
  </si>
  <si>
    <t>1926/XE</t>
  </si>
  <si>
    <t>978-NCRE</t>
  </si>
  <si>
    <t>1927/XE</t>
  </si>
  <si>
    <t>1930/XE</t>
  </si>
  <si>
    <t>1931/XE</t>
  </si>
  <si>
    <t>1566/WE</t>
  </si>
  <si>
    <t>1935/XE</t>
  </si>
  <si>
    <t>1938/XE</t>
  </si>
  <si>
    <t>1939/XE</t>
  </si>
  <si>
    <t>985-NCRE</t>
  </si>
  <si>
    <t>990-NCRE</t>
  </si>
  <si>
    <t>1945/XE</t>
  </si>
  <si>
    <t>991-NCRE</t>
  </si>
  <si>
    <t>1578/WE</t>
  </si>
  <si>
    <t>1947/XE</t>
  </si>
  <si>
    <t>1948/XE</t>
  </si>
  <si>
    <t>996-NCRE</t>
  </si>
  <si>
    <t>1583/WE</t>
  </si>
  <si>
    <t>1950/XE</t>
  </si>
  <si>
    <t>998-NCRE</t>
  </si>
  <si>
    <t>1952/XE</t>
  </si>
  <si>
    <t>999-NCRE</t>
  </si>
  <si>
    <t>1954/XE</t>
  </si>
  <si>
    <t>1000-NCRE</t>
  </si>
  <si>
    <t>1955/XE</t>
  </si>
  <si>
    <t>1591/WE</t>
  </si>
  <si>
    <t>1956/XE</t>
  </si>
  <si>
    <t>1594/WE</t>
  </si>
  <si>
    <t>1961/XE</t>
  </si>
  <si>
    <t>1965/XE</t>
  </si>
  <si>
    <t>1966/XE</t>
  </si>
  <si>
    <t>1968/XE</t>
  </si>
  <si>
    <t>1970/XE</t>
  </si>
  <si>
    <t>1004-NCRE</t>
  </si>
  <si>
    <t>1005-NCRE</t>
  </si>
  <si>
    <t>1006-NCRE</t>
  </si>
  <si>
    <t>1007-NCRE</t>
  </si>
  <si>
    <t>1971/XE</t>
  </si>
  <si>
    <t>Cuenta : 402003</t>
  </si>
  <si>
    <t>Descripción : DESCUENTOS PROPIOS</t>
  </si>
  <si>
    <t>934-NCRE</t>
  </si>
  <si>
    <t>935-NCRE</t>
  </si>
  <si>
    <t>954-NCRE</t>
  </si>
  <si>
    <t>961-NCRE</t>
  </si>
  <si>
    <t>972-NCRE</t>
  </si>
  <si>
    <t>986-NCRE</t>
  </si>
  <si>
    <t>987-NCRE</t>
  </si>
  <si>
    <t>997-NCRE</t>
  </si>
  <si>
    <t>Cuenta : 403001</t>
  </si>
  <si>
    <t>Descripción : VENTA PRODUCTOS F&amp;I</t>
  </si>
  <si>
    <t>1501/WE</t>
  </si>
  <si>
    <t>1885/XE</t>
  </si>
  <si>
    <t>1502/WE</t>
  </si>
  <si>
    <t>1503/WE</t>
  </si>
  <si>
    <t>1504/WE</t>
  </si>
  <si>
    <t>1505/WE</t>
  </si>
  <si>
    <t>1886/XE</t>
  </si>
  <si>
    <t>1506/WE</t>
  </si>
  <si>
    <t>1507/WE</t>
  </si>
  <si>
    <t>1887/XE</t>
  </si>
  <si>
    <t>1508/WE</t>
  </si>
  <si>
    <t>1888/XE</t>
  </si>
  <si>
    <t>1511/WE</t>
  </si>
  <si>
    <t>1889/XE</t>
  </si>
  <si>
    <t>1890/XE</t>
  </si>
  <si>
    <t>1512/WE</t>
  </si>
  <si>
    <t>1891/XE</t>
  </si>
  <si>
    <t>1513/WE</t>
  </si>
  <si>
    <t>1514/WE</t>
  </si>
  <si>
    <t>1515/WE</t>
  </si>
  <si>
    <t>1516/WE</t>
  </si>
  <si>
    <t>1895/XE</t>
  </si>
  <si>
    <t>1517/WE</t>
  </si>
  <si>
    <t>1896/XE</t>
  </si>
  <si>
    <t>1898/XE</t>
  </si>
  <si>
    <t>1519/WE</t>
  </si>
  <si>
    <t>1520/WE</t>
  </si>
  <si>
    <t>1521/WE</t>
  </si>
  <si>
    <t>1522/WE</t>
  </si>
  <si>
    <t>1523/WE</t>
  </si>
  <si>
    <t>NOTA DE DEBITO</t>
  </si>
  <si>
    <t>1794-NWD</t>
  </si>
  <si>
    <t>1524/WE</t>
  </si>
  <si>
    <t>1527/WE</t>
  </si>
  <si>
    <t>1904/XE</t>
  </si>
  <si>
    <t>1529/WE</t>
  </si>
  <si>
    <t>1906/XE</t>
  </si>
  <si>
    <t>1798-NWD</t>
  </si>
  <si>
    <t>1530/WE</t>
  </si>
  <si>
    <t>1531/WE</t>
  </si>
  <si>
    <t>1532/WE</t>
  </si>
  <si>
    <t>1907/XE</t>
  </si>
  <si>
    <t>1533/WE</t>
  </si>
  <si>
    <t>1534/WE</t>
  </si>
  <si>
    <t>1908/XE</t>
  </si>
  <si>
    <t>1535/WE</t>
  </si>
  <si>
    <t>1909/XE</t>
  </si>
  <si>
    <t>1536/WE</t>
  </si>
  <si>
    <t>1537/WE</t>
  </si>
  <si>
    <t>1911/XE</t>
  </si>
  <si>
    <t>1538/WE</t>
  </si>
  <si>
    <t>1539/WE</t>
  </si>
  <si>
    <t>1913/XE</t>
  </si>
  <si>
    <t>1540/WE</t>
  </si>
  <si>
    <t>1541/WE</t>
  </si>
  <si>
    <t>1805-NWD</t>
  </si>
  <si>
    <t>1542/WE</t>
  </si>
  <si>
    <t>1543/WE</t>
  </si>
  <si>
    <t>1915/XE</t>
  </si>
  <si>
    <t>1544/WE</t>
  </si>
  <si>
    <t>1545/WE</t>
  </si>
  <si>
    <t>1916/XE</t>
  </si>
  <si>
    <t>1546/WE</t>
  </si>
  <si>
    <t>1547/WE</t>
  </si>
  <si>
    <t>1548/WE</t>
  </si>
  <si>
    <t>1919/XE</t>
  </si>
  <si>
    <t>1549/WE</t>
  </si>
  <si>
    <t>1550/WE</t>
  </si>
  <si>
    <t>1924/XE</t>
  </si>
  <si>
    <t>1553/WE</t>
  </si>
  <si>
    <t>1928/XE</t>
  </si>
  <si>
    <t>1556/WE</t>
  </si>
  <si>
    <t>1557/WE</t>
  </si>
  <si>
    <t>1929/XE</t>
  </si>
  <si>
    <t>1558/WE</t>
  </si>
  <si>
    <t>1560/WE</t>
  </si>
  <si>
    <t>1561/WE</t>
  </si>
  <si>
    <t>1562/WE</t>
  </si>
  <si>
    <t>1932/XE</t>
  </si>
  <si>
    <t>1563/WE</t>
  </si>
  <si>
    <t>1933/XE</t>
  </si>
  <si>
    <t>1934/XE</t>
  </si>
  <si>
    <t>1564/WE</t>
  </si>
  <si>
    <t>1565/WE</t>
  </si>
  <si>
    <t>1936/XE</t>
  </si>
  <si>
    <t>1567/WE</t>
  </si>
  <si>
    <t>1568/WE</t>
  </si>
  <si>
    <t>1937/XE</t>
  </si>
  <si>
    <t>1569/WE</t>
  </si>
  <si>
    <t>1940/XE</t>
  </si>
  <si>
    <t>1570/WE</t>
  </si>
  <si>
    <t>1941/XE</t>
  </si>
  <si>
    <t>1571/WE</t>
  </si>
  <si>
    <t>1942/XE</t>
  </si>
  <si>
    <t>1572/WE</t>
  </si>
  <si>
    <t>1573/WE</t>
  </si>
  <si>
    <t>1943/XE</t>
  </si>
  <si>
    <t>1574/WE</t>
  </si>
  <si>
    <t>1575/WE</t>
  </si>
  <si>
    <t>1944/XE</t>
  </si>
  <si>
    <t>1576/WE</t>
  </si>
  <si>
    <t>1577/WE</t>
  </si>
  <si>
    <t>1579/WE</t>
  </si>
  <si>
    <t>1946/XE</t>
  </si>
  <si>
    <t>1580/WE</t>
  </si>
  <si>
    <t>1581/WE</t>
  </si>
  <si>
    <t>1582/WE</t>
  </si>
  <si>
    <t>1949/XE</t>
  </si>
  <si>
    <t>1584/WE</t>
  </si>
  <si>
    <t>1951/XE</t>
  </si>
  <si>
    <t>1585/WE</t>
  </si>
  <si>
    <t>1586/WE</t>
  </si>
  <si>
    <t>1587/WE</t>
  </si>
  <si>
    <t>1813-NWD</t>
  </si>
  <si>
    <t>1953/XE</t>
  </si>
  <si>
    <t>1588/WE</t>
  </si>
  <si>
    <t>1589/WE</t>
  </si>
  <si>
    <t>1590/WE</t>
  </si>
  <si>
    <t>1957/XE</t>
  </si>
  <si>
    <t>1592/WE</t>
  </si>
  <si>
    <t>1958/XE</t>
  </si>
  <si>
    <t>1959/XE</t>
  </si>
  <si>
    <t>1593/WE</t>
  </si>
  <si>
    <t>1960/XE</t>
  </si>
  <si>
    <t>1876-NWD</t>
  </si>
  <si>
    <t>1595/WE</t>
  </si>
  <si>
    <t>1596/WE</t>
  </si>
  <si>
    <t>1962/XE</t>
  </si>
  <si>
    <t>1597/WE</t>
  </si>
  <si>
    <t>1963/XE</t>
  </si>
  <si>
    <t>1598/WE</t>
  </si>
  <si>
    <t>1599/WE</t>
  </si>
  <si>
    <t>1964/XE</t>
  </si>
  <si>
    <t>1600/WE</t>
  </si>
  <si>
    <t>1601/WE</t>
  </si>
  <si>
    <t>1602/WE</t>
  </si>
  <si>
    <t>1967/XE</t>
  </si>
  <si>
    <t>1603/WE</t>
  </si>
  <si>
    <t>1877-NWD</t>
  </si>
  <si>
    <t>1604/WE</t>
  </si>
  <si>
    <t>1605/WE</t>
  </si>
  <si>
    <t>1606/WE</t>
  </si>
  <si>
    <t>1607/WE</t>
  </si>
  <si>
    <t>1608/WE</t>
  </si>
  <si>
    <t>1609/WE</t>
  </si>
  <si>
    <t>Cuenta : 406001</t>
  </si>
  <si>
    <t>Descripción : DESCUENTOS SUCURSAL</t>
  </si>
  <si>
    <t>NC</t>
  </si>
  <si>
    <t>375-NCCI</t>
  </si>
  <si>
    <t>376-NCCI</t>
  </si>
  <si>
    <t>Cuenta : 440001</t>
  </si>
  <si>
    <t>Descripción : VENTA AUTOS USADOS</t>
  </si>
  <si>
    <t>VU</t>
  </si>
  <si>
    <t>429/XO</t>
  </si>
  <si>
    <t>982/WO</t>
  </si>
  <si>
    <t>983/WO</t>
  </si>
  <si>
    <t>430/XO</t>
  </si>
  <si>
    <t>984/WO</t>
  </si>
  <si>
    <t>431/XO</t>
  </si>
  <si>
    <t>985/WO</t>
  </si>
  <si>
    <t>432/XO</t>
  </si>
  <si>
    <t>986/WO</t>
  </si>
  <si>
    <t>433/XO</t>
  </si>
  <si>
    <t>987/WO</t>
  </si>
  <si>
    <t>988/WO</t>
  </si>
  <si>
    <t>989/WO</t>
  </si>
  <si>
    <t>434/XO</t>
  </si>
  <si>
    <t>990/WO</t>
  </si>
  <si>
    <t>991/WO</t>
  </si>
  <si>
    <t>435/XO</t>
  </si>
  <si>
    <t>992/WO</t>
  </si>
  <si>
    <t>436/XO</t>
  </si>
  <si>
    <t>437/XO</t>
  </si>
  <si>
    <t>438/XO</t>
  </si>
  <si>
    <t>439/XO</t>
  </si>
  <si>
    <t>993/WO</t>
  </si>
  <si>
    <t>994/WO</t>
  </si>
  <si>
    <t>995/WO</t>
  </si>
  <si>
    <t>440/XO</t>
  </si>
  <si>
    <t>996/WO</t>
  </si>
  <si>
    <t>997/WO</t>
  </si>
  <si>
    <t>998/WO</t>
  </si>
  <si>
    <t>999/WO</t>
  </si>
  <si>
    <t>441/XO</t>
  </si>
  <si>
    <t>1000/WO</t>
  </si>
  <si>
    <t>1001/WO</t>
  </si>
  <si>
    <t>442/XO</t>
  </si>
  <si>
    <t>1002/WO</t>
  </si>
  <si>
    <t>1003/WO</t>
  </si>
  <si>
    <t>1004/WO</t>
  </si>
  <si>
    <t>443/XO</t>
  </si>
  <si>
    <t>1005/WO</t>
  </si>
  <si>
    <t>1006/WO</t>
  </si>
  <si>
    <t>1007/WO</t>
  </si>
  <si>
    <t>444/XO</t>
  </si>
  <si>
    <t>1008/WO</t>
  </si>
  <si>
    <t>1009/WO</t>
  </si>
  <si>
    <t>445/XO</t>
  </si>
  <si>
    <t>1010/WO</t>
  </si>
  <si>
    <t>1011/WO</t>
  </si>
  <si>
    <t>446/XO</t>
  </si>
  <si>
    <t>1012/WO</t>
  </si>
  <si>
    <t>447/XO</t>
  </si>
  <si>
    <t>1013/WO</t>
  </si>
  <si>
    <t>1014/WO</t>
  </si>
  <si>
    <t>448/XO</t>
  </si>
  <si>
    <t>1015/WO</t>
  </si>
  <si>
    <t>1016/WO</t>
  </si>
  <si>
    <t>449/XO</t>
  </si>
  <si>
    <t>1017/WO</t>
  </si>
  <si>
    <t>450/XO</t>
  </si>
  <si>
    <t>1018/WO</t>
  </si>
  <si>
    <t>1019/WO</t>
  </si>
  <si>
    <t>1020/WO</t>
  </si>
  <si>
    <t>451/XO</t>
  </si>
  <si>
    <t>1021/WO</t>
  </si>
  <si>
    <t>1022/WO</t>
  </si>
  <si>
    <t>452/XO</t>
  </si>
  <si>
    <t>1023/WO</t>
  </si>
  <si>
    <t>1024/WO</t>
  </si>
  <si>
    <t>453/XO</t>
  </si>
  <si>
    <t>1025/WO</t>
  </si>
  <si>
    <t>1026/WO</t>
  </si>
  <si>
    <t>1027/WO</t>
  </si>
  <si>
    <t>454/XO</t>
  </si>
  <si>
    <t>1028/WO</t>
  </si>
  <si>
    <t>1029/WO</t>
  </si>
  <si>
    <t>455/XO</t>
  </si>
  <si>
    <t>1030/WO</t>
  </si>
  <si>
    <t>1031/WO</t>
  </si>
  <si>
    <t>QUERÉTARO MOTORS SA</t>
  </si>
  <si>
    <t>Auxiliar Ventas Enero 2017</t>
  </si>
  <si>
    <t>VENTAS NUEVOS</t>
  </si>
  <si>
    <t>VENTAS INTERCAMBIOS</t>
  </si>
  <si>
    <t>QM</t>
  </si>
  <si>
    <t>Cuenta</t>
  </si>
  <si>
    <t>Descripción</t>
  </si>
  <si>
    <t>#</t>
  </si>
  <si>
    <t>DEBE</t>
  </si>
  <si>
    <t>400</t>
  </si>
  <si>
    <t>VENTA DE VEHICULOS NUEVOS</t>
  </si>
  <si>
    <t>400406</t>
  </si>
  <si>
    <t>CRUZE</t>
  </si>
  <si>
    <t>400410</t>
  </si>
  <si>
    <t>MALIBU</t>
  </si>
  <si>
    <t>400419</t>
  </si>
  <si>
    <t>CAPTIVA</t>
  </si>
  <si>
    <t>400420</t>
  </si>
  <si>
    <t>TRAVERSE</t>
  </si>
  <si>
    <t>400423</t>
  </si>
  <si>
    <t>CHEVY PICK UP/ TORNADO</t>
  </si>
  <si>
    <t>S 10 COLORADO</t>
  </si>
  <si>
    <t>400426</t>
  </si>
  <si>
    <t>SILVERADO 1500</t>
  </si>
  <si>
    <t>400427</t>
  </si>
  <si>
    <t>SILVERADO 2500</t>
  </si>
  <si>
    <t>400428</t>
  </si>
  <si>
    <t>SILVERADO 3500</t>
  </si>
  <si>
    <t>400433</t>
  </si>
  <si>
    <t>SONORA /TAHOE</t>
  </si>
  <si>
    <t>400434</t>
  </si>
  <si>
    <t>SUBURBAN</t>
  </si>
  <si>
    <t>S10</t>
  </si>
  <si>
    <t>400436</t>
  </si>
  <si>
    <t>EXPRESS/CARGO VAN</t>
  </si>
  <si>
    <t>400438</t>
  </si>
  <si>
    <t>EQUINOX</t>
  </si>
  <si>
    <t>400440</t>
  </si>
  <si>
    <t>AVEO</t>
  </si>
  <si>
    <t>400444</t>
  </si>
  <si>
    <t>SONIC</t>
  </si>
  <si>
    <t>400453</t>
  </si>
  <si>
    <t>CAMARO</t>
  </si>
  <si>
    <t>400454</t>
  </si>
  <si>
    <t>CHEYENNE</t>
  </si>
  <si>
    <t>400484</t>
  </si>
  <si>
    <t>SPARK</t>
  </si>
  <si>
    <t>400485</t>
  </si>
  <si>
    <t>MATIZ</t>
  </si>
  <si>
    <t>400491</t>
  </si>
  <si>
    <t>TRAX</t>
  </si>
  <si>
    <t>SALDO DE APERTURA</t>
  </si>
  <si>
    <t>3G1B85DM0HS577457</t>
  </si>
  <si>
    <t>8135/WV</t>
  </si>
  <si>
    <t>3G1B85DM6HS514542</t>
  </si>
  <si>
    <t>8139/WV</t>
  </si>
  <si>
    <t>3553/XV</t>
  </si>
  <si>
    <t>3G1B85DM7HS582820</t>
  </si>
  <si>
    <t>8198/WV</t>
  </si>
  <si>
    <t>3G1B85EM6HS507928</t>
  </si>
  <si>
    <t>8219/WV</t>
  </si>
  <si>
    <t>3G1B85EM8HS513598</t>
  </si>
  <si>
    <t>8228/WV</t>
  </si>
  <si>
    <t>3579/XV</t>
  </si>
  <si>
    <t>8234/WV</t>
  </si>
  <si>
    <t>3580/XV</t>
  </si>
  <si>
    <t>8236/WV</t>
  </si>
  <si>
    <t>3G1B85EM1HS514222</t>
  </si>
  <si>
    <t>8261/WV</t>
  </si>
  <si>
    <t>3606/XV</t>
  </si>
  <si>
    <t>8308/WV</t>
  </si>
  <si>
    <t>93CCL80C1HB137032</t>
  </si>
  <si>
    <t>8102/WV</t>
  </si>
  <si>
    <t>3544/XV</t>
  </si>
  <si>
    <t>8103/WV</t>
  </si>
  <si>
    <t>93CCL80C5HB119262</t>
  </si>
  <si>
    <t>8138/WV</t>
  </si>
  <si>
    <t>93CCL80C9HB134024</t>
  </si>
  <si>
    <t>8153/WV</t>
  </si>
  <si>
    <t>3557/XV</t>
  </si>
  <si>
    <t>8157/WV</t>
  </si>
  <si>
    <t>93CCM80C7HB163504</t>
  </si>
  <si>
    <t>8239/WV</t>
  </si>
  <si>
    <t>3588/XV</t>
  </si>
  <si>
    <t>93CCL80C0HB165825</t>
  </si>
  <si>
    <t>8268/WV</t>
  </si>
  <si>
    <t>8305/WV</t>
  </si>
  <si>
    <t>3609/XV</t>
  </si>
  <si>
    <t>93CCM80C3HB166027</t>
  </si>
  <si>
    <t>8315/WV</t>
  </si>
  <si>
    <t>93CCL80C1HB163114</t>
  </si>
  <si>
    <t>8326/WV</t>
  </si>
  <si>
    <t>3613/XV</t>
  </si>
  <si>
    <t>93CCL80C5HB113784</t>
  </si>
  <si>
    <t>8348/WV</t>
  </si>
  <si>
    <t>1GCGT9EN0H1192167</t>
  </si>
  <si>
    <t>8273/WV</t>
  </si>
  <si>
    <t>3602/XV</t>
  </si>
  <si>
    <t>8296/WV</t>
  </si>
  <si>
    <t>3604/XV</t>
  </si>
  <si>
    <t>8300/WV</t>
  </si>
  <si>
    <t>1GCGT9EN5H1194528</t>
  </si>
  <si>
    <t>8331/WV</t>
  </si>
  <si>
    <t>1GCRC9EH4HZ123521</t>
  </si>
  <si>
    <t>8201/WV</t>
  </si>
  <si>
    <t>3571/XV</t>
  </si>
  <si>
    <t>8206/WV</t>
  </si>
  <si>
    <t>1GNSK7KC3GR424496</t>
  </si>
  <si>
    <t>1009-NCRE</t>
  </si>
  <si>
    <t>1881-NWD</t>
  </si>
  <si>
    <t>1GNSK7KCXGR444678</t>
  </si>
  <si>
    <t>8208/WV</t>
  </si>
  <si>
    <t>8105/WV</t>
  </si>
  <si>
    <t>1GNSK8KC1HR211733</t>
  </si>
  <si>
    <t>8127/WV</t>
  </si>
  <si>
    <t>Cuenta : 400436</t>
  </si>
  <si>
    <t>Descripción : EXPRESS/CARGO VAN</t>
  </si>
  <si>
    <t>1GAZG9FG7G1312521</t>
  </si>
  <si>
    <t>8345/WV</t>
  </si>
  <si>
    <t>93C148VG2HC438063</t>
  </si>
  <si>
    <t>8118/WV</t>
  </si>
  <si>
    <t>3548/XV</t>
  </si>
  <si>
    <t>8128/WV</t>
  </si>
  <si>
    <t>2GNAL9EK2G6338745</t>
  </si>
  <si>
    <t>8158/WV</t>
  </si>
  <si>
    <t>3585/XV</t>
  </si>
  <si>
    <t>8244/WV</t>
  </si>
  <si>
    <t>3592/XV</t>
  </si>
  <si>
    <t>8269/WV</t>
  </si>
  <si>
    <t>2GNAL9EK4H1551405</t>
  </si>
  <si>
    <t>8294/WV</t>
  </si>
  <si>
    <t>2GNAL9EKXH6278294</t>
  </si>
  <si>
    <t>8324/WV</t>
  </si>
  <si>
    <t>3612/XV</t>
  </si>
  <si>
    <t>8327/WV</t>
  </si>
  <si>
    <t>3G1TA5AF9HL170732</t>
  </si>
  <si>
    <t>8104/WV</t>
  </si>
  <si>
    <t>8106/WV</t>
  </si>
  <si>
    <t>3545/XV</t>
  </si>
  <si>
    <t>8111/WV</t>
  </si>
  <si>
    <t>3G1TA5AF1HL120133</t>
  </si>
  <si>
    <t>3546/XV</t>
  </si>
  <si>
    <t>3G1TB5CF4HL195676</t>
  </si>
  <si>
    <t>8114/WV</t>
  </si>
  <si>
    <t>3G1TA5CF5HL194040</t>
  </si>
  <si>
    <t>8115/WV</t>
  </si>
  <si>
    <t>3G1TB5CF5HL195881</t>
  </si>
  <si>
    <t>8116/WV</t>
  </si>
  <si>
    <t>3G1TB5CF1HL195490</t>
  </si>
  <si>
    <t>8117/WV</t>
  </si>
  <si>
    <t>3G1TC5CF9HL184492</t>
  </si>
  <si>
    <t>8120/WV</t>
  </si>
  <si>
    <t>3547/XV</t>
  </si>
  <si>
    <t>3G1TB5CF8HL196555</t>
  </si>
  <si>
    <t>8122/WV</t>
  </si>
  <si>
    <t>3G1TB5CF0HL194377</t>
  </si>
  <si>
    <t>8125/WV</t>
  </si>
  <si>
    <t>8134/WV</t>
  </si>
  <si>
    <t>3549/XV</t>
  </si>
  <si>
    <t>8136/WV</t>
  </si>
  <si>
    <t>3551/XV</t>
  </si>
  <si>
    <t>8137/WV</t>
  </si>
  <si>
    <t>3G1TB5CF0HL195044</t>
  </si>
  <si>
    <t>8142/WV</t>
  </si>
  <si>
    <t>3G1TA5CF3HL185627</t>
  </si>
  <si>
    <t>8143/WV</t>
  </si>
  <si>
    <t>3G1TA5CF7HL183833</t>
  </si>
  <si>
    <t>8150/WV</t>
  </si>
  <si>
    <t>3G1TA5AF0HL170473</t>
  </si>
  <si>
    <t>8151/WV</t>
  </si>
  <si>
    <t>3G1TB5CF0HL172279</t>
  </si>
  <si>
    <t>8155/WV</t>
  </si>
  <si>
    <t>3G1TB5CF0HL195867</t>
  </si>
  <si>
    <t>8159/WV</t>
  </si>
  <si>
    <t>3G1TB5CF7HL195347</t>
  </si>
  <si>
    <t>8161/WV</t>
  </si>
  <si>
    <t>3G1TB5CF5HL195508</t>
  </si>
  <si>
    <t>8163/WV</t>
  </si>
  <si>
    <t>3G1TB5CF6HL195047</t>
  </si>
  <si>
    <t>8168/WV</t>
  </si>
  <si>
    <t>3G1TA5CF2HL193024</t>
  </si>
  <si>
    <t>8178/WV</t>
  </si>
  <si>
    <t>3563/XV</t>
  </si>
  <si>
    <t>8179/WV</t>
  </si>
  <si>
    <t>3564/XV</t>
  </si>
  <si>
    <t>8180/WV</t>
  </si>
  <si>
    <t>3565/XV</t>
  </si>
  <si>
    <t>8181/WV</t>
  </si>
  <si>
    <t>3G1TB5CF8HL195955</t>
  </si>
  <si>
    <t>8182/WV</t>
  </si>
  <si>
    <t>3G1TB5CF8HL175897</t>
  </si>
  <si>
    <t>8184/WV</t>
  </si>
  <si>
    <t>3566/XV</t>
  </si>
  <si>
    <t>8187/WV</t>
  </si>
  <si>
    <t>3568/XV</t>
  </si>
  <si>
    <t>3569/XV</t>
  </si>
  <si>
    <t>8193/WV</t>
  </si>
  <si>
    <t>3G1TA5CF6HL182365</t>
  </si>
  <si>
    <t>8199/WV</t>
  </si>
  <si>
    <t>3G1TB5CF1HL173201</t>
  </si>
  <si>
    <t>8200/WV</t>
  </si>
  <si>
    <t>3G1TB5CF8HL193896</t>
  </si>
  <si>
    <t>8204/WV</t>
  </si>
  <si>
    <t>8207/WV</t>
  </si>
  <si>
    <t>3572/XV</t>
  </si>
  <si>
    <t>8209/WV</t>
  </si>
  <si>
    <t>3G1TB5CF3HL194471</t>
  </si>
  <si>
    <t>8210/WV</t>
  </si>
  <si>
    <t>3G1TA5CF3HL193291</t>
  </si>
  <si>
    <t>8212/WV</t>
  </si>
  <si>
    <t>3G1TB5CF0HL196811</t>
  </si>
  <si>
    <t>8214/WV</t>
  </si>
  <si>
    <t>3575/XV</t>
  </si>
  <si>
    <t>8220/WV</t>
  </si>
  <si>
    <t>3G1TB5CF9HL195740</t>
  </si>
  <si>
    <t>8221/WV</t>
  </si>
  <si>
    <t>3576/XV</t>
  </si>
  <si>
    <t>8222/WV</t>
  </si>
  <si>
    <t>3G1TB5CF3HL195975</t>
  </si>
  <si>
    <t>8224/WV</t>
  </si>
  <si>
    <t>3577/XV</t>
  </si>
  <si>
    <t>8225/WV</t>
  </si>
  <si>
    <t>3578/XV</t>
  </si>
  <si>
    <t>3G1TB5CF5HL202098</t>
  </si>
  <si>
    <t>8226/WV</t>
  </si>
  <si>
    <t>3G1TB5CF4HL170471</t>
  </si>
  <si>
    <t>8232/WV</t>
  </si>
  <si>
    <t>3G1TA5CF5HL196869</t>
  </si>
  <si>
    <t>8233/WV</t>
  </si>
  <si>
    <t>3G1TA5CF2HL175901</t>
  </si>
  <si>
    <t>8240/WV</t>
  </si>
  <si>
    <t>3G1TA5AF7HL170373</t>
  </si>
  <si>
    <t>8242/WV</t>
  </si>
  <si>
    <t>3583/XV</t>
  </si>
  <si>
    <t>8245/WV</t>
  </si>
  <si>
    <t>3586/XV</t>
  </si>
  <si>
    <t>3G1TA5CF7HL210187</t>
  </si>
  <si>
    <t>8250/WV</t>
  </si>
  <si>
    <t>3G1TB5CF2HL207369</t>
  </si>
  <si>
    <t>8254/WV</t>
  </si>
  <si>
    <t>3G1TA5AF9HL204846</t>
  </si>
  <si>
    <t>8258/WV</t>
  </si>
  <si>
    <t>3589/XV</t>
  </si>
  <si>
    <t>8260/WV</t>
  </si>
  <si>
    <t>3G1TA5AF0HL170375</t>
  </si>
  <si>
    <t>8265/WV</t>
  </si>
  <si>
    <t>3591/XV</t>
  </si>
  <si>
    <t>8267/WV</t>
  </si>
  <si>
    <t>3593/XV</t>
  </si>
  <si>
    <t>3G1TB5CF3HL171126</t>
  </si>
  <si>
    <t>8274/WV</t>
  </si>
  <si>
    <t>3G1TA5CF6HL208351</t>
  </si>
  <si>
    <t>8277/WV</t>
  </si>
  <si>
    <t>3G1TA5AF5HL183249</t>
  </si>
  <si>
    <t>8286/WV</t>
  </si>
  <si>
    <t>8292/WV</t>
  </si>
  <si>
    <t>3600/XV</t>
  </si>
  <si>
    <t>3G1TA5AF4HL170654</t>
  </si>
  <si>
    <t>8293/WV</t>
  </si>
  <si>
    <t>3603/XV</t>
  </si>
  <si>
    <t>3G1TA5AF0HL203682</t>
  </si>
  <si>
    <t>8298/WV</t>
  </si>
  <si>
    <t>3G1TB5CFXHL195763</t>
  </si>
  <si>
    <t>8302/WV</t>
  </si>
  <si>
    <t>3G1TB5CF3HL196365</t>
  </si>
  <si>
    <t>8306/WV</t>
  </si>
  <si>
    <t>3G1TB5CF5HL193659</t>
  </si>
  <si>
    <t>8311/WV</t>
  </si>
  <si>
    <t>3608/XV</t>
  </si>
  <si>
    <t>8313/WV</t>
  </si>
  <si>
    <t>3G1TB5CF1HL194226</t>
  </si>
  <si>
    <t>8316/WV</t>
  </si>
  <si>
    <t>3G1TB5CF3HL195278</t>
  </si>
  <si>
    <t>8329/WV</t>
  </si>
  <si>
    <t>3615/XV</t>
  </si>
  <si>
    <t>8330/WV</t>
  </si>
  <si>
    <t>3616/XV</t>
  </si>
  <si>
    <t>3617/XV</t>
  </si>
  <si>
    <t>8332/WV</t>
  </si>
  <si>
    <t>3619/XV</t>
  </si>
  <si>
    <t>8335/WV</t>
  </si>
  <si>
    <t>3G1TB5CF7HL209425</t>
  </si>
  <si>
    <t>8336/WV</t>
  </si>
  <si>
    <t>3620/XV</t>
  </si>
  <si>
    <t>8337/WV</t>
  </si>
  <si>
    <t>3622/XV</t>
  </si>
  <si>
    <t>3G1TB5CF4HL208300</t>
  </si>
  <si>
    <t>8343/WV</t>
  </si>
  <si>
    <t>3626/XV</t>
  </si>
  <si>
    <t>3G1TB5CF5HL126897</t>
  </si>
  <si>
    <t>3627/XV</t>
  </si>
  <si>
    <t>3G1TB5CF9HL216859</t>
  </si>
  <si>
    <t>8351/WV</t>
  </si>
  <si>
    <t>8352/WV</t>
  </si>
  <si>
    <t>3G1TB5CF5HL220438</t>
  </si>
  <si>
    <t>8355/WV</t>
  </si>
  <si>
    <t>3631/XV</t>
  </si>
  <si>
    <t>8358/WV</t>
  </si>
  <si>
    <t>3633/XV</t>
  </si>
  <si>
    <t>8360/WV</t>
  </si>
  <si>
    <t>3634/XV</t>
  </si>
  <si>
    <t>3635/XV</t>
  </si>
  <si>
    <t>8361/WV</t>
  </si>
  <si>
    <t>3G1J86CC7GS591624</t>
  </si>
  <si>
    <t>8108/WV</t>
  </si>
  <si>
    <t>3G1J85CC7HS576052</t>
  </si>
  <si>
    <t>8110/WV</t>
  </si>
  <si>
    <t>3G1J86CC2HS579964</t>
  </si>
  <si>
    <t>8124/WV</t>
  </si>
  <si>
    <t>8126/WV</t>
  </si>
  <si>
    <t>3552/XV</t>
  </si>
  <si>
    <t>3G1J85CC7HS543651</t>
  </si>
  <si>
    <t>8140/WV</t>
  </si>
  <si>
    <t>3555/XV</t>
  </si>
  <si>
    <t>8154/WV</t>
  </si>
  <si>
    <t>3556/XV</t>
  </si>
  <si>
    <t>8156/WV</t>
  </si>
  <si>
    <t>3G1J85CC0HS556578</t>
  </si>
  <si>
    <t>8160/WV</t>
  </si>
  <si>
    <t>3561/XV</t>
  </si>
  <si>
    <t>3G1J85CC2HS541385</t>
  </si>
  <si>
    <t>8167/WV</t>
  </si>
  <si>
    <t>3G1J85CC8GS600051</t>
  </si>
  <si>
    <t>8170/WV</t>
  </si>
  <si>
    <t>3G1J85CC4HS571519</t>
  </si>
  <si>
    <t>8191/WV</t>
  </si>
  <si>
    <t>3G1J85CC8HS575895</t>
  </si>
  <si>
    <t>8202/WV</t>
  </si>
  <si>
    <t>3G1J85CC3HS576310</t>
  </si>
  <si>
    <t>8203/WV</t>
  </si>
  <si>
    <t>3G1J85CCXHS571945</t>
  </si>
  <si>
    <t>8211/WV</t>
  </si>
  <si>
    <t>3573/XV</t>
  </si>
  <si>
    <t>3G1J85CCXHS553686</t>
  </si>
  <si>
    <t>8215/WV</t>
  </si>
  <si>
    <t>3574/XV</t>
  </si>
  <si>
    <t>3G1J85CC2HS556128</t>
  </si>
  <si>
    <t>8216/WV</t>
  </si>
  <si>
    <t>8223/WV</t>
  </si>
  <si>
    <t>3G1J86CCXGS581721</t>
  </si>
  <si>
    <t>8238/WV</t>
  </si>
  <si>
    <t>3581/XV</t>
  </si>
  <si>
    <t>8241/WV</t>
  </si>
  <si>
    <t>3582/XV</t>
  </si>
  <si>
    <t>3G1J86CC5GS613992</t>
  </si>
  <si>
    <t>8243/WV</t>
  </si>
  <si>
    <t>3G1J86CC1HS579986</t>
  </si>
  <si>
    <t>8248/WV</t>
  </si>
  <si>
    <t>3587/XV</t>
  </si>
  <si>
    <t>3G1J85DC8HS577533</t>
  </si>
  <si>
    <t>8252/WV</t>
  </si>
  <si>
    <t>8262/WV</t>
  </si>
  <si>
    <t>3G1J85CC0HS553891</t>
  </si>
  <si>
    <t>8276/WV</t>
  </si>
  <si>
    <t>3601/XV</t>
  </si>
  <si>
    <t>3G1J85CC4HS556292</t>
  </si>
  <si>
    <t>8295/WV</t>
  </si>
  <si>
    <t>8299/WV</t>
  </si>
  <si>
    <t>3605/XV</t>
  </si>
  <si>
    <t>8304/WV</t>
  </si>
  <si>
    <t>3611/XV</t>
  </si>
  <si>
    <t>8318/WV</t>
  </si>
  <si>
    <t>3624/XV</t>
  </si>
  <si>
    <t>8347/WV</t>
  </si>
  <si>
    <t>3625/XV</t>
  </si>
  <si>
    <t>8107/WV</t>
  </si>
  <si>
    <t>MA6CB6AD6HT028634</t>
  </si>
  <si>
    <t>8112/WV</t>
  </si>
  <si>
    <t>MA6CA6ADXHT026291</t>
  </si>
  <si>
    <t>8113/WV</t>
  </si>
  <si>
    <t>MA6CB6AD1HT030310</t>
  </si>
  <si>
    <t>8119/WV</t>
  </si>
  <si>
    <t>MA6CB6AD0HT025793</t>
  </si>
  <si>
    <t>8123/WV</t>
  </si>
  <si>
    <t>MA6CA6AD0HT007927</t>
  </si>
  <si>
    <t>8133/WV</t>
  </si>
  <si>
    <t>3550/XV</t>
  </si>
  <si>
    <t>KL8CJ6CA4HC779004</t>
  </si>
  <si>
    <t>8141/WV</t>
  </si>
  <si>
    <t>8146/WV</t>
  </si>
  <si>
    <t>3558/XV</t>
  </si>
  <si>
    <t>8162/WV</t>
  </si>
  <si>
    <t>KL8CJ6CA8GC546273</t>
  </si>
  <si>
    <t>8164/WV</t>
  </si>
  <si>
    <t>3560/XV</t>
  </si>
  <si>
    <t>3559/XV</t>
  </si>
  <si>
    <t>8165/WV</t>
  </si>
  <si>
    <t>8166/WV</t>
  </si>
  <si>
    <t>1024-NCRE</t>
  </si>
  <si>
    <t>MA6CB6AD9HT025792</t>
  </si>
  <si>
    <t>8177/WV</t>
  </si>
  <si>
    <t>1892-NWD</t>
  </si>
  <si>
    <t>MA6CB6AD7HT018873</t>
  </si>
  <si>
    <t>8185/WV</t>
  </si>
  <si>
    <t>MA6CB6AD6HT023885</t>
  </si>
  <si>
    <t>8186/WV</t>
  </si>
  <si>
    <t>3567/XV</t>
  </si>
  <si>
    <t>8188/WV</t>
  </si>
  <si>
    <t>KL8CJ6CA3HC766390</t>
  </si>
  <si>
    <t>8189/WV</t>
  </si>
  <si>
    <t>KL8CM6CA5HC727050</t>
  </si>
  <si>
    <t>8190/WV</t>
  </si>
  <si>
    <t>KL8CM6CA3HC711428</t>
  </si>
  <si>
    <t>8192/WV</t>
  </si>
  <si>
    <t>3570/XV</t>
  </si>
  <si>
    <t>8196/WV</t>
  </si>
  <si>
    <t>KL8CM6CA9HC749312</t>
  </si>
  <si>
    <t>8205/WV</t>
  </si>
  <si>
    <t>KL8CM6CA6HC779352</t>
  </si>
  <si>
    <t>8213/WV</t>
  </si>
  <si>
    <t>KL8CJ6CA6HC767419</t>
  </si>
  <si>
    <t>8227/WV</t>
  </si>
  <si>
    <t>MA6CA6ADXHT018515</t>
  </si>
  <si>
    <t>8229/WV</t>
  </si>
  <si>
    <t>KL8CJ6CA0HC780263</t>
  </si>
  <si>
    <t>8230/WV</t>
  </si>
  <si>
    <t>MA6CB6AD8HT028005</t>
  </si>
  <si>
    <t>8259/WV</t>
  </si>
  <si>
    <t>3590/XV</t>
  </si>
  <si>
    <t>8263/WV</t>
  </si>
  <si>
    <t>MA6CB6AD8HT030319</t>
  </si>
  <si>
    <t>8264/WV</t>
  </si>
  <si>
    <t>MA6CA6AD3HT028349</t>
  </si>
  <si>
    <t>8266/WV</t>
  </si>
  <si>
    <t>MA6CB6ADXHT028930</t>
  </si>
  <si>
    <t>8270/WV</t>
  </si>
  <si>
    <t>MA6CB6AD6HT023451</t>
  </si>
  <si>
    <t>8275/WV</t>
  </si>
  <si>
    <t>MA6CB6AD3HT028929</t>
  </si>
  <si>
    <t>8278/WV</t>
  </si>
  <si>
    <t>3594/XV</t>
  </si>
  <si>
    <t>MA6CB6AD6HT029783</t>
  </si>
  <si>
    <t>8283/WV</t>
  </si>
  <si>
    <t>MA6CB6AD3HT031880</t>
  </si>
  <si>
    <t>8284/WV</t>
  </si>
  <si>
    <t>MA6CB6ADXHT028006</t>
  </si>
  <si>
    <t>8285/WV</t>
  </si>
  <si>
    <t>3597/XV</t>
  </si>
  <si>
    <t>MA6CB6ADXHT032296</t>
  </si>
  <si>
    <t>8289/WV</t>
  </si>
  <si>
    <t>3598/XV</t>
  </si>
  <si>
    <t>8290/WV</t>
  </si>
  <si>
    <t>3599/XV</t>
  </si>
  <si>
    <t>8291/WV</t>
  </si>
  <si>
    <t>KL8CM6CA6HC775544</t>
  </si>
  <si>
    <t>8297/WV</t>
  </si>
  <si>
    <t>MA6CA6ADXHT026324</t>
  </si>
  <si>
    <t>8301/WV</t>
  </si>
  <si>
    <t>KL8CM6CA6HC750112</t>
  </si>
  <si>
    <t>8303/WV</t>
  </si>
  <si>
    <t>3607/XV</t>
  </si>
  <si>
    <t>MA6CB6AD6HT032294</t>
  </si>
  <si>
    <t>8312/WV</t>
  </si>
  <si>
    <t>3610/XV</t>
  </si>
  <si>
    <t>KL8CJ6CA5HC781456</t>
  </si>
  <si>
    <t>8317/WV</t>
  </si>
  <si>
    <t>MA6CA6AD3HT025015</t>
  </si>
  <si>
    <t>8319/WV</t>
  </si>
  <si>
    <t>MA6CB6AD6HT025717</t>
  </si>
  <si>
    <t>8320/WV</t>
  </si>
  <si>
    <t>MA6CB6AD7HT033311</t>
  </si>
  <si>
    <t>8322/WV</t>
  </si>
  <si>
    <t>3614/XV</t>
  </si>
  <si>
    <t>3618/XV</t>
  </si>
  <si>
    <t>MA6CA6AD5HT032449</t>
  </si>
  <si>
    <t>8334/WV</t>
  </si>
  <si>
    <t>3621/XV</t>
  </si>
  <si>
    <t>8338/WV</t>
  </si>
  <si>
    <t>8341/WV</t>
  </si>
  <si>
    <t>KL8CJ6CA4HC779035</t>
  </si>
  <si>
    <t>8342/WV</t>
  </si>
  <si>
    <t>KL8CJ6CA6HC779148</t>
  </si>
  <si>
    <t>8344/WV</t>
  </si>
  <si>
    <t>MA6CB6AD2HT036570</t>
  </si>
  <si>
    <t>8346/WV</t>
  </si>
  <si>
    <t>3629/XV</t>
  </si>
  <si>
    <t>3630/XV</t>
  </si>
  <si>
    <t>KL8CJ6CA3HC780130</t>
  </si>
  <si>
    <t>8354/WV</t>
  </si>
  <si>
    <t>8356/WV</t>
  </si>
  <si>
    <t>KL8CM6CA7HC779554</t>
  </si>
  <si>
    <t>8357/WV</t>
  </si>
  <si>
    <t>3632/XV</t>
  </si>
  <si>
    <t>8359/WV</t>
  </si>
  <si>
    <t>3GNCJ7EE7HL181255</t>
  </si>
  <si>
    <t>8109/WV</t>
  </si>
  <si>
    <t>3GNCJ7EE5HL188074</t>
  </si>
  <si>
    <t>8152/WV</t>
  </si>
  <si>
    <t>3GNCJ7EE3GL265524</t>
  </si>
  <si>
    <t>8183/WV</t>
  </si>
  <si>
    <t>3584/XV</t>
  </si>
  <si>
    <t>3GNCJ7CE9HL174097</t>
  </si>
  <si>
    <t>8246/WV</t>
  </si>
  <si>
    <t>3GNCJ7EE0GL223876</t>
  </si>
  <si>
    <t>8247/WV</t>
  </si>
  <si>
    <t>3GNCJ7CE0HL156331</t>
  </si>
  <si>
    <t>8325/WV</t>
  </si>
  <si>
    <t>3GNCJ7CE1HL149744</t>
  </si>
  <si>
    <t>8328/WV</t>
  </si>
  <si>
    <t>3GNCJ7CE9HL173922</t>
  </si>
  <si>
    <t>8362/WV</t>
  </si>
  <si>
    <t>Cuenta : 401406</t>
  </si>
  <si>
    <t>3G1B85EM0HS503616</t>
  </si>
  <si>
    <t>8121/WV</t>
  </si>
  <si>
    <t>3G1B85EM3HS555614</t>
  </si>
  <si>
    <t>8309/WV</t>
  </si>
  <si>
    <t>93CCL80C9HB147453</t>
  </si>
  <si>
    <t>8271/WV</t>
  </si>
  <si>
    <t>3595/XV</t>
  </si>
  <si>
    <t>8287/WV</t>
  </si>
  <si>
    <t>93CCM80C9HB164668</t>
  </si>
  <si>
    <t>8323/WV</t>
  </si>
  <si>
    <t>1GNSK8KC5HR211041</t>
  </si>
  <si>
    <t>8174/WV</t>
  </si>
  <si>
    <t>3562/XV</t>
  </si>
  <si>
    <t>8176/WV</t>
  </si>
  <si>
    <t>Cuenta : 401437</t>
  </si>
  <si>
    <t>93C144VG4HC421404</t>
  </si>
  <si>
    <t>8333/WV</t>
  </si>
  <si>
    <t>2GNAL9EK3H6109220</t>
  </si>
  <si>
    <t>8175/WV</t>
  </si>
  <si>
    <t>2GNAL9EK2H6178724</t>
  </si>
  <si>
    <t>8339/WV</t>
  </si>
  <si>
    <t>3G1TA5AF5HL170744</t>
  </si>
  <si>
    <t>8144/WV</t>
  </si>
  <si>
    <t>3G1TA5CF6HL181524</t>
  </si>
  <si>
    <t>8145/WV</t>
  </si>
  <si>
    <t>3G1TA5CF0HL184922</t>
  </si>
  <si>
    <t>8148/WV</t>
  </si>
  <si>
    <t>3G1TB5CF9HL195026</t>
  </si>
  <si>
    <t>8171/WV</t>
  </si>
  <si>
    <t>3G1TA5CF9HL181730</t>
  </si>
  <si>
    <t>8172/WV</t>
  </si>
  <si>
    <t>3G1TA5AF7HL170714</t>
  </si>
  <si>
    <t>8173/WV</t>
  </si>
  <si>
    <t>3G1TB5CF9HL197715</t>
  </si>
  <si>
    <t>8218/WV</t>
  </si>
  <si>
    <t>3G1TC5CF7HL206831</t>
  </si>
  <si>
    <t>8231/WV</t>
  </si>
  <si>
    <t>3G1TA5AF9HL170505</t>
  </si>
  <si>
    <t>8249/WV</t>
  </si>
  <si>
    <t>3G1TB5CF7HL207514</t>
  </si>
  <si>
    <t>8251/WV</t>
  </si>
  <si>
    <t>3G1TA5CF2HL183321</t>
  </si>
  <si>
    <t>8256/WV</t>
  </si>
  <si>
    <t>3G1TA5CF5HL195706</t>
  </si>
  <si>
    <t>8257/WV</t>
  </si>
  <si>
    <t>3G1TC5CF6HL204276</t>
  </si>
  <si>
    <t>8279/WV</t>
  </si>
  <si>
    <t>3G1TC5CF5HL206360</t>
  </si>
  <si>
    <t>8282/WV</t>
  </si>
  <si>
    <t>8307/WV</t>
  </si>
  <si>
    <t>8310/WV</t>
  </si>
  <si>
    <t>3623/XV</t>
  </si>
  <si>
    <t>8349/WV</t>
  </si>
  <si>
    <t>3G1TC5CF4HL201750</t>
  </si>
  <si>
    <t>8350/WV</t>
  </si>
  <si>
    <t>3G1J85CC0HS576913</t>
  </si>
  <si>
    <t>8131/WV</t>
  </si>
  <si>
    <t>8280/WV</t>
  </si>
  <si>
    <t>8314/WV</t>
  </si>
  <si>
    <t>3628/XV</t>
  </si>
  <si>
    <t>8353/WV</t>
  </si>
  <si>
    <t>MA6CA6ADXHT028350</t>
  </si>
  <si>
    <t>8129/WV</t>
  </si>
  <si>
    <t>MA6CA6AD1HT028351</t>
  </si>
  <si>
    <t>8130/WV</t>
  </si>
  <si>
    <t>MA6CA6AD9HT000331</t>
  </si>
  <si>
    <t>8132/WV</t>
  </si>
  <si>
    <t>KL8CJ6CA6HC780056</t>
  </si>
  <si>
    <t>8169/WV</t>
  </si>
  <si>
    <t>MA6CB6AD0HT027477</t>
  </si>
  <si>
    <t>8194/WV</t>
  </si>
  <si>
    <t>MA6CA6AD5HT029082</t>
  </si>
  <si>
    <t>8195/WV</t>
  </si>
  <si>
    <t>MA6CB6AD8HT025718</t>
  </si>
  <si>
    <t>8197/WV</t>
  </si>
  <si>
    <t>MA6CA6AD5HT025498</t>
  </si>
  <si>
    <t>8217/WV</t>
  </si>
  <si>
    <t>MA6CA6AD8HT026323</t>
  </si>
  <si>
    <t>8237/WV</t>
  </si>
  <si>
    <t>MA6CB6AD8HT023886</t>
  </si>
  <si>
    <t>8255/WV</t>
  </si>
  <si>
    <t>MA6CA6AD1HT032450</t>
  </si>
  <si>
    <t>8272/WV</t>
  </si>
  <si>
    <t>KL8CJ6CA3HC780807</t>
  </si>
  <si>
    <t>8281/WV</t>
  </si>
  <si>
    <t>3596/XV</t>
  </si>
  <si>
    <t>8288/WV</t>
  </si>
  <si>
    <t>MA6CB6AD0HT032226</t>
  </si>
  <si>
    <t>8321/WV</t>
  </si>
  <si>
    <t>MA6CA6AD4HT032538</t>
  </si>
  <si>
    <t>8340/WV</t>
  </si>
  <si>
    <t>3GNCJ7EE9HL179376</t>
  </si>
  <si>
    <t>8147/WV</t>
  </si>
  <si>
    <t>3554/XV</t>
  </si>
  <si>
    <t>8149/WV</t>
  </si>
  <si>
    <t>3GNCJ7EE4GL252488</t>
  </si>
  <si>
    <t>8235/WV</t>
  </si>
  <si>
    <t>3GNCJ7CE4HL153092</t>
  </si>
  <si>
    <t>8253/WV</t>
  </si>
  <si>
    <t>1972/XE</t>
  </si>
  <si>
    <t>1610/WE</t>
  </si>
  <si>
    <t>1977/XE</t>
  </si>
  <si>
    <t>1611/WE</t>
  </si>
  <si>
    <t>1612/WE</t>
  </si>
  <si>
    <t>1613/WE</t>
  </si>
  <si>
    <t>1614/WE</t>
  </si>
  <si>
    <t>1615/WE</t>
  </si>
  <si>
    <t>1979/XE</t>
  </si>
  <si>
    <t>1980/XE</t>
  </si>
  <si>
    <t>1887-NWD</t>
  </si>
  <si>
    <t>1616/WE</t>
  </si>
  <si>
    <t>1618/WE</t>
  </si>
  <si>
    <t>1983/XE</t>
  </si>
  <si>
    <t>1619/WE</t>
  </si>
  <si>
    <t>1620/WE</t>
  </si>
  <si>
    <t>1621/WE</t>
  </si>
  <si>
    <t>1984/XE</t>
  </si>
  <si>
    <t>1622/WE</t>
  </si>
  <si>
    <t>1623/WE</t>
  </si>
  <si>
    <t>1624/WE</t>
  </si>
  <si>
    <t>1625/WE</t>
  </si>
  <si>
    <t>1890-NWD</t>
  </si>
  <si>
    <t>1626/WE</t>
  </si>
  <si>
    <t>1987/XE</t>
  </si>
  <si>
    <t>1627/WE</t>
  </si>
  <si>
    <t>1988/XE</t>
  </si>
  <si>
    <t>1628/WE</t>
  </si>
  <si>
    <t>1629/WE</t>
  </si>
  <si>
    <t>1893-NWD</t>
  </si>
  <si>
    <t>1989/XE</t>
  </si>
  <si>
    <t>1894-NWD</t>
  </si>
  <si>
    <t>1630/WE</t>
  </si>
  <si>
    <t>1632/WE</t>
  </si>
  <si>
    <t>1633/WE</t>
  </si>
  <si>
    <t>1993/XE</t>
  </si>
  <si>
    <t>1634/WE</t>
  </si>
  <si>
    <t>1635/WE</t>
  </si>
  <si>
    <t>1636/WE</t>
  </si>
  <si>
    <t>1637/WE</t>
  </si>
  <si>
    <t>1638/WE</t>
  </si>
  <si>
    <t>1639/WE</t>
  </si>
  <si>
    <t>1997/XE</t>
  </si>
  <si>
    <t>1641/WE</t>
  </si>
  <si>
    <t>1642/WE</t>
  </si>
  <si>
    <t>1643/WE</t>
  </si>
  <si>
    <t>2003/XE</t>
  </si>
  <si>
    <t>1644/WE</t>
  </si>
  <si>
    <t>1645/WE</t>
  </si>
  <si>
    <t>2004/XE</t>
  </si>
  <si>
    <t>1646/WE</t>
  </si>
  <si>
    <t>1648/WE</t>
  </si>
  <si>
    <t>2006/XE</t>
  </si>
  <si>
    <t>1649/WE</t>
  </si>
  <si>
    <t>2007/XE</t>
  </si>
  <si>
    <t>1650/WE</t>
  </si>
  <si>
    <t>1651/WE</t>
  </si>
  <si>
    <t>1652/WE</t>
  </si>
  <si>
    <t>1653/WE</t>
  </si>
  <si>
    <t>1654/WE</t>
  </si>
  <si>
    <t>1655/WE</t>
  </si>
  <si>
    <t>1656/WE</t>
  </si>
  <si>
    <t>1657/WE</t>
  </si>
  <si>
    <t>2009/XE</t>
  </si>
  <si>
    <t>1658/WE</t>
  </si>
  <si>
    <t>1659/WE</t>
  </si>
  <si>
    <t>1660/WE</t>
  </si>
  <si>
    <t>1661/WE</t>
  </si>
  <si>
    <t>1663/WE</t>
  </si>
  <si>
    <t>2015/XE</t>
  </si>
  <si>
    <t>1664/WE</t>
  </si>
  <si>
    <t>2016/XE</t>
  </si>
  <si>
    <t>1665/WE</t>
  </si>
  <si>
    <t>2017/XE</t>
  </si>
  <si>
    <t>1666/WE</t>
  </si>
  <si>
    <t>1668/WE</t>
  </si>
  <si>
    <t>2019/XE</t>
  </si>
  <si>
    <t>1903-NWD</t>
  </si>
  <si>
    <t>1669/WE</t>
  </si>
  <si>
    <t>1670/WE</t>
  </si>
  <si>
    <t>1671/WE</t>
  </si>
  <si>
    <t>1672/WE</t>
  </si>
  <si>
    <t>1673/WE</t>
  </si>
  <si>
    <t>2020/XE</t>
  </si>
  <si>
    <t>1674/WE</t>
  </si>
  <si>
    <t>2021/XE</t>
  </si>
  <si>
    <t>1675/WE</t>
  </si>
  <si>
    <t>2024/XE</t>
  </si>
  <si>
    <t>1677/WE</t>
  </si>
  <si>
    <t>1678/WE</t>
  </si>
  <si>
    <t>1679/WE</t>
  </si>
  <si>
    <t>2026/XE</t>
  </si>
  <si>
    <t>1680/WE</t>
  </si>
  <si>
    <t>1681/WE</t>
  </si>
  <si>
    <t>2028/XE</t>
  </si>
  <si>
    <t>1682/WE</t>
  </si>
  <si>
    <t>2029/XE</t>
  </si>
  <si>
    <t>1683/WE</t>
  </si>
  <si>
    <t>1685/WE</t>
  </si>
  <si>
    <t>1686/WE</t>
  </si>
  <si>
    <t>1687/WE</t>
  </si>
  <si>
    <t>1688/WE</t>
  </si>
  <si>
    <t>1689/WE</t>
  </si>
  <si>
    <t>2034/XE</t>
  </si>
  <si>
    <t>1691/WE</t>
  </si>
  <si>
    <t>1692/WE</t>
  </si>
  <si>
    <t>1693/WE</t>
  </si>
  <si>
    <t>2035/XE</t>
  </si>
  <si>
    <t>1694/WE</t>
  </si>
  <si>
    <t>1695/WE</t>
  </si>
  <si>
    <t>1696/WE</t>
  </si>
  <si>
    <t>1697/WE</t>
  </si>
  <si>
    <t>1698/WE</t>
  </si>
  <si>
    <t>2037/XE</t>
  </si>
  <si>
    <t>2039/XE</t>
  </si>
  <si>
    <t>1699/WE</t>
  </si>
  <si>
    <t>1700/WE</t>
  </si>
  <si>
    <t>1701/WE</t>
  </si>
  <si>
    <t>2042/XE</t>
  </si>
  <si>
    <t>1702/WE</t>
  </si>
  <si>
    <t>2043/XE</t>
  </si>
  <si>
    <t>1703/WE</t>
  </si>
  <si>
    <t>456/XO</t>
  </si>
  <si>
    <t>1032/WO</t>
  </si>
  <si>
    <t>457/XO</t>
  </si>
  <si>
    <t>1033/WO</t>
  </si>
  <si>
    <t>458/XO</t>
  </si>
  <si>
    <t>1034/WO</t>
  </si>
  <si>
    <t>1035/WO</t>
  </si>
  <si>
    <t>459/XO</t>
  </si>
  <si>
    <t>1036/WO</t>
  </si>
  <si>
    <t>1037/WO</t>
  </si>
  <si>
    <t>1038/WO</t>
  </si>
  <si>
    <t>1039/WO</t>
  </si>
  <si>
    <t>1040/WO</t>
  </si>
  <si>
    <t>1041/WO</t>
  </si>
  <si>
    <t>1042/WO</t>
  </si>
  <si>
    <t>1043/WO</t>
  </si>
  <si>
    <t>1044/WO</t>
  </si>
  <si>
    <t>1045/WO</t>
  </si>
  <si>
    <t>1046/WO</t>
  </si>
  <si>
    <t>1047/WO</t>
  </si>
  <si>
    <t>460/XO</t>
  </si>
  <si>
    <t>1048/WO</t>
  </si>
  <si>
    <t>461/XO</t>
  </si>
  <si>
    <t>1049/WO</t>
  </si>
  <si>
    <t>1050/WO</t>
  </si>
  <si>
    <t>1051/WO</t>
  </si>
  <si>
    <t>462/XO</t>
  </si>
  <si>
    <t>463/XO</t>
  </si>
  <si>
    <t>1052/WO</t>
  </si>
  <si>
    <t>464/XO</t>
  </si>
  <si>
    <t>1053/WO</t>
  </si>
  <si>
    <t>1054/WO</t>
  </si>
  <si>
    <t>1055/WO</t>
  </si>
  <si>
    <t>1056/WO</t>
  </si>
  <si>
    <t>1057/WO</t>
  </si>
  <si>
    <t>1058/WO</t>
  </si>
  <si>
    <t>465/XO</t>
  </si>
  <si>
    <t>466/XO</t>
  </si>
  <si>
    <t>1059/WO</t>
  </si>
  <si>
    <t>1060/WO</t>
  </si>
  <si>
    <t>1061/WO</t>
  </si>
  <si>
    <t>1062/WO</t>
  </si>
  <si>
    <t>467/XO</t>
  </si>
  <si>
    <t>1063/WO</t>
  </si>
  <si>
    <t>468/XO</t>
  </si>
  <si>
    <t>1064/WO</t>
  </si>
  <si>
    <t>469/XO</t>
  </si>
  <si>
    <t>1065/WO</t>
  </si>
  <si>
    <t>1066/WO</t>
  </si>
  <si>
    <t>470/XO</t>
  </si>
  <si>
    <t>1067/WO</t>
  </si>
  <si>
    <t>471/XO</t>
  </si>
  <si>
    <t>1068/WO</t>
  </si>
  <si>
    <t>1069/WO</t>
  </si>
  <si>
    <t>472/XO</t>
  </si>
  <si>
    <t>1070/WO</t>
  </si>
  <si>
    <t>1071/WO</t>
  </si>
  <si>
    <t>1072/WO</t>
  </si>
  <si>
    <t>Auxiliar Ventas Febrero 2017</t>
  </si>
  <si>
    <t>ng</t>
  </si>
  <si>
    <t>3680/XV</t>
  </si>
  <si>
    <t>8442/WV</t>
  </si>
  <si>
    <t>3G1B85DM9HS535692</t>
  </si>
  <si>
    <t>8447/WV</t>
  </si>
  <si>
    <t>8502/WV</t>
  </si>
  <si>
    <t>3G1B85DM9HS510632</t>
  </si>
  <si>
    <t>8515/WV</t>
  </si>
  <si>
    <t>3711/XV</t>
  </si>
  <si>
    <t>3G1B85DM9HS568756</t>
  </si>
  <si>
    <t>8525/WV</t>
  </si>
  <si>
    <t>3G1B85DM7HS504246</t>
  </si>
  <si>
    <t>8548/WV</t>
  </si>
  <si>
    <t>3G1B85EMXHS503770</t>
  </si>
  <si>
    <t>8583/WV</t>
  </si>
  <si>
    <t>3G1B85DM3HS501845</t>
  </si>
  <si>
    <t>8638/WV</t>
  </si>
  <si>
    <t>3773/XV</t>
  </si>
  <si>
    <t>8652/WV</t>
  </si>
  <si>
    <t>3775/XV</t>
  </si>
  <si>
    <t>3G1B85DM9HS575092</t>
  </si>
  <si>
    <t>8659/WV</t>
  </si>
  <si>
    <t>3799/XV</t>
  </si>
  <si>
    <t>8721/WV</t>
  </si>
  <si>
    <t>3802/XV</t>
  </si>
  <si>
    <t>8732/WV</t>
  </si>
  <si>
    <t>1G1Z95SX0GF324070</t>
  </si>
  <si>
    <t>8384/WV</t>
  </si>
  <si>
    <t>3663/XV</t>
  </si>
  <si>
    <t>8410/WV</t>
  </si>
  <si>
    <t>3664/XV</t>
  </si>
  <si>
    <t>8411/WV</t>
  </si>
  <si>
    <t>1G1Z95SX7HF112011</t>
  </si>
  <si>
    <t>8540/WV</t>
  </si>
  <si>
    <t>3749/XV</t>
  </si>
  <si>
    <t>1G1Z95SX5HF137733</t>
  </si>
  <si>
    <t>8653/WV</t>
  </si>
  <si>
    <t>3778/XV</t>
  </si>
  <si>
    <t>8677/WV</t>
  </si>
  <si>
    <t>1128-NCRE</t>
  </si>
  <si>
    <t>2030-NWD</t>
  </si>
  <si>
    <t>Cuenta : 400420</t>
  </si>
  <si>
    <t>Descripción : TRAVERSE</t>
  </si>
  <si>
    <t>1GNKR8KD3HJ269216</t>
  </si>
  <si>
    <t>8465/WV</t>
  </si>
  <si>
    <t>3690/XV</t>
  </si>
  <si>
    <t>8466/WV</t>
  </si>
  <si>
    <t>8538/WV</t>
  </si>
  <si>
    <t>93CCL80C5HB159115</t>
  </si>
  <si>
    <t>8551/WV</t>
  </si>
  <si>
    <t>3730/XV</t>
  </si>
  <si>
    <t>8575/WV</t>
  </si>
  <si>
    <t>3797/XV</t>
  </si>
  <si>
    <t>8715/WV</t>
  </si>
  <si>
    <t>93CCL80C6HB170804</t>
  </si>
  <si>
    <t>8728/WV</t>
  </si>
  <si>
    <t>Cuenta : 400426</t>
  </si>
  <si>
    <t>Descripción : SILVERADO 1500</t>
  </si>
  <si>
    <t>1GCNC9EH9HZ214668</t>
  </si>
  <si>
    <t>8460/WV</t>
  </si>
  <si>
    <t>1GCNC9EH3HZ135299</t>
  </si>
  <si>
    <t>8518/WV</t>
  </si>
  <si>
    <t>1GCRC9EH6HZ179511</t>
  </si>
  <si>
    <t>8423/WV</t>
  </si>
  <si>
    <t>3674/XV</t>
  </si>
  <si>
    <t>8433/WV</t>
  </si>
  <si>
    <t>3731/XV</t>
  </si>
  <si>
    <t>8577/WV</t>
  </si>
  <si>
    <t>3787/XV</t>
  </si>
  <si>
    <t>8701/WV</t>
  </si>
  <si>
    <t>3675/XV</t>
  </si>
  <si>
    <t>1GNSK7KC2HR141847</t>
  </si>
  <si>
    <t>8448/WV</t>
  </si>
  <si>
    <t>3685/XV</t>
  </si>
  <si>
    <t>8450/WV</t>
  </si>
  <si>
    <t>8472/WV</t>
  </si>
  <si>
    <t>3697/XV</t>
  </si>
  <si>
    <t>3733/XV</t>
  </si>
  <si>
    <t>8580/WV</t>
  </si>
  <si>
    <t>3738/XV</t>
  </si>
  <si>
    <t>8595/WV</t>
  </si>
  <si>
    <t>1GNSC8KC5HR206628</t>
  </si>
  <si>
    <t>8656/WV</t>
  </si>
  <si>
    <t>3641/XV</t>
  </si>
  <si>
    <t>8372/WV</t>
  </si>
  <si>
    <t>93C148VG2HC436846</t>
  </si>
  <si>
    <t>8536/WV</t>
  </si>
  <si>
    <t>93C143VGXHC437469</t>
  </si>
  <si>
    <t>8676/WV</t>
  </si>
  <si>
    <t>93C143VG1HC440003</t>
  </si>
  <si>
    <t>8724/WV</t>
  </si>
  <si>
    <t>2GNAL9EK9H1551111</t>
  </si>
  <si>
    <t>8391/WV</t>
  </si>
  <si>
    <t>2GNAL9EK1H1543391</t>
  </si>
  <si>
    <t>8459/WV</t>
  </si>
  <si>
    <t>2GNAL9EK9H1567647</t>
  </si>
  <si>
    <t>8474/WV</t>
  </si>
  <si>
    <t>2GNAL9EK6H6205259</t>
  </si>
  <si>
    <t>8475/WV</t>
  </si>
  <si>
    <t>3698/XV</t>
  </si>
  <si>
    <t>8492/WV</t>
  </si>
  <si>
    <t>2GNAL9EK8H6151866</t>
  </si>
  <si>
    <t>8542/WV</t>
  </si>
  <si>
    <t>3740/XV</t>
  </si>
  <si>
    <t>2GNAL9EK9H1544269</t>
  </si>
  <si>
    <t>8600/WV</t>
  </si>
  <si>
    <t>3741/XV</t>
  </si>
  <si>
    <t>8602/WV</t>
  </si>
  <si>
    <t>3745/XV</t>
  </si>
  <si>
    <t>8606/WV</t>
  </si>
  <si>
    <t>3748/XV</t>
  </si>
  <si>
    <t>2GNAL9EK9H1571956</t>
  </si>
  <si>
    <t>8612/WV</t>
  </si>
  <si>
    <t>2GNAL9EK2H6281464</t>
  </si>
  <si>
    <t>8626/WV</t>
  </si>
  <si>
    <t>3753/XV</t>
  </si>
  <si>
    <t>8628/WV</t>
  </si>
  <si>
    <t>3755/XV</t>
  </si>
  <si>
    <t>8630/WV</t>
  </si>
  <si>
    <t>3759/XV</t>
  </si>
  <si>
    <t>8634/WV</t>
  </si>
  <si>
    <t>3760/XV</t>
  </si>
  <si>
    <t>8635/WV</t>
  </si>
  <si>
    <t>2GNAL9EK3H6277973</t>
  </si>
  <si>
    <t>8673/WV</t>
  </si>
  <si>
    <t>3777/XV</t>
  </si>
  <si>
    <t>2GNAL9EK1H1572731</t>
  </si>
  <si>
    <t>8678/WV</t>
  </si>
  <si>
    <t>2GNAL9EK9H6266329</t>
  </si>
  <si>
    <t>8684/WV</t>
  </si>
  <si>
    <t>3785/XV</t>
  </si>
  <si>
    <t>3786/XV</t>
  </si>
  <si>
    <t>8699/WV</t>
  </si>
  <si>
    <t>3789/XV</t>
  </si>
  <si>
    <t>8703/WV</t>
  </si>
  <si>
    <t>8705/WV</t>
  </si>
  <si>
    <t>3G1TB5CF8HL219123</t>
  </si>
  <si>
    <t>8364/WV</t>
  </si>
  <si>
    <t>3G1TA5AF6HL206750</t>
  </si>
  <si>
    <t>8367/WV</t>
  </si>
  <si>
    <t>8370/WV</t>
  </si>
  <si>
    <t>3642/XV</t>
  </si>
  <si>
    <t>8373/WV</t>
  </si>
  <si>
    <t>3643/XV</t>
  </si>
  <si>
    <t>8374/WV</t>
  </si>
  <si>
    <t>3644/XV</t>
  </si>
  <si>
    <t>8376/WV</t>
  </si>
  <si>
    <t>3G1TC5CF2FL163190</t>
  </si>
  <si>
    <t>1951-NWD</t>
  </si>
  <si>
    <t>1059-NCRE</t>
  </si>
  <si>
    <t>3647/XV</t>
  </si>
  <si>
    <t>3G1TB5CF7HL181822</t>
  </si>
  <si>
    <t>8385/WV</t>
  </si>
  <si>
    <t>8390/WV</t>
  </si>
  <si>
    <t>3653/XV</t>
  </si>
  <si>
    <t>3654/XV</t>
  </si>
  <si>
    <t>3G1TA5AF4HL170492</t>
  </si>
  <si>
    <t>8393/WV</t>
  </si>
  <si>
    <t>3G1TB5CF6HL196344</t>
  </si>
  <si>
    <t>8395/WV</t>
  </si>
  <si>
    <t>3G1TB5CF4HL196567</t>
  </si>
  <si>
    <t>8396/WV</t>
  </si>
  <si>
    <t>3657/XV</t>
  </si>
  <si>
    <t>8400/WV</t>
  </si>
  <si>
    <t>3658/XV</t>
  </si>
  <si>
    <t>8401/WV</t>
  </si>
  <si>
    <t>3660/XV</t>
  </si>
  <si>
    <t>3G1TB5CF8HL220837</t>
  </si>
  <si>
    <t>8406/WV</t>
  </si>
  <si>
    <t>8408/WV</t>
  </si>
  <si>
    <t>3665/XV</t>
  </si>
  <si>
    <t>3G1TB5CF3HL211561</t>
  </si>
  <si>
    <t>8412/WV</t>
  </si>
  <si>
    <t>3666/XV</t>
  </si>
  <si>
    <t>8413/WV</t>
  </si>
  <si>
    <t>3668/XV</t>
  </si>
  <si>
    <t>8415/WV</t>
  </si>
  <si>
    <t>8416/WV</t>
  </si>
  <si>
    <t>3G1TB5CF3HL196690</t>
  </si>
  <si>
    <t>8417/WV</t>
  </si>
  <si>
    <t>3669/XV</t>
  </si>
  <si>
    <t>8424/WV</t>
  </si>
  <si>
    <t>3670/XV</t>
  </si>
  <si>
    <t>3G1TB5CF4HL194172</t>
  </si>
  <si>
    <t>8427/WV</t>
  </si>
  <si>
    <t>3G1TB5CF1HL194937</t>
  </si>
  <si>
    <t>8428/WV</t>
  </si>
  <si>
    <t>3672/XV</t>
  </si>
  <si>
    <t>3G1TC5CFXHL221369</t>
  </si>
  <si>
    <t>8430/WV</t>
  </si>
  <si>
    <t>3673/XV</t>
  </si>
  <si>
    <t>8432/WV</t>
  </si>
  <si>
    <t>3676/XV</t>
  </si>
  <si>
    <t>3G1TA5CF0HL203582</t>
  </si>
  <si>
    <t>8435/WV</t>
  </si>
  <si>
    <t>3678/XV</t>
  </si>
  <si>
    <t>3G1TA5CF9HL180545</t>
  </si>
  <si>
    <t>8439/WV</t>
  </si>
  <si>
    <t>3G1TB5CFXHL218765</t>
  </si>
  <si>
    <t>8440/WV</t>
  </si>
  <si>
    <t>3682/XV</t>
  </si>
  <si>
    <t>8445/WV</t>
  </si>
  <si>
    <t>3684/XV</t>
  </si>
  <si>
    <t>3G1TB5CF1HL210019</t>
  </si>
  <si>
    <t>8449/WV</t>
  </si>
  <si>
    <t>3686/XV</t>
  </si>
  <si>
    <t>8451/WV</t>
  </si>
  <si>
    <t>8461/WV</t>
  </si>
  <si>
    <t>8467/WV</t>
  </si>
  <si>
    <t>3691/XV</t>
  </si>
  <si>
    <t>8473/WV</t>
  </si>
  <si>
    <t>8478/WV</t>
  </si>
  <si>
    <t>8479/WV</t>
  </si>
  <si>
    <t>3693/XV</t>
  </si>
  <si>
    <t>3694/XV</t>
  </si>
  <si>
    <t>8483/WV</t>
  </si>
  <si>
    <t>8484/WV</t>
  </si>
  <si>
    <t>3695/XV</t>
  </si>
  <si>
    <t>3G1TA5AF7HL203811</t>
  </si>
  <si>
    <t>8485/WV</t>
  </si>
  <si>
    <t>3G1TB5CF5HL194150</t>
  </si>
  <si>
    <t>8486/WV</t>
  </si>
  <si>
    <t>3G1TB5CF4HL195080</t>
  </si>
  <si>
    <t>8488/WV</t>
  </si>
  <si>
    <t>3G1TB5CF3HL208725</t>
  </si>
  <si>
    <t>8495/WV</t>
  </si>
  <si>
    <t>3704/XV</t>
  </si>
  <si>
    <t>3G1TB5CF5HL196402</t>
  </si>
  <si>
    <t>8504/WV</t>
  </si>
  <si>
    <t>3G1TA5AF0HL172322</t>
  </si>
  <si>
    <t>8510/WV</t>
  </si>
  <si>
    <t>3709/XV</t>
  </si>
  <si>
    <t>8513/WV</t>
  </si>
  <si>
    <t>3710/XV</t>
  </si>
  <si>
    <t>8514/WV</t>
  </si>
  <si>
    <t>3G1TB5CF1HL217357</t>
  </si>
  <si>
    <t>8516/WV</t>
  </si>
  <si>
    <t>3G1TB5CF5HL218818</t>
  </si>
  <si>
    <t>8517/WV</t>
  </si>
  <si>
    <t>8520/WV</t>
  </si>
  <si>
    <t>3G1TB5CF3HL218218</t>
  </si>
  <si>
    <t>8528/WV</t>
  </si>
  <si>
    <t>3712/XV</t>
  </si>
  <si>
    <t>8529/WV</t>
  </si>
  <si>
    <t>3G1TB5CF1HL230030</t>
  </si>
  <si>
    <t>8530/WV</t>
  </si>
  <si>
    <t>3713/XV</t>
  </si>
  <si>
    <t>8531/WV</t>
  </si>
  <si>
    <t>3G1TA5AFXHL182615</t>
  </si>
  <si>
    <t>8533/WV</t>
  </si>
  <si>
    <t>3G1TB5CF1HL220937</t>
  </si>
  <si>
    <t>8535/WV</t>
  </si>
  <si>
    <t>3714/XV</t>
  </si>
  <si>
    <t>8541/WV</t>
  </si>
  <si>
    <t>3G1TB5CF6HL207603</t>
  </si>
  <si>
    <t>8544/WV</t>
  </si>
  <si>
    <t>3718/XV</t>
  </si>
  <si>
    <t>8545/WV</t>
  </si>
  <si>
    <t>3G1TB5CF1HL220078</t>
  </si>
  <si>
    <t>8546/WV</t>
  </si>
  <si>
    <t>8552/WV</t>
  </si>
  <si>
    <t>3G1TA5CF1HL207785</t>
  </si>
  <si>
    <t>8553/WV</t>
  </si>
  <si>
    <t>3719/XV</t>
  </si>
  <si>
    <t>8555/WV</t>
  </si>
  <si>
    <t>3G1TA5CF2HL208699</t>
  </si>
  <si>
    <t>8557/WV</t>
  </si>
  <si>
    <t>3G1TB5CF7HL216651</t>
  </si>
  <si>
    <t>8559/WV</t>
  </si>
  <si>
    <t>3G1TB5CF6HL219038</t>
  </si>
  <si>
    <t>8560/WV</t>
  </si>
  <si>
    <t>3G1TC5CF3HL173312</t>
  </si>
  <si>
    <t>8564/WV</t>
  </si>
  <si>
    <t>3728/XV</t>
  </si>
  <si>
    <t>8569/WV</t>
  </si>
  <si>
    <t>3732/XV</t>
  </si>
  <si>
    <t>8576/WV</t>
  </si>
  <si>
    <t>3G1TB5CFXHL229846</t>
  </si>
  <si>
    <t>8578/WV</t>
  </si>
  <si>
    <t>3G1TA5CF0HL197895</t>
  </si>
  <si>
    <t>8579/WV</t>
  </si>
  <si>
    <t>8587/WV</t>
  </si>
  <si>
    <t>3G1TB5CF8HL204511</t>
  </si>
  <si>
    <t>8590/WV</t>
  </si>
  <si>
    <t>3734/XV</t>
  </si>
  <si>
    <t>8591/WV</t>
  </si>
  <si>
    <t>3736/XV</t>
  </si>
  <si>
    <t>8594/WV</t>
  </si>
  <si>
    <t>3G1TB5CF5HL212078</t>
  </si>
  <si>
    <t>8596/WV</t>
  </si>
  <si>
    <t>3G1TB5CF5HL196688</t>
  </si>
  <si>
    <t>8598/WV</t>
  </si>
  <si>
    <t>8601/WV</t>
  </si>
  <si>
    <t>3742/XV</t>
  </si>
  <si>
    <t>8603/WV</t>
  </si>
  <si>
    <t>3743/XV</t>
  </si>
  <si>
    <t>8604/WV</t>
  </si>
  <si>
    <t>3744/XV</t>
  </si>
  <si>
    <t>3G1TB5CF7HL217508</t>
  </si>
  <si>
    <t>8605/WV</t>
  </si>
  <si>
    <t>3G1TA5CF4HL204931</t>
  </si>
  <si>
    <t>8607/WV</t>
  </si>
  <si>
    <t>3G1TA5AFXHL195977</t>
  </si>
  <si>
    <t>8608/WV</t>
  </si>
  <si>
    <t>3750/XV</t>
  </si>
  <si>
    <t>8617/WV</t>
  </si>
  <si>
    <t>3G1TB5CF4HL217269</t>
  </si>
  <si>
    <t>8618/WV</t>
  </si>
  <si>
    <t>3751/XV</t>
  </si>
  <si>
    <t>8621/WV</t>
  </si>
  <si>
    <t>3G1TA5CF4HL195048</t>
  </si>
  <si>
    <t>8622/WV</t>
  </si>
  <si>
    <t>3757/XV</t>
  </si>
  <si>
    <t>8632/WV</t>
  </si>
  <si>
    <t>3761/XV</t>
  </si>
  <si>
    <t>8636/WV</t>
  </si>
  <si>
    <t>3768/XV</t>
  </si>
  <si>
    <t>8643/WV</t>
  </si>
  <si>
    <t>3771/XV</t>
  </si>
  <si>
    <t>8649/WV</t>
  </si>
  <si>
    <t>3774/XV</t>
  </si>
  <si>
    <t>3G1TB5CFXHL216501</t>
  </si>
  <si>
    <t>8660/WV</t>
  </si>
  <si>
    <t>8662/WV</t>
  </si>
  <si>
    <t>3G1TC5CF0HL226970</t>
  </si>
  <si>
    <t>8664/WV</t>
  </si>
  <si>
    <t>3G1TB5CF1HL225961</t>
  </si>
  <si>
    <t>8671/WV</t>
  </si>
  <si>
    <t>3G1TC5CF3HL233184</t>
  </si>
  <si>
    <t>8675/WV</t>
  </si>
  <si>
    <t>3779/XV</t>
  </si>
  <si>
    <t>8685/WV</t>
  </si>
  <si>
    <t>3782/XV</t>
  </si>
  <si>
    <t>8693/WV</t>
  </si>
  <si>
    <t>3788/XV</t>
  </si>
  <si>
    <t>8702/WV</t>
  </si>
  <si>
    <t>3G1TB5CF5HL238728</t>
  </si>
  <si>
    <t>8704/WV</t>
  </si>
  <si>
    <t>3790/XV</t>
  </si>
  <si>
    <t>8706/WV</t>
  </si>
  <si>
    <t>3791/XV</t>
  </si>
  <si>
    <t>8707/WV</t>
  </si>
  <si>
    <t>3793/XV</t>
  </si>
  <si>
    <t>8709/WV</t>
  </si>
  <si>
    <t>3795/XV</t>
  </si>
  <si>
    <t>8711/WV</t>
  </si>
  <si>
    <t>8712/WV</t>
  </si>
  <si>
    <t>3G1TB5CF4HL238719</t>
  </si>
  <si>
    <t>8713/WV</t>
  </si>
  <si>
    <t>3796/XV</t>
  </si>
  <si>
    <t>8714/WV</t>
  </si>
  <si>
    <t>3798/XV</t>
  </si>
  <si>
    <t>8716/WV</t>
  </si>
  <si>
    <t>3G1TB5CF7HL224409</t>
  </si>
  <si>
    <t>8720/WV</t>
  </si>
  <si>
    <t>3G1TA5AF9HL238303</t>
  </si>
  <si>
    <t>8722/WV</t>
  </si>
  <si>
    <t>3G1TA5CFXHL193076</t>
  </si>
  <si>
    <t>8731/WV</t>
  </si>
  <si>
    <t>3645/XV</t>
  </si>
  <si>
    <t>3G1J86CC5HS546313</t>
  </si>
  <si>
    <t>8398/WV</t>
  </si>
  <si>
    <t>8420/WV</t>
  </si>
  <si>
    <t>8426/WV</t>
  </si>
  <si>
    <t>3677/XV</t>
  </si>
  <si>
    <t>8436/WV</t>
  </si>
  <si>
    <t>3G1J85CC1HS571851</t>
  </si>
  <si>
    <t>8437/WV</t>
  </si>
  <si>
    <t>3G1J85CC1HS571784</t>
  </si>
  <si>
    <t>8438/WV</t>
  </si>
  <si>
    <t>3683/XV</t>
  </si>
  <si>
    <t>8444/WV</t>
  </si>
  <si>
    <t>8457/WV</t>
  </si>
  <si>
    <t>3688/XV</t>
  </si>
  <si>
    <t>8458/WV</t>
  </si>
  <si>
    <t>3689/XV</t>
  </si>
  <si>
    <t>3G1J85CCXHS591175</t>
  </si>
  <si>
    <t>8464/WV</t>
  </si>
  <si>
    <t>8477/WV</t>
  </si>
  <si>
    <t>3705/XV</t>
  </si>
  <si>
    <t>3G1J85CC8HS580238</t>
  </si>
  <si>
    <t>8505/WV</t>
  </si>
  <si>
    <t>3707/XV</t>
  </si>
  <si>
    <t>8508/WV</t>
  </si>
  <si>
    <t>8527/WV</t>
  </si>
  <si>
    <t>3G1J85CC3HS591454</t>
  </si>
  <si>
    <t>8549/WV</t>
  </si>
  <si>
    <t>3G1J86CCXHS567965</t>
  </si>
  <si>
    <t>8554/WV</t>
  </si>
  <si>
    <t>3724/XV</t>
  </si>
  <si>
    <t>8565/WV</t>
  </si>
  <si>
    <t>3725/XV</t>
  </si>
  <si>
    <t>8566/WV</t>
  </si>
  <si>
    <t>3G1J85CC0HS591136</t>
  </si>
  <si>
    <t>8581/WV</t>
  </si>
  <si>
    <t>3746/XV</t>
  </si>
  <si>
    <t>8609/WV</t>
  </si>
  <si>
    <t>3G1J85CC6HS588564</t>
  </si>
  <si>
    <t>8619/WV</t>
  </si>
  <si>
    <t>3G1J85CC2HS591803</t>
  </si>
  <si>
    <t>8624/WV</t>
  </si>
  <si>
    <t>3754/XV</t>
  </si>
  <si>
    <t>8629/WV</t>
  </si>
  <si>
    <t>3762/XV</t>
  </si>
  <si>
    <t>8637/WV</t>
  </si>
  <si>
    <t>3766/XV</t>
  </si>
  <si>
    <t>3781/XV</t>
  </si>
  <si>
    <t>8687/WV</t>
  </si>
  <si>
    <t>3783/XV</t>
  </si>
  <si>
    <t>8688/WV</t>
  </si>
  <si>
    <t>3G1J85CC1HS563717</t>
  </si>
  <si>
    <t>8691/WV</t>
  </si>
  <si>
    <t>3784/XV</t>
  </si>
  <si>
    <t>8692/WV</t>
  </si>
  <si>
    <t>3G1J85CC0HS587698</t>
  </si>
  <si>
    <t>8700/WV</t>
  </si>
  <si>
    <t>3794/XV</t>
  </si>
  <si>
    <t>8710/WV</t>
  </si>
  <si>
    <t>3800/XV</t>
  </si>
  <si>
    <t>3G1J85CC7HS592588</t>
  </si>
  <si>
    <t>8730/WV</t>
  </si>
  <si>
    <t>Cuenta : 400454</t>
  </si>
  <si>
    <t>Descripción : CHEYENNE</t>
  </si>
  <si>
    <t>3GCUK9EJ4HG321628</t>
  </si>
  <si>
    <t>8375/WV</t>
  </si>
  <si>
    <t>1GCNK9EC4HZ220658</t>
  </si>
  <si>
    <t>8496/WV</t>
  </si>
  <si>
    <t>3715/XV</t>
  </si>
  <si>
    <t>8537/WV</t>
  </si>
  <si>
    <t>3636/XV</t>
  </si>
  <si>
    <t>8363/WV</t>
  </si>
  <si>
    <t>3637/XV</t>
  </si>
  <si>
    <t>3638/XV</t>
  </si>
  <si>
    <t>8365/WV</t>
  </si>
  <si>
    <t>3639/XV</t>
  </si>
  <si>
    <t>8366/WV</t>
  </si>
  <si>
    <t>KL8CJ6CA4HC776992</t>
  </si>
  <si>
    <t>8369/WV</t>
  </si>
  <si>
    <t>3640/XV</t>
  </si>
  <si>
    <t>MA6CB6AD1HT032865</t>
  </si>
  <si>
    <t>8371/WV</t>
  </si>
  <si>
    <t>8377/WV</t>
  </si>
  <si>
    <t>MA6CB6AD2HT027478</t>
  </si>
  <si>
    <t>8378/WV</t>
  </si>
  <si>
    <t>3646/XV</t>
  </si>
  <si>
    <t>8379/WV</t>
  </si>
  <si>
    <t>MA6CB6ADXHT032864</t>
  </si>
  <si>
    <t>8380/WV</t>
  </si>
  <si>
    <t>MA6CB6AD3HT032866</t>
  </si>
  <si>
    <t>8381/WV</t>
  </si>
  <si>
    <t>MA6CC6CD6HT029647</t>
  </si>
  <si>
    <t>8387/WV</t>
  </si>
  <si>
    <t>3651/XV</t>
  </si>
  <si>
    <t>MA6CA6AD9HT032535</t>
  </si>
  <si>
    <t>8388/WV</t>
  </si>
  <si>
    <t>MA6CB6AD5HT009962</t>
  </si>
  <si>
    <t>8389/WV</t>
  </si>
  <si>
    <t>3652/XV</t>
  </si>
  <si>
    <t>KL8CJ6CA3HC781410</t>
  </si>
  <si>
    <t>8403/WV</t>
  </si>
  <si>
    <t>3661/XV</t>
  </si>
  <si>
    <t>8404/WV</t>
  </si>
  <si>
    <t>8407/WV</t>
  </si>
  <si>
    <t>8409/WV</t>
  </si>
  <si>
    <t>MA6CB6AD4HT032911</t>
  </si>
  <si>
    <t>8414/WV</t>
  </si>
  <si>
    <t>3667/XV</t>
  </si>
  <si>
    <t>MA6CA6AD0HT032536</t>
  </si>
  <si>
    <t>8422/WV</t>
  </si>
  <si>
    <t>MA6CB6AD0HT025678</t>
  </si>
  <si>
    <t>8425/WV</t>
  </si>
  <si>
    <t>3671/XV</t>
  </si>
  <si>
    <t>MA6CB6AD5HT016913</t>
  </si>
  <si>
    <t>8429/WV</t>
  </si>
  <si>
    <t>MA6CB6AD0HT024837</t>
  </si>
  <si>
    <t>8431/WV</t>
  </si>
  <si>
    <t>MA6CC6CD8HT023963</t>
  </si>
  <si>
    <t>8434/WV</t>
  </si>
  <si>
    <t>3679/XV</t>
  </si>
  <si>
    <t>8441/WV</t>
  </si>
  <si>
    <t>3681/XV</t>
  </si>
  <si>
    <t>8443/WV</t>
  </si>
  <si>
    <t>3687/XV</t>
  </si>
  <si>
    <t>MA6CA6AD2HT035115</t>
  </si>
  <si>
    <t>8452/WV</t>
  </si>
  <si>
    <t>MA6CC6CD6HT014209</t>
  </si>
  <si>
    <t>8453/WV</t>
  </si>
  <si>
    <t>8462/WV</t>
  </si>
  <si>
    <t>8463/WV</t>
  </si>
  <si>
    <t>KL8CM6CA2HC781356</t>
  </si>
  <si>
    <t>8469/WV</t>
  </si>
  <si>
    <t>8470/WV</t>
  </si>
  <si>
    <t>MA6CC6CD4HT029677</t>
  </si>
  <si>
    <t>8476/WV</t>
  </si>
  <si>
    <t>8480/WV</t>
  </si>
  <si>
    <t>MA6CB6AD8HT030398</t>
  </si>
  <si>
    <t>8481/WV</t>
  </si>
  <si>
    <t>3692/XV</t>
  </si>
  <si>
    <t>KL8CJ6CA9HC770122</t>
  </si>
  <si>
    <t>8482/WV</t>
  </si>
  <si>
    <t>3696/XV</t>
  </si>
  <si>
    <t>8487/WV</t>
  </si>
  <si>
    <t>MA6CB6AD4HT036649</t>
  </si>
  <si>
    <t>8489/WV</t>
  </si>
  <si>
    <t>MA6CB6AD2HT039162</t>
  </si>
  <si>
    <t>8491/WV</t>
  </si>
  <si>
    <t>3699/XV</t>
  </si>
  <si>
    <t>8493/WV</t>
  </si>
  <si>
    <t>MA6CB6AD4HT039163</t>
  </si>
  <si>
    <t>8494/WV</t>
  </si>
  <si>
    <t>3700/XV</t>
  </si>
  <si>
    <t>8499/WV</t>
  </si>
  <si>
    <t>3701/XV</t>
  </si>
  <si>
    <t>8500/WV</t>
  </si>
  <si>
    <t>3703/XV</t>
  </si>
  <si>
    <t>MA6CB6AD9HT038591</t>
  </si>
  <si>
    <t>8501/WV</t>
  </si>
  <si>
    <t>MA6CB6AD3HT032298</t>
  </si>
  <si>
    <t>8506/WV</t>
  </si>
  <si>
    <t>MA6CB6AD2HT036648</t>
  </si>
  <si>
    <t>8511/WV</t>
  </si>
  <si>
    <t>KL8CM6CA9HC709750</t>
  </si>
  <si>
    <t>8512/WV</t>
  </si>
  <si>
    <t>MA6CB6AD5HT039334</t>
  </si>
  <si>
    <t>8521/WV</t>
  </si>
  <si>
    <t>8522/WV</t>
  </si>
  <si>
    <t>MA6CB6AD1HT032297</t>
  </si>
  <si>
    <t>8523/WV</t>
  </si>
  <si>
    <t>MA6CA6AD2HT032537</t>
  </si>
  <si>
    <t>8526/WV</t>
  </si>
  <si>
    <t>8534/WV</t>
  </si>
  <si>
    <t>3716/XV</t>
  </si>
  <si>
    <t>MA6CB6AD0HT039161</t>
  </si>
  <si>
    <t>8539/WV</t>
  </si>
  <si>
    <t>3717/XV</t>
  </si>
  <si>
    <t>8543/WV</t>
  </si>
  <si>
    <t>MA6CB6AD6HT039164</t>
  </si>
  <si>
    <t>8547/WV</t>
  </si>
  <si>
    <t>8550/WV</t>
  </si>
  <si>
    <t>MA6CB6AD3HT037775</t>
  </si>
  <si>
    <t>8558/WV</t>
  </si>
  <si>
    <t>KL8CJ6CA2HC793273</t>
  </si>
  <si>
    <t>8561/WV</t>
  </si>
  <si>
    <t>KL8CJ6CA6HC785872</t>
  </si>
  <si>
    <t>8562/WV</t>
  </si>
  <si>
    <t>3720/XV</t>
  </si>
  <si>
    <t>8563/WV</t>
  </si>
  <si>
    <t>3721/XV</t>
  </si>
  <si>
    <t>3722/XV</t>
  </si>
  <si>
    <t>3723/XV</t>
  </si>
  <si>
    <t>3726/XV</t>
  </si>
  <si>
    <t>MA6CC6CD6HT018079</t>
  </si>
  <si>
    <t>8567/WV</t>
  </si>
  <si>
    <t>3727/XV</t>
  </si>
  <si>
    <t>8568/WV</t>
  </si>
  <si>
    <t>3729/XV</t>
  </si>
  <si>
    <t>8570/WV</t>
  </si>
  <si>
    <t>8572/WV</t>
  </si>
  <si>
    <t>8573/WV</t>
  </si>
  <si>
    <t>8574/WV</t>
  </si>
  <si>
    <t>1088-NCRE</t>
  </si>
  <si>
    <t>1968-NWD</t>
  </si>
  <si>
    <t>1969-NWD</t>
  </si>
  <si>
    <t>1089-NCRE</t>
  </si>
  <si>
    <t>KL8CJ6CA7HC792457</t>
  </si>
  <si>
    <t>8592/WV</t>
  </si>
  <si>
    <t>3739/XV</t>
  </si>
  <si>
    <t>8597/WV</t>
  </si>
  <si>
    <t>3747/XV</t>
  </si>
  <si>
    <t>8610/WV</t>
  </si>
  <si>
    <t>8611/WV</t>
  </si>
  <si>
    <t>MA6CB6AD8HT036380</t>
  </si>
  <si>
    <t>8613/WV</t>
  </si>
  <si>
    <t>MA6CA6AD6HT033948</t>
  </si>
  <si>
    <t>8616/WV</t>
  </si>
  <si>
    <t>MA6CB6AD5HT037776</t>
  </si>
  <si>
    <t>8620/WV</t>
  </si>
  <si>
    <t>MA6CB6AD3HT042524</t>
  </si>
  <si>
    <t>8623/WV</t>
  </si>
  <si>
    <t>3752/XV</t>
  </si>
  <si>
    <t>MA6CB6AD9HT036646</t>
  </si>
  <si>
    <t>8627/WV</t>
  </si>
  <si>
    <t>3756/XV</t>
  </si>
  <si>
    <t>8631/WV</t>
  </si>
  <si>
    <t>3758/XV</t>
  </si>
  <si>
    <t>8633/WV</t>
  </si>
  <si>
    <t>3763/XV</t>
  </si>
  <si>
    <t>3764/XV</t>
  </si>
  <si>
    <t>MA6CB6AD1HT037774</t>
  </si>
  <si>
    <t>8639/WV</t>
  </si>
  <si>
    <t>3765/XV</t>
  </si>
  <si>
    <t>MA6CC6CD9HT027018</t>
  </si>
  <si>
    <t>8640/WV</t>
  </si>
  <si>
    <t>KL8CM6CA9HC792323</t>
  </si>
  <si>
    <t>8641/WV</t>
  </si>
  <si>
    <t>MA6CC6CD0HT027036</t>
  </si>
  <si>
    <t>8644/WV</t>
  </si>
  <si>
    <t>3769/XV</t>
  </si>
  <si>
    <t>3770/XV</t>
  </si>
  <si>
    <t>MA6CA6AD1HT043139</t>
  </si>
  <si>
    <t>8648/WV</t>
  </si>
  <si>
    <t>8654/WV</t>
  </si>
  <si>
    <t>MA6CC6CD4HT041778</t>
  </si>
  <si>
    <t>8657/WV</t>
  </si>
  <si>
    <t>MA6CC6CD7HT039913</t>
  </si>
  <si>
    <t>8658/WV</t>
  </si>
  <si>
    <t>3776/XV</t>
  </si>
  <si>
    <t>MA6CC6CD0HT036500</t>
  </si>
  <si>
    <t>8670/WV</t>
  </si>
  <si>
    <t>8674/WV</t>
  </si>
  <si>
    <t>3780/XV</t>
  </si>
  <si>
    <t>MA6CC6CD1HT040555</t>
  </si>
  <si>
    <t>8686/WV</t>
  </si>
  <si>
    <t>8697/WV</t>
  </si>
  <si>
    <t>MA6CB6ADXHT025719</t>
  </si>
  <si>
    <t>8698/WV</t>
  </si>
  <si>
    <t>3792/XV</t>
  </si>
  <si>
    <t>8708/WV</t>
  </si>
  <si>
    <t>KL8CM6CA2HC727233</t>
  </si>
  <si>
    <t>8718/WV</t>
  </si>
  <si>
    <t>MA6CB6AD7HT039626</t>
  </si>
  <si>
    <t>8726/WV</t>
  </si>
  <si>
    <t>3801/XV</t>
  </si>
  <si>
    <t>KL8CM6CA9HC781483</t>
  </si>
  <si>
    <t>8727/WV</t>
  </si>
  <si>
    <t>8729/WV</t>
  </si>
  <si>
    <t>KL8CM6CA0HC775779</t>
  </si>
  <si>
    <t>8733/WV</t>
  </si>
  <si>
    <t>3648/XV</t>
  </si>
  <si>
    <t>8383/WV</t>
  </si>
  <si>
    <t>3649/XV</t>
  </si>
  <si>
    <t>8386/WV</t>
  </si>
  <si>
    <t>3650/XV</t>
  </si>
  <si>
    <t>3GNCJ7EE2HL218874</t>
  </si>
  <si>
    <t>8392/WV</t>
  </si>
  <si>
    <t>3655/XV</t>
  </si>
  <si>
    <t>8394/WV</t>
  </si>
  <si>
    <t>3GNCJ7CE3HL218286</t>
  </si>
  <si>
    <t>8397/WV</t>
  </si>
  <si>
    <t>3656/XV</t>
  </si>
  <si>
    <t>8399/WV</t>
  </si>
  <si>
    <t>3659/XV</t>
  </si>
  <si>
    <t>8402/WV</t>
  </si>
  <si>
    <t>3662/XV</t>
  </si>
  <si>
    <t>8405/WV</t>
  </si>
  <si>
    <t>3GNCJ7CE9HL149815</t>
  </si>
  <si>
    <t>8454/WV</t>
  </si>
  <si>
    <t>3GNCJ7CE9HL179560</t>
  </si>
  <si>
    <t>8468/WV</t>
  </si>
  <si>
    <t>3GNCJ7CE4HL184276</t>
  </si>
  <si>
    <t>8471/WV</t>
  </si>
  <si>
    <t>3GNCJ7CE7HL151661</t>
  </si>
  <si>
    <t>8490/WV</t>
  </si>
  <si>
    <t>3GNCJ7EEXHL210442</t>
  </si>
  <si>
    <t>8497/WV</t>
  </si>
  <si>
    <t>3706/XV</t>
  </si>
  <si>
    <t>3GNCJ7CE6HL170301</t>
  </si>
  <si>
    <t>8507/WV</t>
  </si>
  <si>
    <t>3708/XV</t>
  </si>
  <si>
    <t>8509/WV</t>
  </si>
  <si>
    <t>3GNCJ7EE7HL210222</t>
  </si>
  <si>
    <t>8524/WV</t>
  </si>
  <si>
    <t>3GNCJ7EEXHL157645</t>
  </si>
  <si>
    <t>8532/WV</t>
  </si>
  <si>
    <t>8556/WV</t>
  </si>
  <si>
    <t>3GNCJ7CE3HL138776</t>
  </si>
  <si>
    <t>8571/WV</t>
  </si>
  <si>
    <t>3735/XV</t>
  </si>
  <si>
    <t>8593/WV</t>
  </si>
  <si>
    <t>3767/XV</t>
  </si>
  <si>
    <t>8642/WV</t>
  </si>
  <si>
    <t>3GNCJ7CE9HL150253</t>
  </si>
  <si>
    <t>8650/WV</t>
  </si>
  <si>
    <t>3772/XV</t>
  </si>
  <si>
    <t>3GNCJ7CE6HL169312</t>
  </si>
  <si>
    <t>8651/WV</t>
  </si>
  <si>
    <t>3GNCJ7CE7HL167729</t>
  </si>
  <si>
    <t>8694/WV</t>
  </si>
  <si>
    <t>3GNCJ7CE5HL183069</t>
  </si>
  <si>
    <t>8723/WV</t>
  </si>
  <si>
    <t>3G1B85DMXHS502331</t>
  </si>
  <si>
    <t>8680/WV</t>
  </si>
  <si>
    <t>8661/WV</t>
  </si>
  <si>
    <t>93CCL80C3HB166273</t>
  </si>
  <si>
    <t>8689/WV</t>
  </si>
  <si>
    <t>Cuenta : 401425</t>
  </si>
  <si>
    <t>Descripción : S10 COLORADO</t>
  </si>
  <si>
    <t>1GCGT9EN0H1206987</t>
  </si>
  <si>
    <t>8683/WV</t>
  </si>
  <si>
    <t>Cuenta : 401436</t>
  </si>
  <si>
    <t>Descripción : EXPRESS CARGO VAN</t>
  </si>
  <si>
    <t>1GAZG9FG5G1309567</t>
  </si>
  <si>
    <t>8625/WV</t>
  </si>
  <si>
    <t>2GNAL9EK1H1543889</t>
  </si>
  <si>
    <t>8586/WV</t>
  </si>
  <si>
    <t>2GNAL9EK4H1568706</t>
  </si>
  <si>
    <t>8588/WV</t>
  </si>
  <si>
    <t>2GNAL9EK4H6188476</t>
  </si>
  <si>
    <t>8645/WV</t>
  </si>
  <si>
    <t>2GNAL9EK3H6268397</t>
  </si>
  <si>
    <t>8717/WV</t>
  </si>
  <si>
    <t>2GNAL9EK5H1549758</t>
  </si>
  <si>
    <t>8725/WV</t>
  </si>
  <si>
    <t>8456/WV</t>
  </si>
  <si>
    <t>3G1TB5CF7HL222627</t>
  </si>
  <si>
    <t>8582/WV</t>
  </si>
  <si>
    <t>3G1TB5CF0HL227104</t>
  </si>
  <si>
    <t>8665/WV</t>
  </si>
  <si>
    <t>3G1TB5CFXHL210827</t>
  </si>
  <si>
    <t>8666/WV</t>
  </si>
  <si>
    <t>8668/WV</t>
  </si>
  <si>
    <t>3G1TC5CF3HL238417</t>
  </si>
  <si>
    <t>8669/WV</t>
  </si>
  <si>
    <t>3G1TB5CF7HL218951</t>
  </si>
  <si>
    <t>8672/WV</t>
  </si>
  <si>
    <t>3G1TC5CF2HL237405</t>
  </si>
  <si>
    <t>8696/WV</t>
  </si>
  <si>
    <t>3G1J85CC3HS591339</t>
  </si>
  <si>
    <t>8647/WV</t>
  </si>
  <si>
    <t>8679/WV</t>
  </si>
  <si>
    <t>3G1J85CC9HS593774</t>
  </si>
  <si>
    <t>8690/WV</t>
  </si>
  <si>
    <t>Cuenta : 401454</t>
  </si>
  <si>
    <t>3GCUK9EJ7HG319100</t>
  </si>
  <si>
    <t>8585/WV</t>
  </si>
  <si>
    <t>8368/WV</t>
  </si>
  <si>
    <t>MA6CB6AD8HT032863</t>
  </si>
  <si>
    <t>8382/WV</t>
  </si>
  <si>
    <t>MA6CA6AD4HT035116</t>
  </si>
  <si>
    <t>8418/WV</t>
  </si>
  <si>
    <t>MA6CA6AD6HT035117</t>
  </si>
  <si>
    <t>8419/WV</t>
  </si>
  <si>
    <t>8421/WV</t>
  </si>
  <si>
    <t>8446/WV</t>
  </si>
  <si>
    <t>MA6CA6AD4HT034080</t>
  </si>
  <si>
    <t>8455/WV</t>
  </si>
  <si>
    <t>MA6CB6AD8HT032295</t>
  </si>
  <si>
    <t>8498/WV</t>
  </si>
  <si>
    <t>3702/XV</t>
  </si>
  <si>
    <t>8503/WV</t>
  </si>
  <si>
    <t>MA6CB6AD3HT037324</t>
  </si>
  <si>
    <t>8519/WV</t>
  </si>
  <si>
    <t>KL8CM6CA4HC757575</t>
  </si>
  <si>
    <t>8584/WV</t>
  </si>
  <si>
    <t>MA6CA6AD1HT041049</t>
  </si>
  <si>
    <t>8614/WV</t>
  </si>
  <si>
    <t>MA6CC6CD9HT025012</t>
  </si>
  <si>
    <t>8615/WV</t>
  </si>
  <si>
    <t>MA6CB6AD3HT039624</t>
  </si>
  <si>
    <t>8646/WV</t>
  </si>
  <si>
    <t>MA6CB6AD5HT042542</t>
  </si>
  <si>
    <t>8655/WV</t>
  </si>
  <si>
    <t>MA6CB6AD0HT036650</t>
  </si>
  <si>
    <t>8663/WV</t>
  </si>
  <si>
    <t>MA6CB6AD5HT039625</t>
  </si>
  <si>
    <t>8667/WV</t>
  </si>
  <si>
    <t>MA6CA6ADXHT037694</t>
  </si>
  <si>
    <t>8681/WV</t>
  </si>
  <si>
    <t>MA6CA6AD1HT041570</t>
  </si>
  <si>
    <t>8695/WV</t>
  </si>
  <si>
    <t>MA6CA6AD2HT043134</t>
  </si>
  <si>
    <t>8719/WV</t>
  </si>
  <si>
    <t>8589/WV</t>
  </si>
  <si>
    <t>3737/XV</t>
  </si>
  <si>
    <t>3GNCJ7EE2HL211147</t>
  </si>
  <si>
    <t>8599/WV</t>
  </si>
  <si>
    <t>3GNCJ7EE1HL225167</t>
  </si>
  <si>
    <t>8682/WV</t>
  </si>
  <si>
    <t>1704/WE</t>
  </si>
  <si>
    <t>2045/XE</t>
  </si>
  <si>
    <t>2046/XE</t>
  </si>
  <si>
    <t>2047/XE</t>
  </si>
  <si>
    <t>1707/WE</t>
  </si>
  <si>
    <t>1056-NCRE</t>
  </si>
  <si>
    <t>2048/XE</t>
  </si>
  <si>
    <t>1708/WE</t>
  </si>
  <si>
    <t>2050/XE</t>
  </si>
  <si>
    <t>2051/XE</t>
  </si>
  <si>
    <t>1057-NCRE</t>
  </si>
  <si>
    <t>2052/XE</t>
  </si>
  <si>
    <t>2053/XE</t>
  </si>
  <si>
    <t>1058-NCRE</t>
  </si>
  <si>
    <t>1710/WE</t>
  </si>
  <si>
    <t>2055/XE</t>
  </si>
  <si>
    <t>2061/XE</t>
  </si>
  <si>
    <t>1060-NCRE</t>
  </si>
  <si>
    <t>2063/XE</t>
  </si>
  <si>
    <t>1061-NCRE</t>
  </si>
  <si>
    <t>1718/WE</t>
  </si>
  <si>
    <t>2066/XE</t>
  </si>
  <si>
    <t>1723/WE</t>
  </si>
  <si>
    <t>2070/XE</t>
  </si>
  <si>
    <t>1062-NCRE</t>
  </si>
  <si>
    <t>1063-NCRE</t>
  </si>
  <si>
    <t>2073/XE</t>
  </si>
  <si>
    <t>1730/WE</t>
  </si>
  <si>
    <t>1731/WE</t>
  </si>
  <si>
    <t>2076/XE</t>
  </si>
  <si>
    <t>2077/XE</t>
  </si>
  <si>
    <t>2078/XE</t>
  </si>
  <si>
    <t>2079/XE</t>
  </si>
  <si>
    <t>1737/WE</t>
  </si>
  <si>
    <t>2080/XE</t>
  </si>
  <si>
    <t>2081/XE</t>
  </si>
  <si>
    <t>1743/WE</t>
  </si>
  <si>
    <t>2083/XE</t>
  </si>
  <si>
    <t>1744/WE</t>
  </si>
  <si>
    <t>1747/WE</t>
  </si>
  <si>
    <t>2086/XE</t>
  </si>
  <si>
    <t>1750/WE</t>
  </si>
  <si>
    <t>2088/XE</t>
  </si>
  <si>
    <t>1752/WE</t>
  </si>
  <si>
    <t>2089/XE</t>
  </si>
  <si>
    <t>1753/WE</t>
  </si>
  <si>
    <t>1068-NCRE</t>
  </si>
  <si>
    <t>2091/XE</t>
  </si>
  <si>
    <t>1756/WE</t>
  </si>
  <si>
    <t>2092/XE</t>
  </si>
  <si>
    <t>2093/XE</t>
  </si>
  <si>
    <t>2094/XE</t>
  </si>
  <si>
    <t>2095/XE</t>
  </si>
  <si>
    <t>2097/XE</t>
  </si>
  <si>
    <t>2099/XE</t>
  </si>
  <si>
    <t>1763/WE</t>
  </si>
  <si>
    <t>2100/XE</t>
  </si>
  <si>
    <t>2101/XE</t>
  </si>
  <si>
    <t>2102/XE</t>
  </si>
  <si>
    <t>1772/WE</t>
  </si>
  <si>
    <t>1070-NCRE</t>
  </si>
  <si>
    <t>2106/XE</t>
  </si>
  <si>
    <t>1773/WE</t>
  </si>
  <si>
    <t>1776/WE</t>
  </si>
  <si>
    <t>2107/XE</t>
  </si>
  <si>
    <t>2114/XE</t>
  </si>
  <si>
    <t>1072-NCRE</t>
  </si>
  <si>
    <t>2115/XE</t>
  </si>
  <si>
    <t>1076-NCRE</t>
  </si>
  <si>
    <t>1077-NCRE</t>
  </si>
  <si>
    <t>1792/WE</t>
  </si>
  <si>
    <t>2117/XE</t>
  </si>
  <si>
    <t>1797/WE</t>
  </si>
  <si>
    <t>1084-NCRE</t>
  </si>
  <si>
    <t>1085-NCRE</t>
  </si>
  <si>
    <t>1801/WE</t>
  </si>
  <si>
    <t>2119/XE</t>
  </si>
  <si>
    <t>2121/XE</t>
  </si>
  <si>
    <t>2122/XE</t>
  </si>
  <si>
    <t>2123/XE</t>
  </si>
  <si>
    <t>2126/XE</t>
  </si>
  <si>
    <t>2127/XE</t>
  </si>
  <si>
    <t>1811/WE</t>
  </si>
  <si>
    <t>2130/XE</t>
  </si>
  <si>
    <t>1812/WE</t>
  </si>
  <si>
    <t>2131/XE</t>
  </si>
  <si>
    <t>1087-NCRE</t>
  </si>
  <si>
    <t>1814/WE</t>
  </si>
  <si>
    <t>2133/XE</t>
  </si>
  <si>
    <t>2134/XE</t>
  </si>
  <si>
    <t>2135/XE</t>
  </si>
  <si>
    <t>2136/XE</t>
  </si>
  <si>
    <t>2137/XE</t>
  </si>
  <si>
    <t>1092-NCRE</t>
  </si>
  <si>
    <t>2139/XE</t>
  </si>
  <si>
    <t>2141/XE</t>
  </si>
  <si>
    <t>1820/WE</t>
  </si>
  <si>
    <t>2142/XE</t>
  </si>
  <si>
    <t>2144/XE</t>
  </si>
  <si>
    <t>2145/XE</t>
  </si>
  <si>
    <t>2146/XE</t>
  </si>
  <si>
    <t>1824/WE</t>
  </si>
  <si>
    <t>2147/XE</t>
  </si>
  <si>
    <t>2148/XE</t>
  </si>
  <si>
    <t>1097-NCRE</t>
  </si>
  <si>
    <t>1098-NCRE</t>
  </si>
  <si>
    <t>1828/WE</t>
  </si>
  <si>
    <t>2151/XE</t>
  </si>
  <si>
    <t>1099-NCRE</t>
  </si>
  <si>
    <t>1100-NCRE</t>
  </si>
  <si>
    <t>1101-NCRE</t>
  </si>
  <si>
    <t>1102-NCRE</t>
  </si>
  <si>
    <t>1103-NCRE</t>
  </si>
  <si>
    <t>1104-NCRE</t>
  </si>
  <si>
    <t>1105-NCRE</t>
  </si>
  <si>
    <t>1106-NCRE</t>
  </si>
  <si>
    <t>1108-NCRE</t>
  </si>
  <si>
    <t>1109-NCRE</t>
  </si>
  <si>
    <t>1110-NCRE</t>
  </si>
  <si>
    <t>1112-NCRE</t>
  </si>
  <si>
    <t>1113-NCRE</t>
  </si>
  <si>
    <t>2155/XE</t>
  </si>
  <si>
    <t>1114-NCRE</t>
  </si>
  <si>
    <t>1115-NCRE</t>
  </si>
  <si>
    <t>1117-NCRE</t>
  </si>
  <si>
    <t>1118-NCRE</t>
  </si>
  <si>
    <t>1119-NCRE</t>
  </si>
  <si>
    <t>1121-NCRE</t>
  </si>
  <si>
    <t>2156/XE</t>
  </si>
  <si>
    <t>2157/XE</t>
  </si>
  <si>
    <t>2158/XE</t>
  </si>
  <si>
    <t>1122-NCRE</t>
  </si>
  <si>
    <t>2159/XE</t>
  </si>
  <si>
    <t>1123-NCRE</t>
  </si>
  <si>
    <t>2160/XE</t>
  </si>
  <si>
    <t>1125-NCRE</t>
  </si>
  <si>
    <t>1126-NCRE</t>
  </si>
  <si>
    <t>1833/WE</t>
  </si>
  <si>
    <t>2161/XE</t>
  </si>
  <si>
    <t>1127-NCRE</t>
  </si>
  <si>
    <t>2162/XE</t>
  </si>
  <si>
    <t>1837/WE</t>
  </si>
  <si>
    <t>1839/WE</t>
  </si>
  <si>
    <t>2164/XE</t>
  </si>
  <si>
    <t>1844/WE</t>
  </si>
  <si>
    <t>2167/XE</t>
  </si>
  <si>
    <t>1845/WE</t>
  </si>
  <si>
    <t>2169/XE</t>
  </si>
  <si>
    <t>1848/WE</t>
  </si>
  <si>
    <t>1137-NCRE</t>
  </si>
  <si>
    <t>2170/XE</t>
  </si>
  <si>
    <t>1849/WE</t>
  </si>
  <si>
    <t>1067-NCRE</t>
  </si>
  <si>
    <t>1096-NCRE</t>
  </si>
  <si>
    <t>2044/XE</t>
  </si>
  <si>
    <t>1705/WE</t>
  </si>
  <si>
    <t>1706/WE</t>
  </si>
  <si>
    <t>1948-NWD</t>
  </si>
  <si>
    <t>2049/XE</t>
  </si>
  <si>
    <t>1950-NWD</t>
  </si>
  <si>
    <t>1709/WE</t>
  </si>
  <si>
    <t>2054/XE</t>
  </si>
  <si>
    <t>1711/WE</t>
  </si>
  <si>
    <t>2056/XE</t>
  </si>
  <si>
    <t>1712/WE</t>
  </si>
  <si>
    <t>2057/XE</t>
  </si>
  <si>
    <t>1713/WE</t>
  </si>
  <si>
    <t>2058/XE</t>
  </si>
  <si>
    <t>1714/WE</t>
  </si>
  <si>
    <t>2059/XE</t>
  </si>
  <si>
    <t>2060/XE</t>
  </si>
  <si>
    <t>1715/WE</t>
  </si>
  <si>
    <t>2062/XE</t>
  </si>
  <si>
    <t>1716/WE</t>
  </si>
  <si>
    <t>2064/XE</t>
  </si>
  <si>
    <t>2065/XE</t>
  </si>
  <si>
    <t>1717/WE</t>
  </si>
  <si>
    <t>1719/WE</t>
  </si>
  <si>
    <t>2067/XE</t>
  </si>
  <si>
    <t>1720/WE</t>
  </si>
  <si>
    <t>2068/XE</t>
  </si>
  <si>
    <t>1721/WE</t>
  </si>
  <si>
    <t>2069/XE</t>
  </si>
  <si>
    <t>1722/WE</t>
  </si>
  <si>
    <t>1724/WE</t>
  </si>
  <si>
    <t>1725/WE</t>
  </si>
  <si>
    <t>1726/WE</t>
  </si>
  <si>
    <t>2071/XE</t>
  </si>
  <si>
    <t>1727/WE</t>
  </si>
  <si>
    <t>2072/XE</t>
  </si>
  <si>
    <t>1728/WE</t>
  </si>
  <si>
    <t>1729/WE</t>
  </si>
  <si>
    <t>2074/XE</t>
  </si>
  <si>
    <t>2075/XE</t>
  </si>
  <si>
    <t>1732/WE</t>
  </si>
  <si>
    <t>1733/WE</t>
  </si>
  <si>
    <t>1734/WE</t>
  </si>
  <si>
    <t>1735/WE</t>
  </si>
  <si>
    <t>1736/WE</t>
  </si>
  <si>
    <t>1738/WE</t>
  </si>
  <si>
    <t>1739/WE</t>
  </si>
  <si>
    <t>1740/WE</t>
  </si>
  <si>
    <t>1741/WE</t>
  </si>
  <si>
    <t>2082/XE</t>
  </si>
  <si>
    <t>1742/WE</t>
  </si>
  <si>
    <t>1745/WE</t>
  </si>
  <si>
    <t>2084/XE</t>
  </si>
  <si>
    <t>1746/WE</t>
  </si>
  <si>
    <t>2085/XE</t>
  </si>
  <si>
    <t>1748/WE</t>
  </si>
  <si>
    <t>1749/WE</t>
  </si>
  <si>
    <t>2087/XE</t>
  </si>
  <si>
    <t>1751/WE</t>
  </si>
  <si>
    <t>1957-NWD</t>
  </si>
  <si>
    <t>1754/WE</t>
  </si>
  <si>
    <t>1755/WE</t>
  </si>
  <si>
    <t>2090/XE</t>
  </si>
  <si>
    <t>1963-NWD</t>
  </si>
  <si>
    <t>1757/WE</t>
  </si>
  <si>
    <t>1758/WE</t>
  </si>
  <si>
    <t>1759/WE</t>
  </si>
  <si>
    <t>2096/XE</t>
  </si>
  <si>
    <t>1760/WE</t>
  </si>
  <si>
    <t>1964-NWD</t>
  </si>
  <si>
    <t>1761/WE</t>
  </si>
  <si>
    <t>2098/XE</t>
  </si>
  <si>
    <t>1762/WE</t>
  </si>
  <si>
    <t>1764/WE</t>
  </si>
  <si>
    <t>1765/WE</t>
  </si>
  <si>
    <t>1766/WE</t>
  </si>
  <si>
    <t>1767/WE</t>
  </si>
  <si>
    <t>1768/WE</t>
  </si>
  <si>
    <t>2103/XE</t>
  </si>
  <si>
    <t>1769/WE</t>
  </si>
  <si>
    <t>2104/XE</t>
  </si>
  <si>
    <t>2105/XE</t>
  </si>
  <si>
    <t>1770/WE</t>
  </si>
  <si>
    <t>1771/WE</t>
  </si>
  <si>
    <t>1774/WE</t>
  </si>
  <si>
    <t>1775/WE</t>
  </si>
  <si>
    <t>2108/XE</t>
  </si>
  <si>
    <t>1777/WE</t>
  </si>
  <si>
    <t>1778/WE</t>
  </si>
  <si>
    <t>2109/XE</t>
  </si>
  <si>
    <t>1779/WE</t>
  </si>
  <si>
    <t>1780/WE</t>
  </si>
  <si>
    <t>2110/XE</t>
  </si>
  <si>
    <t>1781/WE</t>
  </si>
  <si>
    <t>1782/WE</t>
  </si>
  <si>
    <t>1783/WE</t>
  </si>
  <si>
    <t>2111/XE</t>
  </si>
  <si>
    <t>2112/XE</t>
  </si>
  <si>
    <t>1784/WE</t>
  </si>
  <si>
    <t>2113/XE</t>
  </si>
  <si>
    <t>1785/WE</t>
  </si>
  <si>
    <t>1786/WE</t>
  </si>
  <si>
    <t>1787/WE</t>
  </si>
  <si>
    <t>1788/WE</t>
  </si>
  <si>
    <t>1789/WE</t>
  </si>
  <si>
    <t>1790/WE</t>
  </si>
  <si>
    <t>1791/WE</t>
  </si>
  <si>
    <t>2116/XE</t>
  </si>
  <si>
    <t>1793/WE</t>
  </si>
  <si>
    <t>1794/WE</t>
  </si>
  <si>
    <t>2118/XE</t>
  </si>
  <si>
    <t>1795/WE</t>
  </si>
  <si>
    <t>1796/WE</t>
  </si>
  <si>
    <t>1798/WE</t>
  </si>
  <si>
    <t>1799/WE</t>
  </si>
  <si>
    <t>1800/WE</t>
  </si>
  <si>
    <t>1803/WE</t>
  </si>
  <si>
    <t>1804/WE</t>
  </si>
  <si>
    <t>1805/WE</t>
  </si>
  <si>
    <t>1806/WE</t>
  </si>
  <si>
    <t>2124/XE</t>
  </si>
  <si>
    <t>1807/WE</t>
  </si>
  <si>
    <t>1808/WE</t>
  </si>
  <si>
    <t>1809/WE</t>
  </si>
  <si>
    <t>1810/WE</t>
  </si>
  <si>
    <t>2128/XE</t>
  </si>
  <si>
    <t>2129/XE</t>
  </si>
  <si>
    <t>1813/WE</t>
  </si>
  <si>
    <t>2132/XE</t>
  </si>
  <si>
    <t>1815/WE</t>
  </si>
  <si>
    <t>1816/WE</t>
  </si>
  <si>
    <t>1817/WE</t>
  </si>
  <si>
    <t>2138/XE</t>
  </si>
  <si>
    <t>2140/XE</t>
  </si>
  <si>
    <t>1818/WE</t>
  </si>
  <si>
    <t>1972-NWD</t>
  </si>
  <si>
    <t>1819/WE</t>
  </si>
  <si>
    <t>2143/XE</t>
  </si>
  <si>
    <t>1821/WE</t>
  </si>
  <si>
    <t>1822/WE</t>
  </si>
  <si>
    <t>1823/WE</t>
  </si>
  <si>
    <t>1825/WE</t>
  </si>
  <si>
    <t>1826/WE</t>
  </si>
  <si>
    <t>2149/XE</t>
  </si>
  <si>
    <t>1827/WE</t>
  </si>
  <si>
    <t>2150/XE</t>
  </si>
  <si>
    <t>2152/XE</t>
  </si>
  <si>
    <t>2153/XE</t>
  </si>
  <si>
    <t>1829/WE</t>
  </si>
  <si>
    <t>2154/XE</t>
  </si>
  <si>
    <t>1830/WE</t>
  </si>
  <si>
    <t>1831/WE</t>
  </si>
  <si>
    <t>1832/WE</t>
  </si>
  <si>
    <t>1834/WE</t>
  </si>
  <si>
    <t>1835/WE</t>
  </si>
  <si>
    <t>1836/WE</t>
  </si>
  <si>
    <t>2031-NWD</t>
  </si>
  <si>
    <t>1838/WE</t>
  </si>
  <si>
    <t>2163/XE</t>
  </si>
  <si>
    <t>1840/WE</t>
  </si>
  <si>
    <t>2165/XE</t>
  </si>
  <si>
    <t>1841/WE</t>
  </si>
  <si>
    <t>1842/WE</t>
  </si>
  <si>
    <t>2166/XE</t>
  </si>
  <si>
    <t>1843/WE</t>
  </si>
  <si>
    <t>2168/XE</t>
  </si>
  <si>
    <t>1846/WE</t>
  </si>
  <si>
    <t>1847/WE</t>
  </si>
  <si>
    <t>2171/XE</t>
  </si>
  <si>
    <t>1073/WO</t>
  </si>
  <si>
    <t>1074/WO</t>
  </si>
  <si>
    <t>473/XO</t>
  </si>
  <si>
    <t>1075/WO</t>
  </si>
  <si>
    <t>474/XO</t>
  </si>
  <si>
    <t>1076/WO</t>
  </si>
  <si>
    <t>475/XO</t>
  </si>
  <si>
    <t>1077/WO</t>
  </si>
  <si>
    <t>1078/WO</t>
  </si>
  <si>
    <t>1079/WO</t>
  </si>
  <si>
    <t>1080/WO</t>
  </si>
  <si>
    <t>476/XO</t>
  </si>
  <si>
    <t>1081/WO</t>
  </si>
  <si>
    <t>1082/WO</t>
  </si>
  <si>
    <t>1083/WO</t>
  </si>
  <si>
    <t>1084/WO</t>
  </si>
  <si>
    <t>1085/WO</t>
  </si>
  <si>
    <t>477/XO</t>
  </si>
  <si>
    <t>1086/WO</t>
  </si>
  <si>
    <t>478/XO</t>
  </si>
  <si>
    <t>1087/WO</t>
  </si>
  <si>
    <t>479/XO</t>
  </si>
  <si>
    <t>1088/WO</t>
  </si>
  <si>
    <t>1089/WO</t>
  </si>
  <si>
    <t>1090/WO</t>
  </si>
  <si>
    <t>1091/WO</t>
  </si>
  <si>
    <t>480/XO</t>
  </si>
  <si>
    <t>1092/WO</t>
  </si>
  <si>
    <t>481/XO</t>
  </si>
  <si>
    <t>1093/WO</t>
  </si>
  <si>
    <t>1094/WO</t>
  </si>
  <si>
    <t>1095/WO</t>
  </si>
  <si>
    <t>1096/WO</t>
  </si>
  <si>
    <t>482/XO</t>
  </si>
  <si>
    <t>1097/WO</t>
  </si>
  <si>
    <t>483/XO</t>
  </si>
  <si>
    <t>1098/WO</t>
  </si>
  <si>
    <t>1099/WO</t>
  </si>
  <si>
    <t>484/XO</t>
  </si>
  <si>
    <t>1100/WO</t>
  </si>
  <si>
    <t>1101/WO</t>
  </si>
  <si>
    <t>1102/WO</t>
  </si>
  <si>
    <t>485/XO</t>
  </si>
  <si>
    <t>1103/WO</t>
  </si>
  <si>
    <t>1104/WO</t>
  </si>
  <si>
    <t>1105/WO</t>
  </si>
  <si>
    <t>486/XO</t>
  </si>
  <si>
    <t>1106/WO</t>
  </si>
  <si>
    <t>487/XO</t>
  </si>
  <si>
    <t>1107/WO</t>
  </si>
  <si>
    <t>1108/WO</t>
  </si>
  <si>
    <t>1109/WO</t>
  </si>
  <si>
    <t>488/XO</t>
  </si>
  <si>
    <t>489/XO</t>
  </si>
  <si>
    <t>1110/WO</t>
  </si>
  <si>
    <t>490/XO</t>
  </si>
  <si>
    <t>1111/WO</t>
  </si>
  <si>
    <t>1112/WO</t>
  </si>
  <si>
    <t>1113/WO</t>
  </si>
  <si>
    <t>491/XO</t>
  </si>
  <si>
    <t>1114/WO</t>
  </si>
  <si>
    <t>1115/WO</t>
  </si>
  <si>
    <t>492/XO</t>
  </si>
  <si>
    <t>1116/WO</t>
  </si>
  <si>
    <t>1117/WO</t>
  </si>
  <si>
    <t>493/XO</t>
  </si>
  <si>
    <t>1118/WO</t>
  </si>
  <si>
    <t>1119/WO</t>
  </si>
  <si>
    <t>494/XO</t>
  </si>
  <si>
    <t>1120/WO</t>
  </si>
  <si>
    <t>1121/WO</t>
  </si>
  <si>
    <t>495/XO</t>
  </si>
  <si>
    <t>1122/WO</t>
  </si>
  <si>
    <t>1123/WO</t>
  </si>
  <si>
    <t>496/XO</t>
  </si>
  <si>
    <t>1124/WO</t>
  </si>
  <si>
    <t>1125/WO</t>
  </si>
  <si>
    <t>497/XO</t>
  </si>
  <si>
    <t>1126/WO</t>
  </si>
  <si>
    <t>498/XO</t>
  </si>
  <si>
    <t>499/XO</t>
  </si>
  <si>
    <t>1127/WO</t>
  </si>
  <si>
    <t>1128/WO</t>
  </si>
  <si>
    <t>500/XO</t>
  </si>
  <si>
    <t>1129/WO</t>
  </si>
  <si>
    <t>501/XO</t>
  </si>
  <si>
    <t>1130/WO</t>
  </si>
  <si>
    <t>502/XO</t>
  </si>
  <si>
    <t>1131/WO</t>
  </si>
  <si>
    <t>1132/WO</t>
  </si>
  <si>
    <t>1133/WO</t>
  </si>
  <si>
    <t>503/XO</t>
  </si>
  <si>
    <t>1134/WO</t>
  </si>
  <si>
    <t>1135/WO</t>
  </si>
  <si>
    <t>1136/WO</t>
  </si>
  <si>
    <t>1137/WO</t>
  </si>
  <si>
    <t>1138/WO</t>
  </si>
  <si>
    <t>504/XO</t>
  </si>
  <si>
    <t>1139/WO</t>
  </si>
  <si>
    <t>1140/WO</t>
  </si>
  <si>
    <t>1141/WO</t>
  </si>
  <si>
    <t>505/XO</t>
  </si>
  <si>
    <t>506/XO</t>
  </si>
  <si>
    <t>1142/WO</t>
  </si>
  <si>
    <t>VENTAS NUEVOS INTERCAMBIO</t>
  </si>
  <si>
    <t>Auxiliar Ventas Marzo 2017</t>
  </si>
  <si>
    <t>3G1B85DM5HS556264</t>
  </si>
  <si>
    <t>8752/WV</t>
  </si>
  <si>
    <t>3811/XV</t>
  </si>
  <si>
    <t>8754/WV</t>
  </si>
  <si>
    <t>8791/WV</t>
  </si>
  <si>
    <t>3833/XV</t>
  </si>
  <si>
    <t>8811/WV</t>
  </si>
  <si>
    <t>3G1B85DM8HS502232</t>
  </si>
  <si>
    <t>8834/WV</t>
  </si>
  <si>
    <t>3851/XV</t>
  </si>
  <si>
    <t>8856/WV</t>
  </si>
  <si>
    <t>3853/XV</t>
  </si>
  <si>
    <t>3G1B85DM6HS503346</t>
  </si>
  <si>
    <t>8860/WV</t>
  </si>
  <si>
    <t>3854/XV</t>
  </si>
  <si>
    <t>3G1B85DM4HS537561</t>
  </si>
  <si>
    <t>8861/WV</t>
  </si>
  <si>
    <t>3G1B85DM5HS502916</t>
  </si>
  <si>
    <t>8863/WV</t>
  </si>
  <si>
    <t>3G1B85DM9HS502756</t>
  </si>
  <si>
    <t>8885/WV</t>
  </si>
  <si>
    <t>3G1B85DM1HS501858</t>
  </si>
  <si>
    <t>8928/WV</t>
  </si>
  <si>
    <t>3G1B85EM0HS503826</t>
  </si>
  <si>
    <t>8931/WV</t>
  </si>
  <si>
    <t>3882/XV</t>
  </si>
  <si>
    <t>8932/WV</t>
  </si>
  <si>
    <t>3G1B85DM9HS554677</t>
  </si>
  <si>
    <t>8933/WV</t>
  </si>
  <si>
    <t>3G1B85EM7HS516329</t>
  </si>
  <si>
    <t>8955/WV</t>
  </si>
  <si>
    <t>3895/XV</t>
  </si>
  <si>
    <t>8967/WV</t>
  </si>
  <si>
    <t>3897/XV</t>
  </si>
  <si>
    <t>8970/WV</t>
  </si>
  <si>
    <t>8972/WV</t>
  </si>
  <si>
    <t>3G1B85DM5HS522065</t>
  </si>
  <si>
    <t>8974/WV</t>
  </si>
  <si>
    <t>8773/WV</t>
  </si>
  <si>
    <t>93CCL80C6HB166056</t>
  </si>
  <si>
    <t>8775/WV</t>
  </si>
  <si>
    <t>93CCL80CXHB158591</t>
  </si>
  <si>
    <t>8787/WV</t>
  </si>
  <si>
    <t>93CCL80C9HB162969</t>
  </si>
  <si>
    <t>8795/WV</t>
  </si>
  <si>
    <t>3828/XV</t>
  </si>
  <si>
    <t>8798/WV</t>
  </si>
  <si>
    <t>93CCL80C3HB162868</t>
  </si>
  <si>
    <t>8806/WV</t>
  </si>
  <si>
    <t>93CCL80CXHB171650</t>
  </si>
  <si>
    <t>8817/WV</t>
  </si>
  <si>
    <t>93CCL80C5HB133338</t>
  </si>
  <si>
    <t>8820/WV</t>
  </si>
  <si>
    <t>3843/XV</t>
  </si>
  <si>
    <t>8841/WV</t>
  </si>
  <si>
    <t>93CCL80C9HB171459</t>
  </si>
  <si>
    <t>8847/WV</t>
  </si>
  <si>
    <t>3846/XV</t>
  </si>
  <si>
    <t>8851/WV</t>
  </si>
  <si>
    <t>3855/XV</t>
  </si>
  <si>
    <t>93CCL80CXHB171356</t>
  </si>
  <si>
    <t>8937/WV</t>
  </si>
  <si>
    <t>93CCL80C8HB169329</t>
  </si>
  <si>
    <t>8943/WV</t>
  </si>
  <si>
    <t>93CCL80C5HB145635</t>
  </si>
  <si>
    <t>8945/WV</t>
  </si>
  <si>
    <t>93CCL80C6HB134790</t>
  </si>
  <si>
    <t>8946/WV</t>
  </si>
  <si>
    <t>3891/XV</t>
  </si>
  <si>
    <t>8957/WV</t>
  </si>
  <si>
    <t>1GCGT9EN5H1189622</t>
  </si>
  <si>
    <t>8779/WV</t>
  </si>
  <si>
    <t>3824/XV</t>
  </si>
  <si>
    <t>8793/WV</t>
  </si>
  <si>
    <t>3825/XV</t>
  </si>
  <si>
    <t>8794/WV</t>
  </si>
  <si>
    <t>1GCRC9EC8HZ231239</t>
  </si>
  <si>
    <t>8882/WV</t>
  </si>
  <si>
    <t>1138-NCRE</t>
  </si>
  <si>
    <t>2033-NWD</t>
  </si>
  <si>
    <t>1GNSC8KC6HR205083</t>
  </si>
  <si>
    <t>8747/WV</t>
  </si>
  <si>
    <t>93C148VG3HC443420</t>
  </si>
  <si>
    <t>8832/WV</t>
  </si>
  <si>
    <t>93C148VG3HC442638</t>
  </si>
  <si>
    <t>8843/WV</t>
  </si>
  <si>
    <t>3808/XV</t>
  </si>
  <si>
    <t>8744/WV</t>
  </si>
  <si>
    <t>8751/WV</t>
  </si>
  <si>
    <t>2GNAL9EK8H6269139</t>
  </si>
  <si>
    <t>8765/WV</t>
  </si>
  <si>
    <t>8784/WV</t>
  </si>
  <si>
    <t>2GNAL9EK1H6158724</t>
  </si>
  <si>
    <t>8802/WV</t>
  </si>
  <si>
    <t>3835/XV</t>
  </si>
  <si>
    <t>2GNAL9EK1H1564449</t>
  </si>
  <si>
    <t>8814/WV</t>
  </si>
  <si>
    <t>8884/WV</t>
  </si>
  <si>
    <t>8897/WV</t>
  </si>
  <si>
    <t>2GNAL9EK4H1544325</t>
  </si>
  <si>
    <t>8900/WV</t>
  </si>
  <si>
    <t>3871/XV</t>
  </si>
  <si>
    <t>8901/WV</t>
  </si>
  <si>
    <t>3874/XV</t>
  </si>
  <si>
    <t>8911/WV</t>
  </si>
  <si>
    <t>2GNAL9EK7H6181120</t>
  </si>
  <si>
    <t>8925/WV</t>
  </si>
  <si>
    <t>3880/XV</t>
  </si>
  <si>
    <t>8930/WV</t>
  </si>
  <si>
    <t>2GNAL9EK0H1573319</t>
  </si>
  <si>
    <t>8956/WV</t>
  </si>
  <si>
    <t>3899/XV</t>
  </si>
  <si>
    <t>8973/WV</t>
  </si>
  <si>
    <t>2GNAL9EK2H1576576</t>
  </si>
  <si>
    <t>8980/WV</t>
  </si>
  <si>
    <t>3G1TA5CF0HL238705</t>
  </si>
  <si>
    <t>8734/WV</t>
  </si>
  <si>
    <t>3803/XV</t>
  </si>
  <si>
    <t>8735/WV</t>
  </si>
  <si>
    <t>3805/XV</t>
  </si>
  <si>
    <t>8737/WV</t>
  </si>
  <si>
    <t>3G1TB5CF4HL218034</t>
  </si>
  <si>
    <t>8738/WV</t>
  </si>
  <si>
    <t>3807/XV</t>
  </si>
  <si>
    <t>3G1TB5CF2HL208795</t>
  </si>
  <si>
    <t>8741/WV</t>
  </si>
  <si>
    <t>3G1TC5CF9HL239278</t>
  </si>
  <si>
    <t>8746/WV</t>
  </si>
  <si>
    <t>3G1TB5CF2HL223717</t>
  </si>
  <si>
    <t>8748/WV</t>
  </si>
  <si>
    <t>3809/XV</t>
  </si>
  <si>
    <t>3812/XV</t>
  </si>
  <si>
    <t>3G1TC5CF7HL193448</t>
  </si>
  <si>
    <t>8757/WV</t>
  </si>
  <si>
    <t>3G1TA5CF0HL206370</t>
  </si>
  <si>
    <t>8761/WV</t>
  </si>
  <si>
    <t>3814/XV</t>
  </si>
  <si>
    <t>8762/WV</t>
  </si>
  <si>
    <t>3817/XV</t>
  </si>
  <si>
    <t>3G1TB5CF1HL223143</t>
  </si>
  <si>
    <t>8767/WV</t>
  </si>
  <si>
    <t>3821/XV</t>
  </si>
  <si>
    <t>8777/WV</t>
  </si>
  <si>
    <t>3822/XV</t>
  </si>
  <si>
    <t>8785/WV</t>
  </si>
  <si>
    <t>3823/XV</t>
  </si>
  <si>
    <t>8790/WV</t>
  </si>
  <si>
    <t>8792/WV</t>
  </si>
  <si>
    <t>3826/XV</t>
  </si>
  <si>
    <t>8796/WV</t>
  </si>
  <si>
    <t>3827/XV</t>
  </si>
  <si>
    <t>3G1TC5CF0HL240819</t>
  </si>
  <si>
    <t>8797/WV</t>
  </si>
  <si>
    <t>3831/XV</t>
  </si>
  <si>
    <t>3G1TB5CF3HL223788</t>
  </si>
  <si>
    <t>8803/WV</t>
  </si>
  <si>
    <t>3G1TB5CF2HL228500</t>
  </si>
  <si>
    <t>8804/WV</t>
  </si>
  <si>
    <t>8809/WV</t>
  </si>
  <si>
    <t>3G1TB5CF4HL222021</t>
  </si>
  <si>
    <t>8812/WV</t>
  </si>
  <si>
    <t>3G1TA5CF2HL238284</t>
  </si>
  <si>
    <t>8807/WV</t>
  </si>
  <si>
    <t>3G1TA5CF9HL194476</t>
  </si>
  <si>
    <t>8821/WV</t>
  </si>
  <si>
    <t>3G1TA5CF8HL202261</t>
  </si>
  <si>
    <t>8826/WV</t>
  </si>
  <si>
    <t>8837/WV</t>
  </si>
  <si>
    <t>3G1TB5CF8HL223169</t>
  </si>
  <si>
    <t>8838/WV</t>
  </si>
  <si>
    <t>3G1TA5CF2HL205706</t>
  </si>
  <si>
    <t>8842/WV</t>
  </si>
  <si>
    <t>3G1TB5CF5HL223212</t>
  </si>
  <si>
    <t>8846/WV</t>
  </si>
  <si>
    <t>3844/XV</t>
  </si>
  <si>
    <t>3G1TB5CF2HL227525</t>
  </si>
  <si>
    <t>8853/WV</t>
  </si>
  <si>
    <t>3850/XV</t>
  </si>
  <si>
    <t>3G1TC5CF5HL245580</t>
  </si>
  <si>
    <t>8857/WV</t>
  </si>
  <si>
    <t>3G1TB5CF5HL243685</t>
  </si>
  <si>
    <t>8858/WV</t>
  </si>
  <si>
    <t>3857/XV</t>
  </si>
  <si>
    <t>8866/WV</t>
  </si>
  <si>
    <t>3860/XV</t>
  </si>
  <si>
    <t>3G1TA5CF0HL212007</t>
  </si>
  <si>
    <t>8873/WV</t>
  </si>
  <si>
    <t>3863/XV</t>
  </si>
  <si>
    <t>8875/WV</t>
  </si>
  <si>
    <t>8876/WV</t>
  </si>
  <si>
    <t>3866/XV</t>
  </si>
  <si>
    <t>8883/WV</t>
  </si>
  <si>
    <t>3867/XV</t>
  </si>
  <si>
    <t>8889/WV</t>
  </si>
  <si>
    <t>3G1TA5CF8HL205435</t>
  </si>
  <si>
    <t>8896/WV</t>
  </si>
  <si>
    <t>3G1TB5CF9HL225397</t>
  </si>
  <si>
    <t>8898/WV</t>
  </si>
  <si>
    <t>8910/WV</t>
  </si>
  <si>
    <t>3G1TB5CFXHL218684</t>
  </si>
  <si>
    <t>8914/WV</t>
  </si>
  <si>
    <t>3883/XV</t>
  </si>
  <si>
    <t>8935/WV</t>
  </si>
  <si>
    <t>3G1TB5CF0HL238748</t>
  </si>
  <si>
    <t>8936/WV</t>
  </si>
  <si>
    <t>3G1TA5AFXHL233899</t>
  </si>
  <si>
    <t>8942/WV</t>
  </si>
  <si>
    <t>3886/XV</t>
  </si>
  <si>
    <t>8944/WV</t>
  </si>
  <si>
    <t>3G1TA5CF3HL194795</t>
  </si>
  <si>
    <t>8951/WV</t>
  </si>
  <si>
    <t>3G1TB5CF7HL218660</t>
  </si>
  <si>
    <t>8975/WV</t>
  </si>
  <si>
    <t>3G1J85CC2HS589422</t>
  </si>
  <si>
    <t>8740/WV</t>
  </si>
  <si>
    <t>3818/XV</t>
  </si>
  <si>
    <t>8772/WV</t>
  </si>
  <si>
    <t>3G1J85CC5HS596185</t>
  </si>
  <si>
    <t>8776/WV</t>
  </si>
  <si>
    <t>3G1J85CC8HS597783</t>
  </si>
  <si>
    <t>8813/WV</t>
  </si>
  <si>
    <t>3G1J85CCXHS596165</t>
  </si>
  <si>
    <t>8819/WV</t>
  </si>
  <si>
    <t>3G1J85CC3HS584178</t>
  </si>
  <si>
    <t>8822/WV</t>
  </si>
  <si>
    <t>3837/XV</t>
  </si>
  <si>
    <t>3G1J85CC4HS593519</t>
  </si>
  <si>
    <t>8823/WV</t>
  </si>
  <si>
    <t>3G1J85CC8HS590431</t>
  </si>
  <si>
    <t>8829/WV</t>
  </si>
  <si>
    <t>3840/XV</t>
  </si>
  <si>
    <t>3G1J85CC4HS583265</t>
  </si>
  <si>
    <t>8831/WV</t>
  </si>
  <si>
    <t>3G1J85CCXHS597400</t>
  </si>
  <si>
    <t>8848/WV</t>
  </si>
  <si>
    <t>8855/WV</t>
  </si>
  <si>
    <t>3G1J85CC8HS590980</t>
  </si>
  <si>
    <t>8870/WV</t>
  </si>
  <si>
    <t>8871/WV</t>
  </si>
  <si>
    <t>3861/XV</t>
  </si>
  <si>
    <t>8872/WV</t>
  </si>
  <si>
    <t>3G1J85CC2HS598136</t>
  </si>
  <si>
    <t>8881/WV</t>
  </si>
  <si>
    <t>3869/XV</t>
  </si>
  <si>
    <t>8917/WV</t>
  </si>
  <si>
    <t>3G1J85CC7HS591652</t>
  </si>
  <si>
    <t>8919/WV</t>
  </si>
  <si>
    <t>3877/XV</t>
  </si>
  <si>
    <t>8920/WV</t>
  </si>
  <si>
    <t>3G1J85CC8HS593975</t>
  </si>
  <si>
    <t>8934/WV</t>
  </si>
  <si>
    <t>3888/XV</t>
  </si>
  <si>
    <t>8948/WV</t>
  </si>
  <si>
    <t>3G1J85CC1HS593994</t>
  </si>
  <si>
    <t>8953/WV</t>
  </si>
  <si>
    <t>3892/XV</t>
  </si>
  <si>
    <t>8960/WV</t>
  </si>
  <si>
    <t>3G1J85CC7HS595992</t>
  </si>
  <si>
    <t>8976/WV</t>
  </si>
  <si>
    <t>3G1J85CC6HS590797</t>
  </si>
  <si>
    <t>8977/WV</t>
  </si>
  <si>
    <t>3GCUK9EC0HG311065</t>
  </si>
  <si>
    <t>8755/WV</t>
  </si>
  <si>
    <t>3GCUK9EJ5HG338082</t>
  </si>
  <si>
    <t>8788/WV</t>
  </si>
  <si>
    <t>3839/XV</t>
  </si>
  <si>
    <t>3GCUK9EJ2HG409660</t>
  </si>
  <si>
    <t>8892/WV</t>
  </si>
  <si>
    <t>3GCUK9EJ2HG314967</t>
  </si>
  <si>
    <t>8912/WV</t>
  </si>
  <si>
    <t>MA6CC6CD6HT041717</t>
  </si>
  <si>
    <t>8736/WV</t>
  </si>
  <si>
    <t>8745/WV</t>
  </si>
  <si>
    <t>MA6CB6AD0HT036647</t>
  </si>
  <si>
    <t>8750/WV</t>
  </si>
  <si>
    <t>MA6CA6AD8HT042067</t>
  </si>
  <si>
    <t>8753/WV</t>
  </si>
  <si>
    <t>8756/WV</t>
  </si>
  <si>
    <t>MA6CB6AD6HT030769</t>
  </si>
  <si>
    <t>8758/WV</t>
  </si>
  <si>
    <t>MA6CB6AD9HT039627</t>
  </si>
  <si>
    <t>8760/WV</t>
  </si>
  <si>
    <t>3815/XV</t>
  </si>
  <si>
    <t>8763/WV</t>
  </si>
  <si>
    <t>3816/XV</t>
  </si>
  <si>
    <t>MA6CB6AD7HT042493</t>
  </si>
  <si>
    <t>8764/WV</t>
  </si>
  <si>
    <t>8766/WV</t>
  </si>
  <si>
    <t>KL8CJ6CA9HC792783</t>
  </si>
  <si>
    <t>8768/WV</t>
  </si>
  <si>
    <t>MA6CB6AD4HT037221</t>
  </si>
  <si>
    <t>8769/WV</t>
  </si>
  <si>
    <t>3819/XV</t>
  </si>
  <si>
    <t>MA6CB6ADXHT039510</t>
  </si>
  <si>
    <t>8774/WV</t>
  </si>
  <si>
    <t>3820/XV</t>
  </si>
  <si>
    <t>8780/WV</t>
  </si>
  <si>
    <t>MA6CB6AD4HT026560</t>
  </si>
  <si>
    <t>8781/WV</t>
  </si>
  <si>
    <t>KL8CJ6CA0HC793434</t>
  </si>
  <si>
    <t>8782/WV</t>
  </si>
  <si>
    <t>8783/WV</t>
  </si>
  <si>
    <t>MA6CC6CD3HT026463</t>
  </si>
  <si>
    <t>8789/WV</t>
  </si>
  <si>
    <t>3829/XV</t>
  </si>
  <si>
    <t>8799/WV</t>
  </si>
  <si>
    <t>MA6CC6CD4HT028495</t>
  </si>
  <si>
    <t>8800/WV</t>
  </si>
  <si>
    <t>3830/XV</t>
  </si>
  <si>
    <t>KL8CM6CA9HC803773</t>
  </si>
  <si>
    <t>8801/WV</t>
  </si>
  <si>
    <t>KL8CJ6CA3HC795954</t>
  </si>
  <si>
    <t>8805/WV</t>
  </si>
  <si>
    <t>3832/XV</t>
  </si>
  <si>
    <t>MA6CB6AD4HT041124</t>
  </si>
  <si>
    <t>8810/WV</t>
  </si>
  <si>
    <t>3834/XV</t>
  </si>
  <si>
    <t>MA6CB6ADXHT039622</t>
  </si>
  <si>
    <t>8815/WV</t>
  </si>
  <si>
    <t>MA6CC6CD8HT027298</t>
  </si>
  <si>
    <t>8816/WV</t>
  </si>
  <si>
    <t>8818/WV</t>
  </si>
  <si>
    <t>3838/XV</t>
  </si>
  <si>
    <t>MA6CB6AD4HT010049</t>
  </si>
  <si>
    <t>8824/WV</t>
  </si>
  <si>
    <t>MA6CA6AD8HT042974</t>
  </si>
  <si>
    <t>8825/WV</t>
  </si>
  <si>
    <t>MA6CA6AD1HT044761</t>
  </si>
  <si>
    <t>8827/WV</t>
  </si>
  <si>
    <t>3841/XV</t>
  </si>
  <si>
    <t>8833/WV</t>
  </si>
  <si>
    <t>3842/XV</t>
  </si>
  <si>
    <t>KL8CJ6CA8HC779135</t>
  </si>
  <si>
    <t>8835/WV</t>
  </si>
  <si>
    <t>MA6CB6AD0HT039628</t>
  </si>
  <si>
    <t>8836/WV</t>
  </si>
  <si>
    <t>8839/WV</t>
  </si>
  <si>
    <t>8845/WV</t>
  </si>
  <si>
    <t>MA6CA6ADXHT047996</t>
  </si>
  <si>
    <t>8844/WV</t>
  </si>
  <si>
    <t>3847/XV</t>
  </si>
  <si>
    <t>8852/WV</t>
  </si>
  <si>
    <t>3849/XV</t>
  </si>
  <si>
    <t>MA6CC6CD8HT029679</t>
  </si>
  <si>
    <t>8859/WV</t>
  </si>
  <si>
    <t>MA6CC6CD7HT035053</t>
  </si>
  <si>
    <t>8862/WV</t>
  </si>
  <si>
    <t>3858/XV</t>
  </si>
  <si>
    <t>8864/WV</t>
  </si>
  <si>
    <t>3859/XV</t>
  </si>
  <si>
    <t>8865/WV</t>
  </si>
  <si>
    <t>3862/XV</t>
  </si>
  <si>
    <t>8874/WV</t>
  </si>
  <si>
    <t>3864/XV</t>
  </si>
  <si>
    <t>MA6CC6CD4HT021224</t>
  </si>
  <si>
    <t>8877/WV</t>
  </si>
  <si>
    <t>3865/XV</t>
  </si>
  <si>
    <t>8878/WV</t>
  </si>
  <si>
    <t>MA6CA6ADXHT046329</t>
  </si>
  <si>
    <t>8879/WV</t>
  </si>
  <si>
    <t>MA6CA6AD9HT044264</t>
  </si>
  <si>
    <t>8891/WV</t>
  </si>
  <si>
    <t>MA6CC6CD6HT036498</t>
  </si>
  <si>
    <t>8893/WV</t>
  </si>
  <si>
    <t>MA6CA6AD9HT042885</t>
  </si>
  <si>
    <t>8895/WV</t>
  </si>
  <si>
    <t>3870/XV</t>
  </si>
  <si>
    <t>MA6CB6AD3HT048422</t>
  </si>
  <si>
    <t>8899/WV</t>
  </si>
  <si>
    <t>3872/XV</t>
  </si>
  <si>
    <t>8905/WV</t>
  </si>
  <si>
    <t>3873/XV</t>
  </si>
  <si>
    <t>8908/WV</t>
  </si>
  <si>
    <t>MA6CC6CD4HT046611</t>
  </si>
  <si>
    <t>8913/WV</t>
  </si>
  <si>
    <t>KL8CJ6CA5HC777102</t>
  </si>
  <si>
    <t>8915/WV</t>
  </si>
  <si>
    <t>KL8CJ6CA2HC780779</t>
  </si>
  <si>
    <t>8916/WV</t>
  </si>
  <si>
    <t>3876/XV</t>
  </si>
  <si>
    <t>8918/WV</t>
  </si>
  <si>
    <t>3878/XV</t>
  </si>
  <si>
    <t>8922/WV</t>
  </si>
  <si>
    <t>3879/XV</t>
  </si>
  <si>
    <t>8923/WV</t>
  </si>
  <si>
    <t>8927/WV</t>
  </si>
  <si>
    <t>8929/WV</t>
  </si>
  <si>
    <t>3881/XV</t>
  </si>
  <si>
    <t>3884/XV</t>
  </si>
  <si>
    <t>8938/WV</t>
  </si>
  <si>
    <t>3885/XV</t>
  </si>
  <si>
    <t>8939/WV</t>
  </si>
  <si>
    <t>3887/XV</t>
  </si>
  <si>
    <t>8947/WV</t>
  </si>
  <si>
    <t>3889/XV</t>
  </si>
  <si>
    <t>8949/WV</t>
  </si>
  <si>
    <t>MA6CA6ADXHT049196</t>
  </si>
  <si>
    <t>8950/WV</t>
  </si>
  <si>
    <t>8954/WV</t>
  </si>
  <si>
    <t>8958/WV</t>
  </si>
  <si>
    <t>MA6CB6ADXHT037322</t>
  </si>
  <si>
    <t>8962/WV</t>
  </si>
  <si>
    <t>3893/XV</t>
  </si>
  <si>
    <t>8965/WV</t>
  </si>
  <si>
    <t>3894/XV</t>
  </si>
  <si>
    <t>8966/WV</t>
  </si>
  <si>
    <t>3896/XV</t>
  </si>
  <si>
    <t>8969/WV</t>
  </si>
  <si>
    <t>1194-NCRE</t>
  </si>
  <si>
    <t>3898/XV</t>
  </si>
  <si>
    <t>2110-NWD</t>
  </si>
  <si>
    <t>MA6CB6AD1HT042618</t>
  </si>
  <si>
    <t>8978/WV</t>
  </si>
  <si>
    <t>8979/WV</t>
  </si>
  <si>
    <t>KL8CM6CA4HC750500</t>
  </si>
  <si>
    <t>8981/WV</t>
  </si>
  <si>
    <t>MA6CC6CD4HT036497</t>
  </si>
  <si>
    <t>8982/WV</t>
  </si>
  <si>
    <t>3806/XV</t>
  </si>
  <si>
    <t>3GNCJ7CE0HL186073</t>
  </si>
  <si>
    <t>8739/WV</t>
  </si>
  <si>
    <t>3813/XV</t>
  </si>
  <si>
    <t>8759/WV</t>
  </si>
  <si>
    <t>3GNCJ7CE3HL162642</t>
  </si>
  <si>
    <t>8770/WV</t>
  </si>
  <si>
    <t>8771/WV</t>
  </si>
  <si>
    <t>3GNCJ7EEXHL219304</t>
  </si>
  <si>
    <t>8786/WV</t>
  </si>
  <si>
    <t>3GNCJ7CE6HL187809</t>
  </si>
  <si>
    <t>8808/WV</t>
  </si>
  <si>
    <t>3852/XV</t>
  </si>
  <si>
    <t>3856/XV</t>
  </si>
  <si>
    <t>8867/WV</t>
  </si>
  <si>
    <t>3GNCJ7CE7HL175815</t>
  </si>
  <si>
    <t>8869/WV</t>
  </si>
  <si>
    <t>3GNCJ7CE2HL178153</t>
  </si>
  <si>
    <t>8880/WV</t>
  </si>
  <si>
    <t>3868/XV</t>
  </si>
  <si>
    <t>3GNCJ7CE3HL207000</t>
  </si>
  <si>
    <t>8894/WV</t>
  </si>
  <si>
    <t>3GNCJ7CE7HL165964</t>
  </si>
  <si>
    <t>8921/WV</t>
  </si>
  <si>
    <t>3890/XV</t>
  </si>
  <si>
    <t>8952/WV</t>
  </si>
  <si>
    <t>3GNCJ7CE8HL155752</t>
  </si>
  <si>
    <t>8959/WV</t>
  </si>
  <si>
    <t>3GNCJ7CE2HL138039</t>
  </si>
  <si>
    <t>8961/WV</t>
  </si>
  <si>
    <t>8963/WV</t>
  </si>
  <si>
    <t>3900/XV</t>
  </si>
  <si>
    <t>3GNCJ7CE6HL244915</t>
  </si>
  <si>
    <t>8983/WV</t>
  </si>
  <si>
    <t>8903/WV</t>
  </si>
  <si>
    <t>3G1B85EM7HS503998</t>
  </si>
  <si>
    <t>8904/WV</t>
  </si>
  <si>
    <t>Cuenta : 401410</t>
  </si>
  <si>
    <t>1G1Z95SX0HF111668</t>
  </si>
  <si>
    <t>8849/WV</t>
  </si>
  <si>
    <t>3845/XV</t>
  </si>
  <si>
    <t>8854/WV</t>
  </si>
  <si>
    <t>1GCGT9EN4H1190387</t>
  </si>
  <si>
    <t>8890/WV</t>
  </si>
  <si>
    <t>1GCZG9FG1G1279989</t>
  </si>
  <si>
    <t>8924/WV</t>
  </si>
  <si>
    <t>93C148VG4HC437738</t>
  </si>
  <si>
    <t>8926/WV</t>
  </si>
  <si>
    <t>3804/XV</t>
  </si>
  <si>
    <t>3836/XV</t>
  </si>
  <si>
    <t>2GNAL9EK8H6267987</t>
  </si>
  <si>
    <t>8909/WV</t>
  </si>
  <si>
    <t>3G1TA5CF5HL203612</t>
  </si>
  <si>
    <t>8742/WV</t>
  </si>
  <si>
    <t>3G1TB5CF9HL225853</t>
  </si>
  <si>
    <t>8743/WV</t>
  </si>
  <si>
    <t>3810/XV</t>
  </si>
  <si>
    <t>8749/WV</t>
  </si>
  <si>
    <t>3G1TA5AF2HL249031</t>
  </si>
  <si>
    <t>8902/WV</t>
  </si>
  <si>
    <t>8907/WV</t>
  </si>
  <si>
    <t>8964/WV</t>
  </si>
  <si>
    <t>3G1J85CC8HS591109</t>
  </si>
  <si>
    <t>8778/WV</t>
  </si>
  <si>
    <t>8840/WV</t>
  </si>
  <si>
    <t>3G1J85CC7HS600785</t>
  </si>
  <si>
    <t>8940/WV</t>
  </si>
  <si>
    <t>8887/WV</t>
  </si>
  <si>
    <t>MA6CA6AD4HT044799</t>
  </si>
  <si>
    <t>8828/WV</t>
  </si>
  <si>
    <t>MA6CA6AD8HT047995</t>
  </si>
  <si>
    <t>8850/WV</t>
  </si>
  <si>
    <t>3848/XV</t>
  </si>
  <si>
    <t>8868/WV</t>
  </si>
  <si>
    <t>MA6CC6CD0HT031216</t>
  </si>
  <si>
    <t>8888/WV</t>
  </si>
  <si>
    <t>KL8CJ6CA1HC792678</t>
  </si>
  <si>
    <t>8906/WV</t>
  </si>
  <si>
    <t>3875/XV</t>
  </si>
  <si>
    <t>8941/WV</t>
  </si>
  <si>
    <t>MA6CB6AD9HT048392</t>
  </si>
  <si>
    <t>8968/WV</t>
  </si>
  <si>
    <t>MA6CC6CD8HT036499</t>
  </si>
  <si>
    <t>8971/WV</t>
  </si>
  <si>
    <t>3GNCJ7CE1HL172490</t>
  </si>
  <si>
    <t>8830/WV</t>
  </si>
  <si>
    <t>3GNCJ7CE6HL149593</t>
  </si>
  <si>
    <t>8886/WV</t>
  </si>
  <si>
    <t>2172/XE</t>
  </si>
  <si>
    <t>1855/WE</t>
  </si>
  <si>
    <t>2174/XE</t>
  </si>
  <si>
    <t>1140-NCRE</t>
  </si>
  <si>
    <t>2177/XE</t>
  </si>
  <si>
    <t>2178/XE</t>
  </si>
  <si>
    <t>2182/XE</t>
  </si>
  <si>
    <t>2183/XE</t>
  </si>
  <si>
    <t>2184/XE</t>
  </si>
  <si>
    <t>1866/WE</t>
  </si>
  <si>
    <t>2186/XE</t>
  </si>
  <si>
    <t>2187/XE</t>
  </si>
  <si>
    <t>1868/WE</t>
  </si>
  <si>
    <t>2189/XE</t>
  </si>
  <si>
    <t>2190/XE</t>
  </si>
  <si>
    <t>2192/XE</t>
  </si>
  <si>
    <t>2193/XE</t>
  </si>
  <si>
    <t>1874/WE</t>
  </si>
  <si>
    <t>2194/XE</t>
  </si>
  <si>
    <t>1143-NCRE</t>
  </si>
  <si>
    <t>2197/XE</t>
  </si>
  <si>
    <t>1882/WE</t>
  </si>
  <si>
    <t>2201/XE</t>
  </si>
  <si>
    <t>2204/XE</t>
  </si>
  <si>
    <t>1144-NCRE</t>
  </si>
  <si>
    <t>1145-NCRE</t>
  </si>
  <si>
    <t>2205/XE</t>
  </si>
  <si>
    <t>2207/XE</t>
  </si>
  <si>
    <t>1146-NCRE</t>
  </si>
  <si>
    <t>1147-NCRE</t>
  </si>
  <si>
    <t>1149-NCRE</t>
  </si>
  <si>
    <t>2209/XE</t>
  </si>
  <si>
    <t>1150-NCRE</t>
  </si>
  <si>
    <t>2212/XE</t>
  </si>
  <si>
    <t>1157-NCRE</t>
  </si>
  <si>
    <t>1159-NCRE</t>
  </si>
  <si>
    <t>1160-NCRE</t>
  </si>
  <si>
    <t>1900/WE</t>
  </si>
  <si>
    <t>2216/XE</t>
  </si>
  <si>
    <t>1161-NCRE</t>
  </si>
  <si>
    <t>1162-NCRE</t>
  </si>
  <si>
    <t>1163-NCRE</t>
  </si>
  <si>
    <t>1164-NCRE</t>
  </si>
  <si>
    <t>2220/XE</t>
  </si>
  <si>
    <t>1166-NCRE</t>
  </si>
  <si>
    <t>2221/XE</t>
  </si>
  <si>
    <t>1167-NCRE</t>
  </si>
  <si>
    <t>2223/XE</t>
  </si>
  <si>
    <t>1907/WE</t>
  </si>
  <si>
    <t>1168-NCRE</t>
  </si>
  <si>
    <t>2224/XE</t>
  </si>
  <si>
    <t>2225/XE</t>
  </si>
  <si>
    <t>2227/XE</t>
  </si>
  <si>
    <t>2228/XE</t>
  </si>
  <si>
    <t>2231/XE</t>
  </si>
  <si>
    <t>1911/WE</t>
  </si>
  <si>
    <t>2233/XE</t>
  </si>
  <si>
    <t>1169-NCRE</t>
  </si>
  <si>
    <t>2235/XE</t>
  </si>
  <si>
    <t>1170-NCRE</t>
  </si>
  <si>
    <t>1172-NCRE</t>
  </si>
  <si>
    <t>1174-NCRE</t>
  </si>
  <si>
    <t>1176-NCRE</t>
  </si>
  <si>
    <t>1177-NCRE</t>
  </si>
  <si>
    <t>2238/XE</t>
  </si>
  <si>
    <t>1178-NCRE</t>
  </si>
  <si>
    <t>2239/XE</t>
  </si>
  <si>
    <t>2240/XE</t>
  </si>
  <si>
    <t>1924/WE</t>
  </si>
  <si>
    <t>1925/WE</t>
  </si>
  <si>
    <t>2242/XE</t>
  </si>
  <si>
    <t>1179-NCRE</t>
  </si>
  <si>
    <t>1181-NCRE</t>
  </si>
  <si>
    <t>1182-NCRE</t>
  </si>
  <si>
    <t>1183-NCRE</t>
  </si>
  <si>
    <t>1928/WE</t>
  </si>
  <si>
    <t>2246/XE</t>
  </si>
  <si>
    <t>1930/WE</t>
  </si>
  <si>
    <t>2248/XE</t>
  </si>
  <si>
    <t>1184-NCRE</t>
  </si>
  <si>
    <t>1185-NCRE</t>
  </si>
  <si>
    <t>1186-NCRE</t>
  </si>
  <si>
    <t>2253/XE</t>
  </si>
  <si>
    <t>2254/XE</t>
  </si>
  <si>
    <t>2255/XE</t>
  </si>
  <si>
    <t>2256/XE</t>
  </si>
  <si>
    <t>2257/XE</t>
  </si>
  <si>
    <t>1187-NCRE</t>
  </si>
  <si>
    <t>1188-NCRE</t>
  </si>
  <si>
    <t>2263/XE</t>
  </si>
  <si>
    <t>1189-NCRE</t>
  </si>
  <si>
    <t>1190-NCRE</t>
  </si>
  <si>
    <t>1945/WE</t>
  </si>
  <si>
    <t>1947/WE</t>
  </si>
  <si>
    <t>2265/XE</t>
  </si>
  <si>
    <t>1141-NCRE</t>
  </si>
  <si>
    <t>1142-NCRE</t>
  </si>
  <si>
    <t>1165-NCRE</t>
  </si>
  <si>
    <t>1850/WE</t>
  </si>
  <si>
    <t>1851/WE</t>
  </si>
  <si>
    <t>1852/WE</t>
  </si>
  <si>
    <t>1853/WE</t>
  </si>
  <si>
    <t>2173/XE</t>
  </si>
  <si>
    <t>1854/WE</t>
  </si>
  <si>
    <t>1856/WE</t>
  </si>
  <si>
    <t>2032-NWD</t>
  </si>
  <si>
    <t>1857/WE</t>
  </si>
  <si>
    <t>2175/XE</t>
  </si>
  <si>
    <t>1858/WE</t>
  </si>
  <si>
    <t>2176/XE</t>
  </si>
  <si>
    <t>1859/WE</t>
  </si>
  <si>
    <t>1860/WE</t>
  </si>
  <si>
    <t>1861/WE</t>
  </si>
  <si>
    <t>2179/XE</t>
  </si>
  <si>
    <t>2180/XE</t>
  </si>
  <si>
    <t>1862/WE</t>
  </si>
  <si>
    <t>2181/XE</t>
  </si>
  <si>
    <t>1863/WE</t>
  </si>
  <si>
    <t>1864/WE</t>
  </si>
  <si>
    <t>1865/WE</t>
  </si>
  <si>
    <t>2185/XE</t>
  </si>
  <si>
    <t>1867/WE</t>
  </si>
  <si>
    <t>2188/XE</t>
  </si>
  <si>
    <t>1869/WE</t>
  </si>
  <si>
    <t>1870/WE</t>
  </si>
  <si>
    <t>2191/XE</t>
  </si>
  <si>
    <t>1871/WE</t>
  </si>
  <si>
    <t>1873/WE</t>
  </si>
  <si>
    <t>2037-NWD</t>
  </si>
  <si>
    <t>1875/WE</t>
  </si>
  <si>
    <t>2196/XE</t>
  </si>
  <si>
    <t>1876/WE</t>
  </si>
  <si>
    <t>1877/WE</t>
  </si>
  <si>
    <t>1878/WE</t>
  </si>
  <si>
    <t>1879/WE</t>
  </si>
  <si>
    <t>2198/XE</t>
  </si>
  <si>
    <t>1880/WE</t>
  </si>
  <si>
    <t>2199/XE</t>
  </si>
  <si>
    <t>1881/WE</t>
  </si>
  <si>
    <t>2200/XE</t>
  </si>
  <si>
    <t>1883/WE</t>
  </si>
  <si>
    <t>2202/XE</t>
  </si>
  <si>
    <t>1884/WE</t>
  </si>
  <si>
    <t>1885/WE</t>
  </si>
  <si>
    <t>2203/XE</t>
  </si>
  <si>
    <t>1886/WE</t>
  </si>
  <si>
    <t>1887/WE</t>
  </si>
  <si>
    <t>1888/WE</t>
  </si>
  <si>
    <t>1889/WE</t>
  </si>
  <si>
    <t>2206/XE</t>
  </si>
  <si>
    <t>1890/WE</t>
  </si>
  <si>
    <t>2208/XE</t>
  </si>
  <si>
    <t>1891/WE</t>
  </si>
  <si>
    <t>2210/XE</t>
  </si>
  <si>
    <t>1892/WE</t>
  </si>
  <si>
    <t>1893/WE</t>
  </si>
  <si>
    <t>2041-NWD</t>
  </si>
  <si>
    <t>1894/WE</t>
  </si>
  <si>
    <t>1895/WE</t>
  </si>
  <si>
    <t>2211/XE</t>
  </si>
  <si>
    <t>1896/WE</t>
  </si>
  <si>
    <t>1897/WE</t>
  </si>
  <si>
    <t>1898/WE</t>
  </si>
  <si>
    <t>2213/XE</t>
  </si>
  <si>
    <t>1899/WE</t>
  </si>
  <si>
    <t>1158-NCRE</t>
  </si>
  <si>
    <t>2214/XE</t>
  </si>
  <si>
    <t>2215/XE</t>
  </si>
  <si>
    <t>1901/WE</t>
  </si>
  <si>
    <t>1902/WE</t>
  </si>
  <si>
    <t>2049-NWD</t>
  </si>
  <si>
    <t>2217/XE</t>
  </si>
  <si>
    <t>1903/WE</t>
  </si>
  <si>
    <t>2219/XE</t>
  </si>
  <si>
    <t>1904/WE</t>
  </si>
  <si>
    <t>1905/WE</t>
  </si>
  <si>
    <t>2222/XE</t>
  </si>
  <si>
    <t>1906/WE</t>
  </si>
  <si>
    <t>2226/XE</t>
  </si>
  <si>
    <t>1909/WE</t>
  </si>
  <si>
    <t>1910/WE</t>
  </si>
  <si>
    <t>2230/XE</t>
  </si>
  <si>
    <t>2232/XE</t>
  </si>
  <si>
    <t>1912/WE</t>
  </si>
  <si>
    <t>1913/WE</t>
  </si>
  <si>
    <t>1914/WE</t>
  </si>
  <si>
    <t>2234/XE</t>
  </si>
  <si>
    <t>1915/WE</t>
  </si>
  <si>
    <t>1916/WE</t>
  </si>
  <si>
    <t>2236/XE</t>
  </si>
  <si>
    <t>1917/WE</t>
  </si>
  <si>
    <t>1918/WE</t>
  </si>
  <si>
    <t>2237/XE</t>
  </si>
  <si>
    <t>1919/WE</t>
  </si>
  <si>
    <t>1920/WE</t>
  </si>
  <si>
    <t>1921/WE</t>
  </si>
  <si>
    <t>2241/XE</t>
  </si>
  <si>
    <t>1922/WE</t>
  </si>
  <si>
    <t>1923/WE</t>
  </si>
  <si>
    <t>1926/WE</t>
  </si>
  <si>
    <t>2243/XE</t>
  </si>
  <si>
    <t>1927/WE</t>
  </si>
  <si>
    <t>2245/XE</t>
  </si>
  <si>
    <t>1929/WE</t>
  </si>
  <si>
    <t>2247/XE</t>
  </si>
  <si>
    <t>1931/WE</t>
  </si>
  <si>
    <t>2249/XE</t>
  </si>
  <si>
    <t>2250/XE</t>
  </si>
  <si>
    <t>1932/WE</t>
  </si>
  <si>
    <t>2251/XE</t>
  </si>
  <si>
    <t>2252/XE</t>
  </si>
  <si>
    <t>1933/WE</t>
  </si>
  <si>
    <t>1934/WE</t>
  </si>
  <si>
    <t>1935/WE</t>
  </si>
  <si>
    <t>1936/WE</t>
  </si>
  <si>
    <t>2258/XE</t>
  </si>
  <si>
    <t>1937/WE</t>
  </si>
  <si>
    <t>2259/XE</t>
  </si>
  <si>
    <t>2260/XE</t>
  </si>
  <si>
    <t>1939/WE</t>
  </si>
  <si>
    <t>1940/WE</t>
  </si>
  <si>
    <t>2261/XE</t>
  </si>
  <si>
    <t>2106-NWD</t>
  </si>
  <si>
    <t>1941/WE</t>
  </si>
  <si>
    <t>1942/WE</t>
  </si>
  <si>
    <t>2262/XE</t>
  </si>
  <si>
    <t>1943/WE</t>
  </si>
  <si>
    <t>1944/WE</t>
  </si>
  <si>
    <t>2264/XE</t>
  </si>
  <si>
    <t>1946/WE</t>
  </si>
  <si>
    <t>1948/WE</t>
  </si>
  <si>
    <t>1949/WE</t>
  </si>
  <si>
    <t>1950/WE</t>
  </si>
  <si>
    <t>1951/WE</t>
  </si>
  <si>
    <t>1143/WO</t>
  </si>
  <si>
    <t>507/XO</t>
  </si>
  <si>
    <t>1144/WO</t>
  </si>
  <si>
    <t>508/XO</t>
  </si>
  <si>
    <t>1145/WO</t>
  </si>
  <si>
    <t>1146/WO</t>
  </si>
  <si>
    <t>509/XO</t>
  </si>
  <si>
    <t>510/XO</t>
  </si>
  <si>
    <t>511/XO</t>
  </si>
  <si>
    <t>512/XO</t>
  </si>
  <si>
    <t>513/XO</t>
  </si>
  <si>
    <t>514/XO</t>
  </si>
  <si>
    <t>515/XO</t>
  </si>
  <si>
    <t>516/XO</t>
  </si>
  <si>
    <t>517/XO</t>
  </si>
  <si>
    <t>518/XO</t>
  </si>
  <si>
    <t>519/XO</t>
  </si>
  <si>
    <t>1147/WO</t>
  </si>
  <si>
    <t>1148/WO</t>
  </si>
  <si>
    <t>1149/WO</t>
  </si>
  <si>
    <t>1150/WO</t>
  </si>
  <si>
    <t>1151/WO</t>
  </si>
  <si>
    <t>1152/WO</t>
  </si>
  <si>
    <t>1153/WO</t>
  </si>
  <si>
    <t>1154/WO</t>
  </si>
  <si>
    <t>1155/WO</t>
  </si>
  <si>
    <t>1156/WO</t>
  </si>
  <si>
    <t>1157/WO</t>
  </si>
  <si>
    <t>1158/WO</t>
  </si>
  <si>
    <t>1159/WO</t>
  </si>
  <si>
    <t>520/XO</t>
  </si>
  <si>
    <t>1160/WO</t>
  </si>
  <si>
    <t>521/XO</t>
  </si>
  <si>
    <t>1161/WO</t>
  </si>
  <si>
    <t>1162/WO</t>
  </si>
  <si>
    <t>522/XO</t>
  </si>
  <si>
    <t>523/XO</t>
  </si>
  <si>
    <t>1163/WO</t>
  </si>
  <si>
    <t>524/XO</t>
  </si>
  <si>
    <t>1164/WO</t>
  </si>
  <si>
    <t>525/XO</t>
  </si>
  <si>
    <t>1165/WO</t>
  </si>
  <si>
    <t>526/XO</t>
  </si>
  <si>
    <t>1166/WO</t>
  </si>
  <si>
    <t>1167/WO</t>
  </si>
  <si>
    <t>527/XO</t>
  </si>
  <si>
    <t>1168/WO</t>
  </si>
  <si>
    <t>528/XO</t>
  </si>
  <si>
    <t>1169/WO</t>
  </si>
  <si>
    <t>1170/WO</t>
  </si>
  <si>
    <t>1171/WO</t>
  </si>
  <si>
    <t>1172/WO</t>
  </si>
  <si>
    <t>1173/WO</t>
  </si>
  <si>
    <t>1174/WO</t>
  </si>
  <si>
    <t>1175/WO</t>
  </si>
  <si>
    <t>529/XO</t>
  </si>
  <si>
    <t>1176/WO</t>
  </si>
  <si>
    <t>1177/WO</t>
  </si>
  <si>
    <t>1178/WO</t>
  </si>
  <si>
    <t>1179/WO</t>
  </si>
  <si>
    <t>530/XO</t>
  </si>
  <si>
    <t>1180/WO</t>
  </si>
  <si>
    <t>1181/WO</t>
  </si>
  <si>
    <t>531/XO</t>
  </si>
  <si>
    <t>1182/WO</t>
  </si>
  <si>
    <t>1183/WO</t>
  </si>
  <si>
    <t>532/XO</t>
  </si>
  <si>
    <t>1184/WO</t>
  </si>
  <si>
    <t>533/XO</t>
  </si>
  <si>
    <t>1185/WO</t>
  </si>
  <si>
    <t>1186/WO</t>
  </si>
  <si>
    <t>1187/WO</t>
  </si>
  <si>
    <t>534/XO</t>
  </si>
  <si>
    <t>535/XO</t>
  </si>
  <si>
    <t>1188/WO</t>
  </si>
  <si>
    <t>1189/WO</t>
  </si>
  <si>
    <t>1190/WO</t>
  </si>
  <si>
    <t>1191/WO</t>
  </si>
  <si>
    <t>1192/WO</t>
  </si>
  <si>
    <t>Auxiliar Ventas Abril 2017</t>
  </si>
  <si>
    <t>VENTAS USADOS</t>
  </si>
  <si>
    <t>VENTAS F&amp;I</t>
  </si>
  <si>
    <t>DESCUENTOS</t>
  </si>
  <si>
    <t>1GCNC9EH3HZ129440</t>
  </si>
  <si>
    <t>9120/WV</t>
  </si>
  <si>
    <t>3981/XV</t>
  </si>
  <si>
    <t>9153/WV</t>
  </si>
  <si>
    <t>3983/XV</t>
  </si>
  <si>
    <t>9156/WV</t>
  </si>
  <si>
    <t>3922/XV</t>
  </si>
  <si>
    <t>9034/WV</t>
  </si>
  <si>
    <t>Cuenta : 400428</t>
  </si>
  <si>
    <t>Descripción : SILVERADO 3500</t>
  </si>
  <si>
    <t>3GB3C9CG5HG351127</t>
  </si>
  <si>
    <t>9225/WV</t>
  </si>
  <si>
    <t>4006/XV</t>
  </si>
  <si>
    <t>9228/WV</t>
  </si>
  <si>
    <t>Descripción : SONORA/TAHOE</t>
  </si>
  <si>
    <t>1GNSC7KC8HR139520</t>
  </si>
  <si>
    <t>1GNSK7KC8HR140587</t>
  </si>
  <si>
    <t>9113/WV</t>
  </si>
  <si>
    <t>3962/XV</t>
  </si>
  <si>
    <t>9115/WV</t>
  </si>
  <si>
    <t>9176/WV</t>
  </si>
  <si>
    <t>4040/XV</t>
  </si>
  <si>
    <t>9294/WV</t>
  </si>
  <si>
    <t>1GNSC8KC5HR205561</t>
  </si>
  <si>
    <t>9139/WV</t>
  </si>
  <si>
    <t>93C148VG1HC434697</t>
  </si>
  <si>
    <t>93C148VG7HC438009</t>
  </si>
  <si>
    <t>93C148VGXHC443009</t>
  </si>
  <si>
    <t>93C148VG0HC438160</t>
  </si>
  <si>
    <t>93C148VG3HC437813</t>
  </si>
  <si>
    <t>93C143VG6HC436822</t>
  </si>
  <si>
    <t>8992/WV</t>
  </si>
  <si>
    <t>3911/XV</t>
  </si>
  <si>
    <t>8995/WV</t>
  </si>
  <si>
    <t>3913/XV</t>
  </si>
  <si>
    <t>9000/WV</t>
  </si>
  <si>
    <t>9004/WV</t>
  </si>
  <si>
    <t>3925/XV</t>
  </si>
  <si>
    <t>9026/WV</t>
  </si>
  <si>
    <t>9075/WV</t>
  </si>
  <si>
    <t>3943/XV</t>
  </si>
  <si>
    <t>9076/WV</t>
  </si>
  <si>
    <t>3948/XV</t>
  </si>
  <si>
    <t>9081/WV</t>
  </si>
  <si>
    <t>3957/XV</t>
  </si>
  <si>
    <t>9108/WV</t>
  </si>
  <si>
    <t>3958/XV</t>
  </si>
  <si>
    <t>9109/WV</t>
  </si>
  <si>
    <t>3963/XV</t>
  </si>
  <si>
    <t>9117/WV</t>
  </si>
  <si>
    <t>9300/WV</t>
  </si>
  <si>
    <t>2GNAL9EKXG6263325</t>
  </si>
  <si>
    <t>2GNAL9EK6H6149453</t>
  </si>
  <si>
    <t>2GNAL9EK9H1581743</t>
  </si>
  <si>
    <t>2GNAL9EK0H1541017</t>
  </si>
  <si>
    <t>3917/XV</t>
  </si>
  <si>
    <t>1220-NCRE</t>
  </si>
  <si>
    <t>2122-NWD</t>
  </si>
  <si>
    <t>9133/WV</t>
  </si>
  <si>
    <t>9168/WV</t>
  </si>
  <si>
    <t>9183/WV</t>
  </si>
  <si>
    <t>3990/XV</t>
  </si>
  <si>
    <t>9186/WV</t>
  </si>
  <si>
    <t>3992/XV</t>
  </si>
  <si>
    <t>9191/WV</t>
  </si>
  <si>
    <t>9198/WV</t>
  </si>
  <si>
    <t>4008/XV</t>
  </si>
  <si>
    <t>9251/WV</t>
  </si>
  <si>
    <t>4036/XV</t>
  </si>
  <si>
    <t>9286/WV</t>
  </si>
  <si>
    <t>3G1TA5CF4HL179951</t>
  </si>
  <si>
    <t>3G1TA5AF2HL246209</t>
  </si>
  <si>
    <t>3G1TB5CF7HL218836</t>
  </si>
  <si>
    <t>3G1TB5CF9HL218837</t>
  </si>
  <si>
    <t>3G1TB5CF8HL193171</t>
  </si>
  <si>
    <t>3G1TB5CF0HL211162</t>
  </si>
  <si>
    <t>3G1TA5CF4HL212866</t>
  </si>
  <si>
    <t>3G1TA5CF8HL201708</t>
  </si>
  <si>
    <t>3G1TA5CF5HL203304</t>
  </si>
  <si>
    <t>3G1TA5CF4HL184910</t>
  </si>
  <si>
    <t>3G1TA5CF6HL213162</t>
  </si>
  <si>
    <t>3G1TA5AFXHL202507</t>
  </si>
  <si>
    <t>3G1TA5AF1HL246833</t>
  </si>
  <si>
    <t>3G1TA5CF5HL203416</t>
  </si>
  <si>
    <t>3G1TB5CF8HL220305</t>
  </si>
  <si>
    <t>3G1TA5CFXHL212726</t>
  </si>
  <si>
    <t>3G1TB5CF0HL210433</t>
  </si>
  <si>
    <t>3G1TB5CF0HL215812</t>
  </si>
  <si>
    <t>3G1TB5CF5HL221296</t>
  </si>
  <si>
    <t>3G1TB5CF7HL217119</t>
  </si>
  <si>
    <t>3G1TA5CFXHL196267</t>
  </si>
  <si>
    <t>3G1TA5AF8HL247395</t>
  </si>
  <si>
    <t>3G1TB5CF1HL229279</t>
  </si>
  <si>
    <t>3G1TA5CF3HL213104</t>
  </si>
  <si>
    <t>3G1TA5CF5HL212939</t>
  </si>
  <si>
    <t>3G1TB5CF4HL244388</t>
  </si>
  <si>
    <t>3G1TA5AF4HL247622</t>
  </si>
  <si>
    <t>3G1TA5CF3HL215869</t>
  </si>
  <si>
    <t>3G1TB5CF2HL244163</t>
  </si>
  <si>
    <t>3G1TB5CF9HL221138</t>
  </si>
  <si>
    <t>3G1TB5CF8HL245284</t>
  </si>
  <si>
    <t>3G1TB5CF1HL231937</t>
  </si>
  <si>
    <t>3G1TB5CF2HL227167</t>
  </si>
  <si>
    <t>3G1TA5CFXHL194230</t>
  </si>
  <si>
    <t>3G1TA5AF5HL247709</t>
  </si>
  <si>
    <t>3G1TB5CF3HL221099</t>
  </si>
  <si>
    <t>3G1TB5CF5HL230306</t>
  </si>
  <si>
    <t>3G1TB5CF1HL221733</t>
  </si>
  <si>
    <t>3G1TB5CF8HL229179</t>
  </si>
  <si>
    <t>3G1TA5CFXHL213424</t>
  </si>
  <si>
    <t>3G1TB5CF5HL221654</t>
  </si>
  <si>
    <t>3G1TA5AF7HL246724</t>
  </si>
  <si>
    <t>3G1TA5AF0HL258424</t>
  </si>
  <si>
    <t>3G1TB5CF7HL237077</t>
  </si>
  <si>
    <t>3G1TB5CF9HL230096</t>
  </si>
  <si>
    <t>3902/XV</t>
  </si>
  <si>
    <t>3908/XV</t>
  </si>
  <si>
    <t>9005/WV</t>
  </si>
  <si>
    <t>3914/XV</t>
  </si>
  <si>
    <t>9009/WV</t>
  </si>
  <si>
    <t>3923/XV</t>
  </si>
  <si>
    <t>9023/WV</t>
  </si>
  <si>
    <t>9028/WV</t>
  </si>
  <si>
    <t>9031/WV</t>
  </si>
  <si>
    <t>9036/WV</t>
  </si>
  <si>
    <t>9037/WV</t>
  </si>
  <si>
    <t>3926/XV</t>
  </si>
  <si>
    <t>9050/WV</t>
  </si>
  <si>
    <t>9058/WV</t>
  </si>
  <si>
    <t>3937/XV</t>
  </si>
  <si>
    <t>9062/WV</t>
  </si>
  <si>
    <t>9071/WV</t>
  </si>
  <si>
    <t>3944/XV</t>
  </si>
  <si>
    <t>9077/WV</t>
  </si>
  <si>
    <t>9084/WV</t>
  </si>
  <si>
    <t>9085/WV</t>
  </si>
  <si>
    <t>9086/WV</t>
  </si>
  <si>
    <t>9087/WV</t>
  </si>
  <si>
    <t>9094/WV</t>
  </si>
  <si>
    <t>9098/WV</t>
  </si>
  <si>
    <t>3955/XV</t>
  </si>
  <si>
    <t>9099/WV</t>
  </si>
  <si>
    <t>3956/XV</t>
  </si>
  <si>
    <t>9100/WV</t>
  </si>
  <si>
    <t>9103/WV</t>
  </si>
  <si>
    <t>9107/WV</t>
  </si>
  <si>
    <t>9114/WV</t>
  </si>
  <si>
    <t>9116/WV</t>
  </si>
  <si>
    <t>9118/WV</t>
  </si>
  <si>
    <t>3964/XV</t>
  </si>
  <si>
    <t>9121/WV</t>
  </si>
  <si>
    <t>3968/XV</t>
  </si>
  <si>
    <t>9126/WV</t>
  </si>
  <si>
    <t>3969/XV</t>
  </si>
  <si>
    <t>9127/WV</t>
  </si>
  <si>
    <t>3970/XV</t>
  </si>
  <si>
    <t>9128/WV</t>
  </si>
  <si>
    <t>3971/XV</t>
  </si>
  <si>
    <t>9129/WV</t>
  </si>
  <si>
    <t>3972/XV</t>
  </si>
  <si>
    <t>9130/WV</t>
  </si>
  <si>
    <t>9143/WV</t>
  </si>
  <si>
    <t>9145/WV</t>
  </si>
  <si>
    <t>9159/WV</t>
  </si>
  <si>
    <t>9161/WV</t>
  </si>
  <si>
    <t>9162/WV</t>
  </si>
  <si>
    <t>9170/WV</t>
  </si>
  <si>
    <t>9174/WV</t>
  </si>
  <si>
    <t>9179/WV</t>
  </si>
  <si>
    <t>9180/WV</t>
  </si>
  <si>
    <t>9181/WV</t>
  </si>
  <si>
    <t>9190/WV</t>
  </si>
  <si>
    <t>3999/XV</t>
  </si>
  <si>
    <t>9204/WV</t>
  </si>
  <si>
    <t>4001/XV</t>
  </si>
  <si>
    <t>9211/WV</t>
  </si>
  <si>
    <t>9216/WV</t>
  </si>
  <si>
    <t>9218/WV</t>
  </si>
  <si>
    <t>9219/WV</t>
  </si>
  <si>
    <t>4005/XV</t>
  </si>
  <si>
    <t>9222/WV</t>
  </si>
  <si>
    <t>9233/WV</t>
  </si>
  <si>
    <t>4012/XV</t>
  </si>
  <si>
    <t>9239/WV</t>
  </si>
  <si>
    <t>9244/WV</t>
  </si>
  <si>
    <t>4016/XV</t>
  </si>
  <si>
    <t>9245/WV</t>
  </si>
  <si>
    <t>9246/WV</t>
  </si>
  <si>
    <t>9249/WV</t>
  </si>
  <si>
    <t>9253/WV</t>
  </si>
  <si>
    <t>4019/XV</t>
  </si>
  <si>
    <t>4020/XV</t>
  </si>
  <si>
    <t>9254/WV</t>
  </si>
  <si>
    <t>9256/WV</t>
  </si>
  <si>
    <t>9267/WV</t>
  </si>
  <si>
    <t>9268/WV</t>
  </si>
  <si>
    <t>4027/XV</t>
  </si>
  <si>
    <t>9273/WV</t>
  </si>
  <si>
    <t>4028/XV</t>
  </si>
  <si>
    <t>9276/WV</t>
  </si>
  <si>
    <t>9277/WV</t>
  </si>
  <si>
    <t>9280/WV</t>
  </si>
  <si>
    <t>9281/WV</t>
  </si>
  <si>
    <t>9284/WV</t>
  </si>
  <si>
    <t>4037/XV</t>
  </si>
  <si>
    <t>9287/WV</t>
  </si>
  <si>
    <t>9296/WV</t>
  </si>
  <si>
    <t>3G1J85CC4HS591530</t>
  </si>
  <si>
    <t>3G1J85CC1HS593459</t>
  </si>
  <si>
    <t>3G1J85CC1HS603276</t>
  </si>
  <si>
    <t>3G1J85CC5HS591987</t>
  </si>
  <si>
    <t>3G1J85DC9HS587939</t>
  </si>
  <si>
    <t>3G1J85CC2HS602931</t>
  </si>
  <si>
    <t>3G1J85CC9HS603459</t>
  </si>
  <si>
    <t>3G1J85CC7HS594700</t>
  </si>
  <si>
    <t>3G1J85CC9HS601811</t>
  </si>
  <si>
    <t>3G1J85CC8HS603307</t>
  </si>
  <si>
    <t>3G1J85CC4HS601831</t>
  </si>
  <si>
    <t>3G1J85CC0HS599253</t>
  </si>
  <si>
    <t>3G1J85CC9HS555445</t>
  </si>
  <si>
    <t>3G1J85CC9HS591538</t>
  </si>
  <si>
    <t>3G1J85DC4HS608017</t>
  </si>
  <si>
    <t>3G1J85CCXHS602448</t>
  </si>
  <si>
    <t>3G1J85CC9HS591698</t>
  </si>
  <si>
    <t>3G1J85CC4HS593780</t>
  </si>
  <si>
    <t>3G1J85CC7HS604156</t>
  </si>
  <si>
    <t>3G1J85CC5HS603815</t>
  </si>
  <si>
    <t>3G1J85CC8HS599579</t>
  </si>
  <si>
    <t>3G1J85CC7HS598746</t>
  </si>
  <si>
    <t>3G1J85CC7HS604304</t>
  </si>
  <si>
    <t>8985/WV</t>
  </si>
  <si>
    <t>3906/XV</t>
  </si>
  <si>
    <t>8989/WV</t>
  </si>
  <si>
    <t>8990/WV</t>
  </si>
  <si>
    <t>8991/WV</t>
  </si>
  <si>
    <t>9006/WV</t>
  </si>
  <si>
    <t>9008/WV</t>
  </si>
  <si>
    <t>3918/XV</t>
  </si>
  <si>
    <t>9017/WV</t>
  </si>
  <si>
    <t>9019/WV</t>
  </si>
  <si>
    <t>9040/WV</t>
  </si>
  <si>
    <t>3931/XV</t>
  </si>
  <si>
    <t>9059/WV</t>
  </si>
  <si>
    <t>9061/WV</t>
  </si>
  <si>
    <t>9063/WV</t>
  </si>
  <si>
    <t>9064/WV</t>
  </si>
  <si>
    <t>3939/XV</t>
  </si>
  <si>
    <t>9066/WV</t>
  </si>
  <si>
    <t>9078/WV</t>
  </si>
  <si>
    <t>3946/XV</t>
  </si>
  <si>
    <t>9079/WV</t>
  </si>
  <si>
    <t>3947/XV</t>
  </si>
  <si>
    <t>9080/WV</t>
  </si>
  <si>
    <t>3950/XV</t>
  </si>
  <si>
    <t>9083/WV</t>
  </si>
  <si>
    <t>9088/WV</t>
  </si>
  <si>
    <t>9090/WV</t>
  </si>
  <si>
    <t>3951/XV</t>
  </si>
  <si>
    <t>9092/WV</t>
  </si>
  <si>
    <t>3952/XV</t>
  </si>
  <si>
    <t>9095/WV</t>
  </si>
  <si>
    <t>3954/XV</t>
  </si>
  <si>
    <t>9097/WV</t>
  </si>
  <si>
    <t>9101/WV</t>
  </si>
  <si>
    <t>9104/WV</t>
  </si>
  <si>
    <t>3961/XV</t>
  </si>
  <si>
    <t>9112/WV</t>
  </si>
  <si>
    <t>3965/XV</t>
  </si>
  <si>
    <t>9122/WV</t>
  </si>
  <si>
    <t>3966/XV</t>
  </si>
  <si>
    <t>9123/WV</t>
  </si>
  <si>
    <t>3967/XV</t>
  </si>
  <si>
    <t>9125/WV</t>
  </si>
  <si>
    <t>3973/XV</t>
  </si>
  <si>
    <t>9132/WV</t>
  </si>
  <si>
    <t>9147/WV</t>
  </si>
  <si>
    <t>3982/XV</t>
  </si>
  <si>
    <t>9155/WV</t>
  </si>
  <si>
    <t>9172/WV</t>
  </si>
  <si>
    <t>9173/WV</t>
  </si>
  <si>
    <t>3986/XV</t>
  </si>
  <si>
    <t>9177/WV</t>
  </si>
  <si>
    <t>3991/XV</t>
  </si>
  <si>
    <t>9189/WV</t>
  </si>
  <si>
    <t>9197/WV</t>
  </si>
  <si>
    <t>4002/XV</t>
  </si>
  <si>
    <t>9214/WV</t>
  </si>
  <si>
    <t>9217/WV</t>
  </si>
  <si>
    <t>9227/WV</t>
  </si>
  <si>
    <t>4007/XV</t>
  </si>
  <si>
    <t>9230/WV</t>
  </si>
  <si>
    <t>9237/WV</t>
  </si>
  <si>
    <t>4023/XV</t>
  </si>
  <si>
    <t>9269/WV</t>
  </si>
  <si>
    <t>4025/XV</t>
  </si>
  <si>
    <t>9271/WV</t>
  </si>
  <si>
    <t>9272/WV</t>
  </si>
  <si>
    <t>4031/XV</t>
  </si>
  <si>
    <t>4032/XV</t>
  </si>
  <si>
    <t>4033/XV</t>
  </si>
  <si>
    <t>4034/XV</t>
  </si>
  <si>
    <t>Cuenta : 400453</t>
  </si>
  <si>
    <t>Descripción : CAMARO</t>
  </si>
  <si>
    <t>1G1F91RS1H0134028</t>
  </si>
  <si>
    <t>1G1F91RS4H0136758</t>
  </si>
  <si>
    <t>9185/WV</t>
  </si>
  <si>
    <t>9279/WV</t>
  </si>
  <si>
    <t>4045/XV</t>
  </si>
  <si>
    <t>9301/WV</t>
  </si>
  <si>
    <t>MA6CB6ADXHT042617</t>
  </si>
  <si>
    <t>KL8CJ6CA1HC794043</t>
  </si>
  <si>
    <t>MA6CB6AD1HT042621</t>
  </si>
  <si>
    <t>MA6CC6CD6HT029681</t>
  </si>
  <si>
    <t>MA6CA6AD7HT044263</t>
  </si>
  <si>
    <t>MA6CB6AD1HT039623</t>
  </si>
  <si>
    <t>MA6CC6CD7HT021380</t>
  </si>
  <si>
    <t>MA6CB6AD3HT042619</t>
  </si>
  <si>
    <t>KL8CJ6CA4HC779892</t>
  </si>
  <si>
    <t>MA6CB6AD3HT042622</t>
  </si>
  <si>
    <t>KL8CJ6CA5HC793266</t>
  </si>
  <si>
    <t>KL8CJ6CA5HC773132</t>
  </si>
  <si>
    <t>MA6CC6CD4HT029646</t>
  </si>
  <si>
    <t>MA6CC6CD2HT043268</t>
  </si>
  <si>
    <t>MA6CB6AD4HT042614</t>
  </si>
  <si>
    <t>MA6CA6AD5HT044262</t>
  </si>
  <si>
    <t>KL8CM6CA4HC779947</t>
  </si>
  <si>
    <t>MA6CC6CD4HT043238</t>
  </si>
  <si>
    <t>KL8CJ6CA2HC788056</t>
  </si>
  <si>
    <t>MA6CB6AD5HT042623</t>
  </si>
  <si>
    <t>MA6CA6AD3HT041568</t>
  </si>
  <si>
    <t>MA6CB6AD6HT042615</t>
  </si>
  <si>
    <t>MA6CB6AD9HT024593</t>
  </si>
  <si>
    <t>MA6CC6CD1HT031256</t>
  </si>
  <si>
    <t>KL8CJ6CA2HC791930</t>
  </si>
  <si>
    <t>MA6CB6AD5HT045473</t>
  </si>
  <si>
    <t>MA6CB6AD6HT050312</t>
  </si>
  <si>
    <t>MA6CB6AD8HT042616</t>
  </si>
  <si>
    <t>MA6CB6AD5HT044937</t>
  </si>
  <si>
    <t>MA6CB6AD9HT046786</t>
  </si>
  <si>
    <t>MA6CC6CD2HT034084</t>
  </si>
  <si>
    <t>MA6CC6CD1HT026395</t>
  </si>
  <si>
    <t>MA6CB6AD2HT030414</t>
  </si>
  <si>
    <t>MA6CC6CD7HT034081</t>
  </si>
  <si>
    <t>MA6CC6CD0HT034083</t>
  </si>
  <si>
    <t>MA6CA6AD8HT031442</t>
  </si>
  <si>
    <t>MA6CC6CD4HT022664</t>
  </si>
  <si>
    <t>MA6CB6AD1HT021056</t>
  </si>
  <si>
    <t>KL8CM6CA0HC803354</t>
  </si>
  <si>
    <t>MA6CB6AD4HT044458</t>
  </si>
  <si>
    <t>KL8CJ6CA5HC825522</t>
  </si>
  <si>
    <t>MA6CB6AD3HT047545</t>
  </si>
  <si>
    <t>MA6CA6AD1HT051399</t>
  </si>
  <si>
    <t>MA6CA6AD7HT031447</t>
  </si>
  <si>
    <t>3901/XV</t>
  </si>
  <si>
    <t>8984/WV</t>
  </si>
  <si>
    <t>3904/XV</t>
  </si>
  <si>
    <t>8987/WV</t>
  </si>
  <si>
    <t>3905/XV</t>
  </si>
  <si>
    <t>8988/WV</t>
  </si>
  <si>
    <t>3907/XV</t>
  </si>
  <si>
    <t>3909/XV</t>
  </si>
  <si>
    <t>8993/WV</t>
  </si>
  <si>
    <t>3910/XV</t>
  </si>
  <si>
    <t>8994/WV</t>
  </si>
  <si>
    <t>9001/WV</t>
  </si>
  <si>
    <t>9003/WV</t>
  </si>
  <si>
    <t>3915/XV</t>
  </si>
  <si>
    <t>9010/WV</t>
  </si>
  <si>
    <t>9011/WV</t>
  </si>
  <si>
    <t>9012/WV</t>
  </si>
  <si>
    <t>9021/WV</t>
  </si>
  <si>
    <t>9024/WV</t>
  </si>
  <si>
    <t>3924/XV</t>
  </si>
  <si>
    <t>9025/WV</t>
  </si>
  <si>
    <t>9030/WV</t>
  </si>
  <si>
    <t>9033/WV</t>
  </si>
  <si>
    <t>9035/WV</t>
  </si>
  <si>
    <t>9039/WV</t>
  </si>
  <si>
    <t>9041/WV</t>
  </si>
  <si>
    <t>3927/XV</t>
  </si>
  <si>
    <t>9042/WV</t>
  </si>
  <si>
    <t>9045/WV</t>
  </si>
  <si>
    <t>9047/WV</t>
  </si>
  <si>
    <t>9052/WV</t>
  </si>
  <si>
    <t>3933/XV</t>
  </si>
  <si>
    <t>3938/XV</t>
  </si>
  <si>
    <t>9065/WV</t>
  </si>
  <si>
    <t>3940/XV</t>
  </si>
  <si>
    <t>3941/XV</t>
  </si>
  <si>
    <t>9067/WV</t>
  </si>
  <si>
    <t>3942/XV</t>
  </si>
  <si>
    <t>9068/WV</t>
  </si>
  <si>
    <t>9069/WV</t>
  </si>
  <si>
    <t>9072/WV</t>
  </si>
  <si>
    <t>9073/WV</t>
  </si>
  <si>
    <t>9074/WV</t>
  </si>
  <si>
    <t>3949/XV</t>
  </si>
  <si>
    <t>9082/WV</t>
  </si>
  <si>
    <t>9102/WV</t>
  </si>
  <si>
    <t>3959/XV</t>
  </si>
  <si>
    <t>9110/WV</t>
  </si>
  <si>
    <t>3960/XV</t>
  </si>
  <si>
    <t>9111/WV</t>
  </si>
  <si>
    <t>9124/WV</t>
  </si>
  <si>
    <t>9131/WV</t>
  </si>
  <si>
    <t>9134/WV</t>
  </si>
  <si>
    <t>9135/WV</t>
  </si>
  <si>
    <t>9141/WV</t>
  </si>
  <si>
    <t>9142/WV</t>
  </si>
  <si>
    <t>3977/XV</t>
  </si>
  <si>
    <t>9144/WV</t>
  </si>
  <si>
    <t>9146/WV</t>
  </si>
  <si>
    <t>3978/XV</t>
  </si>
  <si>
    <t>9148/WV</t>
  </si>
  <si>
    <t>3979/XV</t>
  </si>
  <si>
    <t>9150/WV</t>
  </si>
  <si>
    <t>3980/XV</t>
  </si>
  <si>
    <t>9151/WV</t>
  </si>
  <si>
    <t>9152/WV</t>
  </si>
  <si>
    <t>9154/WV</t>
  </si>
  <si>
    <t>9157/WV</t>
  </si>
  <si>
    <t>9163/WV</t>
  </si>
  <si>
    <t>9164/WV</t>
  </si>
  <si>
    <t>3984/XV</t>
  </si>
  <si>
    <t>9167/WV</t>
  </si>
  <si>
    <t>9171/WV</t>
  </si>
  <si>
    <t>3985/XV</t>
  </si>
  <si>
    <t>9175/WV</t>
  </si>
  <si>
    <t>3987/XV</t>
  </si>
  <si>
    <t>9178/WV</t>
  </si>
  <si>
    <t>3988/XV</t>
  </si>
  <si>
    <t>9188/WV</t>
  </si>
  <si>
    <t>9192/WV</t>
  </si>
  <si>
    <t>3993/XV</t>
  </si>
  <si>
    <t>9194/WV</t>
  </si>
  <si>
    <t>3994/XV</t>
  </si>
  <si>
    <t>9196/WV</t>
  </si>
  <si>
    <t>3995/XV</t>
  </si>
  <si>
    <t>9201/WV</t>
  </si>
  <si>
    <t>9202/WV</t>
  </si>
  <si>
    <t>3997/XV</t>
  </si>
  <si>
    <t>9203/WV</t>
  </si>
  <si>
    <t>3998/XV</t>
  </si>
  <si>
    <t>9205/WV</t>
  </si>
  <si>
    <t>9206/WV</t>
  </si>
  <si>
    <t>9207/WV</t>
  </si>
  <si>
    <t>4000/XV</t>
  </si>
  <si>
    <t>9210/WV</t>
  </si>
  <si>
    <t>9212/WV</t>
  </si>
  <si>
    <t>9213/WV</t>
  </si>
  <si>
    <t>4003/XV</t>
  </si>
  <si>
    <t>9215/WV</t>
  </si>
  <si>
    <t>4004/XV</t>
  </si>
  <si>
    <t>9220/WV</t>
  </si>
  <si>
    <t>9234/WV</t>
  </si>
  <si>
    <t>4010/XV</t>
  </si>
  <si>
    <t>9235/WV</t>
  </si>
  <si>
    <t>9236/WV</t>
  </si>
  <si>
    <t>4011/XV</t>
  </si>
  <si>
    <t>9238/WV</t>
  </si>
  <si>
    <t>4013/XV</t>
  </si>
  <si>
    <t>9240/WV</t>
  </si>
  <si>
    <t>4014/XV</t>
  </si>
  <si>
    <t>9241/WV</t>
  </si>
  <si>
    <t>9243/WV</t>
  </si>
  <si>
    <t>9247/WV</t>
  </si>
  <si>
    <t>4017/XV</t>
  </si>
  <si>
    <t>9248/WV</t>
  </si>
  <si>
    <t>4021/XV</t>
  </si>
  <si>
    <t>9258/WV</t>
  </si>
  <si>
    <t>9260/WV</t>
  </si>
  <si>
    <t>9264/WV</t>
  </si>
  <si>
    <t>4022/XV</t>
  </si>
  <si>
    <t>9265/WV</t>
  </si>
  <si>
    <t>4024/XV</t>
  </si>
  <si>
    <t>9270/WV</t>
  </si>
  <si>
    <t>4026/XV</t>
  </si>
  <si>
    <t>4029/XV</t>
  </si>
  <si>
    <t>9274/WV</t>
  </si>
  <si>
    <t>4030/XV</t>
  </si>
  <si>
    <t>9275/WV</t>
  </si>
  <si>
    <t>4035/XV</t>
  </si>
  <si>
    <t>9285/WV</t>
  </si>
  <si>
    <t>4038/XV</t>
  </si>
  <si>
    <t>9289/WV</t>
  </si>
  <si>
    <t>9295/WV</t>
  </si>
  <si>
    <t>3GNCJ7EE2HL219829</t>
  </si>
  <si>
    <t>3GNCJ7CE5HL183332</t>
  </si>
  <si>
    <t>3GNCJ7CE0HL155776</t>
  </si>
  <si>
    <t>3GNCJ7CEXHL193001</t>
  </si>
  <si>
    <t>3GNCJ7CE1HL151316</t>
  </si>
  <si>
    <t>3GNCJ7CE7HL136383</t>
  </si>
  <si>
    <t>3GNCJ7CE5HL184769</t>
  </si>
  <si>
    <t>3GNCJ7EE5HL220960</t>
  </si>
  <si>
    <t>3GNCJ7CE6HL174817</t>
  </si>
  <si>
    <t>3GNCJ7CE6HL164479</t>
  </si>
  <si>
    <t>3GNCJ7CE9HL201122</t>
  </si>
  <si>
    <t>3GNCJ7CE4HL183239</t>
  </si>
  <si>
    <t>3GNCJ7EE1HL256094</t>
  </si>
  <si>
    <t>3GNCJ7CEXHL194116</t>
  </si>
  <si>
    <t>3GNCJ7CE8HL194227</t>
  </si>
  <si>
    <t>8996/WV</t>
  </si>
  <si>
    <t>3912/XV</t>
  </si>
  <si>
    <t>9027/WV</t>
  </si>
  <si>
    <t>9043/WV</t>
  </si>
  <si>
    <t>3929/XV</t>
  </si>
  <si>
    <t>9046/WV</t>
  </si>
  <si>
    <t>9057/WV</t>
  </si>
  <si>
    <t>3945/XV</t>
  </si>
  <si>
    <t>9091/WV</t>
  </si>
  <si>
    <t>9105/WV</t>
  </si>
  <si>
    <t>3974/XV</t>
  </si>
  <si>
    <t>9166/WV</t>
  </si>
  <si>
    <t>9187/WV</t>
  </si>
  <si>
    <t>9193/WV</t>
  </si>
  <si>
    <t>9195/WV</t>
  </si>
  <si>
    <t>9199/WV</t>
  </si>
  <si>
    <t>3996/XV</t>
  </si>
  <si>
    <t>9200/WV</t>
  </si>
  <si>
    <t>9209/WV</t>
  </si>
  <si>
    <t>9231/WV</t>
  </si>
  <si>
    <t>4009/XV</t>
  </si>
  <si>
    <t>9232/WV</t>
  </si>
  <si>
    <t>4015/XV</t>
  </si>
  <si>
    <t>9242/WV</t>
  </si>
  <si>
    <t>9252/WV</t>
  </si>
  <si>
    <t>9266/WV</t>
  </si>
  <si>
    <t>9278/WV</t>
  </si>
  <si>
    <t>9282/WV</t>
  </si>
  <si>
    <t>9283/WV</t>
  </si>
  <si>
    <t>4042/XV</t>
  </si>
  <si>
    <t>9223/WV</t>
  </si>
  <si>
    <t>Descripción : CHEVY PICK UP/TORNADO</t>
  </si>
  <si>
    <t>9020/WV</t>
  </si>
  <si>
    <t>1GCRC9EH2HZ272395</t>
  </si>
  <si>
    <t>9208/WV</t>
  </si>
  <si>
    <t>1195-NCRE</t>
  </si>
  <si>
    <t>2111-NWD</t>
  </si>
  <si>
    <t>2GNAL9EK7H6113786</t>
  </si>
  <si>
    <t>9263/WV</t>
  </si>
  <si>
    <t>3G1TA5CF8HL238693</t>
  </si>
  <si>
    <t>3G1TA5CF0HL202853</t>
  </si>
  <si>
    <t>3G1TB5CF2HL225631</t>
  </si>
  <si>
    <t>3G1TB5CF0HL223943</t>
  </si>
  <si>
    <t>3G1TB5CF1HL229556</t>
  </si>
  <si>
    <t>3G1TA5AF8HL245971</t>
  </si>
  <si>
    <t>3G1TA5AF1HL246248</t>
  </si>
  <si>
    <t>8997/WV</t>
  </si>
  <si>
    <t>9032/WV</t>
  </si>
  <si>
    <t>9060/WV</t>
  </si>
  <si>
    <t>9070/WV</t>
  </si>
  <si>
    <t>9138/WV</t>
  </si>
  <si>
    <t>9165/WV</t>
  </si>
  <si>
    <t>9221/WV</t>
  </si>
  <si>
    <t>9229/WV</t>
  </si>
  <si>
    <t>9261/WV</t>
  </si>
  <si>
    <t>9290/WV</t>
  </si>
  <si>
    <t>9292/WV</t>
  </si>
  <si>
    <t>9293/WV</t>
  </si>
  <si>
    <t>3G1J85CC0HS601325</t>
  </si>
  <si>
    <t>3G1J86CC6HS571057</t>
  </si>
  <si>
    <t>3G1J86CC3HS593856</t>
  </si>
  <si>
    <t>9038/WV</t>
  </si>
  <si>
    <t>9056/WV</t>
  </si>
  <si>
    <t>9288/WV</t>
  </si>
  <si>
    <t>Cuenta : 401453</t>
  </si>
  <si>
    <t>1G1F91RS9H0150493</t>
  </si>
  <si>
    <t>9089/WV</t>
  </si>
  <si>
    <t>MA6CB6ADXHT042620</t>
  </si>
  <si>
    <t>MA6CA6AD3HT044261</t>
  </si>
  <si>
    <t>MA6CB6AD1HT037323</t>
  </si>
  <si>
    <t>MA6CC6CD5HT031258</t>
  </si>
  <si>
    <t>MA6CC6CD3HT031257</t>
  </si>
  <si>
    <t>MA6CC6CDXHT027299</t>
  </si>
  <si>
    <t>8999/WV</t>
  </si>
  <si>
    <t>9158/WV</t>
  </si>
  <si>
    <t>9169/WV</t>
  </si>
  <si>
    <t>9226/WV</t>
  </si>
  <si>
    <t>9255/WV</t>
  </si>
  <si>
    <t>9257/WV</t>
  </si>
  <si>
    <t>9259/WV</t>
  </si>
  <si>
    <t>3GNCJ7CE7HL166208</t>
  </si>
  <si>
    <t>3GNCJ7CE2HL177746</t>
  </si>
  <si>
    <t>3GNCJ7EE0HL216508</t>
  </si>
  <si>
    <t>8998/WV</t>
  </si>
  <si>
    <t>9160/WV</t>
  </si>
  <si>
    <t>9224/WV</t>
  </si>
  <si>
    <t>2266/XE</t>
  </si>
  <si>
    <t>2267/XE</t>
  </si>
  <si>
    <t>1952/WE</t>
  </si>
  <si>
    <t>1953/WE</t>
  </si>
  <si>
    <t>2269/XE</t>
  </si>
  <si>
    <t>1196-NCRE</t>
  </si>
  <si>
    <t>1197-NCRE</t>
  </si>
  <si>
    <t>1206-NCRE</t>
  </si>
  <si>
    <t>1207-NCRE</t>
  </si>
  <si>
    <t>1208-NCRE</t>
  </si>
  <si>
    <t>1962/WE</t>
  </si>
  <si>
    <t>2276/XE</t>
  </si>
  <si>
    <t>1209-NCRE</t>
  </si>
  <si>
    <t>1211-NCRE</t>
  </si>
  <si>
    <t>1212-NCRE</t>
  </si>
  <si>
    <t>1967/WE</t>
  </si>
  <si>
    <t>2279/XE</t>
  </si>
  <si>
    <t>2280/XE</t>
  </si>
  <si>
    <t>2281/XE</t>
  </si>
  <si>
    <t>1972/WE</t>
  </si>
  <si>
    <t>2282/XE</t>
  </si>
  <si>
    <t>1216-NCRE</t>
  </si>
  <si>
    <t>2283/XE</t>
  </si>
  <si>
    <t>1977/WE</t>
  </si>
  <si>
    <t>2284/XE</t>
  </si>
  <si>
    <t>1217-NCRE</t>
  </si>
  <si>
    <t>2289/XE</t>
  </si>
  <si>
    <t>2290/XE</t>
  </si>
  <si>
    <t>1989/WE</t>
  </si>
  <si>
    <t>2294/XE</t>
  </si>
  <si>
    <t>2295/XE</t>
  </si>
  <si>
    <t>1222-NCRE</t>
  </si>
  <si>
    <t>1223-NCRE</t>
  </si>
  <si>
    <t>2302/XE</t>
  </si>
  <si>
    <t>2303/XE</t>
  </si>
  <si>
    <t>2304/XE</t>
  </si>
  <si>
    <t>2305/XE</t>
  </si>
  <si>
    <t>2306/XE</t>
  </si>
  <si>
    <t>1224-NCRE</t>
  </si>
  <si>
    <t>2308/XE</t>
  </si>
  <si>
    <t>2311/XE</t>
  </si>
  <si>
    <t>2002/WE</t>
  </si>
  <si>
    <t>2315/XE</t>
  </si>
  <si>
    <t>2316/XE</t>
  </si>
  <si>
    <t>1228-NCRE</t>
  </si>
  <si>
    <t>2317/XE</t>
  </si>
  <si>
    <t>1229-NCRE</t>
  </si>
  <si>
    <t>2318/XE</t>
  </si>
  <si>
    <t>1230-NCRE</t>
  </si>
  <si>
    <t>2009/WE</t>
  </si>
  <si>
    <t>2324/XE</t>
  </si>
  <si>
    <t>1231-NCRE</t>
  </si>
  <si>
    <t>2011/WE</t>
  </si>
  <si>
    <t>2325/XE</t>
  </si>
  <si>
    <t>2327/XE</t>
  </si>
  <si>
    <t>2328/XE</t>
  </si>
  <si>
    <t>2017/WE</t>
  </si>
  <si>
    <t>1233-NCRE</t>
  </si>
  <si>
    <t>2331/XE</t>
  </si>
  <si>
    <t>2333/XE</t>
  </si>
  <si>
    <t>1234-NCRE</t>
  </si>
  <si>
    <t>1236-NCRE</t>
  </si>
  <si>
    <t>1237-NCRE</t>
  </si>
  <si>
    <t>1238-NCRE</t>
  </si>
  <si>
    <t>1239-NCRE</t>
  </si>
  <si>
    <t>1241-NCRE</t>
  </si>
  <si>
    <t>1242-NCRE</t>
  </si>
  <si>
    <t>1243-NCRE</t>
  </si>
  <si>
    <t>2337/XE</t>
  </si>
  <si>
    <t>1244-NCRE</t>
  </si>
  <si>
    <t>2029/WE</t>
  </si>
  <si>
    <t>2339/XE</t>
  </si>
  <si>
    <t>1245-NCRE</t>
  </si>
  <si>
    <t>2340/XE</t>
  </si>
  <si>
    <t>1246-NCRE</t>
  </si>
  <si>
    <t>1247-NCRE</t>
  </si>
  <si>
    <t>2341/XE</t>
  </si>
  <si>
    <t>1249-NCRE</t>
  </si>
  <si>
    <t>2344/XE</t>
  </si>
  <si>
    <t>2345/XE</t>
  </si>
  <si>
    <t>2346/XE</t>
  </si>
  <si>
    <t>1250-NCRE</t>
  </si>
  <si>
    <t>1253-NCRE</t>
  </si>
  <si>
    <t>2348/XE</t>
  </si>
  <si>
    <t>1254-NCRE</t>
  </si>
  <si>
    <t>1255-NCRE</t>
  </si>
  <si>
    <t>1256-NCRE</t>
  </si>
  <si>
    <t>2352/XE</t>
  </si>
  <si>
    <t>2353/XE</t>
  </si>
  <si>
    <t>1257-NCRE</t>
  </si>
  <si>
    <t>1258-NCRE</t>
  </si>
  <si>
    <t>2050/WE</t>
  </si>
  <si>
    <t>2354/XE</t>
  </si>
  <si>
    <t>2051/WE</t>
  </si>
  <si>
    <t>2355/XE</t>
  </si>
  <si>
    <t>2357/XE</t>
  </si>
  <si>
    <t>1259-NCRE</t>
  </si>
  <si>
    <t>2056/WE</t>
  </si>
  <si>
    <t>2359/XE</t>
  </si>
  <si>
    <t>2360/XE</t>
  </si>
  <si>
    <t>1261-NCRE</t>
  </si>
  <si>
    <t>2070/WE</t>
  </si>
  <si>
    <t>2072/WE</t>
  </si>
  <si>
    <t>1262-NCRE</t>
  </si>
  <si>
    <t>1263-NCRE</t>
  </si>
  <si>
    <t>2369/XE</t>
  </si>
  <si>
    <t>2077/WE</t>
  </si>
  <si>
    <t>2371/XE</t>
  </si>
  <si>
    <t>2372/XE</t>
  </si>
  <si>
    <t>2373/XE</t>
  </si>
  <si>
    <t>2084/WE</t>
  </si>
  <si>
    <t>2375/XE</t>
  </si>
  <si>
    <t>1266-NCRE</t>
  </si>
  <si>
    <t>2085/WE</t>
  </si>
  <si>
    <t>1267-NCRE</t>
  </si>
  <si>
    <t>2093/WE</t>
  </si>
  <si>
    <t>1269-NCRE</t>
  </si>
  <si>
    <t>1199-NCRE</t>
  </si>
  <si>
    <t>1200-NCRE</t>
  </si>
  <si>
    <t>1201-NCRE</t>
  </si>
  <si>
    <t>1202-NCRE</t>
  </si>
  <si>
    <t>1203-NCRE</t>
  </si>
  <si>
    <t>1204-NCRE</t>
  </si>
  <si>
    <t>1205-NCRE</t>
  </si>
  <si>
    <t>1225-NCRE</t>
  </si>
  <si>
    <t>1226-NCRE</t>
  </si>
  <si>
    <t>1227-NCRE</t>
  </si>
  <si>
    <t>1232-NCRE</t>
  </si>
  <si>
    <t>2268/XE</t>
  </si>
  <si>
    <t>1954/WE</t>
  </si>
  <si>
    <t>1955/WE</t>
  </si>
  <si>
    <t>2270/XE</t>
  </si>
  <si>
    <t>2271/XE</t>
  </si>
  <si>
    <t>1956/WE</t>
  </si>
  <si>
    <t>2272/XE</t>
  </si>
  <si>
    <t>1957/WE</t>
  </si>
  <si>
    <t>1958/WE</t>
  </si>
  <si>
    <t>1960/WE</t>
  </si>
  <si>
    <t>1961/WE</t>
  </si>
  <si>
    <t>2274/XE</t>
  </si>
  <si>
    <t>2275/XE</t>
  </si>
  <si>
    <t>1963/WE</t>
  </si>
  <si>
    <t>1964/WE</t>
  </si>
  <si>
    <t>2277/XE</t>
  </si>
  <si>
    <t>1965/WE</t>
  </si>
  <si>
    <t>1966/WE</t>
  </si>
  <si>
    <t>2278/XE</t>
  </si>
  <si>
    <t>1968/WE</t>
  </si>
  <si>
    <t>1969/WE</t>
  </si>
  <si>
    <t>1970/WE</t>
  </si>
  <si>
    <t>1971/WE</t>
  </si>
  <si>
    <t>1973/WE</t>
  </si>
  <si>
    <t>1974/WE</t>
  </si>
  <si>
    <t>1975/WE</t>
  </si>
  <si>
    <t>1976/WE</t>
  </si>
  <si>
    <t>1978/WE</t>
  </si>
  <si>
    <t>1979/WE</t>
  </si>
  <si>
    <t>1980/WE</t>
  </si>
  <si>
    <t>2288/XE</t>
  </si>
  <si>
    <t>1981/WE</t>
  </si>
  <si>
    <t>1983/WE</t>
  </si>
  <si>
    <t>2291/XE</t>
  </si>
  <si>
    <t>1984/WE</t>
  </si>
  <si>
    <t>1985/WE</t>
  </si>
  <si>
    <t>1986/WE</t>
  </si>
  <si>
    <t>2292/XE</t>
  </si>
  <si>
    <t>1987/WE</t>
  </si>
  <si>
    <t>2293/XE</t>
  </si>
  <si>
    <t>1988/WE</t>
  </si>
  <si>
    <t>1990/WE</t>
  </si>
  <si>
    <t>1991/WE</t>
  </si>
  <si>
    <t>2296/XE</t>
  </si>
  <si>
    <t>1992/WE</t>
  </si>
  <si>
    <t>1993/WE</t>
  </si>
  <si>
    <t>2297/XE</t>
  </si>
  <si>
    <t>1994/WE</t>
  </si>
  <si>
    <t>2298/XE</t>
  </si>
  <si>
    <t>1995/WE</t>
  </si>
  <si>
    <t>2299/XE</t>
  </si>
  <si>
    <t>2300/XE</t>
  </si>
  <si>
    <t>1996/WE</t>
  </si>
  <si>
    <t>2301/XE</t>
  </si>
  <si>
    <t>1997/WE</t>
  </si>
  <si>
    <t>1998/WE</t>
  </si>
  <si>
    <t>2307/XE</t>
  </si>
  <si>
    <t>1999/WE</t>
  </si>
  <si>
    <t>2309/XE</t>
  </si>
  <si>
    <t>2000/WE</t>
  </si>
  <si>
    <t>2310/XE</t>
  </si>
  <si>
    <t>2001/WE</t>
  </si>
  <si>
    <t>2312/XE</t>
  </si>
  <si>
    <t>2313/XE</t>
  </si>
  <si>
    <t>2314/XE</t>
  </si>
  <si>
    <t>2003/WE</t>
  </si>
  <si>
    <t>2004/WE</t>
  </si>
  <si>
    <t>2005/WE</t>
  </si>
  <si>
    <t>2319/XE</t>
  </si>
  <si>
    <t>2006/WE</t>
  </si>
  <si>
    <t>2320/XE</t>
  </si>
  <si>
    <t>2321/XE</t>
  </si>
  <si>
    <t>2007/WE</t>
  </si>
  <si>
    <t>2008/WE</t>
  </si>
  <si>
    <t>2322/XE</t>
  </si>
  <si>
    <t>2323/XE</t>
  </si>
  <si>
    <t>2010/WE</t>
  </si>
  <si>
    <t>2012/WE</t>
  </si>
  <si>
    <t>2013/WE</t>
  </si>
  <si>
    <t>2014/WE</t>
  </si>
  <si>
    <t>2326/XE</t>
  </si>
  <si>
    <t>2329/XE</t>
  </si>
  <si>
    <t>2015/WE</t>
  </si>
  <si>
    <t>2330/XE</t>
  </si>
  <si>
    <t>2016/WE</t>
  </si>
  <si>
    <t>2018/WE</t>
  </si>
  <si>
    <t>2332/XE</t>
  </si>
  <si>
    <t>2019/WE</t>
  </si>
  <si>
    <t>2020/WE</t>
  </si>
  <si>
    <t>2021/WE</t>
  </si>
  <si>
    <t>2022/WE</t>
  </si>
  <si>
    <t>2334/XE</t>
  </si>
  <si>
    <t>2023/WE</t>
  </si>
  <si>
    <t>2024/WE</t>
  </si>
  <si>
    <t>2025/WE</t>
  </si>
  <si>
    <t>2026/WE</t>
  </si>
  <si>
    <t>2335/XE</t>
  </si>
  <si>
    <t>2336/XE</t>
  </si>
  <si>
    <t>2027/WE</t>
  </si>
  <si>
    <t>2338/XE</t>
  </si>
  <si>
    <t>2028/WE</t>
  </si>
  <si>
    <t>2030/WE</t>
  </si>
  <si>
    <t>2031/WE</t>
  </si>
  <si>
    <t>2032/WE</t>
  </si>
  <si>
    <t>2033/WE</t>
  </si>
  <si>
    <t>2034/WE</t>
  </si>
  <si>
    <t>2342/XE</t>
  </si>
  <si>
    <t>2035/WE</t>
  </si>
  <si>
    <t>2343/XE</t>
  </si>
  <si>
    <t>2036/WE</t>
  </si>
  <si>
    <t>2037/WE</t>
  </si>
  <si>
    <t>2038/WE</t>
  </si>
  <si>
    <t>2039/WE</t>
  </si>
  <si>
    <t>2040/WE</t>
  </si>
  <si>
    <t>2041/WE</t>
  </si>
  <si>
    <t>2042/WE</t>
  </si>
  <si>
    <t>2347/XE</t>
  </si>
  <si>
    <t>2128-NWD</t>
  </si>
  <si>
    <t>2043/WE</t>
  </si>
  <si>
    <t>2044/WE</t>
  </si>
  <si>
    <t>2045/WE</t>
  </si>
  <si>
    <t>2129-NWD</t>
  </si>
  <si>
    <t>2046/WE</t>
  </si>
  <si>
    <t>2349/XE</t>
  </si>
  <si>
    <t>2047/WE</t>
  </si>
  <si>
    <t>2350/XE</t>
  </si>
  <si>
    <t>2048/WE</t>
  </si>
  <si>
    <t>2351/XE</t>
  </si>
  <si>
    <t>2049/WE</t>
  </si>
  <si>
    <t>2356/XE</t>
  </si>
  <si>
    <t>2052/WE</t>
  </si>
  <si>
    <t>2053/WE</t>
  </si>
  <si>
    <t>2358/XE</t>
  </si>
  <si>
    <t>2054/WE</t>
  </si>
  <si>
    <t>2055/WE</t>
  </si>
  <si>
    <t>2057/WE</t>
  </si>
  <si>
    <t>2058/WE</t>
  </si>
  <si>
    <t>2059/WE</t>
  </si>
  <si>
    <t>2060/WE</t>
  </si>
  <si>
    <t>2061/WE</t>
  </si>
  <si>
    <t>2062/WE</t>
  </si>
  <si>
    <t>2063/WE</t>
  </si>
  <si>
    <t>2361/XE</t>
  </si>
  <si>
    <t>2064/WE</t>
  </si>
  <si>
    <t>2065/WE</t>
  </si>
  <si>
    <t>2362/XE</t>
  </si>
  <si>
    <t>2066/WE</t>
  </si>
  <si>
    <t>2363/XE</t>
  </si>
  <si>
    <t>2364/XE</t>
  </si>
  <si>
    <t>2365/XE</t>
  </si>
  <si>
    <t>2067/WE</t>
  </si>
  <si>
    <t>2068/WE</t>
  </si>
  <si>
    <t>2366/XE</t>
  </si>
  <si>
    <t>2367/XE</t>
  </si>
  <si>
    <t>2069/WE</t>
  </si>
  <si>
    <t>2071/WE</t>
  </si>
  <si>
    <t>2368/XE</t>
  </si>
  <si>
    <t>2073/WE</t>
  </si>
  <si>
    <t>2074/WE</t>
  </si>
  <si>
    <t>2075/WE</t>
  </si>
  <si>
    <t>2076/WE</t>
  </si>
  <si>
    <t>2370/XE</t>
  </si>
  <si>
    <t>2078/WE</t>
  </si>
  <si>
    <t>2079/WE</t>
  </si>
  <si>
    <t>2184-NWD</t>
  </si>
  <si>
    <t>2081/WE</t>
  </si>
  <si>
    <t>2374/XE</t>
  </si>
  <si>
    <t>2082/WE</t>
  </si>
  <si>
    <t>2083/WE</t>
  </si>
  <si>
    <t>2376/XE</t>
  </si>
  <si>
    <t>2377/XE</t>
  </si>
  <si>
    <t>2086/WE</t>
  </si>
  <si>
    <t>2087/WE</t>
  </si>
  <si>
    <t>2088/WE</t>
  </si>
  <si>
    <t>2089/WE</t>
  </si>
  <si>
    <t>2090/WE</t>
  </si>
  <si>
    <t>2378/XE</t>
  </si>
  <si>
    <t>2091/WE</t>
  </si>
  <si>
    <t>2092/WE</t>
  </si>
  <si>
    <t>536/XO</t>
  </si>
  <si>
    <t>1193/WO</t>
  </si>
  <si>
    <t>1194/WO</t>
  </si>
  <si>
    <t>537/XO</t>
  </si>
  <si>
    <t>1195/WO</t>
  </si>
  <si>
    <t>1196/WO</t>
  </si>
  <si>
    <t>538/XO</t>
  </si>
  <si>
    <t>1197/WO</t>
  </si>
  <si>
    <t>1198/WO</t>
  </si>
  <si>
    <t>539/XO</t>
  </si>
  <si>
    <t>1199/WO</t>
  </si>
  <si>
    <t>1200/WO</t>
  </si>
  <si>
    <t>540/XO</t>
  </si>
  <si>
    <t>1201/WO</t>
  </si>
  <si>
    <t>1202/WO</t>
  </si>
  <si>
    <t>541/XO</t>
  </si>
  <si>
    <t>1203/WO</t>
  </si>
  <si>
    <t>1204/WO</t>
  </si>
  <si>
    <t>542/XO</t>
  </si>
  <si>
    <t>1205/WO</t>
  </si>
  <si>
    <t>543/XO</t>
  </si>
  <si>
    <t>1206/WO</t>
  </si>
  <si>
    <t>544/XO</t>
  </si>
  <si>
    <t>1207/WO</t>
  </si>
  <si>
    <t>1208/WO</t>
  </si>
  <si>
    <t>545/XO</t>
  </si>
  <si>
    <t>1209/WO</t>
  </si>
  <si>
    <t>546/XO</t>
  </si>
  <si>
    <t>547/XO</t>
  </si>
  <si>
    <t>548/XO</t>
  </si>
  <si>
    <t>549/XO</t>
  </si>
  <si>
    <t>550/XO</t>
  </si>
  <si>
    <t>1210/WO</t>
  </si>
  <si>
    <t>1211/WO</t>
  </si>
  <si>
    <t>1212/WO</t>
  </si>
  <si>
    <t>1213/WO</t>
  </si>
  <si>
    <t>1214/WO</t>
  </si>
  <si>
    <t>1215/WO</t>
  </si>
  <si>
    <t>1216/WO</t>
  </si>
  <si>
    <t>1217/WO</t>
  </si>
  <si>
    <t>1218/WO</t>
  </si>
  <si>
    <t>1219/WO</t>
  </si>
  <si>
    <t>1220/WO</t>
  </si>
  <si>
    <t>1221/WO</t>
  </si>
  <si>
    <t>551/XO</t>
  </si>
  <si>
    <t>1222/WO</t>
  </si>
  <si>
    <t>552/XO</t>
  </si>
  <si>
    <t>1223/WO</t>
  </si>
  <si>
    <t>553/XO</t>
  </si>
  <si>
    <t>1224/WO</t>
  </si>
  <si>
    <t>1225/WO</t>
  </si>
  <si>
    <t>554/XO</t>
  </si>
  <si>
    <t>1226/WO</t>
  </si>
  <si>
    <t>1227/WO</t>
  </si>
  <si>
    <t>555/XO</t>
  </si>
  <si>
    <t>1228/WO</t>
  </si>
  <si>
    <t>1229/WO</t>
  </si>
  <si>
    <t>1230/WO</t>
  </si>
  <si>
    <t>556/XO</t>
  </si>
  <si>
    <t>1231/WO</t>
  </si>
  <si>
    <t>1232/WO</t>
  </si>
  <si>
    <t>1233/WO</t>
  </si>
  <si>
    <t>1234/WO</t>
  </si>
  <si>
    <t>557/XO</t>
  </si>
  <si>
    <t>1235/WO</t>
  </si>
  <si>
    <t>1236/WO</t>
  </si>
  <si>
    <t>558/XO</t>
  </si>
  <si>
    <t>1237/WO</t>
  </si>
  <si>
    <t>1238/WO</t>
  </si>
  <si>
    <t>559/XO</t>
  </si>
  <si>
    <t>1239/WO</t>
  </si>
  <si>
    <t>1240/WO</t>
  </si>
  <si>
    <t>560/XO</t>
  </si>
  <si>
    <t>561/XO</t>
  </si>
  <si>
    <t>1241/WO</t>
  </si>
  <si>
    <t>1242/WO</t>
  </si>
  <si>
    <t>562/XO</t>
  </si>
  <si>
    <t>1243/WO</t>
  </si>
  <si>
    <t>Auxiliar Ventas Mayo 2017</t>
  </si>
  <si>
    <t>3G1B85DM8HS501663</t>
  </si>
  <si>
    <t>3G1B85EM7HS502902</t>
  </si>
  <si>
    <t>3G1B85EMXHS504241</t>
  </si>
  <si>
    <t>3G1B85DM4HS533235</t>
  </si>
  <si>
    <t>3G1B85EM8HS582498</t>
  </si>
  <si>
    <t>3G1B85DM9HS597710</t>
  </si>
  <si>
    <t>3G1B85DM5HS546527</t>
  </si>
  <si>
    <t>3G1B85DM1HS516330</t>
  </si>
  <si>
    <t>3903/XV</t>
  </si>
  <si>
    <t>8986/WV</t>
  </si>
  <si>
    <t>9002/WV</t>
  </si>
  <si>
    <t>9007/WV</t>
  </si>
  <si>
    <t>9013/WV</t>
  </si>
  <si>
    <t>3916/XV</t>
  </si>
  <si>
    <t>9014/WV</t>
  </si>
  <si>
    <t>3919/XV</t>
  </si>
  <si>
    <t>9015/WV</t>
  </si>
  <si>
    <t>3920/XV</t>
  </si>
  <si>
    <t>9016/WV</t>
  </si>
  <si>
    <t>3921/XV</t>
  </si>
  <si>
    <t>9018/WV</t>
  </si>
  <si>
    <t>3928/XV</t>
  </si>
  <si>
    <t>9044/WV</t>
  </si>
  <si>
    <t>3932/XV</t>
  </si>
  <si>
    <t>9051/WV</t>
  </si>
  <si>
    <t>9053/WV</t>
  </si>
  <si>
    <t>3934/XV</t>
  </si>
  <si>
    <t>3935/XV</t>
  </si>
  <si>
    <t>3936/XV</t>
  </si>
  <si>
    <t>9054/WV</t>
  </si>
  <si>
    <t>9119/WV</t>
  </si>
  <si>
    <t>9136/WV</t>
  </si>
  <si>
    <t>3976/XV</t>
  </si>
  <si>
    <t>9140/WV</t>
  </si>
  <si>
    <t>4018/XV</t>
  </si>
  <si>
    <t>9250/WV</t>
  </si>
  <si>
    <t>9262/WV</t>
  </si>
  <si>
    <t>4041/XV</t>
  </si>
  <si>
    <t>9297/WV</t>
  </si>
  <si>
    <t>4043/XV</t>
  </si>
  <si>
    <t>9298/WV</t>
  </si>
  <si>
    <t>4044/XV</t>
  </si>
  <si>
    <t>9299/WV</t>
  </si>
  <si>
    <t>1G1Z95SX2HF188249</t>
  </si>
  <si>
    <t>9302/WV</t>
  </si>
  <si>
    <t>93CCL80C4HB173796</t>
  </si>
  <si>
    <t>93CCL80C3HB172459</t>
  </si>
  <si>
    <t>93CCL80C6HB155218</t>
  </si>
  <si>
    <t>93CCL80C9HB171994</t>
  </si>
  <si>
    <t>93CCL80C7HB146060</t>
  </si>
  <si>
    <t>93CCL80C3HB170842</t>
  </si>
  <si>
    <t>93CCL80C5HB171507</t>
  </si>
  <si>
    <t>9022/WV</t>
  </si>
  <si>
    <t>9029/WV</t>
  </si>
  <si>
    <t>9048/WV</t>
  </si>
  <si>
    <t>3930/XV</t>
  </si>
  <si>
    <t>9049/WV</t>
  </si>
  <si>
    <t>9055/WV</t>
  </si>
  <si>
    <t>9093/WV</t>
  </si>
  <si>
    <t>3953/XV</t>
  </si>
  <si>
    <t>9096/WV</t>
  </si>
  <si>
    <t>3975/XV</t>
  </si>
  <si>
    <t>9137/WV</t>
  </si>
  <si>
    <t>9182/WV</t>
  </si>
  <si>
    <t>3989/XV</t>
  </si>
  <si>
    <t>9184/WV</t>
  </si>
  <si>
    <t>1GCGT9EN5H1209948</t>
  </si>
  <si>
    <t>1GCGT9EN9H1151536</t>
  </si>
  <si>
    <t>1GCGT9EN0H1235857</t>
  </si>
  <si>
    <t>9106/WV</t>
  </si>
  <si>
    <t>9149/WV</t>
  </si>
  <si>
    <t>4039/XV</t>
  </si>
  <si>
    <t>9291/WV</t>
  </si>
  <si>
    <t>3G1B85EM6HS510392</t>
  </si>
  <si>
    <t>3G1B85DM5HS502768</t>
  </si>
  <si>
    <t>3G1B85DM1HS502427</t>
  </si>
  <si>
    <t>3G1B85DM2HS601533</t>
  </si>
  <si>
    <t>3G1B85DMXHS530730</t>
  </si>
  <si>
    <t>3G1B85DM3HS546977</t>
  </si>
  <si>
    <t>9329/WV</t>
  </si>
  <si>
    <t>4060/XV</t>
  </si>
  <si>
    <t>9345/WV</t>
  </si>
  <si>
    <t>4061/XV</t>
  </si>
  <si>
    <t>9346/WV</t>
  </si>
  <si>
    <t>4062/XV</t>
  </si>
  <si>
    <t>9347/WV</t>
  </si>
  <si>
    <t>9352/WV</t>
  </si>
  <si>
    <t>4067/XV</t>
  </si>
  <si>
    <t>9357/WV</t>
  </si>
  <si>
    <t>4071/XV</t>
  </si>
  <si>
    <t>9364/WV</t>
  </si>
  <si>
    <t>4072/XV</t>
  </si>
  <si>
    <t>9365/WV</t>
  </si>
  <si>
    <t>4085/XV</t>
  </si>
  <si>
    <t>9446/WV</t>
  </si>
  <si>
    <t>4112/XV</t>
  </si>
  <si>
    <t>4113/XV</t>
  </si>
  <si>
    <t>9455/WV</t>
  </si>
  <si>
    <t>4114/XV</t>
  </si>
  <si>
    <t>9456/WV</t>
  </si>
  <si>
    <t>9458/WV</t>
  </si>
  <si>
    <t>9482/WV</t>
  </si>
  <si>
    <t>4122/XV</t>
  </si>
  <si>
    <t>9496/WV</t>
  </si>
  <si>
    <t>9519/WV</t>
  </si>
  <si>
    <t>9541/WV</t>
  </si>
  <si>
    <t>9550/WV</t>
  </si>
  <si>
    <t>1GNKR8KD9HJ192027</t>
  </si>
  <si>
    <t>9409/WV</t>
  </si>
  <si>
    <t>9539/WV</t>
  </si>
  <si>
    <t>1GCNC9EH9HZ281786</t>
  </si>
  <si>
    <t>1GCNC9EH4HZ127745</t>
  </si>
  <si>
    <t>9376/WV</t>
  </si>
  <si>
    <t>4078/XV</t>
  </si>
  <si>
    <t>9379/WV</t>
  </si>
  <si>
    <t>9437/WV</t>
  </si>
  <si>
    <t>4110/XV</t>
  </si>
  <si>
    <t>9449/WV</t>
  </si>
  <si>
    <t>4111/XV</t>
  </si>
  <si>
    <t>9450/WV</t>
  </si>
  <si>
    <t>1GCRC9EC6HZ244779</t>
  </si>
  <si>
    <t>1GCRC9EH7HZ129524</t>
  </si>
  <si>
    <t>1GCRC9EC0HZ206142</t>
  </si>
  <si>
    <t>9438/WV</t>
  </si>
  <si>
    <t>9534/WV</t>
  </si>
  <si>
    <t>9540/WV</t>
  </si>
  <si>
    <t>3GB3C9CG1HG366739</t>
  </si>
  <si>
    <t>3GB3C9CG3HG390041</t>
  </si>
  <si>
    <t>9493/WV</t>
  </si>
  <si>
    <t>9517/WV</t>
  </si>
  <si>
    <t>93C144VG6HC426121</t>
  </si>
  <si>
    <t>93C144VG1HC438483</t>
  </si>
  <si>
    <t>93C144VG7HC440626</t>
  </si>
  <si>
    <t>4055/XV</t>
  </si>
  <si>
    <t>9330/WV</t>
  </si>
  <si>
    <t>9349/WV</t>
  </si>
  <si>
    <t>9353/WV</t>
  </si>
  <si>
    <t>9430/WV</t>
  </si>
  <si>
    <t>4119/XV</t>
  </si>
  <si>
    <t>9485/WV</t>
  </si>
  <si>
    <t>9530/WV</t>
  </si>
  <si>
    <t>2GNAL9EK7H1548319</t>
  </si>
  <si>
    <t>2GNAL9EK3H6126650</t>
  </si>
  <si>
    <t>2GNAL9EK1H6190539</t>
  </si>
  <si>
    <t>9374/WV</t>
  </si>
  <si>
    <t>9381/WV</t>
  </si>
  <si>
    <t>4087/XV</t>
  </si>
  <si>
    <t>9382/WV</t>
  </si>
  <si>
    <t>4097/XV</t>
  </si>
  <si>
    <t>9397/WV</t>
  </si>
  <si>
    <t>9418/WV</t>
  </si>
  <si>
    <t>4115/XV</t>
  </si>
  <si>
    <t>9516/WV</t>
  </si>
  <si>
    <t>9552/WV</t>
  </si>
  <si>
    <t>3G1TB5CF2HL227864</t>
  </si>
  <si>
    <t>3G1TA5CF9HL215150</t>
  </si>
  <si>
    <t>3G1TB5CF7HL226435</t>
  </si>
  <si>
    <t>3G1TA5CF6HL239888</t>
  </si>
  <si>
    <t>3G1TA5CF8HL239570</t>
  </si>
  <si>
    <t>3G1TB5CF4HL238154</t>
  </si>
  <si>
    <t>3G1TA5AF5HL248715</t>
  </si>
  <si>
    <t>3G1TA5CF6HL238031</t>
  </si>
  <si>
    <t>3G1TA5CF2HL240049</t>
  </si>
  <si>
    <t>3G1TB5CF5HL246814</t>
  </si>
  <si>
    <t>3G1TB5CF4HL246562</t>
  </si>
  <si>
    <t>3G1TB5CF6HL252962</t>
  </si>
  <si>
    <t>3G1TB5CF2HL262307</t>
  </si>
  <si>
    <t>3G1TA5CF0HL240955</t>
  </si>
  <si>
    <t>3G1TB5CF7HL227035</t>
  </si>
  <si>
    <t>3G1TA5CF8HL221506</t>
  </si>
  <si>
    <t>3G1TB5CF2HL253039</t>
  </si>
  <si>
    <t>3G1TB5CF2HL246561</t>
  </si>
  <si>
    <t>3G1TB5CFXHL243990</t>
  </si>
  <si>
    <t>3G1TB5CF1HL262508</t>
  </si>
  <si>
    <t>3G1TB5CF7HL235023</t>
  </si>
  <si>
    <t>3G1TB5CFXHL262555</t>
  </si>
  <si>
    <t>3G1TB5CF1HL246650</t>
  </si>
  <si>
    <t>3G1TA5AF1HL260408</t>
  </si>
  <si>
    <t>3G1TA5CF0HL238509</t>
  </si>
  <si>
    <t>3G1TB5CF1HL246213</t>
  </si>
  <si>
    <t>3G1TA5AF6HL246553</t>
  </si>
  <si>
    <t>3G1TB5CF9HL252860</t>
  </si>
  <si>
    <t>3G1TB5CF8HL253112</t>
  </si>
  <si>
    <t>3G1TB5CF8HL247312</t>
  </si>
  <si>
    <t>3G1TA5CF9HL205153</t>
  </si>
  <si>
    <t>3G1TB5CF0HL249457</t>
  </si>
  <si>
    <t>3G1TB5CFXHL243147</t>
  </si>
  <si>
    <t>9303/WV</t>
  </si>
  <si>
    <t>4046/XV</t>
  </si>
  <si>
    <t>9306/WV</t>
  </si>
  <si>
    <t>4050/XV</t>
  </si>
  <si>
    <t>9310/WV</t>
  </si>
  <si>
    <t>9314/WV</t>
  </si>
  <si>
    <t>9326/WV</t>
  </si>
  <si>
    <t>4059/XV</t>
  </si>
  <si>
    <t>9337/WV</t>
  </si>
  <si>
    <t>4066/XV</t>
  </si>
  <si>
    <t>9355/WV</t>
  </si>
  <si>
    <t>9356/WV</t>
  </si>
  <si>
    <t>4075/XV</t>
  </si>
  <si>
    <t>9375/WV</t>
  </si>
  <si>
    <t>4083/XV</t>
  </si>
  <si>
    <t>4084/XV</t>
  </si>
  <si>
    <t>9383/WV</t>
  </si>
  <si>
    <t>4091/XV</t>
  </si>
  <si>
    <t>9390/WV</t>
  </si>
  <si>
    <t>9391/WV</t>
  </si>
  <si>
    <t>4094/XV</t>
  </si>
  <si>
    <t>9396/WV</t>
  </si>
  <si>
    <t>9401/WV</t>
  </si>
  <si>
    <t>9402/WV</t>
  </si>
  <si>
    <t>4099/XV</t>
  </si>
  <si>
    <t>4100/XV</t>
  </si>
  <si>
    <t>9405/WV</t>
  </si>
  <si>
    <t>9406/WV</t>
  </si>
  <si>
    <t>9407/WV</t>
  </si>
  <si>
    <t>4101/XV</t>
  </si>
  <si>
    <t>9408/WV</t>
  </si>
  <si>
    <t>9412/WV</t>
  </si>
  <si>
    <t>9414/WV</t>
  </si>
  <si>
    <t>9415/WV</t>
  </si>
  <si>
    <t>9416/WV</t>
  </si>
  <si>
    <t>9419/WV</t>
  </si>
  <si>
    <t>4106/XV</t>
  </si>
  <si>
    <t>9424/WV</t>
  </si>
  <si>
    <t>4108/XV</t>
  </si>
  <si>
    <t>9435/WV</t>
  </si>
  <si>
    <t>9443/WV</t>
  </si>
  <si>
    <t>9448/WV</t>
  </si>
  <si>
    <t>9454/WV</t>
  </si>
  <si>
    <t>9464/WV</t>
  </si>
  <si>
    <t>9488/WV</t>
  </si>
  <si>
    <t>9492/WV</t>
  </si>
  <si>
    <t>4123/XV</t>
  </si>
  <si>
    <t>9497/WV</t>
  </si>
  <si>
    <t>9507/WV</t>
  </si>
  <si>
    <t>9514/WV</t>
  </si>
  <si>
    <t>4124/XV</t>
  </si>
  <si>
    <t>9518/WV</t>
  </si>
  <si>
    <t>9522/WV</t>
  </si>
  <si>
    <t>9524/WV</t>
  </si>
  <si>
    <t>9526/WV</t>
  </si>
  <si>
    <t>9536/WV</t>
  </si>
  <si>
    <t>9538/WV</t>
  </si>
  <si>
    <t>9543/WV</t>
  </si>
  <si>
    <t>9544/WV</t>
  </si>
  <si>
    <t>9548/WV</t>
  </si>
  <si>
    <t>9549/WV</t>
  </si>
  <si>
    <t>9557/WV</t>
  </si>
  <si>
    <t>3G1J85CC0HS599933</t>
  </si>
  <si>
    <t>3G1J85CC5HS600705</t>
  </si>
  <si>
    <t>3G1J85CC4HS604082</t>
  </si>
  <si>
    <t>3G1J85CC1HS566262</t>
  </si>
  <si>
    <t>3G1J85CC0HS575003</t>
  </si>
  <si>
    <t>3G1J85CC8HS600309</t>
  </si>
  <si>
    <t>3G1J85CC5HS600137</t>
  </si>
  <si>
    <t>3G1J85CC7HS591764</t>
  </si>
  <si>
    <t>3G1J85CC5HS613003</t>
  </si>
  <si>
    <t>3G1J85CC7HS595085</t>
  </si>
  <si>
    <t>3G1J86CC7HS597618</t>
  </si>
  <si>
    <t>3G1J85CC0HS595350</t>
  </si>
  <si>
    <t>3G1J86CC5HS597617</t>
  </si>
  <si>
    <t>3G1J85CC7HS604612</t>
  </si>
  <si>
    <t>3G1J85DC4HS608129</t>
  </si>
  <si>
    <t>3G1J85CC7HS592817</t>
  </si>
  <si>
    <t>3G1J85CC8HS598691</t>
  </si>
  <si>
    <t>3G1J85CC9HS591734</t>
  </si>
  <si>
    <t>3G1J85CC5HS560268</t>
  </si>
  <si>
    <t>3G1J85CC0HS599639</t>
  </si>
  <si>
    <t>3G1J85CC3HS598582</t>
  </si>
  <si>
    <t>3G1J85CC1HS591470</t>
  </si>
  <si>
    <t>4049/XV</t>
  </si>
  <si>
    <t>9305/WV</t>
  </si>
  <si>
    <t>9317/WV</t>
  </si>
  <si>
    <t>9318/WV</t>
  </si>
  <si>
    <t>9320/WV</t>
  </si>
  <si>
    <t>9322/WV</t>
  </si>
  <si>
    <t>9333/WV</t>
  </si>
  <si>
    <t>9338/WV</t>
  </si>
  <si>
    <t>9343/WV</t>
  </si>
  <si>
    <t>4063/XV</t>
  </si>
  <si>
    <t>9348/WV</t>
  </si>
  <si>
    <t>4065/XV</t>
  </si>
  <si>
    <t>9354/WV</t>
  </si>
  <si>
    <t>9367/WV</t>
  </si>
  <si>
    <t>9371/WV</t>
  </si>
  <si>
    <t>9372/WV</t>
  </si>
  <si>
    <t>4076/XV</t>
  </si>
  <si>
    <t>9378/WV</t>
  </si>
  <si>
    <t>4077/XV</t>
  </si>
  <si>
    <t>4079/XV</t>
  </si>
  <si>
    <t>4080/XV</t>
  </si>
  <si>
    <t>4081/XV</t>
  </si>
  <si>
    <t>4082/XV</t>
  </si>
  <si>
    <t>4090/XV</t>
  </si>
  <si>
    <t>9388/WV</t>
  </si>
  <si>
    <t>9389/WV</t>
  </si>
  <si>
    <t>4093/XV</t>
  </si>
  <si>
    <t>9394/WV</t>
  </si>
  <si>
    <t>4096/XV</t>
  </si>
  <si>
    <t>9398/WV</t>
  </si>
  <si>
    <t>9399/WV</t>
  </si>
  <si>
    <t>4103/XV</t>
  </si>
  <si>
    <t>9413/WV</t>
  </si>
  <si>
    <t>9417/WV</t>
  </si>
  <si>
    <t>4104/XV</t>
  </si>
  <si>
    <t>9420/WV</t>
  </si>
  <si>
    <t>9421/WV</t>
  </si>
  <si>
    <t>9429/WV</t>
  </si>
  <si>
    <t>9431/WV</t>
  </si>
  <si>
    <t>9432/WV</t>
  </si>
  <si>
    <t>9434/WV</t>
  </si>
  <si>
    <t>4109/XV</t>
  </si>
  <si>
    <t>9439/WV</t>
  </si>
  <si>
    <t>9441/WV</t>
  </si>
  <si>
    <t>9444/WV</t>
  </si>
  <si>
    <t>9445/WV</t>
  </si>
  <si>
    <t>9447/WV</t>
  </si>
  <si>
    <t>9457/WV</t>
  </si>
  <si>
    <t>9459/WV</t>
  </si>
  <si>
    <t>9465/WV</t>
  </si>
  <si>
    <t>4117/XV</t>
  </si>
  <si>
    <t>9466/WV</t>
  </si>
  <si>
    <t>9470/WV</t>
  </si>
  <si>
    <t>4118/XV</t>
  </si>
  <si>
    <t>9473/WV</t>
  </si>
  <si>
    <t>9476/WV</t>
  </si>
  <si>
    <t>9491/WV</t>
  </si>
  <si>
    <t>9498/WV</t>
  </si>
  <si>
    <t>9523/WV</t>
  </si>
  <si>
    <t>9535/WV</t>
  </si>
  <si>
    <t>9545/WV</t>
  </si>
  <si>
    <t>4127/XV</t>
  </si>
  <si>
    <t>9547/WV</t>
  </si>
  <si>
    <t>1G1F91RS1H0166851</t>
  </si>
  <si>
    <t>9475/WV</t>
  </si>
  <si>
    <t>3GCUK9EC9HG179858</t>
  </si>
  <si>
    <t>9392/WV</t>
  </si>
  <si>
    <t>MA6CB6AD2HT044457</t>
  </si>
  <si>
    <t>MA6CB6AD9HT040745</t>
  </si>
  <si>
    <t>KL8CJ6CA1HC793703</t>
  </si>
  <si>
    <t>MA6CA6AD9HT047939</t>
  </si>
  <si>
    <t>MA6CA6AD6HT047221</t>
  </si>
  <si>
    <t>MA6CA6AD0HT033850</t>
  </si>
  <si>
    <t>KL8CM6CA0HC711130</t>
  </si>
  <si>
    <t>MA6CC6CD2HT026485</t>
  </si>
  <si>
    <t>MA6CA6AD3HT047385</t>
  </si>
  <si>
    <t>KL8CJ6CA5HC807263</t>
  </si>
  <si>
    <t>KL8CJ6CA3HC826748</t>
  </si>
  <si>
    <t>KL8CJ6CA3HC771489</t>
  </si>
  <si>
    <t>MA6CA6AD0HT035887</t>
  </si>
  <si>
    <t>MA6CC6CD9HT036026</t>
  </si>
  <si>
    <t>MA6CB6AD1HT030369</t>
  </si>
  <si>
    <t>MA6CB6AD4HT030446</t>
  </si>
  <si>
    <t>MA6CA6AD7HT042996</t>
  </si>
  <si>
    <t>MA6CB6AD1HT049018</t>
  </si>
  <si>
    <t>MA6CB6AD8HT049467</t>
  </si>
  <si>
    <t>KL8CM6CA5HC750036</t>
  </si>
  <si>
    <t>MA6CC6CD0HT038506</t>
  </si>
  <si>
    <t>MA6CB6AD2HT030445</t>
  </si>
  <si>
    <t>KL8CM6CA4HC781472</t>
  </si>
  <si>
    <t>KL8CJ6CA7HC826073</t>
  </si>
  <si>
    <t>KL8CJ6CA4HC826516</t>
  </si>
  <si>
    <t>MA6CA6AD0HT035713</t>
  </si>
  <si>
    <t>MA6CC6CD8HT023039</t>
  </si>
  <si>
    <t>KL8CJ6CA0HC805677</t>
  </si>
  <si>
    <t>MA6CA6AD3HT045992</t>
  </si>
  <si>
    <t>MA6CB6ADXHT050412</t>
  </si>
  <si>
    <t>MA6CA6AD6HT035702</t>
  </si>
  <si>
    <t>MA6CB6AD3HT012147</t>
  </si>
  <si>
    <t>KL8CM6CA0HC780562</t>
  </si>
  <si>
    <t>MA6CB6AD3HT047593</t>
  </si>
  <si>
    <t>MA6CB6AD8HT047606</t>
  </si>
  <si>
    <t>MA6CA6AD4HT039022</t>
  </si>
  <si>
    <t>4047/XV</t>
  </si>
  <si>
    <t>9304/WV</t>
  </si>
  <si>
    <t>4048/XV</t>
  </si>
  <si>
    <t>9307/WV</t>
  </si>
  <si>
    <t>4051/XV</t>
  </si>
  <si>
    <t>9308/WV</t>
  </si>
  <si>
    <t>9313/WV</t>
  </si>
  <si>
    <t>9315/WV</t>
  </si>
  <si>
    <t>4052/XV</t>
  </si>
  <si>
    <t>9316/WV</t>
  </si>
  <si>
    <t>4053/XV</t>
  </si>
  <si>
    <t>9319/WV</t>
  </si>
  <si>
    <t>9321/WV</t>
  </si>
  <si>
    <t>9324/WV</t>
  </si>
  <si>
    <t>4054/XV</t>
  </si>
  <si>
    <t>9325/WV</t>
  </si>
  <si>
    <t>4056/XV</t>
  </si>
  <si>
    <t>9331/WV</t>
  </si>
  <si>
    <t>4057/XV</t>
  </si>
  <si>
    <t>9332/WV</t>
  </si>
  <si>
    <t>9335/WV</t>
  </si>
  <si>
    <t>4058/XV</t>
  </si>
  <si>
    <t>9336/WV</t>
  </si>
  <si>
    <t>9339/WV</t>
  </si>
  <si>
    <t>9340/WV</t>
  </si>
  <si>
    <t>4064/XV</t>
  </si>
  <si>
    <t>9350/WV</t>
  </si>
  <si>
    <t>9351/WV</t>
  </si>
  <si>
    <t>9358/WV</t>
  </si>
  <si>
    <t>4068/XV</t>
  </si>
  <si>
    <t>9359/WV</t>
  </si>
  <si>
    <t>4069/XV</t>
  </si>
  <si>
    <t>9360/WV</t>
  </si>
  <si>
    <t>9361/WV</t>
  </si>
  <si>
    <t>9362/WV</t>
  </si>
  <si>
    <t>4070/XV</t>
  </si>
  <si>
    <t>9363/WV</t>
  </si>
  <si>
    <t>4073/XV</t>
  </si>
  <si>
    <t>9366/WV</t>
  </si>
  <si>
    <t>9368/WV</t>
  </si>
  <si>
    <t>9369/WV</t>
  </si>
  <si>
    <t>4074/XV</t>
  </si>
  <si>
    <t>9373/WV</t>
  </si>
  <si>
    <t>4086/XV</t>
  </si>
  <si>
    <t>9384/WV</t>
  </si>
  <si>
    <t>4089/XV</t>
  </si>
  <si>
    <t>9387/WV</t>
  </si>
  <si>
    <t>4095/XV</t>
  </si>
  <si>
    <t>9395/WV</t>
  </si>
  <si>
    <t>9400/WV</t>
  </si>
  <si>
    <t>9404/WV</t>
  </si>
  <si>
    <t>4105/XV</t>
  </si>
  <si>
    <t>4107/XV</t>
  </si>
  <si>
    <t>2239-NWD</t>
  </si>
  <si>
    <t>1315-NCRE</t>
  </si>
  <si>
    <t>9451/WV</t>
  </si>
  <si>
    <t>9460/WV</t>
  </si>
  <si>
    <t>9462/WV</t>
  </si>
  <si>
    <t>9463/WV</t>
  </si>
  <si>
    <t>9468/WV</t>
  </si>
  <si>
    <t>9471/WV</t>
  </si>
  <si>
    <t>9474/WV</t>
  </si>
  <si>
    <t>9477/WV</t>
  </si>
  <si>
    <t>9478/WV</t>
  </si>
  <si>
    <t>9479/WV</t>
  </si>
  <si>
    <t>9480/WV</t>
  </si>
  <si>
    <t>9481/WV</t>
  </si>
  <si>
    <t>9484/WV</t>
  </si>
  <si>
    <t>9487/WV</t>
  </si>
  <si>
    <t>9489/WV</t>
  </si>
  <si>
    <t>9490/WV</t>
  </si>
  <si>
    <t>4121/XV</t>
  </si>
  <si>
    <t>9495/WV</t>
  </si>
  <si>
    <t>9499/WV</t>
  </si>
  <si>
    <t>4125/XV</t>
  </si>
  <si>
    <t>9500/WV</t>
  </si>
  <si>
    <t>9509/WV</t>
  </si>
  <si>
    <t>9512/WV</t>
  </si>
  <si>
    <t>9515/WV</t>
  </si>
  <si>
    <t>2331-NWD</t>
  </si>
  <si>
    <t>2333-NWD</t>
  </si>
  <si>
    <t>9533/WV</t>
  </si>
  <si>
    <t>9542/WV</t>
  </si>
  <si>
    <t>9551/WV</t>
  </si>
  <si>
    <t>4128/XV</t>
  </si>
  <si>
    <t>9553/WV</t>
  </si>
  <si>
    <t>9555/WV</t>
  </si>
  <si>
    <t>3GNCJ7EE2HL220978</t>
  </si>
  <si>
    <t>3GNCJ7CE0HL139271</t>
  </si>
  <si>
    <t>3GNCJ7CE6HL246244</t>
  </si>
  <si>
    <t>3GNCJ7CE2HL156637</t>
  </si>
  <si>
    <t>3GNCJ7CE0HL190169</t>
  </si>
  <si>
    <t>3GNCJ7EE0HL253641</t>
  </si>
  <si>
    <t>3GNCJ7CE1HL152143</t>
  </si>
  <si>
    <t>3GNCJ7CE8HL198231</t>
  </si>
  <si>
    <t>3GNCJ7CE3HL190425</t>
  </si>
  <si>
    <t>3GNCJ7CE0HL194545</t>
  </si>
  <si>
    <t>3GNCJ7CE2HL192831</t>
  </si>
  <si>
    <t>3GNCJ7CE6HL188474</t>
  </si>
  <si>
    <t>3GNCJ7EE9HL147706</t>
  </si>
  <si>
    <t>3GNCJ7CE6HL155944</t>
  </si>
  <si>
    <t>9323/WV</t>
  </si>
  <si>
    <t>9370/WV</t>
  </si>
  <si>
    <t>9385/WV</t>
  </si>
  <si>
    <t>4088/XV</t>
  </si>
  <si>
    <t>9386/WV</t>
  </si>
  <si>
    <t>4092/XV</t>
  </si>
  <si>
    <t>9393/WV</t>
  </si>
  <si>
    <t>4098/XV</t>
  </si>
  <si>
    <t>9403/WV</t>
  </si>
  <si>
    <t>4102/XV</t>
  </si>
  <si>
    <t>9411/WV</t>
  </si>
  <si>
    <t>9436/WV</t>
  </si>
  <si>
    <t>9440/WV</t>
  </si>
  <si>
    <t>9442/WV</t>
  </si>
  <si>
    <t>4116/XV</t>
  </si>
  <si>
    <t>9461/WV</t>
  </si>
  <si>
    <t>9469/WV</t>
  </si>
  <si>
    <t>9472/WV</t>
  </si>
  <si>
    <t>4120/XV</t>
  </si>
  <si>
    <t>9494/WV</t>
  </si>
  <si>
    <t>9511/WV</t>
  </si>
  <si>
    <t>9513/WV</t>
  </si>
  <si>
    <t>9520/WV</t>
  </si>
  <si>
    <t>4126/XV</t>
  </si>
  <si>
    <t>9521/WV</t>
  </si>
  <si>
    <t>9529/WV</t>
  </si>
  <si>
    <t>9537/WV</t>
  </si>
  <si>
    <t>9546/WV</t>
  </si>
  <si>
    <t>1340-NCRE</t>
  </si>
  <si>
    <t>1344-NCRE</t>
  </si>
  <si>
    <t>1346-NCRE</t>
  </si>
  <si>
    <t>9327/WV</t>
  </si>
  <si>
    <t>Cuenta : 401416</t>
  </si>
  <si>
    <t>Descripción : BEAT</t>
  </si>
  <si>
    <t>MA6CC6CD3JT003576</t>
  </si>
  <si>
    <t>MA6CC6CD4JT000542</t>
  </si>
  <si>
    <t>9486/WV</t>
  </si>
  <si>
    <t>9554/WV</t>
  </si>
  <si>
    <t>1GAZG9FG3G1297550</t>
  </si>
  <si>
    <t>9312/WV</t>
  </si>
  <si>
    <t>93C143VG5HC443602</t>
  </si>
  <si>
    <t>9309/WV</t>
  </si>
  <si>
    <t>9501/WV</t>
  </si>
  <si>
    <t>2GNAL9EK1H6271508</t>
  </si>
  <si>
    <t>2GNAL9EK8H6270081</t>
  </si>
  <si>
    <t>9344/WV</t>
  </si>
  <si>
    <t>9453/WV</t>
  </si>
  <si>
    <t>9467/WV</t>
  </si>
  <si>
    <t>9558/WV</t>
  </si>
  <si>
    <t>3G1TA5AF2HL234383</t>
  </si>
  <si>
    <t>3G1TA5AF2HL249210</t>
  </si>
  <si>
    <t>3G1TA5CF1HL237143</t>
  </si>
  <si>
    <t>3G1TA5AFXHL260939</t>
  </si>
  <si>
    <t>3G1TB5CF3HL264003</t>
  </si>
  <si>
    <t>3G1TA5CF8HL239536</t>
  </si>
  <si>
    <t>3G1TA5CF2HL240875</t>
  </si>
  <si>
    <t>3G1TA5CF0HL240096</t>
  </si>
  <si>
    <t>3G1TA5CF6HL240510</t>
  </si>
  <si>
    <t>3G1TA5AF2HL260773</t>
  </si>
  <si>
    <t>9328/WV</t>
  </si>
  <si>
    <t>9341/WV</t>
  </si>
  <si>
    <t>9410/WV</t>
  </si>
  <si>
    <t>9422/WV</t>
  </si>
  <si>
    <t>9425/WV</t>
  </si>
  <si>
    <t>9426/WV</t>
  </si>
  <si>
    <t>9505/WV</t>
  </si>
  <si>
    <t>9508/WV</t>
  </si>
  <si>
    <t>9510/WV</t>
  </si>
  <si>
    <t>9528/WV</t>
  </si>
  <si>
    <t>9532/WV</t>
  </si>
  <si>
    <t>9556/WV</t>
  </si>
  <si>
    <t>9559/WV</t>
  </si>
  <si>
    <t>3G1J85CC2HS600077</t>
  </si>
  <si>
    <t>9334/WV</t>
  </si>
  <si>
    <t>MA6CC6CD6HT041958</t>
  </si>
  <si>
    <t>MA6CB6AD3HT045245</t>
  </si>
  <si>
    <t>KL8CJ6CA6HC825545</t>
  </si>
  <si>
    <t>KL8CJ6CA7HC825635</t>
  </si>
  <si>
    <t>KL8CJ6CAXHC826830</t>
  </si>
  <si>
    <t>MA6CB6AD9HT050921</t>
  </si>
  <si>
    <t>KL8CJ6CA0HC826691</t>
  </si>
  <si>
    <t>MA6CC6CD2HT038507</t>
  </si>
  <si>
    <t>MA6CC6CD9HT038505</t>
  </si>
  <si>
    <t>KL8CM6CA4HC829813</t>
  </si>
  <si>
    <t>9311/WV</t>
  </si>
  <si>
    <t>9377/WV</t>
  </si>
  <si>
    <t>9380/WV</t>
  </si>
  <si>
    <t>9423/WV</t>
  </si>
  <si>
    <t>9427/WV</t>
  </si>
  <si>
    <t>9428/WV</t>
  </si>
  <si>
    <t>9433/WV</t>
  </si>
  <si>
    <t>9452/WV</t>
  </si>
  <si>
    <t>9483/WV</t>
  </si>
  <si>
    <t>9503/WV</t>
  </si>
  <si>
    <t>9504/WV</t>
  </si>
  <si>
    <t>9525/WV</t>
  </si>
  <si>
    <t>9527/WV</t>
  </si>
  <si>
    <t>9531/WV</t>
  </si>
  <si>
    <t>3GNCJ7CE3HL216439</t>
  </si>
  <si>
    <t>3GNCJ7EEXHL252755</t>
  </si>
  <si>
    <t>9342/WV</t>
  </si>
  <si>
    <t>9502/WV</t>
  </si>
  <si>
    <t>9506/WV</t>
  </si>
  <si>
    <t>PD</t>
  </si>
  <si>
    <t>TRASPASO FACTURACION</t>
  </si>
  <si>
    <t>2094/WE</t>
  </si>
  <si>
    <t>1273-NCRE</t>
  </si>
  <si>
    <t>2380/XE</t>
  </si>
  <si>
    <t>2383/XE</t>
  </si>
  <si>
    <t>2384/XE</t>
  </si>
  <si>
    <t>2385/XE</t>
  </si>
  <si>
    <t>2096/WE</t>
  </si>
  <si>
    <t>2387/XE</t>
  </si>
  <si>
    <t>2098/WE</t>
  </si>
  <si>
    <t>2101/WE</t>
  </si>
  <si>
    <t>2389/XE</t>
  </si>
  <si>
    <t>1287-NCRE</t>
  </si>
  <si>
    <t>1289-NCRE</t>
  </si>
  <si>
    <t>1290-NCRE</t>
  </si>
  <si>
    <t>1291-NCRE</t>
  </si>
  <si>
    <t>1292-NCRE</t>
  </si>
  <si>
    <t>1293-NCRE</t>
  </si>
  <si>
    <t>1296-NCRE</t>
  </si>
  <si>
    <t>1297-NCRE</t>
  </si>
  <si>
    <t>1298-NCRE</t>
  </si>
  <si>
    <t>2398/XE</t>
  </si>
  <si>
    <t>2110/WE</t>
  </si>
  <si>
    <t>2399/XE</t>
  </si>
  <si>
    <t>2400/XE</t>
  </si>
  <si>
    <t>2111/WE</t>
  </si>
  <si>
    <t>2401/XE</t>
  </si>
  <si>
    <t>2407/XE</t>
  </si>
  <si>
    <t>2408/XE</t>
  </si>
  <si>
    <t>2409/XE</t>
  </si>
  <si>
    <t>2119/WE</t>
  </si>
  <si>
    <t>2410/XE</t>
  </si>
  <si>
    <t>1303-NCRE</t>
  </si>
  <si>
    <t>2413/XE</t>
  </si>
  <si>
    <t>2415/XE</t>
  </si>
  <si>
    <t>2123/WE</t>
  </si>
  <si>
    <t>2417/XE</t>
  </si>
  <si>
    <t>1305-NCRE</t>
  </si>
  <si>
    <t>2423/XE</t>
  </si>
  <si>
    <t>2127/WE</t>
  </si>
  <si>
    <t>2425/XE</t>
  </si>
  <si>
    <t>2426/XE</t>
  </si>
  <si>
    <t>1306-NCRE</t>
  </si>
  <si>
    <t>2130/WE</t>
  </si>
  <si>
    <t>1307-NCRE</t>
  </si>
  <si>
    <t>2193-NWD</t>
  </si>
  <si>
    <t>1309-NCRE</t>
  </si>
  <si>
    <t>2433/XE</t>
  </si>
  <si>
    <t>1310-NCRE</t>
  </si>
  <si>
    <t>1311-NCRE</t>
  </si>
  <si>
    <t>2434/XE</t>
  </si>
  <si>
    <t>2435/XE</t>
  </si>
  <si>
    <t>2436/XE</t>
  </si>
  <si>
    <t>2437/XE</t>
  </si>
  <si>
    <t>1312-NCRE</t>
  </si>
  <si>
    <t>2194-NWD</t>
  </si>
  <si>
    <t>1313-NCRE</t>
  </si>
  <si>
    <t>2150/WE</t>
  </si>
  <si>
    <t>2443/XE</t>
  </si>
  <si>
    <t>1314-NCRE</t>
  </si>
  <si>
    <t>1319-NCRE</t>
  </si>
  <si>
    <t>1320-NCRE</t>
  </si>
  <si>
    <t>2448/XE</t>
  </si>
  <si>
    <t>1321-NCRE</t>
  </si>
  <si>
    <t>2449/XE</t>
  </si>
  <si>
    <t>1322-NCRE</t>
  </si>
  <si>
    <t>2450/XE</t>
  </si>
  <si>
    <t>2451/XE</t>
  </si>
  <si>
    <t>2452/XE</t>
  </si>
  <si>
    <t>2163/WE</t>
  </si>
  <si>
    <t>2455/XE</t>
  </si>
  <si>
    <t>1326-NCRE</t>
  </si>
  <si>
    <t>1327-NCRE</t>
  </si>
  <si>
    <t>2459/XE</t>
  </si>
  <si>
    <t>2170/WE</t>
  </si>
  <si>
    <t>2461/XE</t>
  </si>
  <si>
    <t>2463/XE</t>
  </si>
  <si>
    <t>1328-NCRE</t>
  </si>
  <si>
    <t>1329-NCRE</t>
  </si>
  <si>
    <t>2465/XE</t>
  </si>
  <si>
    <t>1330-NCRE</t>
  </si>
  <si>
    <t>1331-NCRE</t>
  </si>
  <si>
    <t>2468/XE</t>
  </si>
  <si>
    <t>2469/XE</t>
  </si>
  <si>
    <t>2470/XE</t>
  </si>
  <si>
    <t>2471/XE</t>
  </si>
  <si>
    <t>1332-NCRE</t>
  </si>
  <si>
    <t>2473/XE</t>
  </si>
  <si>
    <t>1334-NCRE</t>
  </si>
  <si>
    <t>1335-NCRE</t>
  </si>
  <si>
    <t>2476/XE</t>
  </si>
  <si>
    <t>2182/WE</t>
  </si>
  <si>
    <t>2477/XE</t>
  </si>
  <si>
    <t>1336-NCRE</t>
  </si>
  <si>
    <t>1337-NCRE</t>
  </si>
  <si>
    <t>2183/WE</t>
  </si>
  <si>
    <t>2478/XE</t>
  </si>
  <si>
    <t>1338-NCRE</t>
  </si>
  <si>
    <t>2185/WE</t>
  </si>
  <si>
    <t>2186/WE</t>
  </si>
  <si>
    <t>2187/WE</t>
  </si>
  <si>
    <t>2188/WE</t>
  </si>
  <si>
    <t>2189/WE</t>
  </si>
  <si>
    <t>2190/WE</t>
  </si>
  <si>
    <t>2191/WE</t>
  </si>
  <si>
    <t>2193/WE</t>
  </si>
  <si>
    <t>1339-NCRE</t>
  </si>
  <si>
    <t>2482/XE</t>
  </si>
  <si>
    <t>2484/XE</t>
  </si>
  <si>
    <t>1341-NCRE</t>
  </si>
  <si>
    <t>1342-NCRE</t>
  </si>
  <si>
    <t>1343-NCRE</t>
  </si>
  <si>
    <t>2202/WE</t>
  </si>
  <si>
    <t>2485/XE</t>
  </si>
  <si>
    <t>2486/XE</t>
  </si>
  <si>
    <t>1347-NCRE</t>
  </si>
  <si>
    <t>2488/XE</t>
  </si>
  <si>
    <t>2489/XE</t>
  </si>
  <si>
    <t>1349-NCRE</t>
  </si>
  <si>
    <t>2490/XE</t>
  </si>
  <si>
    <t>1350-NCRE</t>
  </si>
  <si>
    <t>2491/XE</t>
  </si>
  <si>
    <t>2492/XE</t>
  </si>
  <si>
    <t>2493/XE</t>
  </si>
  <si>
    <t>2494/XE</t>
  </si>
  <si>
    <t>1294-NCRE</t>
  </si>
  <si>
    <t>1299-NCRE</t>
  </si>
  <si>
    <t>2379/XE</t>
  </si>
  <si>
    <t>2381/XE</t>
  </si>
  <si>
    <t>2382/XE</t>
  </si>
  <si>
    <t>2386/XE</t>
  </si>
  <si>
    <t>2095/WE</t>
  </si>
  <si>
    <t>2097/WE</t>
  </si>
  <si>
    <t>2388/XE</t>
  </si>
  <si>
    <t>2099/WE</t>
  </si>
  <si>
    <t>2100/WE</t>
  </si>
  <si>
    <t>2390/XE</t>
  </si>
  <si>
    <t>2391/XE</t>
  </si>
  <si>
    <t>2102/WE</t>
  </si>
  <si>
    <t>2392/XE</t>
  </si>
  <si>
    <t>2103/WE</t>
  </si>
  <si>
    <t>2393/XE</t>
  </si>
  <si>
    <t>2104/WE</t>
  </si>
  <si>
    <t>2105/WE</t>
  </si>
  <si>
    <t>2394/XE</t>
  </si>
  <si>
    <t>2106/WE</t>
  </si>
  <si>
    <t>2108/WE</t>
  </si>
  <si>
    <t>2109/WE</t>
  </si>
  <si>
    <t>2397/XE</t>
  </si>
  <si>
    <t>2402/XE</t>
  </si>
  <si>
    <t>2403/XE</t>
  </si>
  <si>
    <t>2112/WE</t>
  </si>
  <si>
    <t>2404/XE</t>
  </si>
  <si>
    <t>2113/WE</t>
  </si>
  <si>
    <t>2405/XE</t>
  </si>
  <si>
    <t>2406/XE</t>
  </si>
  <si>
    <t>2114/WE</t>
  </si>
  <si>
    <t>2115/WE</t>
  </si>
  <si>
    <t>2116/WE</t>
  </si>
  <si>
    <t>2117/WE</t>
  </si>
  <si>
    <t>2118/WE</t>
  </si>
  <si>
    <t>2120/WE</t>
  </si>
  <si>
    <t>2121/WE</t>
  </si>
  <si>
    <t>2416/XE</t>
  </si>
  <si>
    <t>2122/WE</t>
  </si>
  <si>
    <t>2418/XE</t>
  </si>
  <si>
    <t>2419/XE</t>
  </si>
  <si>
    <t>2124/WE</t>
  </si>
  <si>
    <t>2125/WE</t>
  </si>
  <si>
    <t>2420/XE</t>
  </si>
  <si>
    <t>2421/XE</t>
  </si>
  <si>
    <t>2422/XE</t>
  </si>
  <si>
    <t>2126/WE</t>
  </si>
  <si>
    <t>2424/XE</t>
  </si>
  <si>
    <t>2128/WE</t>
  </si>
  <si>
    <t>2129/WE</t>
  </si>
  <si>
    <t>2192-NWD</t>
  </si>
  <si>
    <t>2427/XE</t>
  </si>
  <si>
    <t>2131/WE</t>
  </si>
  <si>
    <t>2428/XE</t>
  </si>
  <si>
    <t>2132/WE</t>
  </si>
  <si>
    <t>2429/XE</t>
  </si>
  <si>
    <t>2430/XE</t>
  </si>
  <si>
    <t>2133/WE</t>
  </si>
  <si>
    <t>2134/WE</t>
  </si>
  <si>
    <t>2431/XE</t>
  </si>
  <si>
    <t>2432/XE</t>
  </si>
  <si>
    <t>2135/WE</t>
  </si>
  <si>
    <t>2136/WE</t>
  </si>
  <si>
    <t>2137/WE</t>
  </si>
  <si>
    <t>2138/WE</t>
  </si>
  <si>
    <t>2139/WE</t>
  </si>
  <si>
    <t>2140/WE</t>
  </si>
  <si>
    <t>2141/WE</t>
  </si>
  <si>
    <t>2142/WE</t>
  </si>
  <si>
    <t>2438/XE</t>
  </si>
  <si>
    <t>2143/WE</t>
  </si>
  <si>
    <t>2144/WE</t>
  </si>
  <si>
    <t>2145/WE</t>
  </si>
  <si>
    <t>2439/XE</t>
  </si>
  <si>
    <t>2146/WE</t>
  </si>
  <si>
    <t>2147/WE</t>
  </si>
  <si>
    <t>2441/XE</t>
  </si>
  <si>
    <t>2148/WE</t>
  </si>
  <si>
    <t>2442/XE</t>
  </si>
  <si>
    <t>2149/WE</t>
  </si>
  <si>
    <t>2203-NWD</t>
  </si>
  <si>
    <t>2151/WE</t>
  </si>
  <si>
    <t>2444/XE</t>
  </si>
  <si>
    <t>2152/WE</t>
  </si>
  <si>
    <t>2445/XE</t>
  </si>
  <si>
    <t>2153/WE</t>
  </si>
  <si>
    <t>2447/XE</t>
  </si>
  <si>
    <t>2154/WE</t>
  </si>
  <si>
    <t>2155/WE</t>
  </si>
  <si>
    <t>2156/WE</t>
  </si>
  <si>
    <t>2157/WE</t>
  </si>
  <si>
    <t>2158/WE</t>
  </si>
  <si>
    <t>2159/WE</t>
  </si>
  <si>
    <t>2160/WE</t>
  </si>
  <si>
    <t>2453/XE</t>
  </si>
  <si>
    <t>2265-NWD</t>
  </si>
  <si>
    <t>2454/XE</t>
  </si>
  <si>
    <t>2161/WE</t>
  </si>
  <si>
    <t>2162/WE</t>
  </si>
  <si>
    <t>2164/WE</t>
  </si>
  <si>
    <t>2456/XE</t>
  </si>
  <si>
    <t>2457/XE</t>
  </si>
  <si>
    <t>2165/WE</t>
  </si>
  <si>
    <t>2166/WE</t>
  </si>
  <si>
    <t>2458/XE</t>
  </si>
  <si>
    <t>2167/WE</t>
  </si>
  <si>
    <t>2169/WE</t>
  </si>
  <si>
    <t>2460/XE</t>
  </si>
  <si>
    <t>2171/WE</t>
  </si>
  <si>
    <t>2172/WE</t>
  </si>
  <si>
    <t>2464/XE</t>
  </si>
  <si>
    <t>2173/WE</t>
  </si>
  <si>
    <t>2466/XE</t>
  </si>
  <si>
    <t>2174/WE</t>
  </si>
  <si>
    <t>2467/XE</t>
  </si>
  <si>
    <t>2175/WE</t>
  </si>
  <si>
    <t>2176/WE</t>
  </si>
  <si>
    <t>2177/WE</t>
  </si>
  <si>
    <t>2178/WE</t>
  </si>
  <si>
    <t>2472/XE</t>
  </si>
  <si>
    <t>2179/WE</t>
  </si>
  <si>
    <t>2180/WE</t>
  </si>
  <si>
    <t>2475/XE</t>
  </si>
  <si>
    <t>2181/WE</t>
  </si>
  <si>
    <t>2184/WE</t>
  </si>
  <si>
    <t>2479/XE</t>
  </si>
  <si>
    <t>2192/WE</t>
  </si>
  <si>
    <t>2194/WE</t>
  </si>
  <si>
    <t>2195/WE</t>
  </si>
  <si>
    <t>2480/XE</t>
  </si>
  <si>
    <t>2196/WE</t>
  </si>
  <si>
    <t>2197/WE</t>
  </si>
  <si>
    <t>2198/WE</t>
  </si>
  <si>
    <t>2199/WE</t>
  </si>
  <si>
    <t>2481/XE</t>
  </si>
  <si>
    <t>2200/WE</t>
  </si>
  <si>
    <t>2483/XE</t>
  </si>
  <si>
    <t>2201/WE</t>
  </si>
  <si>
    <t>1345-NCRE</t>
  </si>
  <si>
    <t>2487/XE</t>
  </si>
  <si>
    <t>2203/WE</t>
  </si>
  <si>
    <t>2205/WE</t>
  </si>
  <si>
    <t>2206/WE</t>
  </si>
  <si>
    <t>2207/WE</t>
  </si>
  <si>
    <t>2208/WE</t>
  </si>
  <si>
    <t>2209/WE</t>
  </si>
  <si>
    <t>2210/WE</t>
  </si>
  <si>
    <t>2211/WE</t>
  </si>
  <si>
    <t>2212/WE</t>
  </si>
  <si>
    <t>2213/WE</t>
  </si>
  <si>
    <t>2214/WE</t>
  </si>
  <si>
    <t>1244/WO</t>
  </si>
  <si>
    <t>1245/WO</t>
  </si>
  <si>
    <t>563/XO</t>
  </si>
  <si>
    <t>1246/WO</t>
  </si>
  <si>
    <t>1247/WO</t>
  </si>
  <si>
    <t>564/XO</t>
  </si>
  <si>
    <t>565/XO</t>
  </si>
  <si>
    <t>566/XO</t>
  </si>
  <si>
    <t>567/XO</t>
  </si>
  <si>
    <t>1248/WO</t>
  </si>
  <si>
    <t>568/XO</t>
  </si>
  <si>
    <t>1249/WO</t>
  </si>
  <si>
    <t>569/XO</t>
  </si>
  <si>
    <t>1250/WO</t>
  </si>
  <si>
    <t>1251/WO</t>
  </si>
  <si>
    <t>570/XO</t>
  </si>
  <si>
    <t>1252/WO</t>
  </si>
  <si>
    <t>1253/WO</t>
  </si>
  <si>
    <t>571/XO</t>
  </si>
  <si>
    <t>1254/WO</t>
  </si>
  <si>
    <t>572/XO</t>
  </si>
  <si>
    <t>1255/WO</t>
  </si>
  <si>
    <t>1256/WO</t>
  </si>
  <si>
    <t>573/XO</t>
  </si>
  <si>
    <t>1257/WO</t>
  </si>
  <si>
    <t>1258/WO</t>
  </si>
  <si>
    <t>1259/WO</t>
  </si>
  <si>
    <t>574/XO</t>
  </si>
  <si>
    <t>1260/WO</t>
  </si>
  <si>
    <t>575/XO</t>
  </si>
  <si>
    <t>1261/WO</t>
  </si>
  <si>
    <t>576/XO</t>
  </si>
  <si>
    <t>1262/WO</t>
  </si>
  <si>
    <t>577/XO</t>
  </si>
  <si>
    <t>1263/WO</t>
  </si>
  <si>
    <t>1264/WO</t>
  </si>
  <si>
    <t>578/XO</t>
  </si>
  <si>
    <t>1265/WO</t>
  </si>
  <si>
    <t>1266/WO</t>
  </si>
  <si>
    <t>1267/WO</t>
  </si>
  <si>
    <t>579/XO</t>
  </si>
  <si>
    <t>1268/WO</t>
  </si>
  <si>
    <t>580/XO</t>
  </si>
  <si>
    <t>1269/WO</t>
  </si>
  <si>
    <t>581/XO</t>
  </si>
  <si>
    <t>1270/WO</t>
  </si>
  <si>
    <t>582/XO</t>
  </si>
  <si>
    <t>1271/WO</t>
  </si>
  <si>
    <t>583/XO</t>
  </si>
  <si>
    <t>1272/WO</t>
  </si>
  <si>
    <t>584/XO</t>
  </si>
  <si>
    <t>1273/WO</t>
  </si>
  <si>
    <t>585/XO</t>
  </si>
  <si>
    <t>586/XO</t>
  </si>
  <si>
    <t>1274/WO</t>
  </si>
  <si>
    <t>1275/WO</t>
  </si>
  <si>
    <t>1276/WO</t>
  </si>
  <si>
    <t>1277/WO</t>
  </si>
  <si>
    <t>1278/WO</t>
  </si>
  <si>
    <t>587/XO</t>
  </si>
  <si>
    <t>1279/WO</t>
  </si>
  <si>
    <t>1280/WO</t>
  </si>
  <si>
    <t>1281/WO</t>
  </si>
  <si>
    <t>1282/WO</t>
  </si>
  <si>
    <t>588/XO</t>
  </si>
  <si>
    <t>1283/WO</t>
  </si>
  <si>
    <t>1284/WO</t>
  </si>
  <si>
    <t>1285/WO</t>
  </si>
  <si>
    <t>1286/WO</t>
  </si>
  <si>
    <t>589/XO</t>
  </si>
  <si>
    <t>1287/WO</t>
  </si>
  <si>
    <t>1288/WO</t>
  </si>
  <si>
    <t>1289/WO</t>
  </si>
  <si>
    <t>1290/WO</t>
  </si>
  <si>
    <t>1291/WO</t>
  </si>
  <si>
    <t>590/XO</t>
  </si>
  <si>
    <t>1292/WO</t>
  </si>
  <si>
    <t>591/XO</t>
  </si>
  <si>
    <t>1293/WO</t>
  </si>
  <si>
    <t>1294/WO</t>
  </si>
  <si>
    <t>1295/WO</t>
  </si>
  <si>
    <t>1296/WO</t>
  </si>
  <si>
    <t>592/XO</t>
  </si>
  <si>
    <t>1297/WO</t>
  </si>
  <si>
    <t>1298/WO</t>
  </si>
  <si>
    <t>Auxiliar Ventas Junio 2017</t>
  </si>
  <si>
    <t>Auxiliar Ventas Julio 2017</t>
  </si>
  <si>
    <t>3G1B85DM8HS524750</t>
  </si>
  <si>
    <t>9565/WV</t>
  </si>
  <si>
    <t>3G1B85DM3HS523005</t>
  </si>
  <si>
    <t>9647/WV</t>
  </si>
  <si>
    <t>3G1B85EM4HS527627</t>
  </si>
  <si>
    <t>9660/WV</t>
  </si>
  <si>
    <t>4156/XV</t>
  </si>
  <si>
    <t>9662/WV</t>
  </si>
  <si>
    <t>4165/XV</t>
  </si>
  <si>
    <t>9731/WV</t>
  </si>
  <si>
    <t>1G1Z95ST6HF213666</t>
  </si>
  <si>
    <t>9741/WV</t>
  </si>
  <si>
    <t>Cuenta : 400416</t>
  </si>
  <si>
    <t>MA6CA6CD3JT000876</t>
  </si>
  <si>
    <t>9561/WV</t>
  </si>
  <si>
    <t>MA6CB6CD9JT001754</t>
  </si>
  <si>
    <t>9579/WV</t>
  </si>
  <si>
    <t>MA6CA6CD0JT001872</t>
  </si>
  <si>
    <t>9590/WV</t>
  </si>
  <si>
    <t>MA6CB6CD7JT002210</t>
  </si>
  <si>
    <t>9594/WV</t>
  </si>
  <si>
    <t>4136/XV</t>
  </si>
  <si>
    <t>MA6CC6CD0JT004880</t>
  </si>
  <si>
    <t>9612/WV</t>
  </si>
  <si>
    <t>MA6CB6CD0JT009760</t>
  </si>
  <si>
    <t>9616/WV</t>
  </si>
  <si>
    <t>MA6CB6CD3JT011289</t>
  </si>
  <si>
    <t>9617/WV</t>
  </si>
  <si>
    <t>MA6CC6CD7JT011826</t>
  </si>
  <si>
    <t>9623/WV</t>
  </si>
  <si>
    <t>MA6CB6CD6JT003767</t>
  </si>
  <si>
    <t>9626/WV</t>
  </si>
  <si>
    <t>MA6CB6CD0JT000430</t>
  </si>
  <si>
    <t>9630/WV</t>
  </si>
  <si>
    <t>MA6CA6CD2JT004983</t>
  </si>
  <si>
    <t>9634/WV</t>
  </si>
  <si>
    <t>MA6CC6CD1JT003575</t>
  </si>
  <si>
    <t>9638/WV</t>
  </si>
  <si>
    <t>MA6CA6CDXJT001989</t>
  </si>
  <si>
    <t>9664/WV</t>
  </si>
  <si>
    <t>MA6CA6CD9JT002275</t>
  </si>
  <si>
    <t>9665/WV</t>
  </si>
  <si>
    <t>4159/XV</t>
  </si>
  <si>
    <t>MA6CA6CDXJT001703</t>
  </si>
  <si>
    <t>9701/WV</t>
  </si>
  <si>
    <t>MA6CA6CD0JT006344</t>
  </si>
  <si>
    <t>9702/WV</t>
  </si>
  <si>
    <t>MA6CC6CD4JT005675</t>
  </si>
  <si>
    <t>9703/WV</t>
  </si>
  <si>
    <t>9705/WV</t>
  </si>
  <si>
    <t>MA6CA6CD3JT001946</t>
  </si>
  <si>
    <t>9708/WV</t>
  </si>
  <si>
    <t>MA6CA6CD1JT020544</t>
  </si>
  <si>
    <t>9732/WV</t>
  </si>
  <si>
    <t>4168/XV</t>
  </si>
  <si>
    <t>9733/WV</t>
  </si>
  <si>
    <t>MA6CB6CDXJT008650</t>
  </si>
  <si>
    <t>9734/WV</t>
  </si>
  <si>
    <t>1GNKR8KD6HJ199226</t>
  </si>
  <si>
    <t>9742/WV</t>
  </si>
  <si>
    <t>93CCL80C3JB110128</t>
  </si>
  <si>
    <t>9666/WV</t>
  </si>
  <si>
    <t>4157/XV</t>
  </si>
  <si>
    <t>9669/WV</t>
  </si>
  <si>
    <t>4135/XV</t>
  </si>
  <si>
    <t>9600/WV</t>
  </si>
  <si>
    <t>3GB3C9CG8HG477501</t>
  </si>
  <si>
    <t>9658/WV</t>
  </si>
  <si>
    <t>1GNSK8KC6HR291725</t>
  </si>
  <si>
    <t>9645/WV</t>
  </si>
  <si>
    <t>1GNSK8KC4HR209037</t>
  </si>
  <si>
    <t>9668/WV</t>
  </si>
  <si>
    <t>93C148VG1HC443478</t>
  </si>
  <si>
    <t>9567/WV</t>
  </si>
  <si>
    <t>93C144VG5HC442536</t>
  </si>
  <si>
    <t>9649/WV</t>
  </si>
  <si>
    <t>2336-NWD</t>
  </si>
  <si>
    <t>DMD</t>
  </si>
  <si>
    <t>1353-NCRE</t>
  </si>
  <si>
    <t>2GNAL9EK4H6160130</t>
  </si>
  <si>
    <t>9572/WV</t>
  </si>
  <si>
    <t>3GNAX9EV1JS504020</t>
  </si>
  <si>
    <t>9595/WV</t>
  </si>
  <si>
    <t>4137/XV</t>
  </si>
  <si>
    <t>9609/WV</t>
  </si>
  <si>
    <t>9635/WV</t>
  </si>
  <si>
    <t>4143/XV</t>
  </si>
  <si>
    <t>9643/WV</t>
  </si>
  <si>
    <t>2GNAL9EK7H1546408</t>
  </si>
  <si>
    <t>9652/WV</t>
  </si>
  <si>
    <t>3G1TA5CF3HL214494</t>
  </si>
  <si>
    <t>9560/WV</t>
  </si>
  <si>
    <t>3G1TB5CF2HL235642</t>
  </si>
  <si>
    <t>9562/WV</t>
  </si>
  <si>
    <t>3G1TB5CF1HL235664</t>
  </si>
  <si>
    <t>9569/WV</t>
  </si>
  <si>
    <t>3G1TB5CF0HL235414</t>
  </si>
  <si>
    <t>9575/WV</t>
  </si>
  <si>
    <t>3G1TB5CF8HL252946</t>
  </si>
  <si>
    <t>9576/WV</t>
  </si>
  <si>
    <t>4133/XV</t>
  </si>
  <si>
    <t>3G1TB5CFXHL235047</t>
  </si>
  <si>
    <t>9580/WV</t>
  </si>
  <si>
    <t>3G1TB5CF9HL263762</t>
  </si>
  <si>
    <t>9581/WV</t>
  </si>
  <si>
    <t>3G1TA5AF9HL251455</t>
  </si>
  <si>
    <t>9585/WV</t>
  </si>
  <si>
    <t>3G1TB5CFXJL108272</t>
  </si>
  <si>
    <t>9587/WV</t>
  </si>
  <si>
    <t>4134/XV</t>
  </si>
  <si>
    <t>9589/WV</t>
  </si>
  <si>
    <t>9593/WV</t>
  </si>
  <si>
    <t>3G1TA5CF7HL239592</t>
  </si>
  <si>
    <t>9606/WV</t>
  </si>
  <si>
    <t>3G1TA5CF4HL238738</t>
  </si>
  <si>
    <t>9613/WV</t>
  </si>
  <si>
    <t>9618/WV</t>
  </si>
  <si>
    <t>4139/XV</t>
  </si>
  <si>
    <t>3G1TB5CF1HL231775</t>
  </si>
  <si>
    <t>9624/WV</t>
  </si>
  <si>
    <t>3G1TB5CF3HL236573</t>
  </si>
  <si>
    <t>9625/WV</t>
  </si>
  <si>
    <t>3G1TB5CF2HL236189</t>
  </si>
  <si>
    <t>9627/WV</t>
  </si>
  <si>
    <t>3G1TA5CF1JL110186</t>
  </si>
  <si>
    <t>9628/WV</t>
  </si>
  <si>
    <t>3G1TB5CF3HL245550</t>
  </si>
  <si>
    <t>9629/WV</t>
  </si>
  <si>
    <t>9631/WV</t>
  </si>
  <si>
    <t>3G1TB5CF2HL244020</t>
  </si>
  <si>
    <t>9632/WV</t>
  </si>
  <si>
    <t>3G1TA5AF3HL262984</t>
  </si>
  <si>
    <t>9633/WV</t>
  </si>
  <si>
    <t>4141/XV</t>
  </si>
  <si>
    <t>9639/WV</t>
  </si>
  <si>
    <t>4145/XV</t>
  </si>
  <si>
    <t>4150/XV</t>
  </si>
  <si>
    <t>4152/XV</t>
  </si>
  <si>
    <t>3G1TB5CF2HL242090</t>
  </si>
  <si>
    <t>9648/WV</t>
  </si>
  <si>
    <t>3G1TB5CF1HL231016</t>
  </si>
  <si>
    <t>9655/WV</t>
  </si>
  <si>
    <t>9656/WV</t>
  </si>
  <si>
    <t>3G1TB5CFXJL105789</t>
  </si>
  <si>
    <t>9661/WV</t>
  </si>
  <si>
    <t>3G1TA5CF5JL121689</t>
  </si>
  <si>
    <t>9663/WV</t>
  </si>
  <si>
    <t>9670/WV</t>
  </si>
  <si>
    <t>9671/WV</t>
  </si>
  <si>
    <t>3G1TA5CF7JL108135</t>
  </si>
  <si>
    <t>9673/WV</t>
  </si>
  <si>
    <t>3G1TB5CF0HL236451</t>
  </si>
  <si>
    <t>9681/WV</t>
  </si>
  <si>
    <t>3G1TB5CF5JL122001</t>
  </si>
  <si>
    <t>9682/WV</t>
  </si>
  <si>
    <t>3G1TA5CF6HL158101</t>
  </si>
  <si>
    <t>9690/WV</t>
  </si>
  <si>
    <t>4160/XV</t>
  </si>
  <si>
    <t>9691/WV</t>
  </si>
  <si>
    <t>4161/XV</t>
  </si>
  <si>
    <t>3G1TB5CF6HL255344</t>
  </si>
  <si>
    <t>9692/WV</t>
  </si>
  <si>
    <t>9706/WV</t>
  </si>
  <si>
    <t>4164/XV</t>
  </si>
  <si>
    <t>9707/WV</t>
  </si>
  <si>
    <t>3G1TA5CF2JL107488</t>
  </si>
  <si>
    <t>9709/WV</t>
  </si>
  <si>
    <t>3G1TB5CF5JL134231</t>
  </si>
  <si>
    <t>9710/WV</t>
  </si>
  <si>
    <t>4166/XV</t>
  </si>
  <si>
    <t>3G1TB5CF0JL106501</t>
  </si>
  <si>
    <t>9711/WV</t>
  </si>
  <si>
    <t>3G1TA5AF5HL244017</t>
  </si>
  <si>
    <t>9712/WV</t>
  </si>
  <si>
    <t>3G1TA5CF6JL106635</t>
  </si>
  <si>
    <t>9722/WV</t>
  </si>
  <si>
    <t>3G1TB5CF2JL108007</t>
  </si>
  <si>
    <t>9723/WV</t>
  </si>
  <si>
    <t>9724/WV</t>
  </si>
  <si>
    <t>3G1TB5CF0JL105798</t>
  </si>
  <si>
    <t>9737/WV</t>
  </si>
  <si>
    <t>3G1TC5CF2JL124186</t>
  </si>
  <si>
    <t>9739/WV</t>
  </si>
  <si>
    <t>4170/XV</t>
  </si>
  <si>
    <t>9740/WV</t>
  </si>
  <si>
    <t>4129/XV</t>
  </si>
  <si>
    <t>4130/XV</t>
  </si>
  <si>
    <t>9563/WV</t>
  </si>
  <si>
    <t>3G1J85CCXHS593055</t>
  </si>
  <si>
    <t>9564/WV</t>
  </si>
  <si>
    <t>4131/XV</t>
  </si>
  <si>
    <t>3G1J86CC1HS599798</t>
  </si>
  <si>
    <t>9568/WV</t>
  </si>
  <si>
    <t>3G1J85CC0HS610770</t>
  </si>
  <si>
    <t>9570/WV</t>
  </si>
  <si>
    <t>3G1J85CC8HS604618</t>
  </si>
  <si>
    <t>9573/WV</t>
  </si>
  <si>
    <t>3G1J85DCXHS608359</t>
  </si>
  <si>
    <t>9574/WV</t>
  </si>
  <si>
    <t>3G1J85CC0HS598247</t>
  </si>
  <si>
    <t>9583/WV</t>
  </si>
  <si>
    <t>3G1J85CC3HS592765</t>
  </si>
  <si>
    <t>9591/WV</t>
  </si>
  <si>
    <t>3G1J85CC8HS604392</t>
  </si>
  <si>
    <t>9592/WV</t>
  </si>
  <si>
    <t>3G1J85DC2HS607674</t>
  </si>
  <si>
    <t>9607/WV</t>
  </si>
  <si>
    <t>3G1J85CC6HS597670</t>
  </si>
  <si>
    <t>9614/WV</t>
  </si>
  <si>
    <t>4138/XV</t>
  </si>
  <si>
    <t>9615/WV</t>
  </si>
  <si>
    <t>3G1J85CC3HS594175</t>
  </si>
  <si>
    <t>9622/WV</t>
  </si>
  <si>
    <t>3G1J85CCXHS615278</t>
  </si>
  <si>
    <t>9636/WV</t>
  </si>
  <si>
    <t>3G1J85CC8HS592891</t>
  </si>
  <si>
    <t>9641/WV</t>
  </si>
  <si>
    <t>4146/XV</t>
  </si>
  <si>
    <t>4149/XV</t>
  </si>
  <si>
    <t>4151/XV</t>
  </si>
  <si>
    <t>3G1J85CC4HS616085</t>
  </si>
  <si>
    <t>9659/WV</t>
  </si>
  <si>
    <t>3G1J85CC9HS604031</t>
  </si>
  <si>
    <t>9693/WV</t>
  </si>
  <si>
    <t>3G1J85CC3HS599604</t>
  </si>
  <si>
    <t>9714/WV</t>
  </si>
  <si>
    <t>4167/XV</t>
  </si>
  <si>
    <t>9716/WV</t>
  </si>
  <si>
    <t>3G1J85CC3HS604168</t>
  </si>
  <si>
    <t>9718/WV</t>
  </si>
  <si>
    <t>1G1F91R76H0132531</t>
  </si>
  <si>
    <t>9637/WV</t>
  </si>
  <si>
    <t>4144/XV</t>
  </si>
  <si>
    <t>4153/XV</t>
  </si>
  <si>
    <t>9650/WV</t>
  </si>
  <si>
    <t>4154/XV</t>
  </si>
  <si>
    <t>9651/WV</t>
  </si>
  <si>
    <t>4155/XV</t>
  </si>
  <si>
    <t>9654/WV</t>
  </si>
  <si>
    <t>1G1F91RS0H0142136</t>
  </si>
  <si>
    <t>9672/WV</t>
  </si>
  <si>
    <t>1G1F91RS4H0169100</t>
  </si>
  <si>
    <t>9694/WV</t>
  </si>
  <si>
    <t>4162/XV</t>
  </si>
  <si>
    <t>9695/WV</t>
  </si>
  <si>
    <t>3GCUK9EJ0HG500720</t>
  </si>
  <si>
    <t>9653/WV</t>
  </si>
  <si>
    <t>3GCUK9EJ2HG360511</t>
  </si>
  <si>
    <t>9726/WV</t>
  </si>
  <si>
    <t>1GCNK9EC4HZ302891</t>
  </si>
  <si>
    <t>9730/WV</t>
  </si>
  <si>
    <t>3GCUK9EJ8HG433915</t>
  </si>
  <si>
    <t>9736/WV</t>
  </si>
  <si>
    <t>4169/XV</t>
  </si>
  <si>
    <t>9738/WV</t>
  </si>
  <si>
    <t>KL8CJ6CA2HC826062</t>
  </si>
  <si>
    <t>9566/WV</t>
  </si>
  <si>
    <t>1361-NCRE</t>
  </si>
  <si>
    <t>2339-NWD</t>
  </si>
  <si>
    <t>1363-NCRE</t>
  </si>
  <si>
    <t>MA6CB6AD4HT042631</t>
  </si>
  <si>
    <t>9586/WV</t>
  </si>
  <si>
    <t>MA6CB6AD2HT038710</t>
  </si>
  <si>
    <t>9599/WV</t>
  </si>
  <si>
    <t>KL8CM6CA5HC835605</t>
  </si>
  <si>
    <t>9604/WV</t>
  </si>
  <si>
    <t>KL8CJ6CA1HC825114</t>
  </si>
  <si>
    <t>9605/WV</t>
  </si>
  <si>
    <t>KL8CM6CA8HC835548</t>
  </si>
  <si>
    <t>9619/WV</t>
  </si>
  <si>
    <t>9620/WV</t>
  </si>
  <si>
    <t>4140/XV</t>
  </si>
  <si>
    <t>9621/WV</t>
  </si>
  <si>
    <t>4142/XV</t>
  </si>
  <si>
    <t>4147/XV</t>
  </si>
  <si>
    <t>4148/XV</t>
  </si>
  <si>
    <t>4158/XV</t>
  </si>
  <si>
    <t>9685/WV</t>
  </si>
  <si>
    <t>9686/WV</t>
  </si>
  <si>
    <t>4163/XV</t>
  </si>
  <si>
    <t>9699/WV</t>
  </si>
  <si>
    <t>KL8CM6CA9HC814885</t>
  </si>
  <si>
    <t>9704/WV</t>
  </si>
  <si>
    <t>4132/XV</t>
  </si>
  <si>
    <t>9584/WV</t>
  </si>
  <si>
    <t>9596/WV</t>
  </si>
  <si>
    <t>9601/WV</t>
  </si>
  <si>
    <t>3GNCJ7CE0HL182038</t>
  </si>
  <si>
    <t>9602/WV</t>
  </si>
  <si>
    <t>3GNCJ7CE6HL138738</t>
  </si>
  <si>
    <t>9608/WV</t>
  </si>
  <si>
    <t>3GNCJ7EE1HL211656</t>
  </si>
  <si>
    <t>9610/WV</t>
  </si>
  <si>
    <t>3GNCJ7CE4HL160530</t>
  </si>
  <si>
    <t>9683/WV</t>
  </si>
  <si>
    <t>3GNCJ7CEXHL179535</t>
  </si>
  <si>
    <t>9700/WV</t>
  </si>
  <si>
    <t>3GNCJ7CE4HL163461</t>
  </si>
  <si>
    <t>9713/WV</t>
  </si>
  <si>
    <t>3GNCJ7CE7HL223216</t>
  </si>
  <si>
    <t>9725/WV</t>
  </si>
  <si>
    <t>9735/WV</t>
  </si>
  <si>
    <t>9674/WV</t>
  </si>
  <si>
    <t>1G1Z95SX8HF110848</t>
  </si>
  <si>
    <t>9642/WV</t>
  </si>
  <si>
    <t>MA6CC6CDXJT001436</t>
  </si>
  <si>
    <t>9597/WV</t>
  </si>
  <si>
    <t>MA6CC6CD0JT014874</t>
  </si>
  <si>
    <t>9667/WV</t>
  </si>
  <si>
    <t>MA6CC6CD9JT001685</t>
  </si>
  <si>
    <t>9687/WV</t>
  </si>
  <si>
    <t>MA6CC6CD7JT005721</t>
  </si>
  <si>
    <t>9688/WV</t>
  </si>
  <si>
    <t>1GCRC9EC6HZ284389</t>
  </si>
  <si>
    <t>9677/WV</t>
  </si>
  <si>
    <t>Cuenta : 401433</t>
  </si>
  <si>
    <t>Descripción : TAHOE</t>
  </si>
  <si>
    <t>1GNSK7KC5HR127909</t>
  </si>
  <si>
    <t>9603/WV</t>
  </si>
  <si>
    <t>1GNSC8KC9HR228762</t>
  </si>
  <si>
    <t>9696/WV</t>
  </si>
  <si>
    <t>1GNSC8KC4HR297648</t>
  </si>
  <si>
    <t>9698/WV</t>
  </si>
  <si>
    <t>93C148VG7HC441945</t>
  </si>
  <si>
    <t>9578/WV</t>
  </si>
  <si>
    <t>93C143VG7HC448106</t>
  </si>
  <si>
    <t>9644/WV</t>
  </si>
  <si>
    <t>93C148VG0HC441608</t>
  </si>
  <si>
    <t>9678/WV</t>
  </si>
  <si>
    <t>3G1TA5CFXHL237299</t>
  </si>
  <si>
    <t>9676/WV</t>
  </si>
  <si>
    <t>3G1TB5CF0HL187297</t>
  </si>
  <si>
    <t>9717/WV</t>
  </si>
  <si>
    <t>3G1TA5AF0HL260478</t>
  </si>
  <si>
    <t>9721/WV</t>
  </si>
  <si>
    <t>9729/WV</t>
  </si>
  <si>
    <t>3G1J86CC6HS601416</t>
  </si>
  <si>
    <t>9598/WV</t>
  </si>
  <si>
    <t>3G1J86CC4HS602886</t>
  </si>
  <si>
    <t>9657/WV</t>
  </si>
  <si>
    <t>3G1J85CC7HS606750</t>
  </si>
  <si>
    <t>9675/WV</t>
  </si>
  <si>
    <t>9684/WV</t>
  </si>
  <si>
    <t>3G1J85DC1HS608010</t>
  </si>
  <si>
    <t>9697/WV</t>
  </si>
  <si>
    <t>3G1J86CC1HS590339</t>
  </si>
  <si>
    <t>9715/WV</t>
  </si>
  <si>
    <t>KL8CJ6CA3HC835837</t>
  </si>
  <si>
    <t>9571/WV</t>
  </si>
  <si>
    <t>KL8CM6CA1HC835598</t>
  </si>
  <si>
    <t>9582/WV</t>
  </si>
  <si>
    <t>9588/WV</t>
  </si>
  <si>
    <t>KL8CM6CA9HC835638</t>
  </si>
  <si>
    <t>9611/WV</t>
  </si>
  <si>
    <t>KL8CJ6CA2HC834730</t>
  </si>
  <si>
    <t>9640/WV</t>
  </si>
  <si>
    <t>9720/WV</t>
  </si>
  <si>
    <t>KL8CM6CAXHC834742</t>
  </si>
  <si>
    <t>9727/WV</t>
  </si>
  <si>
    <t>KL8CJ6CA2HC833500</t>
  </si>
  <si>
    <t>9728/WV</t>
  </si>
  <si>
    <t>9577/WV</t>
  </si>
  <si>
    <t>3GNCJ7EE6HL217713</t>
  </si>
  <si>
    <t>9646/WV</t>
  </si>
  <si>
    <t>3GNCJ7EE9HL253363</t>
  </si>
  <si>
    <t>9679/WV</t>
  </si>
  <si>
    <t>3GNCJ7EEXHL213406</t>
  </si>
  <si>
    <t>9680/WV</t>
  </si>
  <si>
    <t>3GNCJ7EEXHL254053</t>
  </si>
  <si>
    <t>9689/WV</t>
  </si>
  <si>
    <t>3GNCJ7CE6HL218606</t>
  </si>
  <si>
    <t>9719/WV</t>
  </si>
  <si>
    <t>1352-NCRE</t>
  </si>
  <si>
    <t>2495/XE</t>
  </si>
  <si>
    <t>1354-NCRE</t>
  </si>
  <si>
    <t>2499/XE</t>
  </si>
  <si>
    <t>1355-NCRE</t>
  </si>
  <si>
    <t>2220/WE</t>
  </si>
  <si>
    <t>2501/XE</t>
  </si>
  <si>
    <t>1358-NCRE</t>
  </si>
  <si>
    <t>1359-NCRE</t>
  </si>
  <si>
    <t>2502/XE</t>
  </si>
  <si>
    <t>2503/XE</t>
  </si>
  <si>
    <t>2504/XE</t>
  </si>
  <si>
    <t>1365-NCRE</t>
  </si>
  <si>
    <t>1366-NCRE</t>
  </si>
  <si>
    <t>2509/XE</t>
  </si>
  <si>
    <t>2510/XE</t>
  </si>
  <si>
    <t>2512/XE</t>
  </si>
  <si>
    <t>2513/XE</t>
  </si>
  <si>
    <t>1374-NCRE</t>
  </si>
  <si>
    <t>1375-NCRE</t>
  </si>
  <si>
    <t>1376-NCRE</t>
  </si>
  <si>
    <t>1377-NCRE</t>
  </si>
  <si>
    <t>1378-NCRE</t>
  </si>
  <si>
    <t>2514/XE</t>
  </si>
  <si>
    <t>2515/XE</t>
  </si>
  <si>
    <t>2516/XE</t>
  </si>
  <si>
    <t>2234/WE</t>
  </si>
  <si>
    <t>2517/XE</t>
  </si>
  <si>
    <t>2518/XE</t>
  </si>
  <si>
    <t>1380-NCRE</t>
  </si>
  <si>
    <t>1381-NCRE</t>
  </si>
  <si>
    <t>1382-NCRE</t>
  </si>
  <si>
    <t>1383-NCRE</t>
  </si>
  <si>
    <t>2521/XE</t>
  </si>
  <si>
    <t>2523/XE</t>
  </si>
  <si>
    <t>2525/XE</t>
  </si>
  <si>
    <t>2526/XE</t>
  </si>
  <si>
    <t>2527/XE</t>
  </si>
  <si>
    <t>2530/XE</t>
  </si>
  <si>
    <t>2247/WE</t>
  </si>
  <si>
    <t>2248/WE</t>
  </si>
  <si>
    <t>2535/XE</t>
  </si>
  <si>
    <t>2536/XE</t>
  </si>
  <si>
    <t>1384-NCRE</t>
  </si>
  <si>
    <t>2251/WE</t>
  </si>
  <si>
    <t>2538/XE</t>
  </si>
  <si>
    <t>2252/WE</t>
  </si>
  <si>
    <t>2539/XE</t>
  </si>
  <si>
    <t>2540/XE</t>
  </si>
  <si>
    <t>2254/WE</t>
  </si>
  <si>
    <t>2541/XE</t>
  </si>
  <si>
    <t>2542/XE</t>
  </si>
  <si>
    <t>2257/WE</t>
  </si>
  <si>
    <t>2543/XE</t>
  </si>
  <si>
    <t>1385-NCRE</t>
  </si>
  <si>
    <t>1386-NCRE</t>
  </si>
  <si>
    <t>1387-NCRE</t>
  </si>
  <si>
    <t>1388-NCRE</t>
  </si>
  <si>
    <t>1389-NCRE</t>
  </si>
  <si>
    <t>1390-NCRE</t>
  </si>
  <si>
    <t>1391-NCRE</t>
  </si>
  <si>
    <t>1392-NCRE</t>
  </si>
  <si>
    <t>2545/XE</t>
  </si>
  <si>
    <t>2259/WE</t>
  </si>
  <si>
    <t>2547/XE</t>
  </si>
  <si>
    <t>1393-NCRE</t>
  </si>
  <si>
    <t>1394-NCRE</t>
  </si>
  <si>
    <t>2549/XE</t>
  </si>
  <si>
    <t>1395-NCRE</t>
  </si>
  <si>
    <t>2263/WE</t>
  </si>
  <si>
    <t>2551/XE</t>
  </si>
  <si>
    <t>2552/XE</t>
  </si>
  <si>
    <t>2553/XE</t>
  </si>
  <si>
    <t>1396-NCRE</t>
  </si>
  <si>
    <t>1397-NCRE</t>
  </si>
  <si>
    <t>1403-NCRE</t>
  </si>
  <si>
    <t>1408-NCRE</t>
  </si>
  <si>
    <t>2270/WE</t>
  </si>
  <si>
    <t>2558/XE</t>
  </si>
  <si>
    <t>2559/XE</t>
  </si>
  <si>
    <t>1409-NCRE</t>
  </si>
  <si>
    <t>1410-NCRE</t>
  </si>
  <si>
    <t>1412-NCRE</t>
  </si>
  <si>
    <t>2560/XE</t>
  </si>
  <si>
    <t>2275/WE</t>
  </si>
  <si>
    <t>2561/XE</t>
  </si>
  <si>
    <t>2276/WE</t>
  </si>
  <si>
    <t>2562/XE</t>
  </si>
  <si>
    <t>1413-NCRE</t>
  </si>
  <si>
    <t>1414-NCRE</t>
  </si>
  <si>
    <t>2567/XE</t>
  </si>
  <si>
    <t>2569/XE</t>
  </si>
  <si>
    <t>2571/XE</t>
  </si>
  <si>
    <t>2572/XE</t>
  </si>
  <si>
    <t>2573/XE</t>
  </si>
  <si>
    <t>2574/XE</t>
  </si>
  <si>
    <t>2292/WE</t>
  </si>
  <si>
    <t>2575/XE</t>
  </si>
  <si>
    <t>2577/XE</t>
  </si>
  <si>
    <t>2293/WE</t>
  </si>
  <si>
    <t>2578/XE</t>
  </si>
  <si>
    <t>2579/XE</t>
  </si>
  <si>
    <t>2295/WE</t>
  </si>
  <si>
    <t>2581/XE</t>
  </si>
  <si>
    <t>1370-NCRE</t>
  </si>
  <si>
    <t>1371-NCRE</t>
  </si>
  <si>
    <t>1372-NCRE</t>
  </si>
  <si>
    <t>1373-NCRE</t>
  </si>
  <si>
    <t>2215/WE</t>
  </si>
  <si>
    <t>2216/WE</t>
  </si>
  <si>
    <t>2496/XE</t>
  </si>
  <si>
    <t>2217/WE</t>
  </si>
  <si>
    <t>2497/XE</t>
  </si>
  <si>
    <t>2498/XE</t>
  </si>
  <si>
    <t>2338-NWD</t>
  </si>
  <si>
    <t>2218/WE</t>
  </si>
  <si>
    <t>2219/WE</t>
  </si>
  <si>
    <t>2500/XE</t>
  </si>
  <si>
    <t>2221/WE</t>
  </si>
  <si>
    <t>2222/WE</t>
  </si>
  <si>
    <t>2223/WE</t>
  </si>
  <si>
    <t>2505/XE</t>
  </si>
  <si>
    <t>2506/XE</t>
  </si>
  <si>
    <t>2224/WE</t>
  </si>
  <si>
    <t>2507/XE</t>
  </si>
  <si>
    <t>2508/XE</t>
  </si>
  <si>
    <t>2225/WE</t>
  </si>
  <si>
    <t>2226/WE</t>
  </si>
  <si>
    <t>2227/WE</t>
  </si>
  <si>
    <t>2228/WE</t>
  </si>
  <si>
    <t>2511/XE</t>
  </si>
  <si>
    <t>2229/WE</t>
  </si>
  <si>
    <t>2230/WE</t>
  </si>
  <si>
    <t>2231/WE</t>
  </si>
  <si>
    <t>2232/WE</t>
  </si>
  <si>
    <t>2233/WE</t>
  </si>
  <si>
    <t>2235/WE</t>
  </si>
  <si>
    <t>2236/WE</t>
  </si>
  <si>
    <t>2237/WE</t>
  </si>
  <si>
    <t>2519/XE</t>
  </si>
  <si>
    <t>2238/WE</t>
  </si>
  <si>
    <t>2239/WE</t>
  </si>
  <si>
    <t>2240/WE</t>
  </si>
  <si>
    <t>2350-NWD</t>
  </si>
  <si>
    <t>2351-NWD</t>
  </si>
  <si>
    <t>2520/XE</t>
  </si>
  <si>
    <t>2241/WE</t>
  </si>
  <si>
    <t>2352-NWD</t>
  </si>
  <si>
    <t>2522/XE</t>
  </si>
  <si>
    <t>2242/WE</t>
  </si>
  <si>
    <t>2243/WE</t>
  </si>
  <si>
    <t>2244/WE</t>
  </si>
  <si>
    <t>2245/WE</t>
  </si>
  <si>
    <t>2528/XE</t>
  </si>
  <si>
    <t>2246/WE</t>
  </si>
  <si>
    <t>2529/XE</t>
  </si>
  <si>
    <t>2531/XE</t>
  </si>
  <si>
    <t>2532/XE</t>
  </si>
  <si>
    <t>2533/XE</t>
  </si>
  <si>
    <t>2534/XE</t>
  </si>
  <si>
    <t>2249/WE</t>
  </si>
  <si>
    <t>2358-NWD</t>
  </si>
  <si>
    <t>2250/WE</t>
  </si>
  <si>
    <t>2253/WE</t>
  </si>
  <si>
    <t>2255/WE</t>
  </si>
  <si>
    <t>2256/WE</t>
  </si>
  <si>
    <t>2359-NWD</t>
  </si>
  <si>
    <t>2544/XE</t>
  </si>
  <si>
    <t>2258/WE</t>
  </si>
  <si>
    <t>2360-NWD</t>
  </si>
  <si>
    <t>2546/XE</t>
  </si>
  <si>
    <t>2260/WE</t>
  </si>
  <si>
    <t>2261/WE</t>
  </si>
  <si>
    <t>2548/XE</t>
  </si>
  <si>
    <t>2262/WE</t>
  </si>
  <si>
    <t>2550/XE</t>
  </si>
  <si>
    <t>2264/WE</t>
  </si>
  <si>
    <t>2265/WE</t>
  </si>
  <si>
    <t>2554/XE</t>
  </si>
  <si>
    <t>2266/WE</t>
  </si>
  <si>
    <t>2555/XE</t>
  </si>
  <si>
    <t>2267/WE</t>
  </si>
  <si>
    <t>2268/WE</t>
  </si>
  <si>
    <t>2556/XE</t>
  </si>
  <si>
    <t>2269/WE</t>
  </si>
  <si>
    <t>2557/XE</t>
  </si>
  <si>
    <t>2271/WE</t>
  </si>
  <si>
    <t>2272/WE</t>
  </si>
  <si>
    <t>2273/WE</t>
  </si>
  <si>
    <t>2274/WE</t>
  </si>
  <si>
    <t>2277/WE</t>
  </si>
  <si>
    <t>2563/XE</t>
  </si>
  <si>
    <t>2564/XE</t>
  </si>
  <si>
    <t>2278/WE</t>
  </si>
  <si>
    <t>2565/XE</t>
  </si>
  <si>
    <t>2279/WE</t>
  </si>
  <si>
    <t>2280/WE</t>
  </si>
  <si>
    <t>2566/XE</t>
  </si>
  <si>
    <t>2281/WE</t>
  </si>
  <si>
    <t>2282/WE</t>
  </si>
  <si>
    <t>2283/WE</t>
  </si>
  <si>
    <t>2284/WE</t>
  </si>
  <si>
    <t>2285/WE</t>
  </si>
  <si>
    <t>2286/WE</t>
  </si>
  <si>
    <t>2568/XE</t>
  </si>
  <si>
    <t>2287/WE</t>
  </si>
  <si>
    <t>2288/WE</t>
  </si>
  <si>
    <t>2570/XE</t>
  </si>
  <si>
    <t>2289/WE</t>
  </si>
  <si>
    <t>2290/WE</t>
  </si>
  <si>
    <t>2291/WE</t>
  </si>
  <si>
    <t>2576/XE</t>
  </si>
  <si>
    <t>2294/WE</t>
  </si>
  <si>
    <t>2580/XE</t>
  </si>
  <si>
    <t>2296/WE</t>
  </si>
  <si>
    <t>593/XO</t>
  </si>
  <si>
    <t>1299/WO</t>
  </si>
  <si>
    <t>594/XO</t>
  </si>
  <si>
    <t>1300/WO</t>
  </si>
  <si>
    <t>595/XO</t>
  </si>
  <si>
    <t>1301/WO</t>
  </si>
  <si>
    <t>1302/WO</t>
  </si>
  <si>
    <t>1303/WO</t>
  </si>
  <si>
    <t>596/XO</t>
  </si>
  <si>
    <t>1304/WO</t>
  </si>
  <si>
    <t>597/XO</t>
  </si>
  <si>
    <t>1305/WO</t>
  </si>
  <si>
    <t>1306/WO</t>
  </si>
  <si>
    <t>1307/WO</t>
  </si>
  <si>
    <t>598/XO</t>
  </si>
  <si>
    <t>1308/WO</t>
  </si>
  <si>
    <t>599/XO</t>
  </si>
  <si>
    <t>1309/WO</t>
  </si>
  <si>
    <t>600/XO</t>
  </si>
  <si>
    <t>1310/WO</t>
  </si>
  <si>
    <t>601/XO</t>
  </si>
  <si>
    <t>1311/WO</t>
  </si>
  <si>
    <t>602/XO</t>
  </si>
  <si>
    <t>1312/WO</t>
  </si>
  <si>
    <t>1313/WO</t>
  </si>
  <si>
    <t>1314/WO</t>
  </si>
  <si>
    <t>1315/WO</t>
  </si>
  <si>
    <t>603/XO</t>
  </si>
  <si>
    <t>1316/WO</t>
  </si>
  <si>
    <t>1317/WO</t>
  </si>
  <si>
    <t>1318/WO</t>
  </si>
  <si>
    <t>1319/WO</t>
  </si>
  <si>
    <t>1320/WO</t>
  </si>
  <si>
    <t>1321/WO</t>
  </si>
  <si>
    <t>604/XO</t>
  </si>
  <si>
    <t>605/XO</t>
  </si>
  <si>
    <t>1322/WO</t>
  </si>
  <si>
    <t>606/XO</t>
  </si>
  <si>
    <t>1323/WO</t>
  </si>
  <si>
    <t>1324/WO</t>
  </si>
  <si>
    <t>1325/WO</t>
  </si>
  <si>
    <t>607/XO</t>
  </si>
  <si>
    <t>1326/WO</t>
  </si>
  <si>
    <t>1327/WO</t>
  </si>
  <si>
    <t>1328/WO</t>
  </si>
  <si>
    <t>608/XO</t>
  </si>
  <si>
    <t>1329/WO</t>
  </si>
  <si>
    <t>609/XO</t>
  </si>
  <si>
    <t>1330/WO</t>
  </si>
  <si>
    <t>1331/WO</t>
  </si>
  <si>
    <t>1332/WO</t>
  </si>
  <si>
    <t>610/XO</t>
  </si>
  <si>
    <t>611/XO</t>
  </si>
  <si>
    <t>1333/WO</t>
  </si>
  <si>
    <t>1334/WO</t>
  </si>
  <si>
    <t>1335/WO</t>
  </si>
  <si>
    <t>612/XO</t>
  </si>
  <si>
    <t>1336/WO</t>
  </si>
  <si>
    <t>613/XO</t>
  </si>
  <si>
    <t>1337/WO</t>
  </si>
  <si>
    <t>1338/WO</t>
  </si>
  <si>
    <t>614/XO</t>
  </si>
  <si>
    <t>1339/WO</t>
  </si>
  <si>
    <t>615/XO</t>
  </si>
  <si>
    <t>1340/WO</t>
  </si>
  <si>
    <t>1341/WO</t>
  </si>
  <si>
    <t>1342/WO</t>
  </si>
  <si>
    <t>616/XO</t>
  </si>
  <si>
    <t>1343/WO</t>
  </si>
  <si>
    <t>617/XO</t>
  </si>
  <si>
    <t>618/XO</t>
  </si>
  <si>
    <t>1344/WO</t>
  </si>
  <si>
    <t>619/XO</t>
  </si>
  <si>
    <t>1345/WO</t>
  </si>
  <si>
    <t>620/XO</t>
  </si>
  <si>
    <t>1346/WO</t>
  </si>
  <si>
    <t>1347/WO</t>
  </si>
  <si>
    <t>1348/WO</t>
  </si>
  <si>
    <t>621/XO</t>
  </si>
  <si>
    <t>1349/WO</t>
  </si>
  <si>
    <t>Auxiliar Ventas Agosto 2017</t>
  </si>
  <si>
    <t>3G1B85DM1HS514562</t>
  </si>
  <si>
    <t>9850/WV</t>
  </si>
  <si>
    <t>1G1Z95ST1HF230360</t>
  </si>
  <si>
    <t>9832/WV</t>
  </si>
  <si>
    <t>4188/XV</t>
  </si>
  <si>
    <t>9834/WV</t>
  </si>
  <si>
    <t>4189/XV</t>
  </si>
  <si>
    <t>9835/WV</t>
  </si>
  <si>
    <t>4190/XV</t>
  </si>
  <si>
    <t>9838/WV</t>
  </si>
  <si>
    <t>4191/XV</t>
  </si>
  <si>
    <t>9842/WV</t>
  </si>
  <si>
    <t>MA6CA6CD9JT011672</t>
  </si>
  <si>
    <t>9743/WV</t>
  </si>
  <si>
    <t>4171/XV</t>
  </si>
  <si>
    <t>9748/WV</t>
  </si>
  <si>
    <t>9752/WV</t>
  </si>
  <si>
    <t>4173/XV</t>
  </si>
  <si>
    <t>9761/WV</t>
  </si>
  <si>
    <t>4174/XV</t>
  </si>
  <si>
    <t>9762/WV</t>
  </si>
  <si>
    <t>MA6CB6CD3JT012331</t>
  </si>
  <si>
    <t>9763/WV</t>
  </si>
  <si>
    <t>MA6CB6CD1JT002249</t>
  </si>
  <si>
    <t>9764/WV</t>
  </si>
  <si>
    <t>MA6CB6CD6JT001663</t>
  </si>
  <si>
    <t>9771/WV</t>
  </si>
  <si>
    <t>MA6CB6CD8JT000711</t>
  </si>
  <si>
    <t>9787/WV</t>
  </si>
  <si>
    <t>MA6CB6CD0JT002730</t>
  </si>
  <si>
    <t>9790/WV</t>
  </si>
  <si>
    <t>MA6CB6CD0JT003960</t>
  </si>
  <si>
    <t>9791/WV</t>
  </si>
  <si>
    <t>MA6CC6CD3JT010222</t>
  </si>
  <si>
    <t>9796/WV</t>
  </si>
  <si>
    <t>MA6CB6CD4JT001936</t>
  </si>
  <si>
    <t>9811/WV</t>
  </si>
  <si>
    <t>4184/XV</t>
  </si>
  <si>
    <t>9815/WV</t>
  </si>
  <si>
    <t>MA6CB6CD3JT001474</t>
  </si>
  <si>
    <t>9816/WV</t>
  </si>
  <si>
    <t>MA6CB6CD8JT020084</t>
  </si>
  <si>
    <t>9819/WV</t>
  </si>
  <si>
    <t>MA6CC6CD2JT013693</t>
  </si>
  <si>
    <t>9825/WV</t>
  </si>
  <si>
    <t>MA6CC6CD4JT002792</t>
  </si>
  <si>
    <t>9829/WV</t>
  </si>
  <si>
    <t>MA6CA6CD0JT003718</t>
  </si>
  <si>
    <t>9831/WV</t>
  </si>
  <si>
    <t>MA6CC6CD0JT015314</t>
  </si>
  <si>
    <t>9847/WV</t>
  </si>
  <si>
    <t>4194/XV</t>
  </si>
  <si>
    <t>9848/WV</t>
  </si>
  <si>
    <t>MA6CC6CD6JT004933</t>
  </si>
  <si>
    <t>9849/WV</t>
  </si>
  <si>
    <t>MA6CB6CD6JT010461</t>
  </si>
  <si>
    <t>9852/WV</t>
  </si>
  <si>
    <t>MA6CB6CD4JT008322</t>
  </si>
  <si>
    <t>9854/WV</t>
  </si>
  <si>
    <t>MA6CB6CD0JT011489</t>
  </si>
  <si>
    <t>9855/WV</t>
  </si>
  <si>
    <t>4195/XV</t>
  </si>
  <si>
    <t>9856/WV</t>
  </si>
  <si>
    <t>MA6CB6CDXJT005540</t>
  </si>
  <si>
    <t>9857/WV</t>
  </si>
  <si>
    <t>MA6CB6CD6JT000822</t>
  </si>
  <si>
    <t>9860/WV</t>
  </si>
  <si>
    <t>MA6CB6CD3JT000583</t>
  </si>
  <si>
    <t>9861/WV</t>
  </si>
  <si>
    <t>MA6CA6CD3JT012655</t>
  </si>
  <si>
    <t>9864/WV</t>
  </si>
  <si>
    <t>MA6CC6CD5JT016085</t>
  </si>
  <si>
    <t>9867/WV</t>
  </si>
  <si>
    <t>MA6CB6CD8JT001745</t>
  </si>
  <si>
    <t>9874/WV</t>
  </si>
  <si>
    <t>MA6CB6CD0JT004090</t>
  </si>
  <si>
    <t>9886/WV</t>
  </si>
  <si>
    <t>MA6CC6CDXJT016115</t>
  </si>
  <si>
    <t>9887/WV</t>
  </si>
  <si>
    <t>MA6CB6CD7JT019007</t>
  </si>
  <si>
    <t>9890/WV</t>
  </si>
  <si>
    <t>MA6CB6CD3JT008845</t>
  </si>
  <si>
    <t>9892/WV</t>
  </si>
  <si>
    <t>MA6CC6CD6JT016094</t>
  </si>
  <si>
    <t>9899/WV</t>
  </si>
  <si>
    <t>4203/XV</t>
  </si>
  <si>
    <t>9902/WV</t>
  </si>
  <si>
    <t>MA6CB6CD9JT001348</t>
  </si>
  <si>
    <t>9926/WV</t>
  </si>
  <si>
    <t>MA6CC6CD8JT016095</t>
  </si>
  <si>
    <t>9940/WV</t>
  </si>
  <si>
    <t>MA6CB6CD2JT020517</t>
  </si>
  <si>
    <t>9944/WV</t>
  </si>
  <si>
    <t>MA6CB6CD6JT008368</t>
  </si>
  <si>
    <t>9953/WV</t>
  </si>
  <si>
    <t>1GNKR8KD0HJ217591</t>
  </si>
  <si>
    <t>9750/WV</t>
  </si>
  <si>
    <t>1GNKR8KD3HJ144121</t>
  </si>
  <si>
    <t>9784/WV</t>
  </si>
  <si>
    <t>1GNKR8KD5HJ178500</t>
  </si>
  <si>
    <t>9843/WV</t>
  </si>
  <si>
    <t>4192/XV</t>
  </si>
  <si>
    <t>9844/WV</t>
  </si>
  <si>
    <t>93CCM80C8JB101518</t>
  </si>
  <si>
    <t>9801/WV</t>
  </si>
  <si>
    <t>1GCGS9EA0H1267983</t>
  </si>
  <si>
    <t>9937/WV</t>
  </si>
  <si>
    <t>4187/XV</t>
  </si>
  <si>
    <t>9839/WV</t>
  </si>
  <si>
    <t>1GCRC9EC3HZ248384</t>
  </si>
  <si>
    <t>9881/WV</t>
  </si>
  <si>
    <t>3GB3C9CG7HG501545</t>
  </si>
  <si>
    <t>9797/WV</t>
  </si>
  <si>
    <t>93C148VG5HC443452</t>
  </si>
  <si>
    <t>9803/WV</t>
  </si>
  <si>
    <t>93C148VGXHC444323</t>
  </si>
  <si>
    <t>9807/WV</t>
  </si>
  <si>
    <t>93C148VG9HC443048</t>
  </si>
  <si>
    <t>9821/WV</t>
  </si>
  <si>
    <t>4186/XV</t>
  </si>
  <si>
    <t>9822/WV</t>
  </si>
  <si>
    <t>93C148VG7HC439211</t>
  </si>
  <si>
    <t>9900/WV</t>
  </si>
  <si>
    <t>4210/XV</t>
  </si>
  <si>
    <t>9928/WV</t>
  </si>
  <si>
    <t>4211/XV</t>
  </si>
  <si>
    <t>9929/WV</t>
  </si>
  <si>
    <t>93C143VG9HC448124</t>
  </si>
  <si>
    <t>9932/WV</t>
  </si>
  <si>
    <t>2GNAL9EK5H1562543</t>
  </si>
  <si>
    <t>9795/WV</t>
  </si>
  <si>
    <t>3G1TB5CF0JL121421</t>
  </si>
  <si>
    <t>9749/WV</t>
  </si>
  <si>
    <t>2416-NWD</t>
  </si>
  <si>
    <t>1417-NCRE</t>
  </si>
  <si>
    <t>4172/XV</t>
  </si>
  <si>
    <t>9751/WV</t>
  </si>
  <si>
    <t>3G1TC5CF4JL124898</t>
  </si>
  <si>
    <t>9765/WV</t>
  </si>
  <si>
    <t>3G1TB5CF0JL106661</t>
  </si>
  <si>
    <t>9766/WV</t>
  </si>
  <si>
    <t>3G1TB5CF4JL123592</t>
  </si>
  <si>
    <t>9767/WV</t>
  </si>
  <si>
    <t>3G1TB5CF8JL136653</t>
  </si>
  <si>
    <t>9768/WV</t>
  </si>
  <si>
    <t>4175/XV</t>
  </si>
  <si>
    <t>4176/XV</t>
  </si>
  <si>
    <t>9770/WV</t>
  </si>
  <si>
    <t>4177/XV</t>
  </si>
  <si>
    <t>3G1TB5CF1JL133187</t>
  </si>
  <si>
    <t>9772/WV</t>
  </si>
  <si>
    <t>3G1TA5CF2JL112500</t>
  </si>
  <si>
    <t>9773/WV</t>
  </si>
  <si>
    <t>3G1TC5CF7JL100935</t>
  </si>
  <si>
    <t>9774/WV</t>
  </si>
  <si>
    <t>4181/XV</t>
  </si>
  <si>
    <t>3G1TB5CF0JL109494</t>
  </si>
  <si>
    <t>9783/WV</t>
  </si>
  <si>
    <t>9786/WV</t>
  </si>
  <si>
    <t>3G1TC5CFXJL110309</t>
  </si>
  <si>
    <t>9793/WV</t>
  </si>
  <si>
    <t>3G1TB5CF2JL121551</t>
  </si>
  <si>
    <t>9799/WV</t>
  </si>
  <si>
    <t>3G1TB5CF3JL106427</t>
  </si>
  <si>
    <t>9810/WV</t>
  </si>
  <si>
    <t>3G1TB5CF4JL106937</t>
  </si>
  <si>
    <t>9820/WV</t>
  </si>
  <si>
    <t>3G1TB5CF8JL121635</t>
  </si>
  <si>
    <t>9827/WV</t>
  </si>
  <si>
    <t>3G1TC5CFXJL135050</t>
  </si>
  <si>
    <t>9828/WV</t>
  </si>
  <si>
    <t>3G1TB5CF5JL112715</t>
  </si>
  <si>
    <t>9851/WV</t>
  </si>
  <si>
    <t>3G1TB5CF5JL106512</t>
  </si>
  <si>
    <t>9853/WV</t>
  </si>
  <si>
    <t>3G1TB5CF6JL109452</t>
  </si>
  <si>
    <t>9859/WV</t>
  </si>
  <si>
    <t>3G1TC5CF0JL126583</t>
  </si>
  <si>
    <t>9863/WV</t>
  </si>
  <si>
    <t>3G1TC5CF3JL125847</t>
  </si>
  <si>
    <t>9872/WV</t>
  </si>
  <si>
    <t>3G1TB5CF5JL106235</t>
  </si>
  <si>
    <t>9884/WV</t>
  </si>
  <si>
    <t>4201/XV</t>
  </si>
  <si>
    <t>9893/WV</t>
  </si>
  <si>
    <t>3G1TB5CF7JL134716</t>
  </si>
  <si>
    <t>9894/WV</t>
  </si>
  <si>
    <t>3G1TB5CF6JL106003</t>
  </si>
  <si>
    <t>9895/WV</t>
  </si>
  <si>
    <t>4202/XV</t>
  </si>
  <si>
    <t>9897/WV</t>
  </si>
  <si>
    <t>3G1TC5CF1JL126219</t>
  </si>
  <si>
    <t>9898/WV</t>
  </si>
  <si>
    <t>3G1TB5CF8JL110425</t>
  </si>
  <si>
    <t>9901/WV</t>
  </si>
  <si>
    <t>3G1TC5CF0JL150771</t>
  </si>
  <si>
    <t>9903/WV</t>
  </si>
  <si>
    <t>4204/XV</t>
  </si>
  <si>
    <t>3G1TB5CF8JL107458</t>
  </si>
  <si>
    <t>9909/WV</t>
  </si>
  <si>
    <t>4207/XV</t>
  </si>
  <si>
    <t>3G1TB5CF7JL123263</t>
  </si>
  <si>
    <t>9911/WV</t>
  </si>
  <si>
    <t>9912/WV</t>
  </si>
  <si>
    <t>3G1TB5CF0JL110161</t>
  </si>
  <si>
    <t>9914/WV</t>
  </si>
  <si>
    <t>3G1TB5CF8JL107668</t>
  </si>
  <si>
    <t>9915/WV</t>
  </si>
  <si>
    <t>4208/XV</t>
  </si>
  <si>
    <t>9916/WV</t>
  </si>
  <si>
    <t>3G1TB5CF7JL134876</t>
  </si>
  <si>
    <t>9919/WV</t>
  </si>
  <si>
    <t>3G1TB5CF4JL126993</t>
  </si>
  <si>
    <t>9920/WV</t>
  </si>
  <si>
    <t>3G1TB5CF9JL106724</t>
  </si>
  <si>
    <t>9924/WV</t>
  </si>
  <si>
    <t>3G1TB5CF8JL109310</t>
  </si>
  <si>
    <t>9925/WV</t>
  </si>
  <si>
    <t>3G1TB5CF8JL124955</t>
  </si>
  <si>
    <t>9931/WV</t>
  </si>
  <si>
    <t>3G1TB5CFXJL111009</t>
  </si>
  <si>
    <t>9934/WV</t>
  </si>
  <si>
    <t>9939/WV</t>
  </si>
  <si>
    <t>4212/XV</t>
  </si>
  <si>
    <t>3G1TB5CF4JL109613</t>
  </si>
  <si>
    <t>9945/WV</t>
  </si>
  <si>
    <t>3G1TC5CF0JL108391</t>
  </si>
  <si>
    <t>4213/XV</t>
  </si>
  <si>
    <t>3G1TB5CF8JL110795</t>
  </si>
  <si>
    <t>9949/WV</t>
  </si>
  <si>
    <t>3G1TB5CF2JL146577</t>
  </si>
  <si>
    <t>9950/WV</t>
  </si>
  <si>
    <t>9952/WV</t>
  </si>
  <si>
    <t>3G1TB5CFXJL126187</t>
  </si>
  <si>
    <t>9955/WV</t>
  </si>
  <si>
    <t>9941/WV</t>
  </si>
  <si>
    <t>9753/WV</t>
  </si>
  <si>
    <t>3G1J85CC5HS601935</t>
  </si>
  <si>
    <t>9789/WV</t>
  </si>
  <si>
    <t>3G1J85CC2HS604064</t>
  </si>
  <si>
    <t>9792/WV</t>
  </si>
  <si>
    <t>3G1J85CC3HS604753</t>
  </si>
  <si>
    <t>9794/WV</t>
  </si>
  <si>
    <t>4183/XV</t>
  </si>
  <si>
    <t>9802/WV</t>
  </si>
  <si>
    <t>3G1J85CC9HS580488</t>
  </si>
  <si>
    <t>9812/WV</t>
  </si>
  <si>
    <t>3G1J85CC7HS599573</t>
  </si>
  <si>
    <t>9813/WV</t>
  </si>
  <si>
    <t>9824/WV</t>
  </si>
  <si>
    <t>3G1J85CC6HS595935</t>
  </si>
  <si>
    <t>9837/WV</t>
  </si>
  <si>
    <t>3G1J85CC0HS601874</t>
  </si>
  <si>
    <t>9840/WV</t>
  </si>
  <si>
    <t>3G1J85CC7HS600429</t>
  </si>
  <si>
    <t>9858/WV</t>
  </si>
  <si>
    <t>3G1J85CC2HS602430</t>
  </si>
  <si>
    <t>9862/WV</t>
  </si>
  <si>
    <t>3G1J85CC7HS611592</t>
  </si>
  <si>
    <t>9869/WV</t>
  </si>
  <si>
    <t>3G1J86CC5HS597598</t>
  </si>
  <si>
    <t>9879/WV</t>
  </si>
  <si>
    <t>9885/WV</t>
  </si>
  <si>
    <t>3G1J85CC2HS598766</t>
  </si>
  <si>
    <t>9891/WV</t>
  </si>
  <si>
    <t>3G1J85DC9HS603380</t>
  </si>
  <si>
    <t>9906/WV</t>
  </si>
  <si>
    <t>4205/XV</t>
  </si>
  <si>
    <t>9907/WV</t>
  </si>
  <si>
    <t>3G1J85CC6HS614886</t>
  </si>
  <si>
    <t>9910/WV</t>
  </si>
  <si>
    <t>3G1J85CCXHS604152</t>
  </si>
  <si>
    <t>9921/WV</t>
  </si>
  <si>
    <t>1GCNK9EC1HZ181141</t>
  </si>
  <si>
    <t>9754/WV</t>
  </si>
  <si>
    <t>KL8CM6CAXHC832621</t>
  </si>
  <si>
    <t>9755/WV</t>
  </si>
  <si>
    <t>KL8CM6CA6HC836908</t>
  </si>
  <si>
    <t>9798/WV</t>
  </si>
  <si>
    <t>KL8CJ6CAXHC835432</t>
  </si>
  <si>
    <t>9830/WV</t>
  </si>
  <si>
    <t>4193/XV</t>
  </si>
  <si>
    <t>MA6CC6CD7HT018141</t>
  </si>
  <si>
    <t>1459-NCRE</t>
  </si>
  <si>
    <t>9845/WV</t>
  </si>
  <si>
    <t>2428-NWD</t>
  </si>
  <si>
    <t>KL8CJ6CA1HC825727</t>
  </si>
  <si>
    <t>9870/WV</t>
  </si>
  <si>
    <t>4199/XV</t>
  </si>
  <si>
    <t>9877/WV</t>
  </si>
  <si>
    <t>KL8CJ6CA7HC779594</t>
  </si>
  <si>
    <t>9888/WV</t>
  </si>
  <si>
    <t>KL8CM6CA9HC789714</t>
  </si>
  <si>
    <t>9905/WV</t>
  </si>
  <si>
    <t>4206/XV</t>
  </si>
  <si>
    <t>9908/WV</t>
  </si>
  <si>
    <t>4209/XV</t>
  </si>
  <si>
    <t>9923/WV</t>
  </si>
  <si>
    <t>4178/XV</t>
  </si>
  <si>
    <t>4179/XV</t>
  </si>
  <si>
    <t>3GNCJ7CE5HL179300</t>
  </si>
  <si>
    <t>9775/WV</t>
  </si>
  <si>
    <t>4180/XV</t>
  </si>
  <si>
    <t>9776/WV</t>
  </si>
  <si>
    <t>9777/WV</t>
  </si>
  <si>
    <t>3GNCJ7CE4HL243195</t>
  </si>
  <si>
    <t>9781/WV</t>
  </si>
  <si>
    <t>9782/WV</t>
  </si>
  <si>
    <t>3GNCJ7CE2HL254616</t>
  </si>
  <si>
    <t>9788/WV</t>
  </si>
  <si>
    <t>3GNCJ7EE8HL254892</t>
  </si>
  <si>
    <t>9800/WV</t>
  </si>
  <si>
    <t>3GNCJ7CE3HL179182</t>
  </si>
  <si>
    <t>9804/WV</t>
  </si>
  <si>
    <t>3GNCJ7EE6HL253207</t>
  </si>
  <si>
    <t>9809/WV</t>
  </si>
  <si>
    <t>4185/XV</t>
  </si>
  <si>
    <t>3GNCJ7CE0HL244487</t>
  </si>
  <si>
    <t>9823/WV</t>
  </si>
  <si>
    <t>9836/WV</t>
  </si>
  <si>
    <t>4197/XV</t>
  </si>
  <si>
    <t>3GNCJ7EE3HL245713</t>
  </si>
  <si>
    <t>9868/WV</t>
  </si>
  <si>
    <t>3GNCJ7CE8HL195538</t>
  </si>
  <si>
    <t>9871/WV</t>
  </si>
  <si>
    <t>4198/XV</t>
  </si>
  <si>
    <t>9873/WV</t>
  </si>
  <si>
    <t>9875/WV</t>
  </si>
  <si>
    <t>3GNCJ7EE9HL253489</t>
  </si>
  <si>
    <t>9876/WV</t>
  </si>
  <si>
    <t>3GNCJ7CE8HL183681</t>
  </si>
  <si>
    <t>9878/WV</t>
  </si>
  <si>
    <t>3GNCJ7CE5HL252794</t>
  </si>
  <si>
    <t>9880/WV</t>
  </si>
  <si>
    <t>3GNCJ7EE5HL268619</t>
  </si>
  <si>
    <t>9883/WV</t>
  </si>
  <si>
    <t>3GNCJ7CE3HL251207</t>
  </si>
  <si>
    <t>9889/WV</t>
  </si>
  <si>
    <t>3GNCJ7EE6HL256401</t>
  </si>
  <si>
    <t>9922/WV</t>
  </si>
  <si>
    <t>3GNCJ7CE7HL175393</t>
  </si>
  <si>
    <t>9930/WV</t>
  </si>
  <si>
    <t>3GNCJ7CE0HL182654</t>
  </si>
  <si>
    <t>9942/WV</t>
  </si>
  <si>
    <t>3GNCJ7CE5HL218077</t>
  </si>
  <si>
    <t>9947/WV</t>
  </si>
  <si>
    <t>3G1B85DM3HS529256</t>
  </si>
  <si>
    <t>9745/WV</t>
  </si>
  <si>
    <t>9846/WV</t>
  </si>
  <si>
    <t>4196/XV</t>
  </si>
  <si>
    <t>9866/WV</t>
  </si>
  <si>
    <t>1G1Z95SX5HF112315</t>
  </si>
  <si>
    <t>9805/WV</t>
  </si>
  <si>
    <t>MA6CB6CD4JT002956</t>
  </si>
  <si>
    <t>9826/WV</t>
  </si>
  <si>
    <t>MA6CB6CD8JT012311</t>
  </si>
  <si>
    <t>9865/WV</t>
  </si>
  <si>
    <t>MA6CB6CD2JT008271</t>
  </si>
  <si>
    <t>9933/WV</t>
  </si>
  <si>
    <t>MA6CB6CD9JT009322</t>
  </si>
  <si>
    <t>9935/WV</t>
  </si>
  <si>
    <t>MA6CB6CD0JT012416</t>
  </si>
  <si>
    <t>9943/WV</t>
  </si>
  <si>
    <t>MA6CB6CD4JT008367</t>
  </si>
  <si>
    <t>9954/WV</t>
  </si>
  <si>
    <t>Cuenta : 401417</t>
  </si>
  <si>
    <t>Descripción : CAVALIER</t>
  </si>
  <si>
    <t>LSGKB54H0JV020841</t>
  </si>
  <si>
    <t>9927/WV</t>
  </si>
  <si>
    <t>93CCM80C0JB128843</t>
  </si>
  <si>
    <t>9841/WV</t>
  </si>
  <si>
    <t>9744/WV</t>
  </si>
  <si>
    <t>93C148VG2HC442646</t>
  </si>
  <si>
    <t>9746/WV</t>
  </si>
  <si>
    <t>3GNAX9EV6JS513862</t>
  </si>
  <si>
    <t>9757/WV</t>
  </si>
  <si>
    <t>2GNAL9EK7H6154581</t>
  </si>
  <si>
    <t>4182/XV</t>
  </si>
  <si>
    <t>9785/WV</t>
  </si>
  <si>
    <t>3GNAX9EV4JS506277</t>
  </si>
  <si>
    <t>9882/WV</t>
  </si>
  <si>
    <t>4200/XV</t>
  </si>
  <si>
    <t>3GNAX9EV5JS503078</t>
  </si>
  <si>
    <t>9936/WV</t>
  </si>
  <si>
    <t>3GNAX9EV3JS514788</t>
  </si>
  <si>
    <t>9948/WV</t>
  </si>
  <si>
    <t>3G1TB5CF1JL106362</t>
  </si>
  <si>
    <t>9814/WV</t>
  </si>
  <si>
    <t>3G1TB5CFXJL132491</t>
  </si>
  <si>
    <t>9818/WV</t>
  </si>
  <si>
    <t>3G1TA5CF0HL237277</t>
  </si>
  <si>
    <t>9833/WV</t>
  </si>
  <si>
    <t>3G1TB5CF9JL110448</t>
  </si>
  <si>
    <t>9917/WV</t>
  </si>
  <si>
    <t>9918/WV</t>
  </si>
  <si>
    <t>3G1J85CC1HS616657</t>
  </si>
  <si>
    <t>9758/WV</t>
  </si>
  <si>
    <t>3G1J86CC3HS590309</t>
  </si>
  <si>
    <t>9896/WV</t>
  </si>
  <si>
    <t>3G1J85CC8HS600620</t>
  </si>
  <si>
    <t>9904/WV</t>
  </si>
  <si>
    <t>3G1J86CC8HS593884</t>
  </si>
  <si>
    <t>9913/WV</t>
  </si>
  <si>
    <t>MA6CA6AD7HT018410</t>
  </si>
  <si>
    <t>9756/WV</t>
  </si>
  <si>
    <t>KL8CJ6CA9HC826527</t>
  </si>
  <si>
    <t>9760/WV</t>
  </si>
  <si>
    <t>KL8CJ6CA9HC825961</t>
  </si>
  <si>
    <t>9778/WV</t>
  </si>
  <si>
    <t>MA6CA6ADXHT035699</t>
  </si>
  <si>
    <t>9779/WV</t>
  </si>
  <si>
    <t>KL8CJ6CA0HC826710</t>
  </si>
  <si>
    <t>9780/WV</t>
  </si>
  <si>
    <t>MA6CA6AD2HT040895</t>
  </si>
  <si>
    <t>9806/WV</t>
  </si>
  <si>
    <t>MA6CB6AD6HT023434</t>
  </si>
  <si>
    <t>9817/WV</t>
  </si>
  <si>
    <t>9938/WV</t>
  </si>
  <si>
    <t>KL8CJ6CA6HC805294</t>
  </si>
  <si>
    <t>9951/WV</t>
  </si>
  <si>
    <t>3GNCJ7EE0HL208893</t>
  </si>
  <si>
    <t>9747/WV</t>
  </si>
  <si>
    <t>3GNCJ7EE7HL256214</t>
  </si>
  <si>
    <t>9759/WV</t>
  </si>
  <si>
    <t>3GNCJ7EE8HL217261</t>
  </si>
  <si>
    <t>9769/WV</t>
  </si>
  <si>
    <t>3GNCJ7EE1HL256676</t>
  </si>
  <si>
    <t>9808/WV</t>
  </si>
  <si>
    <t>3GNCJ7CE7HL230506</t>
  </si>
  <si>
    <t>9946/WV</t>
  </si>
  <si>
    <t>1415-NCRE</t>
  </si>
  <si>
    <t>2583/XE</t>
  </si>
  <si>
    <t>1416-NCRE</t>
  </si>
  <si>
    <t>2587/XE</t>
  </si>
  <si>
    <t>1418-NCRE</t>
  </si>
  <si>
    <t>1419-NCRE</t>
  </si>
  <si>
    <t>1421-NCRE</t>
  </si>
  <si>
    <t>1422-NCRE</t>
  </si>
  <si>
    <t>1423-NCRE</t>
  </si>
  <si>
    <t>2589/XE</t>
  </si>
  <si>
    <t>2591/XE</t>
  </si>
  <si>
    <t>1424-NCRE</t>
  </si>
  <si>
    <t>2596/XE</t>
  </si>
  <si>
    <t>1426-NCRE</t>
  </si>
  <si>
    <t>2598/XE</t>
  </si>
  <si>
    <t>2309/WE</t>
  </si>
  <si>
    <t>2599/XE</t>
  </si>
  <si>
    <t>2311/WE</t>
  </si>
  <si>
    <t>2312/WE</t>
  </si>
  <si>
    <t>2603/XE</t>
  </si>
  <si>
    <t>2314/WE</t>
  </si>
  <si>
    <t>1428-NCRE</t>
  </si>
  <si>
    <t>1429-NCRE</t>
  </si>
  <si>
    <t>1430-NCRE</t>
  </si>
  <si>
    <t>2315/WE</t>
  </si>
  <si>
    <t>2605/XE</t>
  </si>
  <si>
    <t>1431-NCRE</t>
  </si>
  <si>
    <t>2606/XE</t>
  </si>
  <si>
    <t>2607/XE</t>
  </si>
  <si>
    <t>1432-NCRE</t>
  </si>
  <si>
    <t>1433-NCRE</t>
  </si>
  <si>
    <t>2608/XE</t>
  </si>
  <si>
    <t>2609/XE</t>
  </si>
  <si>
    <t>1435-NCRE</t>
  </si>
  <si>
    <t>2611/XE</t>
  </si>
  <si>
    <t>2612/XE</t>
  </si>
  <si>
    <t>1436-NCRE</t>
  </si>
  <si>
    <t>1437-NCRE</t>
  </si>
  <si>
    <t>1439-NCRE</t>
  </si>
  <si>
    <t>2614/XE</t>
  </si>
  <si>
    <t>1440-NCRE</t>
  </si>
  <si>
    <t>1441-NCRE</t>
  </si>
  <si>
    <t>1444-NCRE</t>
  </si>
  <si>
    <t>2617/XE</t>
  </si>
  <si>
    <t>1446-NCRE</t>
  </si>
  <si>
    <t>2622/XE</t>
  </si>
  <si>
    <t>1447-NCRE</t>
  </si>
  <si>
    <t>1448-NCRE</t>
  </si>
  <si>
    <t>1451-NCRE</t>
  </si>
  <si>
    <t>1452-NCRE</t>
  </si>
  <si>
    <t>1453-NCRE</t>
  </si>
  <si>
    <t>1454-NCRE</t>
  </si>
  <si>
    <t>1455-NCRE</t>
  </si>
  <si>
    <t>2626/XE</t>
  </si>
  <si>
    <t>2339/WE</t>
  </si>
  <si>
    <t>2627/XE</t>
  </si>
  <si>
    <t>1456-NCRE</t>
  </si>
  <si>
    <t>1458-NCRE</t>
  </si>
  <si>
    <t>1460-NCRE</t>
  </si>
  <si>
    <t>1461-NCRE</t>
  </si>
  <si>
    <t>1462-NCRE</t>
  </si>
  <si>
    <t>2632/XE</t>
  </si>
  <si>
    <t>1463-NCRE</t>
  </si>
  <si>
    <t>2633/XE</t>
  </si>
  <si>
    <t>1464-NCRE</t>
  </si>
  <si>
    <t>1466-NCRE</t>
  </si>
  <si>
    <t>2634/XE</t>
  </si>
  <si>
    <t>2352/WE</t>
  </si>
  <si>
    <t>2637/XE</t>
  </si>
  <si>
    <t>1467-NCRE</t>
  </si>
  <si>
    <t>1468-NCRE</t>
  </si>
  <si>
    <t>2640/XE</t>
  </si>
  <si>
    <t>2641/XE</t>
  </si>
  <si>
    <t>1471-NCRE</t>
  </si>
  <si>
    <t>1472-NCRE</t>
  </si>
  <si>
    <t>1473-NCRE</t>
  </si>
  <si>
    <t>2358/WE</t>
  </si>
  <si>
    <t>2643/XE</t>
  </si>
  <si>
    <t>1474-NCRE</t>
  </si>
  <si>
    <t>1475-NCRE</t>
  </si>
  <si>
    <t>1476-NCRE</t>
  </si>
  <si>
    <t>2644/XE</t>
  </si>
  <si>
    <t>1478-NCRE</t>
  </si>
  <si>
    <t>1481-NCRE</t>
  </si>
  <si>
    <t>2364/WE</t>
  </si>
  <si>
    <t>2647/XE</t>
  </si>
  <si>
    <t>2648/XE</t>
  </si>
  <si>
    <t>1485-NCRE</t>
  </si>
  <si>
    <t>2365/WE</t>
  </si>
  <si>
    <t>2650/XE</t>
  </si>
  <si>
    <t>1488-NCRE</t>
  </si>
  <si>
    <t>2368/WE</t>
  </si>
  <si>
    <t>2652/XE</t>
  </si>
  <si>
    <t>2653/XE</t>
  </si>
  <si>
    <t>2654/XE</t>
  </si>
  <si>
    <t>2655/XE</t>
  </si>
  <si>
    <t>2656/XE</t>
  </si>
  <si>
    <t>1490-NCRE</t>
  </si>
  <si>
    <t>1492-NCRE</t>
  </si>
  <si>
    <t>1494-NCRE</t>
  </si>
  <si>
    <t>2658/XE</t>
  </si>
  <si>
    <t>1496-NCRE</t>
  </si>
  <si>
    <t>1497-NCRE</t>
  </si>
  <si>
    <t>1498-NCRE</t>
  </si>
  <si>
    <t>2376/WE</t>
  </si>
  <si>
    <t>2662/XE</t>
  </si>
  <si>
    <t>2663/XE</t>
  </si>
  <si>
    <t>2379/WE</t>
  </si>
  <si>
    <t>2664/XE</t>
  </si>
  <si>
    <t>1442-NCRE</t>
  </si>
  <si>
    <t>1443-NCRE</t>
  </si>
  <si>
    <t>1465-NCRE</t>
  </si>
  <si>
    <t>1469-NCRE</t>
  </si>
  <si>
    <t>1470-NCRE</t>
  </si>
  <si>
    <t>1479-NCRE</t>
  </si>
  <si>
    <t>1480-NCRE</t>
  </si>
  <si>
    <t>2582/XE</t>
  </si>
  <si>
    <t>2297/WE</t>
  </si>
  <si>
    <t>2298/WE</t>
  </si>
  <si>
    <t>2584/XE</t>
  </si>
  <si>
    <t>2299/WE</t>
  </si>
  <si>
    <t>2585/XE</t>
  </si>
  <si>
    <t>2300/WE</t>
  </si>
  <si>
    <t>2586/XE</t>
  </si>
  <si>
    <t>2301/WE</t>
  </si>
  <si>
    <t>2588/XE</t>
  </si>
  <si>
    <t>2302/WE</t>
  </si>
  <si>
    <t>2590/XE</t>
  </si>
  <si>
    <t>2303/WE</t>
  </si>
  <si>
    <t>2592/XE</t>
  </si>
  <si>
    <t>2304/WE</t>
  </si>
  <si>
    <t>2305/WE</t>
  </si>
  <si>
    <t>2593/XE</t>
  </si>
  <si>
    <t>2306/WE</t>
  </si>
  <si>
    <t>2594/XE</t>
  </si>
  <si>
    <t>2307/WE</t>
  </si>
  <si>
    <t>2595/XE</t>
  </si>
  <si>
    <t>2310/WE</t>
  </si>
  <si>
    <t>2600/XE</t>
  </si>
  <si>
    <t>2601/XE</t>
  </si>
  <si>
    <t>2602/XE</t>
  </si>
  <si>
    <t>2313/WE</t>
  </si>
  <si>
    <t>2316/WE</t>
  </si>
  <si>
    <t>2317/WE</t>
  </si>
  <si>
    <t>2318/WE</t>
  </si>
  <si>
    <t>2610/XE</t>
  </si>
  <si>
    <t>2319/WE</t>
  </si>
  <si>
    <t>2320/WE</t>
  </si>
  <si>
    <t>2613/XE</t>
  </si>
  <si>
    <t>2321/WE</t>
  </si>
  <si>
    <t>2322/WE</t>
  </si>
  <si>
    <t>2323/WE</t>
  </si>
  <si>
    <t>2324/WE</t>
  </si>
  <si>
    <t>2325/WE</t>
  </si>
  <si>
    <t>2615/XE</t>
  </si>
  <si>
    <t>2326/WE</t>
  </si>
  <si>
    <t>2616/XE</t>
  </si>
  <si>
    <t>2327/WE</t>
  </si>
  <si>
    <t>2618/XE</t>
  </si>
  <si>
    <t>2619/XE</t>
  </si>
  <si>
    <t>2328/WE</t>
  </si>
  <si>
    <t>2329/WE</t>
  </si>
  <si>
    <t>2620/XE</t>
  </si>
  <si>
    <t>2330/WE</t>
  </si>
  <si>
    <t>2331/WE</t>
  </si>
  <si>
    <t>2621/XE</t>
  </si>
  <si>
    <t>2332/WE</t>
  </si>
  <si>
    <t>2623/XE</t>
  </si>
  <si>
    <t>2333/WE</t>
  </si>
  <si>
    <t>2334/WE</t>
  </si>
  <si>
    <t>2335/WE</t>
  </si>
  <si>
    <t>2336/WE</t>
  </si>
  <si>
    <t>2337/WE</t>
  </si>
  <si>
    <t>2338/WE</t>
  </si>
  <si>
    <t>2625/XE</t>
  </si>
  <si>
    <t>2340/WE</t>
  </si>
  <si>
    <t>2628/XE</t>
  </si>
  <si>
    <t>2341/WE</t>
  </si>
  <si>
    <t>2629/XE</t>
  </si>
  <si>
    <t>2342/WE</t>
  </si>
  <si>
    <t>2631/XE</t>
  </si>
  <si>
    <t>2343/WE</t>
  </si>
  <si>
    <t>2344/WE</t>
  </si>
  <si>
    <t>2345/WE</t>
  </si>
  <si>
    <t>2346/WE</t>
  </si>
  <si>
    <t>2347/WE</t>
  </si>
  <si>
    <t>2348/WE</t>
  </si>
  <si>
    <t>2349/WE</t>
  </si>
  <si>
    <t>2350/WE</t>
  </si>
  <si>
    <t>2351/WE</t>
  </si>
  <si>
    <t>2635/XE</t>
  </si>
  <si>
    <t>2636/XE</t>
  </si>
  <si>
    <t>2353/WE</t>
  </si>
  <si>
    <t>2638/XE</t>
  </si>
  <si>
    <t>2354/WE</t>
  </si>
  <si>
    <t>2356/WE</t>
  </si>
  <si>
    <t>2642/XE</t>
  </si>
  <si>
    <t>2357/WE</t>
  </si>
  <si>
    <t>2359/WE</t>
  </si>
  <si>
    <t>2360/WE</t>
  </si>
  <si>
    <t>2361/WE</t>
  </si>
  <si>
    <t>2645/XE</t>
  </si>
  <si>
    <t>2362/WE</t>
  </si>
  <si>
    <t>2646/XE</t>
  </si>
  <si>
    <t>2363/WE</t>
  </si>
  <si>
    <t>2649/XE</t>
  </si>
  <si>
    <t>2366/WE</t>
  </si>
  <si>
    <t>2367/WE</t>
  </si>
  <si>
    <t>2369/WE</t>
  </si>
  <si>
    <t>2370/WE</t>
  </si>
  <si>
    <t>2371/WE</t>
  </si>
  <si>
    <t>2657/XE</t>
  </si>
  <si>
    <t>2372/WE</t>
  </si>
  <si>
    <t>2373/WE</t>
  </si>
  <si>
    <t>2659/XE</t>
  </si>
  <si>
    <t>2660/XE</t>
  </si>
  <si>
    <t>2374/WE</t>
  </si>
  <si>
    <t>2661/XE</t>
  </si>
  <si>
    <t>2375/WE</t>
  </si>
  <si>
    <t>2377/WE</t>
  </si>
  <si>
    <t>2378/WE</t>
  </si>
  <si>
    <t>2380/WE</t>
  </si>
  <si>
    <t>622/XO</t>
  </si>
  <si>
    <t>1350/WO</t>
  </si>
  <si>
    <t>1351/WO</t>
  </si>
  <si>
    <t>623/XO</t>
  </si>
  <si>
    <t>1352/WO</t>
  </si>
  <si>
    <t>1353/WO</t>
  </si>
  <si>
    <t>624/XO</t>
  </si>
  <si>
    <t>1354/WO</t>
  </si>
  <si>
    <t>1355/WO</t>
  </si>
  <si>
    <t>625/XO</t>
  </si>
  <si>
    <t>1356/WO</t>
  </si>
  <si>
    <t>626/XO</t>
  </si>
  <si>
    <t>1357/WO</t>
  </si>
  <si>
    <t>1358/WO</t>
  </si>
  <si>
    <t>1359/WO</t>
  </si>
  <si>
    <t>1360/WO</t>
  </si>
  <si>
    <t>1361/WO</t>
  </si>
  <si>
    <t>1362/WO</t>
  </si>
  <si>
    <t>1363/WO</t>
  </si>
  <si>
    <t>1364/WO</t>
  </si>
  <si>
    <t>1365/WO</t>
  </si>
  <si>
    <t>1366/WO</t>
  </si>
  <si>
    <t>1367/WO</t>
  </si>
  <si>
    <t>627/XO</t>
  </si>
  <si>
    <t>628/XO</t>
  </si>
  <si>
    <t>1368/WO</t>
  </si>
  <si>
    <t>1369/WO</t>
  </si>
  <si>
    <t>1370/WO</t>
  </si>
  <si>
    <t>629/XO</t>
  </si>
  <si>
    <t>1371/WO</t>
  </si>
  <si>
    <t>1372/WO</t>
  </si>
  <si>
    <t>1373/WO</t>
  </si>
  <si>
    <t>1374/WO</t>
  </si>
  <si>
    <t>1375/WO</t>
  </si>
  <si>
    <t>1376/WO</t>
  </si>
  <si>
    <t>1377/WO</t>
  </si>
  <si>
    <t>1378/WO</t>
  </si>
  <si>
    <t>630/XO</t>
  </si>
  <si>
    <t>1379/WO</t>
  </si>
  <si>
    <t>631/XO</t>
  </si>
  <si>
    <t>1380/WO</t>
  </si>
  <si>
    <t>1381/WO</t>
  </si>
  <si>
    <t>632/XO</t>
  </si>
  <si>
    <t>1382/WO</t>
  </si>
  <si>
    <t>633/XO</t>
  </si>
  <si>
    <t>1383/WO</t>
  </si>
  <si>
    <t>634/XO</t>
  </si>
  <si>
    <t>635/XO</t>
  </si>
  <si>
    <t>636/XO</t>
  </si>
  <si>
    <t>637/XO</t>
  </si>
  <si>
    <t>1384/WO</t>
  </si>
  <si>
    <t>1385/WO</t>
  </si>
  <si>
    <t>1386/WO</t>
  </si>
  <si>
    <t>638/XO</t>
  </si>
  <si>
    <t>1387/WO</t>
  </si>
  <si>
    <t>1388/WO</t>
  </si>
  <si>
    <t>1389/WO</t>
  </si>
  <si>
    <t>1390/WO</t>
  </si>
  <si>
    <t>1391/WO</t>
  </si>
  <si>
    <t>639/XO</t>
  </si>
  <si>
    <t>1392/WO</t>
  </si>
  <si>
    <t>640/XO</t>
  </si>
  <si>
    <t>1393/WO</t>
  </si>
  <si>
    <t>1394/WO</t>
  </si>
  <si>
    <t>641/XO</t>
  </si>
  <si>
    <t>1395/WO</t>
  </si>
  <si>
    <t>1396/WO</t>
  </si>
  <si>
    <t>1397/WO</t>
  </si>
  <si>
    <t>1398/WO</t>
  </si>
  <si>
    <t>1399/WO</t>
  </si>
  <si>
    <t>1400/WO</t>
  </si>
  <si>
    <t>1401/WO</t>
  </si>
  <si>
    <t>1402/WO</t>
  </si>
  <si>
    <t>1403/WO</t>
  </si>
  <si>
    <t>1404/WO</t>
  </si>
  <si>
    <t>4245/XV</t>
  </si>
  <si>
    <t>10089/WV</t>
  </si>
  <si>
    <t>4236/XV</t>
  </si>
  <si>
    <t>10036/WV</t>
  </si>
  <si>
    <t>1G1Z95SX6HF227117</t>
  </si>
  <si>
    <t>10060/WV</t>
  </si>
  <si>
    <t>MA6CC6CD6JT016113</t>
  </si>
  <si>
    <t>9956/WV</t>
  </si>
  <si>
    <t>MA6CB6CD4JT020860</t>
  </si>
  <si>
    <t>9957/WV</t>
  </si>
  <si>
    <t>4214/XV</t>
  </si>
  <si>
    <t>9965/WV</t>
  </si>
  <si>
    <t>MA6CB6CD1JT012439</t>
  </si>
  <si>
    <t>9969/WV</t>
  </si>
  <si>
    <t>4216/XV</t>
  </si>
  <si>
    <t>9972/WV</t>
  </si>
  <si>
    <t>4217/XV</t>
  </si>
  <si>
    <t>9973/WV</t>
  </si>
  <si>
    <t>MA6CB6CD6JT009570</t>
  </si>
  <si>
    <t>9980/WV</t>
  </si>
  <si>
    <t>MA6CB6CDXJT008664</t>
  </si>
  <si>
    <t>9981/WV</t>
  </si>
  <si>
    <t>4223/XV</t>
  </si>
  <si>
    <t>4224/XV</t>
  </si>
  <si>
    <t>10004/WV</t>
  </si>
  <si>
    <t>MA6CA6CDXJT015262</t>
  </si>
  <si>
    <t>10030/WV</t>
  </si>
  <si>
    <t>MA6CC6CD6JT007072</t>
  </si>
  <si>
    <t>10032/WV</t>
  </si>
  <si>
    <t>MA6CB6CD4JT003735</t>
  </si>
  <si>
    <t>10043/WV</t>
  </si>
  <si>
    <t>MA6CB6CD4JT021975</t>
  </si>
  <si>
    <t>10058/WV</t>
  </si>
  <si>
    <t>MA6CA6CD8JT000632</t>
  </si>
  <si>
    <t>10059/WV</t>
  </si>
  <si>
    <t>MA6CB6CD2JT022607</t>
  </si>
  <si>
    <t>10078/WV</t>
  </si>
  <si>
    <t>MA6CB6CD8JT011157</t>
  </si>
  <si>
    <t>10084/WV</t>
  </si>
  <si>
    <t>MA6CB6CD2JT026138</t>
  </si>
  <si>
    <t>10087/WV</t>
  </si>
  <si>
    <t>4247/XV</t>
  </si>
  <si>
    <t>4254/XV</t>
  </si>
  <si>
    <t>MA6CB5CD2JT030684</t>
  </si>
  <si>
    <t>10105/WV</t>
  </si>
  <si>
    <t>MA6CB6CD1JT009332</t>
  </si>
  <si>
    <t>10115/WV</t>
  </si>
  <si>
    <t>Cuenta : 400417</t>
  </si>
  <si>
    <t>LSGKB52H9JV020842</t>
  </si>
  <si>
    <t>10070/WV</t>
  </si>
  <si>
    <t>1GNKR8KD4HJ208389</t>
  </si>
  <si>
    <t>9970/WV</t>
  </si>
  <si>
    <t>4215/XV</t>
  </si>
  <si>
    <t>9971/WV</t>
  </si>
  <si>
    <t>4220/XV</t>
  </si>
  <si>
    <t>9997/WV</t>
  </si>
  <si>
    <t>1GNKR8KD1HJ119959</t>
  </si>
  <si>
    <t>10033/WV</t>
  </si>
  <si>
    <t>93CCL80CXJB128884</t>
  </si>
  <si>
    <t>9984/WV</t>
  </si>
  <si>
    <t>10008/WV</t>
  </si>
  <si>
    <t>4226/XV</t>
  </si>
  <si>
    <t>10009/WV</t>
  </si>
  <si>
    <t>4227/XV</t>
  </si>
  <si>
    <t>10010/WV</t>
  </si>
  <si>
    <t>1GCNC9EH0HZ280557</t>
  </si>
  <si>
    <t>10102/WV</t>
  </si>
  <si>
    <t>4257/XV</t>
  </si>
  <si>
    <t>10107/WV</t>
  </si>
  <si>
    <t>3GCUK9EC0HG435207</t>
  </si>
  <si>
    <t>9983/WV</t>
  </si>
  <si>
    <t>1GCRC9EH9HZ175114</t>
  </si>
  <si>
    <t>10054/WV</t>
  </si>
  <si>
    <t>4240/XV</t>
  </si>
  <si>
    <t>10056/WV</t>
  </si>
  <si>
    <t>1GCRC9EHXHZ173792</t>
  </si>
  <si>
    <t>10079/WV</t>
  </si>
  <si>
    <t>1GNSK7KC7HR205459</t>
  </si>
  <si>
    <t>9998/WV</t>
  </si>
  <si>
    <t>1GNSK7KC5HR143012</t>
  </si>
  <si>
    <t>10034/WV</t>
  </si>
  <si>
    <t>4237/XV</t>
  </si>
  <si>
    <t>10035/WV</t>
  </si>
  <si>
    <t>1GNSC8KC4HR345715</t>
  </si>
  <si>
    <t>10002/WV</t>
  </si>
  <si>
    <t>4241/XV</t>
  </si>
  <si>
    <t>10065/WV</t>
  </si>
  <si>
    <t>93C148VG5HC445914</t>
  </si>
  <si>
    <t>10073/WV</t>
  </si>
  <si>
    <t>9978/WV</t>
  </si>
  <si>
    <t>3GNAX9EV8JS518139</t>
  </si>
  <si>
    <t>10114/WV</t>
  </si>
  <si>
    <t>3G1TB5CF2JL112820</t>
  </si>
  <si>
    <t>9959/WV</t>
  </si>
  <si>
    <t>3G1TB5CF4JL122278</t>
  </si>
  <si>
    <t>9964/WV</t>
  </si>
  <si>
    <t>3G1TB5CF3JL132283</t>
  </si>
  <si>
    <t>9967/WV</t>
  </si>
  <si>
    <t>4218/XV</t>
  </si>
  <si>
    <t>9974/WV</t>
  </si>
  <si>
    <t>1522-NCRE</t>
  </si>
  <si>
    <t>2492-NWD</t>
  </si>
  <si>
    <t>3G1TB5CF2JL110551</t>
  </si>
  <si>
    <t>9979/WV</t>
  </si>
  <si>
    <t>4219/XV</t>
  </si>
  <si>
    <t>3G1TC5CF5HL199359</t>
  </si>
  <si>
    <t>9986/WV</t>
  </si>
  <si>
    <t>9987/WV</t>
  </si>
  <si>
    <t>3G1TB5CF1JL124926</t>
  </si>
  <si>
    <t>9989/WV</t>
  </si>
  <si>
    <t>4221/XV</t>
  </si>
  <si>
    <t>4222/XV</t>
  </si>
  <si>
    <t>9994/WV</t>
  </si>
  <si>
    <t>9996/WV</t>
  </si>
  <si>
    <t>3G1TB5CF9JL121062</t>
  </si>
  <si>
    <t>9999/WV</t>
  </si>
  <si>
    <t>4228/XV</t>
  </si>
  <si>
    <t>10013/WV</t>
  </si>
  <si>
    <t>4229/XV</t>
  </si>
  <si>
    <t>10014/WV</t>
  </si>
  <si>
    <t>3G1TC5CF6JL166800</t>
  </si>
  <si>
    <t>10015/WV</t>
  </si>
  <si>
    <t>4230/XV</t>
  </si>
  <si>
    <t>10016/WV</t>
  </si>
  <si>
    <t>3G1TA5CF6JL126531</t>
  </si>
  <si>
    <t>10018/WV</t>
  </si>
  <si>
    <t>4232/XV</t>
  </si>
  <si>
    <t>10022/WV</t>
  </si>
  <si>
    <t>3G1TB5CF9JL142462</t>
  </si>
  <si>
    <t>10023/WV</t>
  </si>
  <si>
    <t>4233/XV</t>
  </si>
  <si>
    <t>10024/WV</t>
  </si>
  <si>
    <t>4234/XV</t>
  </si>
  <si>
    <t>10027/WV</t>
  </si>
  <si>
    <t>3G1TB5CF3JL165252</t>
  </si>
  <si>
    <t>10028/WV</t>
  </si>
  <si>
    <t>3G1TB5CF3JL165381</t>
  </si>
  <si>
    <t>10031/WV</t>
  </si>
  <si>
    <t>3G1TB5CFXJL134631</t>
  </si>
  <si>
    <t>10040/WV</t>
  </si>
  <si>
    <t>3G1TB5CF3JL125687</t>
  </si>
  <si>
    <t>10041/WV</t>
  </si>
  <si>
    <t>3G1TB5CF2JL161905</t>
  </si>
  <si>
    <t>10042/WV</t>
  </si>
  <si>
    <t>3G1TB5CF8JL120971</t>
  </si>
  <si>
    <t>10044/WV</t>
  </si>
  <si>
    <t>4239/XV</t>
  </si>
  <si>
    <t>3G1TB5CF7JL124316</t>
  </si>
  <si>
    <t>10049/WV</t>
  </si>
  <si>
    <t>10051/WV</t>
  </si>
  <si>
    <t>1570-NCRE</t>
  </si>
  <si>
    <t>2542-NWD</t>
  </si>
  <si>
    <t>2543-NWD</t>
  </si>
  <si>
    <t>3G1TA5CF6JL121846</t>
  </si>
  <si>
    <t>10064/WV</t>
  </si>
  <si>
    <t>3G1TB5CF9JL133292</t>
  </si>
  <si>
    <t>10068/WV</t>
  </si>
  <si>
    <t>3G1TB5CF3JL132719</t>
  </si>
  <si>
    <t>10075/WV</t>
  </si>
  <si>
    <t>3G1TB5CF7JL124557</t>
  </si>
  <si>
    <t>10076/WV</t>
  </si>
  <si>
    <t>10077/WV</t>
  </si>
  <si>
    <t>4243/XV</t>
  </si>
  <si>
    <t>10083/WV</t>
  </si>
  <si>
    <t>4246/XV</t>
  </si>
  <si>
    <t>4250/XV</t>
  </si>
  <si>
    <t>4251/XV</t>
  </si>
  <si>
    <t>10095/WV</t>
  </si>
  <si>
    <t>4252/XV</t>
  </si>
  <si>
    <t>10096/WV</t>
  </si>
  <si>
    <t>4253/XV</t>
  </si>
  <si>
    <t>3G1TB5CF0JL163751</t>
  </si>
  <si>
    <t>10097/WV</t>
  </si>
  <si>
    <t>10108/WV</t>
  </si>
  <si>
    <t>4258/XV</t>
  </si>
  <si>
    <t>10109/WV</t>
  </si>
  <si>
    <t>10116/WV</t>
  </si>
  <si>
    <t>9962/WV</t>
  </si>
  <si>
    <t>3G1J85CC2HS597813</t>
  </si>
  <si>
    <t>9968/WV</t>
  </si>
  <si>
    <t>3G1J85CC3HS604882</t>
  </si>
  <si>
    <t>9988/WV</t>
  </si>
  <si>
    <t>3G1J85CC8HS604232</t>
  </si>
  <si>
    <t>10005/WV</t>
  </si>
  <si>
    <t>3G1J85CC6HS598849</t>
  </si>
  <si>
    <t>10006/WV</t>
  </si>
  <si>
    <t>3G1J85CC0HS605052</t>
  </si>
  <si>
    <t>10012/WV</t>
  </si>
  <si>
    <t>10019/WV</t>
  </si>
  <si>
    <t>10052/WV</t>
  </si>
  <si>
    <t>3G1J85CC4HS604504</t>
  </si>
  <si>
    <t>10053/WV</t>
  </si>
  <si>
    <t>3G1J85CC7HS598794</t>
  </si>
  <si>
    <t>10057/WV</t>
  </si>
  <si>
    <t>3G1J85DC7HS608190</t>
  </si>
  <si>
    <t>10066/WV</t>
  </si>
  <si>
    <t>3G1J85CC6HS597992</t>
  </si>
  <si>
    <t>10069/WV</t>
  </si>
  <si>
    <t>3G1J85CC7HS599248</t>
  </si>
  <si>
    <t>10071/WV</t>
  </si>
  <si>
    <t>3G1J85CC2HS613797</t>
  </si>
  <si>
    <t>10072/WV</t>
  </si>
  <si>
    <t>3G1J85DC9HS608336</t>
  </si>
  <si>
    <t>10074/WV</t>
  </si>
  <si>
    <t>3G1J85CC1HS613337</t>
  </si>
  <si>
    <t>10080/WV</t>
  </si>
  <si>
    <t>4248/XV</t>
  </si>
  <si>
    <t>10092/WV</t>
  </si>
  <si>
    <t>3G1J85CC2HS611824</t>
  </si>
  <si>
    <t>10094/WV</t>
  </si>
  <si>
    <t>3G1J85CC2HS615128</t>
  </si>
  <si>
    <t>10104/WV</t>
  </si>
  <si>
    <t>4259/XV</t>
  </si>
  <si>
    <t>10113/WV</t>
  </si>
  <si>
    <t>10091/WV</t>
  </si>
  <si>
    <t>1G1F91RS0H0126857</t>
  </si>
  <si>
    <t>10112/WV</t>
  </si>
  <si>
    <t>Auxiliar Ventas Septiembre 2017</t>
  </si>
  <si>
    <t>AJUSTE</t>
  </si>
  <si>
    <t>4255/XV</t>
  </si>
  <si>
    <t>2488-NWD</t>
  </si>
  <si>
    <t>1521-NCRE</t>
  </si>
  <si>
    <t>KL8CJ6CA5HC779934</t>
  </si>
  <si>
    <t>10000/WV</t>
  </si>
  <si>
    <t>10020/WV</t>
  </si>
  <si>
    <t>4231/XV</t>
  </si>
  <si>
    <t>10021/WV</t>
  </si>
  <si>
    <t>2503-NWD</t>
  </si>
  <si>
    <t>4235/XV</t>
  </si>
  <si>
    <t>WV 9274</t>
  </si>
  <si>
    <t>XV 4235</t>
  </si>
  <si>
    <t>10055/WV</t>
  </si>
  <si>
    <t>KL8CM6CA3HC835070</t>
  </si>
  <si>
    <t>10067/WV</t>
  </si>
  <si>
    <t>KL8CM6CA6HC736422</t>
  </si>
  <si>
    <t>10081/WV</t>
  </si>
  <si>
    <t>4244/XV</t>
  </si>
  <si>
    <t>10085/WV</t>
  </si>
  <si>
    <t>4249/XV</t>
  </si>
  <si>
    <t>KL8CJ6CA5HC834091</t>
  </si>
  <si>
    <t>10093/WV</t>
  </si>
  <si>
    <t>MA6CC6CD6GT000129</t>
  </si>
  <si>
    <t>10098/WV</t>
  </si>
  <si>
    <t>KL8CM6CA3HC780314</t>
  </si>
  <si>
    <t>10099/WV</t>
  </si>
  <si>
    <t>3GNCJ7CE2HL230896</t>
  </si>
  <si>
    <t>9985/WV</t>
  </si>
  <si>
    <t>4225/XV</t>
  </si>
  <si>
    <t>10007/WV</t>
  </si>
  <si>
    <t>3GNCJ7EE4HL266960</t>
  </si>
  <si>
    <t>10011/WV</t>
  </si>
  <si>
    <t>3GNCJ7CE9HL222195</t>
  </si>
  <si>
    <t>10017/WV</t>
  </si>
  <si>
    <t>3GNCJ7CE4HL252737</t>
  </si>
  <si>
    <t>10026/WV</t>
  </si>
  <si>
    <t>3GNCJ7EE6HL282724</t>
  </si>
  <si>
    <t>10061/WV</t>
  </si>
  <si>
    <t>4242/XV</t>
  </si>
  <si>
    <t>10062/WV</t>
  </si>
  <si>
    <t>3GNCJ7CE3HL256326</t>
  </si>
  <si>
    <t>10082/WV</t>
  </si>
  <si>
    <t>1578-NCRE</t>
  </si>
  <si>
    <t>4256/XV</t>
  </si>
  <si>
    <t>10100/WV</t>
  </si>
  <si>
    <t>3GNCJ7EE7HL242829</t>
  </si>
  <si>
    <t>10106/WV</t>
  </si>
  <si>
    <t>3G1B85DM8JS516783</t>
  </si>
  <si>
    <t>10037/WV</t>
  </si>
  <si>
    <t>4238/XV</t>
  </si>
  <si>
    <t>10039/WV</t>
  </si>
  <si>
    <t>MA6CA6CD0JT012595</t>
  </si>
  <si>
    <t>9960/WV</t>
  </si>
  <si>
    <t>MA6CB6CD2JT008366</t>
  </si>
  <si>
    <t>9961/WV</t>
  </si>
  <si>
    <t>MA6CB6CD0JT008365</t>
  </si>
  <si>
    <t>9990/WV</t>
  </si>
  <si>
    <t>MA6CC6CD8JT016114</t>
  </si>
  <si>
    <t>9991/WV</t>
  </si>
  <si>
    <t>MA6CB6CD8JT010462</t>
  </si>
  <si>
    <t>10001/WV</t>
  </si>
  <si>
    <t>MA6CB6CD1JT019469</t>
  </si>
  <si>
    <t>10029/WV</t>
  </si>
  <si>
    <t>MA6CB6CD8JT020859</t>
  </si>
  <si>
    <t>10046/WV</t>
  </si>
  <si>
    <t>MA6CB6CD8JT019551</t>
  </si>
  <si>
    <t>10047/WV</t>
  </si>
  <si>
    <t>MA6CB6CD7JT019542</t>
  </si>
  <si>
    <t>10050/WV</t>
  </si>
  <si>
    <t>MA6CC5CD9JT028864</t>
  </si>
  <si>
    <t>10086/WV</t>
  </si>
  <si>
    <t>MA6CB5CD4JT031366</t>
  </si>
  <si>
    <t>10090/WV</t>
  </si>
  <si>
    <t>MA6CB5CD8JT025618</t>
  </si>
  <si>
    <t>10101/WV</t>
  </si>
  <si>
    <t>MA6CB6CD4JT020857</t>
  </si>
  <si>
    <t>10110/WV</t>
  </si>
  <si>
    <t>93CCM80C3JB118985</t>
  </si>
  <si>
    <t>9975/WV</t>
  </si>
  <si>
    <t>93CCL80C5JB118716</t>
  </si>
  <si>
    <t>9977/WV</t>
  </si>
  <si>
    <t>93CCL80C5JB115637</t>
  </si>
  <si>
    <t>9993/WV</t>
  </si>
  <si>
    <t>93CCL80C5JB134298</t>
  </si>
  <si>
    <t>10103/WV</t>
  </si>
  <si>
    <t>93C144VG2HC448343</t>
  </si>
  <si>
    <t>10025/WV</t>
  </si>
  <si>
    <t>3GNAX9EV2JS502616</t>
  </si>
  <si>
    <t>9992/WV</t>
  </si>
  <si>
    <t>3G1TB5CF5JL107157</t>
  </si>
  <si>
    <t>9958/WV</t>
  </si>
  <si>
    <t>3G1TB5CF9JL109610</t>
  </si>
  <si>
    <t>9963/WV</t>
  </si>
  <si>
    <t>3G1TA5CF3JL106799</t>
  </si>
  <si>
    <t>9976/WV</t>
  </si>
  <si>
    <t>3G1TB5CF6JL124517</t>
  </si>
  <si>
    <t>10003/WV</t>
  </si>
  <si>
    <t>3G1TB5CF3JL141842</t>
  </si>
  <si>
    <t>10088/WV</t>
  </si>
  <si>
    <t>3G1J85CC5HS594470</t>
  </si>
  <si>
    <t>9995/WV</t>
  </si>
  <si>
    <t>3G1J85CC6HS581761</t>
  </si>
  <si>
    <t>10048/WV</t>
  </si>
  <si>
    <t>3G1J85CC9HS613862</t>
  </si>
  <si>
    <t>10063/WV</t>
  </si>
  <si>
    <t>1G1F91R71H0106144</t>
  </si>
  <si>
    <t>10045/WV</t>
  </si>
  <si>
    <t>1GCNK9EC5HZ373419</t>
  </si>
  <si>
    <t>10111/WV</t>
  </si>
  <si>
    <t>KL8CJ6CA5HC833815</t>
  </si>
  <si>
    <t>9982/WV</t>
  </si>
  <si>
    <t>KL8CJ6CA7HC826171</t>
  </si>
  <si>
    <t>10038/WV</t>
  </si>
  <si>
    <t>9966/WV</t>
  </si>
  <si>
    <t>1500-NCRE</t>
  </si>
  <si>
    <t>1501-NCRE</t>
  </si>
  <si>
    <t>1502-NCRE</t>
  </si>
  <si>
    <t>1503-NCRE</t>
  </si>
  <si>
    <t>1504-NCRE</t>
  </si>
  <si>
    <t>1506-NCRE</t>
  </si>
  <si>
    <t>1507-NCRE</t>
  </si>
  <si>
    <t>1509-NCRE</t>
  </si>
  <si>
    <t>1510-NCRE</t>
  </si>
  <si>
    <t>2666/XE</t>
  </si>
  <si>
    <t>1512-NCRE</t>
  </si>
  <si>
    <t>1513-NCRE</t>
  </si>
  <si>
    <t>1515-NCRE</t>
  </si>
  <si>
    <t>2667/XE</t>
  </si>
  <si>
    <t>1519-NCRE</t>
  </si>
  <si>
    <t>1523-NCRE</t>
  </si>
  <si>
    <t>2672/XE</t>
  </si>
  <si>
    <t>1526-NCRE</t>
  </si>
  <si>
    <t>2674/XE</t>
  </si>
  <si>
    <t>1528-NCRE</t>
  </si>
  <si>
    <t>1530-NCRE</t>
  </si>
  <si>
    <t>1531-NCRE</t>
  </si>
  <si>
    <t>1532-NCRE</t>
  </si>
  <si>
    <t>2384/WE</t>
  </si>
  <si>
    <t>2678/XE</t>
  </si>
  <si>
    <t>1533-NCRE</t>
  </si>
  <si>
    <t>1534-NCRE</t>
  </si>
  <si>
    <t>1536-NCRE</t>
  </si>
  <si>
    <t>1537-NCRE</t>
  </si>
  <si>
    <t>2679/XE</t>
  </si>
  <si>
    <t>1538-NCRE</t>
  </si>
  <si>
    <t>2386/WE</t>
  </si>
  <si>
    <t>2681/XE</t>
  </si>
  <si>
    <t>2682/XE</t>
  </si>
  <si>
    <t>2683/XE</t>
  </si>
  <si>
    <t>2684/XE</t>
  </si>
  <si>
    <t>1540-NCRE</t>
  </si>
  <si>
    <t>1541-NCRE</t>
  </si>
  <si>
    <t>1542-NCRE</t>
  </si>
  <si>
    <t>1543-NCRE</t>
  </si>
  <si>
    <t>1544-NCRE</t>
  </si>
  <si>
    <t>1545-NCRE</t>
  </si>
  <si>
    <t>2685/XE</t>
  </si>
  <si>
    <t>1549-NCRE</t>
  </si>
  <si>
    <t>1551-NCRE</t>
  </si>
  <si>
    <t>2390/WE</t>
  </si>
  <si>
    <t>2687/XE</t>
  </si>
  <si>
    <t>2393/WE</t>
  </si>
  <si>
    <t>2690/XE</t>
  </si>
  <si>
    <t>2691/XE</t>
  </si>
  <si>
    <t>2394/WE</t>
  </si>
  <si>
    <t>2692/XE</t>
  </si>
  <si>
    <t>1554-NCRE</t>
  </si>
  <si>
    <t>1555-NCRE</t>
  </si>
  <si>
    <t>2694/XE</t>
  </si>
  <si>
    <t>1558-NCRE</t>
  </si>
  <si>
    <t>1560-NCRE</t>
  </si>
  <si>
    <t>2697/XE</t>
  </si>
  <si>
    <t>1562-NCRE</t>
  </si>
  <si>
    <t>1563-NCRE</t>
  </si>
  <si>
    <t>1565-NCRE</t>
  </si>
  <si>
    <t>1566-NCRE</t>
  </si>
  <si>
    <t>1567-NCRE</t>
  </si>
  <si>
    <t>2700/XE</t>
  </si>
  <si>
    <t>2701/XE</t>
  </si>
  <si>
    <t>2702/XE</t>
  </si>
  <si>
    <t>1568-NCRE</t>
  </si>
  <si>
    <t>1571-NCRE</t>
  </si>
  <si>
    <t>2407/WE</t>
  </si>
  <si>
    <t>2706/XE</t>
  </si>
  <si>
    <t>1572-NCRE</t>
  </si>
  <si>
    <t>2408/WE</t>
  </si>
  <si>
    <t>2707/XE</t>
  </si>
  <si>
    <t>2409/WE</t>
  </si>
  <si>
    <t>2708/XE</t>
  </si>
  <si>
    <t>2709/XE</t>
  </si>
  <si>
    <t>1574-NCRE</t>
  </si>
  <si>
    <t>2711/XE</t>
  </si>
  <si>
    <t>1577-NCRE</t>
  </si>
  <si>
    <t>2714/XE</t>
  </si>
  <si>
    <t>2411/WE</t>
  </si>
  <si>
    <t>2413/WE</t>
  </si>
  <si>
    <t>1579-NCRE</t>
  </si>
  <si>
    <t>2715/XE</t>
  </si>
  <si>
    <t>2716/XE</t>
  </si>
  <si>
    <t>1580-NCRE</t>
  </si>
  <si>
    <t>2414/WE</t>
  </si>
  <si>
    <t>1581-NCRE</t>
  </si>
  <si>
    <t>1582-NCRE</t>
  </si>
  <si>
    <t>2718/XE</t>
  </si>
  <si>
    <t>2719/XE</t>
  </si>
  <si>
    <t>2721/XE</t>
  </si>
  <si>
    <t>2723/XE</t>
  </si>
  <si>
    <t>1516-NCRE</t>
  </si>
  <si>
    <t>1517-NCRE</t>
  </si>
  <si>
    <t>1518-NCRE</t>
  </si>
  <si>
    <t>1539-NCRE</t>
  </si>
  <si>
    <t>2504-NWD</t>
  </si>
  <si>
    <t>1556-NCRE</t>
  </si>
  <si>
    <t>1564-NCRE</t>
  </si>
  <si>
    <t>1569-NCRE</t>
  </si>
  <si>
    <t>2665/XE</t>
  </si>
  <si>
    <t>2381/WE</t>
  </si>
  <si>
    <t>2668/XE</t>
  </si>
  <si>
    <t>2669/XE</t>
  </si>
  <si>
    <t>2670/XE</t>
  </si>
  <si>
    <t>2382/WE</t>
  </si>
  <si>
    <t>2675/XE</t>
  </si>
  <si>
    <t>2676/XE</t>
  </si>
  <si>
    <t>2383/WE</t>
  </si>
  <si>
    <t>2677/XE</t>
  </si>
  <si>
    <t>2385/WE</t>
  </si>
  <si>
    <t>2680/XE</t>
  </si>
  <si>
    <t>2499-NWD</t>
  </si>
  <si>
    <t>2387/WE</t>
  </si>
  <si>
    <t>2388/WE</t>
  </si>
  <si>
    <t>2389/WE</t>
  </si>
  <si>
    <t>2391/WE</t>
  </si>
  <si>
    <t>2392/WE</t>
  </si>
  <si>
    <t>2688/XE</t>
  </si>
  <si>
    <t>2395/WE</t>
  </si>
  <si>
    <t>2693/XE</t>
  </si>
  <si>
    <t>2396/WE</t>
  </si>
  <si>
    <t>2505-NWD</t>
  </si>
  <si>
    <t>2397/WE</t>
  </si>
  <si>
    <t>2696/XE</t>
  </si>
  <si>
    <t>2398/WE</t>
  </si>
  <si>
    <t>2399/WE</t>
  </si>
  <si>
    <t>2400/WE</t>
  </si>
  <si>
    <t>2698/XE</t>
  </si>
  <si>
    <t>2401/WE</t>
  </si>
  <si>
    <t>2699/XE</t>
  </si>
  <si>
    <t>2402/WE</t>
  </si>
  <si>
    <t>2403/WE</t>
  </si>
  <si>
    <t>2404/WE</t>
  </si>
  <si>
    <t>2704/XE</t>
  </si>
  <si>
    <t>2406/WE</t>
  </si>
  <si>
    <t>2705/XE</t>
  </si>
  <si>
    <t>2710/XE</t>
  </si>
  <si>
    <t>2562-NWD</t>
  </si>
  <si>
    <t>2564-NWD</t>
  </si>
  <si>
    <t>2713/XE</t>
  </si>
  <si>
    <t>2412/WE</t>
  </si>
  <si>
    <t>2717/XE</t>
  </si>
  <si>
    <t>2415/WE</t>
  </si>
  <si>
    <t>2416/WE</t>
  </si>
  <si>
    <t>2720/XE</t>
  </si>
  <si>
    <t>2417/WE</t>
  </si>
  <si>
    <t>2418/WE</t>
  </si>
  <si>
    <t>642/XO</t>
  </si>
  <si>
    <t>1405/WO</t>
  </si>
  <si>
    <t>1406/WO</t>
  </si>
  <si>
    <t>643/XO</t>
  </si>
  <si>
    <t>1407/WO</t>
  </si>
  <si>
    <t>1408/WO</t>
  </si>
  <si>
    <t>1409/WO</t>
  </si>
  <si>
    <t>1410/WO</t>
  </si>
  <si>
    <t>644/XO</t>
  </si>
  <si>
    <t>1411/WO</t>
  </si>
  <si>
    <t>645/XO</t>
  </si>
  <si>
    <t>1412/WO</t>
  </si>
  <si>
    <t>1413/WO</t>
  </si>
  <si>
    <t>646/XO</t>
  </si>
  <si>
    <t>1414/WO</t>
  </si>
  <si>
    <t>1415/WO</t>
  </si>
  <si>
    <t>647/XO</t>
  </si>
  <si>
    <t>1416/WO</t>
  </si>
  <si>
    <t>1417/WO</t>
  </si>
  <si>
    <t>648/XO</t>
  </si>
  <si>
    <t>1418/WO</t>
  </si>
  <si>
    <t>649/XO</t>
  </si>
  <si>
    <t>1419/WO</t>
  </si>
  <si>
    <t>650/XO</t>
  </si>
  <si>
    <t>1420/WO</t>
  </si>
  <si>
    <t>651/XO</t>
  </si>
  <si>
    <t>1421/WO</t>
  </si>
  <si>
    <t>1422/WO</t>
  </si>
  <si>
    <t>652/XO</t>
  </si>
  <si>
    <t>1423/WO</t>
  </si>
  <si>
    <t>1424/WO</t>
  </si>
  <si>
    <t>653/XO</t>
  </si>
  <si>
    <t>1425/WO</t>
  </si>
  <si>
    <t>1426/WO</t>
  </si>
  <si>
    <t>1427/WO</t>
  </si>
  <si>
    <t>1428/WO</t>
  </si>
  <si>
    <t>1429/WO</t>
  </si>
  <si>
    <t>654/XO</t>
  </si>
  <si>
    <t>1430/WO</t>
  </si>
  <si>
    <t>655/XO</t>
  </si>
  <si>
    <t>1431/WO</t>
  </si>
  <si>
    <t>1432/WO</t>
  </si>
  <si>
    <t>656/XO</t>
  </si>
  <si>
    <t>1433/WO</t>
  </si>
  <si>
    <t>1434/WO</t>
  </si>
  <si>
    <t>1435/WO</t>
  </si>
  <si>
    <t>1436/WO</t>
  </si>
  <si>
    <t>1437/WO</t>
  </si>
  <si>
    <t>1438/WO</t>
  </si>
  <si>
    <t>657/XO</t>
  </si>
  <si>
    <t>1439/WO</t>
  </si>
  <si>
    <t>1440/WO</t>
  </si>
  <si>
    <t>1441/WO</t>
  </si>
  <si>
    <t>1442/WO</t>
  </si>
  <si>
    <t>658/XO</t>
  </si>
  <si>
    <t>1443/WO</t>
  </si>
  <si>
    <t>1444/WO</t>
  </si>
  <si>
    <t>1445/WO</t>
  </si>
  <si>
    <t>1446/WO</t>
  </si>
  <si>
    <t>1447/WO</t>
  </si>
  <si>
    <t>Auxiliar Ventas Octubre 2017</t>
  </si>
  <si>
    <t>3G1B85DM2JS521400</t>
  </si>
  <si>
    <t>10236/WV</t>
  </si>
  <si>
    <t>1G1Z95SX4HF111687</t>
  </si>
  <si>
    <t>10165/WV</t>
  </si>
  <si>
    <t>4274/XV</t>
  </si>
  <si>
    <t>10166/WV</t>
  </si>
  <si>
    <t>4278/XV</t>
  </si>
  <si>
    <t>10174/WV</t>
  </si>
  <si>
    <t>1G1Z95SX7HF114681</t>
  </si>
  <si>
    <t>10195/WV</t>
  </si>
  <si>
    <t>4285/XV</t>
  </si>
  <si>
    <t>10196/WV</t>
  </si>
  <si>
    <t>1G1Z95SX1HF136434</t>
  </si>
  <si>
    <t>10277/WV</t>
  </si>
  <si>
    <t>4307/XV</t>
  </si>
  <si>
    <t>10279/WV</t>
  </si>
  <si>
    <t>MA6CA5CD8JT031602</t>
  </si>
  <si>
    <t>10119/WV</t>
  </si>
  <si>
    <t>4263/XV</t>
  </si>
  <si>
    <t>MA6CB6CD2JT020856</t>
  </si>
  <si>
    <t>10129/WV</t>
  </si>
  <si>
    <t>10130/WV</t>
  </si>
  <si>
    <t>MA6CB6CD2JT021974</t>
  </si>
  <si>
    <t>10131/WV</t>
  </si>
  <si>
    <t>MA6CB6CD8JT019453</t>
  </si>
  <si>
    <t>10132/WV</t>
  </si>
  <si>
    <t>MA6CB6CD2JT020808</t>
  </si>
  <si>
    <t>10135/WV</t>
  </si>
  <si>
    <t>10137/WV</t>
  </si>
  <si>
    <t>MA6CB5CD9JT025594</t>
  </si>
  <si>
    <t>10141/WV</t>
  </si>
  <si>
    <t>4266/XV</t>
  </si>
  <si>
    <t>10143/WV</t>
  </si>
  <si>
    <t>MA6CC5CD0JT028896</t>
  </si>
  <si>
    <t>10144/WV</t>
  </si>
  <si>
    <t>MA6CA5CD4JT024520</t>
  </si>
  <si>
    <t>10159/WV</t>
  </si>
  <si>
    <t>MA6CB5CD9JT025949</t>
  </si>
  <si>
    <t>10173/WV</t>
  </si>
  <si>
    <t>MA6CC5CD6JT031995</t>
  </si>
  <si>
    <t>10176/WV</t>
  </si>
  <si>
    <t>MA6CB6CD8JT008727</t>
  </si>
  <si>
    <t>10185/WV</t>
  </si>
  <si>
    <t>MA6CC6CD3JT017252</t>
  </si>
  <si>
    <t>10188/WV</t>
  </si>
  <si>
    <t>MA6CC6CD3JT018403</t>
  </si>
  <si>
    <t>10202/WV</t>
  </si>
  <si>
    <t>MA6CC6CD0JT026104</t>
  </si>
  <si>
    <t>10209/WV</t>
  </si>
  <si>
    <t>4289/XV</t>
  </si>
  <si>
    <t>MA6CB6CD5JT000732</t>
  </si>
  <si>
    <t>10216/WV</t>
  </si>
  <si>
    <t>MA6CC6CD5JT026406</t>
  </si>
  <si>
    <t>10231/WV</t>
  </si>
  <si>
    <t>MA6CB6CD5JT019507</t>
  </si>
  <si>
    <t>10233/WV</t>
  </si>
  <si>
    <t>MA6CB5CD3JT027308</t>
  </si>
  <si>
    <t>10229/WV</t>
  </si>
  <si>
    <t>MA6CC6CD9JT029387</t>
  </si>
  <si>
    <t>10240/WV</t>
  </si>
  <si>
    <t>MA6CB5CD0JT034183</t>
  </si>
  <si>
    <t>10241/WV</t>
  </si>
  <si>
    <t>4299/XV</t>
  </si>
  <si>
    <t>10242/WV</t>
  </si>
  <si>
    <t>MA6CA6CD7JT012609</t>
  </si>
  <si>
    <t>10250/WV</t>
  </si>
  <si>
    <t>4300/XV</t>
  </si>
  <si>
    <t>10251/WV</t>
  </si>
  <si>
    <t>MA6CC5CD3JT033123</t>
  </si>
  <si>
    <t>10253/WV</t>
  </si>
  <si>
    <t>MA6CB6CD7JT031075</t>
  </si>
  <si>
    <t>10254/WV</t>
  </si>
  <si>
    <t>MA6CB6CD0JT002288</t>
  </si>
  <si>
    <t>10262/WV</t>
  </si>
  <si>
    <t>MA6CB6CD0JT021973</t>
  </si>
  <si>
    <t>10266/WV</t>
  </si>
  <si>
    <t>MA6CA5CD8JT032927</t>
  </si>
  <si>
    <t>10267/WV</t>
  </si>
  <si>
    <t>MA6CC5CD3JT033199</t>
  </si>
  <si>
    <t>10268/WV</t>
  </si>
  <si>
    <t>MA6CB6CDXJT019888</t>
  </si>
  <si>
    <t>10271/WV</t>
  </si>
  <si>
    <t>MA6CB5CD1JT031910</t>
  </si>
  <si>
    <t>10280/WV</t>
  </si>
  <si>
    <t>MA6CB6CD7JT018584</t>
  </si>
  <si>
    <t>10289/WV</t>
  </si>
  <si>
    <t>MA6CC5CD3JT034398</t>
  </si>
  <si>
    <t>10293/WV</t>
  </si>
  <si>
    <t>MA6CB5CD9JT037213</t>
  </si>
  <si>
    <t>10294/WV</t>
  </si>
  <si>
    <t>LSGKB54H9JV022569</t>
  </si>
  <si>
    <t>10140/WV</t>
  </si>
  <si>
    <t>4268/XV</t>
  </si>
  <si>
    <t>LSGKB54H6JV022352</t>
  </si>
  <si>
    <t>10161/WV</t>
  </si>
  <si>
    <t>4272/XV</t>
  </si>
  <si>
    <t>LSGKB54H1JV020833</t>
  </si>
  <si>
    <t>10162/WV</t>
  </si>
  <si>
    <t>LSGKB54H0JV022654</t>
  </si>
  <si>
    <t>10215/WV</t>
  </si>
  <si>
    <t>LSGKB54H1JV027345</t>
  </si>
  <si>
    <t>10244/WV</t>
  </si>
  <si>
    <t>LSGKB54H4JV021328</t>
  </si>
  <si>
    <t>10259/WV</t>
  </si>
  <si>
    <t>LSGKB54H2JV021425</t>
  </si>
  <si>
    <t>10302/WV</t>
  </si>
  <si>
    <t>93CCM80C8JB134860</t>
  </si>
  <si>
    <t>10160/WV</t>
  </si>
  <si>
    <t>4276/XV</t>
  </si>
  <si>
    <t>10168/WV</t>
  </si>
  <si>
    <t>93CCL80C2JB130029</t>
  </si>
  <si>
    <t>10211/WV</t>
  </si>
  <si>
    <t>4297/XV</t>
  </si>
  <si>
    <t>93CCL80C3JB128645</t>
  </si>
  <si>
    <t>10235/WV</t>
  </si>
  <si>
    <t>4305/XV</t>
  </si>
  <si>
    <t>10269/WV</t>
  </si>
  <si>
    <t>1GCGT9EN7J1100493</t>
  </si>
  <si>
    <t>10163/WV</t>
  </si>
  <si>
    <t>4273/XV</t>
  </si>
  <si>
    <t>10164/WV</t>
  </si>
  <si>
    <t>1GCGT9EN1H1264476</t>
  </si>
  <si>
    <t>10263/WV</t>
  </si>
  <si>
    <t>4304/XV</t>
  </si>
  <si>
    <t>1GCGT9EN2J1113409</t>
  </si>
  <si>
    <t>10287/WV</t>
  </si>
  <si>
    <t>1GCNC9EH1HZ274105</t>
  </si>
  <si>
    <t>10284/WV</t>
  </si>
  <si>
    <t>4309/XV</t>
  </si>
  <si>
    <t>1GCNC9EH2HZ276378</t>
  </si>
  <si>
    <t>10286/WV</t>
  </si>
  <si>
    <t>1GCRC9EH7HZ174835</t>
  </si>
  <si>
    <t>10290/WV</t>
  </si>
  <si>
    <t>4310/XV</t>
  </si>
  <si>
    <t>10291/WV</t>
  </si>
  <si>
    <t>1GCNC9EC1HZ353679</t>
  </si>
  <si>
    <t>10198/WV</t>
  </si>
  <si>
    <t>1GNSK8KC9HR286311</t>
  </si>
  <si>
    <t>10228/WV</t>
  </si>
  <si>
    <t>1GNSK8KCXHR299942</t>
  </si>
  <si>
    <t>10246/WV</t>
  </si>
  <si>
    <t>4301/XV</t>
  </si>
  <si>
    <t>4302/XV</t>
  </si>
  <si>
    <t>10252/WV</t>
  </si>
  <si>
    <t>93C144VG3HC439344</t>
  </si>
  <si>
    <t>10167/WV</t>
  </si>
  <si>
    <t>93C144VG9HC443558</t>
  </si>
  <si>
    <t>10248/WV</t>
  </si>
  <si>
    <t>3GNAX9EV0JS514442</t>
  </si>
  <si>
    <t>10122/WV</t>
  </si>
  <si>
    <t>4262/XV</t>
  </si>
  <si>
    <t>10125/WV</t>
  </si>
  <si>
    <t>4264/XV</t>
  </si>
  <si>
    <t>10133/WV</t>
  </si>
  <si>
    <t>2GNAL9EK0H1566192</t>
  </si>
  <si>
    <t>10146/WV</t>
  </si>
  <si>
    <t>4267/XV</t>
  </si>
  <si>
    <t>10147/WV</t>
  </si>
  <si>
    <t>4271/XV</t>
  </si>
  <si>
    <t>10148/WV</t>
  </si>
  <si>
    <t>3GNAX9EV1JS503840</t>
  </si>
  <si>
    <t>10203/WV</t>
  </si>
  <si>
    <t>4288/XV</t>
  </si>
  <si>
    <t>10208/WV</t>
  </si>
  <si>
    <t>3GNAX9EV9JS514357</t>
  </si>
  <si>
    <t>10283/WV</t>
  </si>
  <si>
    <t>4260/XV</t>
  </si>
  <si>
    <t>10120/WV</t>
  </si>
  <si>
    <t>3G1TB5CF9JL125175</t>
  </si>
  <si>
    <t>10136/WV</t>
  </si>
  <si>
    <t>4265/XV</t>
  </si>
  <si>
    <t>3G1TB5CF5JL166709</t>
  </si>
  <si>
    <t>10142/WV</t>
  </si>
  <si>
    <t>4269/XV</t>
  </si>
  <si>
    <t>4270/XV</t>
  </si>
  <si>
    <t>10152/WV</t>
  </si>
  <si>
    <t>10156/WV</t>
  </si>
  <si>
    <t>3G1TB5CF9JL167720</t>
  </si>
  <si>
    <t>10158/WV</t>
  </si>
  <si>
    <t>4275/XV</t>
  </si>
  <si>
    <t>3G1TB5CF0JL149011</t>
  </si>
  <si>
    <t>10169/WV</t>
  </si>
  <si>
    <t>3G1TC5CF9JL191691</t>
  </si>
  <si>
    <t>10210/WV</t>
  </si>
  <si>
    <t>3G1TB5CF8JL124390</t>
  </si>
  <si>
    <t>10217/WV</t>
  </si>
  <si>
    <t>3G1TB5CF8JL126883</t>
  </si>
  <si>
    <t>10221/WV</t>
  </si>
  <si>
    <t>3G1TB5CF6JL163575</t>
  </si>
  <si>
    <t>10223/WV</t>
  </si>
  <si>
    <t>4295/XV</t>
  </si>
  <si>
    <t>3G1TB5CF7JL165769</t>
  </si>
  <si>
    <t>10225/WV</t>
  </si>
  <si>
    <t>3G1TA5CF1JL177371</t>
  </si>
  <si>
    <t>10249/WV</t>
  </si>
  <si>
    <t>3G1TB5CF5JL126064</t>
  </si>
  <si>
    <t>10256/WV</t>
  </si>
  <si>
    <t>3G1TA5CF0JL179600</t>
  </si>
  <si>
    <t>10260/WV</t>
  </si>
  <si>
    <t>4303/XV</t>
  </si>
  <si>
    <t>10261/WV</t>
  </si>
  <si>
    <t>3G1TB5CF2JL190420</t>
  </si>
  <si>
    <t>10288/WV</t>
  </si>
  <si>
    <t>10292/WV</t>
  </si>
  <si>
    <t>3G1J85CC2HS582907</t>
  </si>
  <si>
    <t>10121/WV</t>
  </si>
  <si>
    <t>3G1J85CC5HS583033</t>
  </si>
  <si>
    <t>10123/WV</t>
  </si>
  <si>
    <t>3G1J85DCXHS607647</t>
  </si>
  <si>
    <t>10145/WV</t>
  </si>
  <si>
    <t>3G1J85DC3HS608574</t>
  </si>
  <si>
    <t>10149/WV</t>
  </si>
  <si>
    <t>3G1J85DC6HS608584</t>
  </si>
  <si>
    <t>10170/WV</t>
  </si>
  <si>
    <t>3G1J85CC8HS620379</t>
  </si>
  <si>
    <t>10172/WV</t>
  </si>
  <si>
    <t>4277/XV</t>
  </si>
  <si>
    <t>10177/WV</t>
  </si>
  <si>
    <t>3G1J85CC3HS604641</t>
  </si>
  <si>
    <t>10178/WV</t>
  </si>
  <si>
    <t>4280/XV</t>
  </si>
  <si>
    <t>10186/WV</t>
  </si>
  <si>
    <t>3G1J85CC8HS616705</t>
  </si>
  <si>
    <t>10190/WV</t>
  </si>
  <si>
    <t>4281/XV</t>
  </si>
  <si>
    <t>10191/WV</t>
  </si>
  <si>
    <t>10192/WV</t>
  </si>
  <si>
    <t>4282/XV</t>
  </si>
  <si>
    <t>10193/WV</t>
  </si>
  <si>
    <t>4284/XV</t>
  </si>
  <si>
    <t>10197/WV</t>
  </si>
  <si>
    <t>3G1J85CC6HS606044</t>
  </si>
  <si>
    <t>10206/WV</t>
  </si>
  <si>
    <t>3G1J86CC3HS601471</t>
  </si>
  <si>
    <t>10207/WV</t>
  </si>
  <si>
    <t>4292/XV</t>
  </si>
  <si>
    <t>10212/WV</t>
  </si>
  <si>
    <t>3G1J85CC6HS611423</t>
  </si>
  <si>
    <t>10214/WV</t>
  </si>
  <si>
    <t>4294/XV</t>
  </si>
  <si>
    <t>10222/WV</t>
  </si>
  <si>
    <t>3G1J85CC5HS616578</t>
  </si>
  <si>
    <t>10230/WV</t>
  </si>
  <si>
    <t>3G1J85CC8HS618292</t>
  </si>
  <si>
    <t>10264/WV</t>
  </si>
  <si>
    <t>4306/XV</t>
  </si>
  <si>
    <t>10273/WV</t>
  </si>
  <si>
    <t>3G1J85CC6HS620476</t>
  </si>
  <si>
    <t>10276/WV</t>
  </si>
  <si>
    <t>3G1J85DC7HS610666</t>
  </si>
  <si>
    <t>10278/WV</t>
  </si>
  <si>
    <t>3G1J85CC4HS603773</t>
  </si>
  <si>
    <t>10295/WV</t>
  </si>
  <si>
    <t>3G1J85CCXHS599034</t>
  </si>
  <si>
    <t>10297/WV</t>
  </si>
  <si>
    <t>4286/XV</t>
  </si>
  <si>
    <t>10199/WV</t>
  </si>
  <si>
    <t>4287/XV</t>
  </si>
  <si>
    <t>10200/WV</t>
  </si>
  <si>
    <t>3GCUK9EJ2JG129842</t>
  </si>
  <si>
    <t>10237/WV</t>
  </si>
  <si>
    <t>4298/XV</t>
  </si>
  <si>
    <t>10238/WV</t>
  </si>
  <si>
    <t>KL8CJ6CA3HC835272</t>
  </si>
  <si>
    <t>10179/WV</t>
  </si>
  <si>
    <t>4279/XV</t>
  </si>
  <si>
    <t>10181/WV</t>
  </si>
  <si>
    <t>2572-NWD</t>
  </si>
  <si>
    <t>KL8CM6CA4JC405151</t>
  </si>
  <si>
    <t>10184/WV</t>
  </si>
  <si>
    <t>4283/XV</t>
  </si>
  <si>
    <t>KL8CM6CA2HC781020</t>
  </si>
  <si>
    <t>10201/WV</t>
  </si>
  <si>
    <t>4290/XV</t>
  </si>
  <si>
    <t>4291/XV</t>
  </si>
  <si>
    <t>KL8CM6CAXJC412640</t>
  </si>
  <si>
    <t>10219/WV</t>
  </si>
  <si>
    <t>KL8CM6CA3JC407599</t>
  </si>
  <si>
    <t>10220/WV</t>
  </si>
  <si>
    <t>4296/XV</t>
  </si>
  <si>
    <t>10232/WV</t>
  </si>
  <si>
    <t>KL8CM6CA5JC405482</t>
  </si>
  <si>
    <t>10239/WV</t>
  </si>
  <si>
    <t>KL8CM6CA7JC405886</t>
  </si>
  <si>
    <t>10270/WV</t>
  </si>
  <si>
    <t>10282/WV</t>
  </si>
  <si>
    <t>3GNCJ7EE9HL181127</t>
  </si>
  <si>
    <t>10117/WV</t>
  </si>
  <si>
    <t>4261/XV</t>
  </si>
  <si>
    <t>10118/WV</t>
  </si>
  <si>
    <t>2570-NWD</t>
  </si>
  <si>
    <t>3GNCJ7CE9HL204599</t>
  </si>
  <si>
    <t>10182/WV</t>
  </si>
  <si>
    <t>3GNCJ7CE7JL167798</t>
  </si>
  <si>
    <t>10183/WV</t>
  </si>
  <si>
    <t>3GNCJ7CE4HL273815</t>
  </si>
  <si>
    <t>10194/WV</t>
  </si>
  <si>
    <t>3GNCJ7CE6JL154623</t>
  </si>
  <si>
    <t>10205/WV</t>
  </si>
  <si>
    <t>4293/XV</t>
  </si>
  <si>
    <t>10213/WV</t>
  </si>
  <si>
    <t>3GNCJ7CE3JL169130</t>
  </si>
  <si>
    <t>10234/WV</t>
  </si>
  <si>
    <t>3GNCJ7CE3HL206526</t>
  </si>
  <si>
    <t>10255/WV</t>
  </si>
  <si>
    <t>3GNCJ7EE8JL172389</t>
  </si>
  <si>
    <t>10257/WV</t>
  </si>
  <si>
    <t>3GNCJ7CE6HL267465</t>
  </si>
  <si>
    <t>10258/WV</t>
  </si>
  <si>
    <t>3GNCJ7CE3HL213203</t>
  </si>
  <si>
    <t>10265/WV</t>
  </si>
  <si>
    <t>4308/XV</t>
  </si>
  <si>
    <t>10285/WV</t>
  </si>
  <si>
    <t>1642-NCRE</t>
  </si>
  <si>
    <t>2604-NWD</t>
  </si>
  <si>
    <t>3G1B85DM4JS520734</t>
  </si>
  <si>
    <t>10218/WV</t>
  </si>
  <si>
    <t>1G1Z95SX0HF111296</t>
  </si>
  <si>
    <t>10298/WV</t>
  </si>
  <si>
    <t>MA6CB5CD6JT031577</t>
  </si>
  <si>
    <t>10124/WV</t>
  </si>
  <si>
    <t>MA6CB5CD5JT027875</t>
  </si>
  <si>
    <t>10126/WV</t>
  </si>
  <si>
    <t>MA6CC5CD0JT026744</t>
  </si>
  <si>
    <t>10127/WV</t>
  </si>
  <si>
    <t>MA6CB6CD3JT010840</t>
  </si>
  <si>
    <t>10134/WV</t>
  </si>
  <si>
    <t>10150/WV</t>
  </si>
  <si>
    <t>MA6CC5CD5JT030496</t>
  </si>
  <si>
    <t>10151/WV</t>
  </si>
  <si>
    <t>MA6CC5CD7JT026739</t>
  </si>
  <si>
    <t>10153/WV</t>
  </si>
  <si>
    <t>MA6CC5CD2JT025157</t>
  </si>
  <si>
    <t>10154/WV</t>
  </si>
  <si>
    <t>MA6CB6CD6JT020861</t>
  </si>
  <si>
    <t>10157/WV</t>
  </si>
  <si>
    <t>MA6CC5CD6JT030135</t>
  </si>
  <si>
    <t>10180/WV</t>
  </si>
  <si>
    <t>MA6CA5CD1JT028136</t>
  </si>
  <si>
    <t>10187/WV</t>
  </si>
  <si>
    <t>MA6CB6CD5JT019409</t>
  </si>
  <si>
    <t>10189/WV</t>
  </si>
  <si>
    <t>MA6CB6CD9JT026119</t>
  </si>
  <si>
    <t>10204/WV</t>
  </si>
  <si>
    <t>MA6CB6CD7JT020819</t>
  </si>
  <si>
    <t>10224/WV</t>
  </si>
  <si>
    <t>MA6CB6CD5JT029499</t>
  </si>
  <si>
    <t>10275/WV</t>
  </si>
  <si>
    <t>MA6CA6CD0JT019093</t>
  </si>
  <si>
    <t>10301/WV</t>
  </si>
  <si>
    <t>LSGKB54H5JV022259</t>
  </si>
  <si>
    <t>10128/WV</t>
  </si>
  <si>
    <t>LSGKB52H4JV026578</t>
  </si>
  <si>
    <t>10138/WV</t>
  </si>
  <si>
    <t>93CCL80C3JB134140</t>
  </si>
  <si>
    <t>10243/WV</t>
  </si>
  <si>
    <t>93CCL80C5JB128694</t>
  </si>
  <si>
    <t>10245/WV</t>
  </si>
  <si>
    <t>93CCL80C0JB128330</t>
  </si>
  <si>
    <t>10247/WV</t>
  </si>
  <si>
    <t>93CCM80C9JB148069</t>
  </si>
  <si>
    <t>10272/WV</t>
  </si>
  <si>
    <t>93CCL80C2JB139751</t>
  </si>
  <si>
    <t>10281/WV</t>
  </si>
  <si>
    <t>3G1TB5CF6JL162958</t>
  </si>
  <si>
    <t>10139/WV</t>
  </si>
  <si>
    <t>10155/WV</t>
  </si>
  <si>
    <t>3G1TC5CF3JL166320</t>
  </si>
  <si>
    <t>10171/WV</t>
  </si>
  <si>
    <t>3G1TB5CF2JL175500</t>
  </si>
  <si>
    <t>10175/WV</t>
  </si>
  <si>
    <t>3G1TC5CF7JL198980</t>
  </si>
  <si>
    <t>10226/WV</t>
  </si>
  <si>
    <t>3G1TB5CF6JL191571</t>
  </si>
  <si>
    <t>10227/WV</t>
  </si>
  <si>
    <t>10296/WV</t>
  </si>
  <si>
    <t>3G1TB5CF1JL190585</t>
  </si>
  <si>
    <t>10300/WV</t>
  </si>
  <si>
    <t>3GNCJ7EE8JL185255</t>
  </si>
  <si>
    <t>10274/WV</t>
  </si>
  <si>
    <t>3GNCJ7CE5HL273113</t>
  </si>
  <si>
    <t>10299/WV</t>
  </si>
  <si>
    <t>2419/WE</t>
  </si>
  <si>
    <t>2725/XE</t>
  </si>
  <si>
    <t>2727/XE</t>
  </si>
  <si>
    <t>2421/WE</t>
  </si>
  <si>
    <t>2728/XE</t>
  </si>
  <si>
    <t>1585-NCRE</t>
  </si>
  <si>
    <t>1586-NCRE</t>
  </si>
  <si>
    <t>1587-NCRE</t>
  </si>
  <si>
    <t>2422/WE</t>
  </si>
  <si>
    <t>2732/XE</t>
  </si>
  <si>
    <t>1589-NCRE</t>
  </si>
  <si>
    <t>1590-NCRE</t>
  </si>
  <si>
    <t>1591-NCRE</t>
  </si>
  <si>
    <t>1592-NCRE</t>
  </si>
  <si>
    <t>1594-NCRE</t>
  </si>
  <si>
    <t>1595-NCRE</t>
  </si>
  <si>
    <t>2736/XE</t>
  </si>
  <si>
    <t>1596-NCRE</t>
  </si>
  <si>
    <t>1598-NCRE</t>
  </si>
  <si>
    <t>1599-NCRE</t>
  </si>
  <si>
    <t>2742/XE</t>
  </si>
  <si>
    <t>1602-NCRE</t>
  </si>
  <si>
    <t>1603-NCRE</t>
  </si>
  <si>
    <t>1605-NCRE</t>
  </si>
  <si>
    <t>1606-NCRE</t>
  </si>
  <si>
    <t>1608-NCRE</t>
  </si>
  <si>
    <t>2750/XE</t>
  </si>
  <si>
    <t>1610-NCRE</t>
  </si>
  <si>
    <t>2751/XE</t>
  </si>
  <si>
    <t>2431/WE</t>
  </si>
  <si>
    <t>1612-NCRE</t>
  </si>
  <si>
    <t>2752/XE</t>
  </si>
  <si>
    <t>1613-NCRE</t>
  </si>
  <si>
    <t>1614-NCRE</t>
  </si>
  <si>
    <t>2753/XE</t>
  </si>
  <si>
    <t>2754/XE</t>
  </si>
  <si>
    <t>2433/WE</t>
  </si>
  <si>
    <t>2755/XE</t>
  </si>
  <si>
    <t>2756/XE</t>
  </si>
  <si>
    <t>2434/WE</t>
  </si>
  <si>
    <t>2757/XE</t>
  </si>
  <si>
    <t>2435/WE</t>
  </si>
  <si>
    <t>1615-NCRE</t>
  </si>
  <si>
    <t>1616-NCRE</t>
  </si>
  <si>
    <t>1617-NCRE</t>
  </si>
  <si>
    <t>2762/XE</t>
  </si>
  <si>
    <t>2438/WE</t>
  </si>
  <si>
    <t>2763/XE</t>
  </si>
  <si>
    <t>2439/WE</t>
  </si>
  <si>
    <t>2764/XE</t>
  </si>
  <si>
    <t>1618-NCRE</t>
  </si>
  <si>
    <t>2765/XE</t>
  </si>
  <si>
    <t>2766/XE</t>
  </si>
  <si>
    <t>2443/WE</t>
  </si>
  <si>
    <t>2767/XE</t>
  </si>
  <si>
    <t>1619-NCRE</t>
  </si>
  <si>
    <t>2444/WE</t>
  </si>
  <si>
    <t>2445/WE</t>
  </si>
  <si>
    <t>2768/XE</t>
  </si>
  <si>
    <t>2769/XE</t>
  </si>
  <si>
    <t>2771/XE</t>
  </si>
  <si>
    <t>2772/XE</t>
  </si>
  <si>
    <t>1621-NCRE</t>
  </si>
  <si>
    <t>1622-NCRE</t>
  </si>
  <si>
    <t>2773/XE</t>
  </si>
  <si>
    <t>1623-NCRE</t>
  </si>
  <si>
    <t>1624-NCRE</t>
  </si>
  <si>
    <t>1625-NCRE</t>
  </si>
  <si>
    <t>2774/XE</t>
  </si>
  <si>
    <t>2776/XE</t>
  </si>
  <si>
    <t>1626-NCRE</t>
  </si>
  <si>
    <t>2778/XE</t>
  </si>
  <si>
    <t>2450/WE</t>
  </si>
  <si>
    <t>1627-NCRE</t>
  </si>
  <si>
    <t>1629-NCRE</t>
  </si>
  <si>
    <t>1630-NCRE</t>
  </si>
  <si>
    <t>2779/XE</t>
  </si>
  <si>
    <t>2451/WE</t>
  </si>
  <si>
    <t>2780/XE</t>
  </si>
  <si>
    <t>1632-NCRE</t>
  </si>
  <si>
    <t>2453/WE</t>
  </si>
  <si>
    <t>1634-NCRE</t>
  </si>
  <si>
    <t>2782/XE</t>
  </si>
  <si>
    <t>1635-NCRE</t>
  </si>
  <si>
    <t>1636-NCRE</t>
  </si>
  <si>
    <t>2785/XE</t>
  </si>
  <si>
    <t>1638-NCRE</t>
  </si>
  <si>
    <t>1639-NCRE</t>
  </si>
  <si>
    <t>1640-NCRE</t>
  </si>
  <si>
    <t>2789/XE</t>
  </si>
  <si>
    <t>1641-NCRE</t>
  </si>
  <si>
    <t>1643-NCRE</t>
  </si>
  <si>
    <t>1601-NCRE</t>
  </si>
  <si>
    <t>1611-NCRE</t>
  </si>
  <si>
    <t>1620-NCRE</t>
  </si>
  <si>
    <t>2420/WE</t>
  </si>
  <si>
    <t>2726/XE</t>
  </si>
  <si>
    <t>2729/XE</t>
  </si>
  <si>
    <t>2730/XE</t>
  </si>
  <si>
    <t>2731/XE</t>
  </si>
  <si>
    <t>2423/WE</t>
  </si>
  <si>
    <t>2733/XE</t>
  </si>
  <si>
    <t>2424/WE</t>
  </si>
  <si>
    <t>2734/XE</t>
  </si>
  <si>
    <t>2735/XE</t>
  </si>
  <si>
    <t>2425/WE</t>
  </si>
  <si>
    <t>2737/XE</t>
  </si>
  <si>
    <t>2738/XE</t>
  </si>
  <si>
    <t>2739/XE</t>
  </si>
  <si>
    <t>2426/WE</t>
  </si>
  <si>
    <t>2741/XE</t>
  </si>
  <si>
    <t>2743/XE</t>
  </si>
  <si>
    <t>2427/WE</t>
  </si>
  <si>
    <t>2744/XE</t>
  </si>
  <si>
    <t>2428/WE</t>
  </si>
  <si>
    <t>2745/XE</t>
  </si>
  <si>
    <t>2429/WE</t>
  </si>
  <si>
    <t>2746/XE</t>
  </si>
  <si>
    <t>2747/XE</t>
  </si>
  <si>
    <t>2748/XE</t>
  </si>
  <si>
    <t>2749/XE</t>
  </si>
  <si>
    <t>2430/WE</t>
  </si>
  <si>
    <t>2432/WE</t>
  </si>
  <si>
    <t>2759/XE</t>
  </si>
  <si>
    <t>2440/WE</t>
  </si>
  <si>
    <t>2441/WE</t>
  </si>
  <si>
    <t>2442/WE</t>
  </si>
  <si>
    <t>2446/WE</t>
  </si>
  <si>
    <t>2447/WE</t>
  </si>
  <si>
    <t>2770/XE</t>
  </si>
  <si>
    <t>2448/WE</t>
  </si>
  <si>
    <t>2775/XE</t>
  </si>
  <si>
    <t>2777/XE</t>
  </si>
  <si>
    <t>2449/WE</t>
  </si>
  <si>
    <t>2452/WE</t>
  </si>
  <si>
    <t>2454/WE</t>
  </si>
  <si>
    <t>2783/XE</t>
  </si>
  <si>
    <t>2603-NWD</t>
  </si>
  <si>
    <t>2455/WE</t>
  </si>
  <si>
    <t>2786/XE</t>
  </si>
  <si>
    <t>2788/XE</t>
  </si>
  <si>
    <t>2456/WE</t>
  </si>
  <si>
    <t>2457/WE</t>
  </si>
  <si>
    <t>2790/XE</t>
  </si>
  <si>
    <t>2458/WE</t>
  </si>
  <si>
    <t>2791/XE</t>
  </si>
  <si>
    <t>2459/WE</t>
  </si>
  <si>
    <t>2792/XE</t>
  </si>
  <si>
    <t>2460/WE</t>
  </si>
  <si>
    <t>659/XO</t>
  </si>
  <si>
    <t>1448/WO</t>
  </si>
  <si>
    <t>1449/WO</t>
  </si>
  <si>
    <t>1450/WO</t>
  </si>
  <si>
    <t>1451/WO</t>
  </si>
  <si>
    <t>660/XO</t>
  </si>
  <si>
    <t>1452/WO</t>
  </si>
  <si>
    <t>661/XO</t>
  </si>
  <si>
    <t>1453/WO</t>
  </si>
  <si>
    <t>662/XO</t>
  </si>
  <si>
    <t>663/XO</t>
  </si>
  <si>
    <t>664/XO</t>
  </si>
  <si>
    <t>1454/WO</t>
  </si>
  <si>
    <t>665/XO</t>
  </si>
  <si>
    <t>666/XO</t>
  </si>
  <si>
    <t>1455/WO</t>
  </si>
  <si>
    <t>667/XO</t>
  </si>
  <si>
    <t>1456/WO</t>
  </si>
  <si>
    <t>668/XO</t>
  </si>
  <si>
    <t>1457/WO</t>
  </si>
  <si>
    <t>669/XO</t>
  </si>
  <si>
    <t>1458/WO</t>
  </si>
  <si>
    <t>670/XO</t>
  </si>
  <si>
    <t>1459/WO</t>
  </si>
  <si>
    <t>671/XO</t>
  </si>
  <si>
    <t>1460/WO</t>
  </si>
  <si>
    <t>672/XO</t>
  </si>
  <si>
    <t>1461/WO</t>
  </si>
  <si>
    <t>1462/WO</t>
  </si>
  <si>
    <t>1463/WO</t>
  </si>
  <si>
    <t>673/XO</t>
  </si>
  <si>
    <t>1464/WO</t>
  </si>
  <si>
    <t>1465/WO</t>
  </si>
  <si>
    <t>674/XO</t>
  </si>
  <si>
    <t>1466/WO</t>
  </si>
  <si>
    <t>1468/WO</t>
  </si>
  <si>
    <t>1467/WO</t>
  </si>
  <si>
    <t>1469/WO</t>
  </si>
  <si>
    <t>1470/WO</t>
  </si>
  <si>
    <t>1471/WO</t>
  </si>
  <si>
    <t>1472/WO</t>
  </si>
  <si>
    <t>675/XO</t>
  </si>
  <si>
    <t>676/XO</t>
  </si>
  <si>
    <t>1473/WO</t>
  </si>
  <si>
    <t>677/XO</t>
  </si>
  <si>
    <t>1474/WO</t>
  </si>
  <si>
    <t>1475/WO</t>
  </si>
  <si>
    <t>1476/WO</t>
  </si>
  <si>
    <t>1477/WO</t>
  </si>
  <si>
    <t>678/XO</t>
  </si>
  <si>
    <t>1478/WO</t>
  </si>
  <si>
    <t>679/XO</t>
  </si>
  <si>
    <t>1479/WO</t>
  </si>
  <si>
    <t>680/XO</t>
  </si>
  <si>
    <t>1480/WO</t>
  </si>
  <si>
    <t>1481/WO</t>
  </si>
  <si>
    <t>1482/WO</t>
  </si>
  <si>
    <t>681/XO</t>
  </si>
  <si>
    <t>1483/WO</t>
  </si>
  <si>
    <t>1484/WO</t>
  </si>
  <si>
    <t>682/XO</t>
  </si>
  <si>
    <t>1485/WO</t>
  </si>
  <si>
    <t>683/XO</t>
  </si>
  <si>
    <t>684/XO</t>
  </si>
  <si>
    <t>1486/WO</t>
  </si>
  <si>
    <t>1487/WO</t>
  </si>
  <si>
    <t>686/XO</t>
  </si>
  <si>
    <t>1488/WO</t>
  </si>
  <si>
    <t>1489/WO</t>
  </si>
  <si>
    <t>685/XO</t>
  </si>
  <si>
    <t>687/XO</t>
  </si>
  <si>
    <t>1490/WO</t>
  </si>
  <si>
    <t>1491/WO</t>
  </si>
  <si>
    <t>1492/WO</t>
  </si>
  <si>
    <t>1493/WO</t>
  </si>
  <si>
    <t>1494/WO</t>
  </si>
  <si>
    <t>1495/WO</t>
  </si>
  <si>
    <t>688/XO</t>
  </si>
  <si>
    <t>1496/WO</t>
  </si>
  <si>
    <t>1497/WO</t>
  </si>
  <si>
    <t>1498/WO</t>
  </si>
  <si>
    <t>689/XO</t>
  </si>
  <si>
    <t>1499/WO</t>
  </si>
  <si>
    <t>690/XO</t>
  </si>
  <si>
    <t>1500/WO</t>
  </si>
  <si>
    <t>1501/WO</t>
  </si>
  <si>
    <t>1502/WO</t>
  </si>
  <si>
    <t>1503/WO</t>
  </si>
  <si>
    <t>1504/WO</t>
  </si>
  <si>
    <t>1505/WO</t>
  </si>
  <si>
    <t>1506/WO</t>
  </si>
  <si>
    <t>Auxiliar Ventas Noviembre 2017</t>
  </si>
  <si>
    <t>3G1B85DM7JS519478</t>
  </si>
  <si>
    <t>10540/WV</t>
  </si>
  <si>
    <t>4317/XV</t>
  </si>
  <si>
    <t>MA6CA6CD6JT026307</t>
  </si>
  <si>
    <t>10326/WV</t>
  </si>
  <si>
    <t>4320/XV</t>
  </si>
  <si>
    <t>10327/WV</t>
  </si>
  <si>
    <t>MA6CA6CD7JT003991</t>
  </si>
  <si>
    <t>10328/WV</t>
  </si>
  <si>
    <t>MA6CB5CD0JT037097</t>
  </si>
  <si>
    <t>10335/WV</t>
  </si>
  <si>
    <t>4323/XV</t>
  </si>
  <si>
    <t>10346/WV</t>
  </si>
  <si>
    <t>MA6CC5CD4JT032126</t>
  </si>
  <si>
    <t>10354/WV</t>
  </si>
  <si>
    <t>4325/XV</t>
  </si>
  <si>
    <t>10355/WV</t>
  </si>
  <si>
    <t>MA6CB5CD0JT047614</t>
  </si>
  <si>
    <t>10364/WV</t>
  </si>
  <si>
    <t>4329/XV</t>
  </si>
  <si>
    <t>10365/WV</t>
  </si>
  <si>
    <t>4330/XV</t>
  </si>
  <si>
    <t>10366/WV</t>
  </si>
  <si>
    <t>MA6CC5CD2JT033162</t>
  </si>
  <si>
    <t>10371/WV</t>
  </si>
  <si>
    <t>4333/XV</t>
  </si>
  <si>
    <t>MA6CB5CD5JT037211</t>
  </si>
  <si>
    <t>10374/WV</t>
  </si>
  <si>
    <t>10379/WV</t>
  </si>
  <si>
    <t>4338/XV</t>
  </si>
  <si>
    <t>10382/WV</t>
  </si>
  <si>
    <t>MA6CB6CD9JT031076</t>
  </si>
  <si>
    <t>10386/WV</t>
  </si>
  <si>
    <t>MA6CB5CD0JT029954</t>
  </si>
  <si>
    <t>10394/WV</t>
  </si>
  <si>
    <t>MA6CB5CD2JT042897</t>
  </si>
  <si>
    <t>10395/WV</t>
  </si>
  <si>
    <t>MA6CB6CD3JT009008</t>
  </si>
  <si>
    <t>10398/WV</t>
  </si>
  <si>
    <t>MA6CB6CD6JT020858</t>
  </si>
  <si>
    <t>10400/WV</t>
  </si>
  <si>
    <t>4341/XV</t>
  </si>
  <si>
    <t>MA6CC6CDXJT035554</t>
  </si>
  <si>
    <t>10401/WV</t>
  </si>
  <si>
    <t>10402/WV</t>
  </si>
  <si>
    <t>MA6CB6CD8JT018268</t>
  </si>
  <si>
    <t>10409/WV</t>
  </si>
  <si>
    <t>4344/XV</t>
  </si>
  <si>
    <t>10411/WV</t>
  </si>
  <si>
    <t>4345/XV</t>
  </si>
  <si>
    <t>10412/WV</t>
  </si>
  <si>
    <t>4346/XV</t>
  </si>
  <si>
    <t>MA6CB6CD7JT021422</t>
  </si>
  <si>
    <t>10414/WV</t>
  </si>
  <si>
    <t>MA6CB5CD8JT044508</t>
  </si>
  <si>
    <t>10417/WV</t>
  </si>
  <si>
    <t>MA6CB5CD3JT042973</t>
  </si>
  <si>
    <t>10418/WV</t>
  </si>
  <si>
    <t>10419/WV</t>
  </si>
  <si>
    <t>4347/XV</t>
  </si>
  <si>
    <t>10420/WV</t>
  </si>
  <si>
    <t>4348/XV</t>
  </si>
  <si>
    <t>4350/XV</t>
  </si>
  <si>
    <t>10421/WV</t>
  </si>
  <si>
    <t>MA6CB5CD2JT042883</t>
  </si>
  <si>
    <t>10422/WV</t>
  </si>
  <si>
    <t>10423/WV</t>
  </si>
  <si>
    <t>MA6CB5CD8JT043780</t>
  </si>
  <si>
    <t>10424/WV</t>
  </si>
  <si>
    <t>MA6CB6CD4JT022382</t>
  </si>
  <si>
    <t>10427/WV</t>
  </si>
  <si>
    <t>4354/XV</t>
  </si>
  <si>
    <t>10430/WV</t>
  </si>
  <si>
    <t>4355/XV</t>
  </si>
  <si>
    <t>10431/WV</t>
  </si>
  <si>
    <t>MA6CB5CD7JT044886</t>
  </si>
  <si>
    <t>10432/WV</t>
  </si>
  <si>
    <t>MA6CC5CD2JT038989</t>
  </si>
  <si>
    <t>10434/WV</t>
  </si>
  <si>
    <t>4356/XV</t>
  </si>
  <si>
    <t>MA6CB6CD9JT031157</t>
  </si>
  <si>
    <t>10436/WV</t>
  </si>
  <si>
    <t>MA6CB5CD3JT044917</t>
  </si>
  <si>
    <t>10437/WV</t>
  </si>
  <si>
    <t>4351/XV</t>
  </si>
  <si>
    <t>MA6CA6CD1JT019118</t>
  </si>
  <si>
    <t>10443/WV</t>
  </si>
  <si>
    <t>MA6CA6CDXJT001930</t>
  </si>
  <si>
    <t>10457/WV</t>
  </si>
  <si>
    <t>MA6CA6CD8JT022839</t>
  </si>
  <si>
    <t>10458/WV</t>
  </si>
  <si>
    <t>MA6CA6CD6JT020233</t>
  </si>
  <si>
    <t>10459/WV</t>
  </si>
  <si>
    <t>MA6CA6CD8JT026308</t>
  </si>
  <si>
    <t>10460/WV</t>
  </si>
  <si>
    <t>MA6CB6CD1JT036790</t>
  </si>
  <si>
    <t>10462/WV</t>
  </si>
  <si>
    <t>MA6CA5CD5JT034828</t>
  </si>
  <si>
    <t>10467/WV</t>
  </si>
  <si>
    <t>MA6CB5CD3JT044903</t>
  </si>
  <si>
    <t>10469/WV</t>
  </si>
  <si>
    <t>MA6CA5CD1JT029612</t>
  </si>
  <si>
    <t>10477/WV</t>
  </si>
  <si>
    <t>4367/XV</t>
  </si>
  <si>
    <t>10478/WV</t>
  </si>
  <si>
    <t>4369/XV</t>
  </si>
  <si>
    <t>MA6CA5CD1JT026693</t>
  </si>
  <si>
    <t>10479/WV</t>
  </si>
  <si>
    <t>4370/XV</t>
  </si>
  <si>
    <t>MA6CB5CD4JT040620</t>
  </si>
  <si>
    <t>10480/WV</t>
  </si>
  <si>
    <t>MA6CB6CD7JT010839</t>
  </si>
  <si>
    <t>10481/WV</t>
  </si>
  <si>
    <t>4372/XV</t>
  </si>
  <si>
    <t>MA6CB5CD0JT025595</t>
  </si>
  <si>
    <t>10484/WV</t>
  </si>
  <si>
    <t>4373/XV</t>
  </si>
  <si>
    <t>10486/WV</t>
  </si>
  <si>
    <t>4376/XV</t>
  </si>
  <si>
    <t>10487/WV</t>
  </si>
  <si>
    <t>MA6CB5CD5JT040447</t>
  </si>
  <si>
    <t>10492/WV</t>
  </si>
  <si>
    <t>4380/XV</t>
  </si>
  <si>
    <t>10494/WV</t>
  </si>
  <si>
    <t>4381/XV</t>
  </si>
  <si>
    <t>10495/WV</t>
  </si>
  <si>
    <t>4383/XV</t>
  </si>
  <si>
    <t>10499/WV</t>
  </si>
  <si>
    <t>4384/XV</t>
  </si>
  <si>
    <t>10501/WV</t>
  </si>
  <si>
    <t>MA6CC5CD8JT038799</t>
  </si>
  <si>
    <t>10504/WV</t>
  </si>
  <si>
    <t>MA6CA5CD3JT046735</t>
  </si>
  <si>
    <t>10505/WV</t>
  </si>
  <si>
    <t>4387/XV</t>
  </si>
  <si>
    <t>4388/XV</t>
  </si>
  <si>
    <t>10506/WV</t>
  </si>
  <si>
    <t>MA6CB5CD2JT040499</t>
  </si>
  <si>
    <t>10507/WV</t>
  </si>
  <si>
    <t>MA6CB5CD6JT047620</t>
  </si>
  <si>
    <t>10509/WV</t>
  </si>
  <si>
    <t>10510/WV</t>
  </si>
  <si>
    <t>MA6CC5CD9JT039802</t>
  </si>
  <si>
    <t>10511/WV</t>
  </si>
  <si>
    <t>4391/XV</t>
  </si>
  <si>
    <t>MA6CB5CD7JT040448</t>
  </si>
  <si>
    <t>10520/WV</t>
  </si>
  <si>
    <t>4393/XV</t>
  </si>
  <si>
    <t>MA6CB5CD4JT040407</t>
  </si>
  <si>
    <t>10521/WV</t>
  </si>
  <si>
    <t>10525/WV</t>
  </si>
  <si>
    <t>4395/XV</t>
  </si>
  <si>
    <t>10533/WV</t>
  </si>
  <si>
    <t>MA6CB5CD4JT047633</t>
  </si>
  <si>
    <t>10541/WV</t>
  </si>
  <si>
    <t>MA6CC5CD3JT045644</t>
  </si>
  <si>
    <t>10543/WV</t>
  </si>
  <si>
    <t>MA6CB6CD2JT010098</t>
  </si>
  <si>
    <t>10545/WV</t>
  </si>
  <si>
    <t>MA6CB5CD9JT040239</t>
  </si>
  <si>
    <t>10548/WV</t>
  </si>
  <si>
    <t>10552/WV</t>
  </si>
  <si>
    <t>MA6CC5CD6JT037456</t>
  </si>
  <si>
    <t>10553/WV</t>
  </si>
  <si>
    <t>MA6CC5CD7JT039801</t>
  </si>
  <si>
    <t>10555/WV</t>
  </si>
  <si>
    <t>MA6CB5CD6JT047441</t>
  </si>
  <si>
    <t>10557/WV</t>
  </si>
  <si>
    <t>LSGKB54H3JV027069</t>
  </si>
  <si>
    <t>10367/WV</t>
  </si>
  <si>
    <t>10399/WV</t>
  </si>
  <si>
    <t>LSGKB52H7JV020998</t>
  </si>
  <si>
    <t>10415/WV</t>
  </si>
  <si>
    <t>LSGKB54H9JV018683</t>
  </si>
  <si>
    <t>10446/WV</t>
  </si>
  <si>
    <t>LSGKB54H0JV026378</t>
  </si>
  <si>
    <t>10526/WV</t>
  </si>
  <si>
    <t>4394/XV</t>
  </si>
  <si>
    <t>10527/WV</t>
  </si>
  <si>
    <t>1GNER8KW1JJ149497</t>
  </si>
  <si>
    <t>10547/WV</t>
  </si>
  <si>
    <t>93CCL80C8JB131685</t>
  </si>
  <si>
    <t>10329/WV</t>
  </si>
  <si>
    <t>93CCL80C8JB143898</t>
  </si>
  <si>
    <t>10390/WV</t>
  </si>
  <si>
    <t>4340/XV</t>
  </si>
  <si>
    <t>10393/WV</t>
  </si>
  <si>
    <t>4374/XV</t>
  </si>
  <si>
    <t>10489/WV</t>
  </si>
  <si>
    <t>4390/XV</t>
  </si>
  <si>
    <t>10522/WV</t>
  </si>
  <si>
    <t>4315/XV</t>
  </si>
  <si>
    <t>10317/WV</t>
  </si>
  <si>
    <t>1GCGT9EN2J1145728</t>
  </si>
  <si>
    <t>10321/WV</t>
  </si>
  <si>
    <t>1GCGT9EN1J1100490</t>
  </si>
  <si>
    <t>10341/WV</t>
  </si>
  <si>
    <t>4327/XV</t>
  </si>
  <si>
    <t>1GCGS9EA3H1296474</t>
  </si>
  <si>
    <t>10368/WV</t>
  </si>
  <si>
    <t>1GCGT9ENXJ1100357</t>
  </si>
  <si>
    <t>10375/WV</t>
  </si>
  <si>
    <t>1GCGT9EN6J1101523</t>
  </si>
  <si>
    <t>10389/WV</t>
  </si>
  <si>
    <t>4368/XV</t>
  </si>
  <si>
    <t>10497/WV</t>
  </si>
  <si>
    <t>4382/XV</t>
  </si>
  <si>
    <t>10498/WV</t>
  </si>
  <si>
    <t>4392/XV</t>
  </si>
  <si>
    <t>10550/WV</t>
  </si>
  <si>
    <t>4400/XV</t>
  </si>
  <si>
    <t>10551/WV</t>
  </si>
  <si>
    <t>4332/XV</t>
  </si>
  <si>
    <t>10428/WV</t>
  </si>
  <si>
    <t>4353/XV</t>
  </si>
  <si>
    <t>10429/WV</t>
  </si>
  <si>
    <t>1GCRC9EC2JZ147083</t>
  </si>
  <si>
    <t>10452/WV</t>
  </si>
  <si>
    <t>3GB3C9CG3JG231655</t>
  </si>
  <si>
    <t>10542/WV</t>
  </si>
  <si>
    <t>1GNSK7KC3JR131253</t>
  </si>
  <si>
    <t>10333/WV</t>
  </si>
  <si>
    <t>1GNSC8EC9JR135791</t>
  </si>
  <si>
    <t>10319/WV</t>
  </si>
  <si>
    <t>4316/XV</t>
  </si>
  <si>
    <t>10320/WV</t>
  </si>
  <si>
    <t>1GNSK8KC4JR115522</t>
  </si>
  <si>
    <t>10344/WV</t>
  </si>
  <si>
    <t>4375/XV</t>
  </si>
  <si>
    <t>4319/XV</t>
  </si>
  <si>
    <t>10330/WV</t>
  </si>
  <si>
    <t>4322/XV</t>
  </si>
  <si>
    <t>10340/WV</t>
  </si>
  <si>
    <t>3GNAX9EV1JS541519</t>
  </si>
  <si>
    <t>10352/WV</t>
  </si>
  <si>
    <t>4324/XV</t>
  </si>
  <si>
    <t>10353/WV</t>
  </si>
  <si>
    <t>4326/XV</t>
  </si>
  <si>
    <t>10360/WV</t>
  </si>
  <si>
    <t>1673-NCRE</t>
  </si>
  <si>
    <t>3GNAX9EV5JS500309</t>
  </si>
  <si>
    <t>10476/WV</t>
  </si>
  <si>
    <t>4371/XV</t>
  </si>
  <si>
    <t>3GNAX9EV3JS541179</t>
  </si>
  <si>
    <t>10482/WV</t>
  </si>
  <si>
    <t>10488/WV</t>
  </si>
  <si>
    <t>4377/XV</t>
  </si>
  <si>
    <t>4379/XV</t>
  </si>
  <si>
    <t>10491/WV</t>
  </si>
  <si>
    <t>3GNAX9EV2JS502308</t>
  </si>
  <si>
    <t>10493/WV</t>
  </si>
  <si>
    <t>4389/XV</t>
  </si>
  <si>
    <t>10519/WV</t>
  </si>
  <si>
    <t>3G1TB5CF2JL207734</t>
  </si>
  <si>
    <t>10304/WV</t>
  </si>
  <si>
    <t>3G1TA5CF8JL133593</t>
  </si>
  <si>
    <t>10306/WV</t>
  </si>
  <si>
    <t>4312/XV</t>
  </si>
  <si>
    <t>3G1TB5CF3JL190913</t>
  </si>
  <si>
    <t>10308/WV</t>
  </si>
  <si>
    <t>4313/XV</t>
  </si>
  <si>
    <t>10313/WV</t>
  </si>
  <si>
    <t>3G1TB5CF0JL194465</t>
  </si>
  <si>
    <t>10315/WV</t>
  </si>
  <si>
    <t>4318/XV</t>
  </si>
  <si>
    <t>3G1TB5CFXJL194019</t>
  </si>
  <si>
    <t>10332/WV</t>
  </si>
  <si>
    <t>3G1TB5CF5JL210739</t>
  </si>
  <si>
    <t>10362/WV</t>
  </si>
  <si>
    <t>4334/XV</t>
  </si>
  <si>
    <t>10378/WV</t>
  </si>
  <si>
    <t>4337/XV</t>
  </si>
  <si>
    <t>3G1TB5CF5JL200860</t>
  </si>
  <si>
    <t>10381/WV</t>
  </si>
  <si>
    <t>3G1TB5CF3JL197392</t>
  </si>
  <si>
    <t>10384/WV</t>
  </si>
  <si>
    <t>3G1TB5CF3JL199949</t>
  </si>
  <si>
    <t>10385/WV</t>
  </si>
  <si>
    <t>3G1TB5CF6JL202083</t>
  </si>
  <si>
    <t>10403/WV</t>
  </si>
  <si>
    <t>10404/WV</t>
  </si>
  <si>
    <t>4342/XV</t>
  </si>
  <si>
    <t>10408/WV</t>
  </si>
  <si>
    <t>3G1TB5CFXJL199530</t>
  </si>
  <si>
    <t>10413/WV</t>
  </si>
  <si>
    <t>3G1TB5CF6JL220308</t>
  </si>
  <si>
    <t>10435/WV</t>
  </si>
  <si>
    <t>4357/XV</t>
  </si>
  <si>
    <t>3G1TB5CF6JL220485</t>
  </si>
  <si>
    <t>10441/WV</t>
  </si>
  <si>
    <t>4358/XV</t>
  </si>
  <si>
    <t>4359/XV</t>
  </si>
  <si>
    <t>10442/WV</t>
  </si>
  <si>
    <t>10444/WV</t>
  </si>
  <si>
    <t>10445/WV</t>
  </si>
  <si>
    <t>4362/XV</t>
  </si>
  <si>
    <t>3G1TB5CF7JL217899</t>
  </si>
  <si>
    <t>10454/WV</t>
  </si>
  <si>
    <t>10456/WV</t>
  </si>
  <si>
    <t>3G1TB5CF1JL220541</t>
  </si>
  <si>
    <t>10470/WV</t>
  </si>
  <si>
    <t>3G1TB5CF7JL209415</t>
  </si>
  <si>
    <t>10508/WV</t>
  </si>
  <si>
    <t>10513/WV</t>
  </si>
  <si>
    <t>4398/XV</t>
  </si>
  <si>
    <t>10536/WV</t>
  </si>
  <si>
    <t>3G1J85CC8HS613691</t>
  </si>
  <si>
    <t>10310/WV</t>
  </si>
  <si>
    <t>4314/XV</t>
  </si>
  <si>
    <t>3G1J85CC7HS617036</t>
  </si>
  <si>
    <t>10312/WV</t>
  </si>
  <si>
    <t>4321/XV</t>
  </si>
  <si>
    <t>10336/WV</t>
  </si>
  <si>
    <t>3G1J85CC5HS610456</t>
  </si>
  <si>
    <t>10351/WV</t>
  </si>
  <si>
    <t>3G1J85CC4HS612666</t>
  </si>
  <si>
    <t>10383/WV</t>
  </si>
  <si>
    <t>4339/XV</t>
  </si>
  <si>
    <t>3G1J86CC3HS584896</t>
  </si>
  <si>
    <t>10396/WV</t>
  </si>
  <si>
    <t>10406/WV</t>
  </si>
  <si>
    <t>4349/XV</t>
  </si>
  <si>
    <t>10433/WV</t>
  </si>
  <si>
    <t>10453/WV</t>
  </si>
  <si>
    <t>3G1J85CC3HS615056</t>
  </si>
  <si>
    <t>10461/WV</t>
  </si>
  <si>
    <t>4363/XV</t>
  </si>
  <si>
    <t>4365/XV</t>
  </si>
  <si>
    <t>4366/XV</t>
  </si>
  <si>
    <t>10485/WV</t>
  </si>
  <si>
    <t>4378/XV</t>
  </si>
  <si>
    <t>10490/WV</t>
  </si>
  <si>
    <t>3G1J85CC0HS619551</t>
  </si>
  <si>
    <t>10496/WV</t>
  </si>
  <si>
    <t>4386/XV</t>
  </si>
  <si>
    <t>3G1J85CC1HS619557</t>
  </si>
  <si>
    <t>10517/WV</t>
  </si>
  <si>
    <t>10523/WV</t>
  </si>
  <si>
    <t>3G1J85CC8HS615540</t>
  </si>
  <si>
    <t>10528/WV</t>
  </si>
  <si>
    <t>4399/XV</t>
  </si>
  <si>
    <t>10537/WV</t>
  </si>
  <si>
    <t>3G1J85DC9HS606795</t>
  </si>
  <si>
    <t>10546/WV</t>
  </si>
  <si>
    <t>3G1J85CC8HS620575</t>
  </si>
  <si>
    <t>10554/WV</t>
  </si>
  <si>
    <t>3GCUK9EJ5JG160115</t>
  </si>
  <si>
    <t>10448/WV</t>
  </si>
  <si>
    <t>4360/XV</t>
  </si>
  <si>
    <t>10449/WV</t>
  </si>
  <si>
    <t>10451/WV</t>
  </si>
  <si>
    <t>4361/XV</t>
  </si>
  <si>
    <t>1GCNC9EC8HZ291777</t>
  </si>
  <si>
    <t>10556/WV</t>
  </si>
  <si>
    <t>KL8CM6CA0JC404062</t>
  </si>
  <si>
    <t>10307/WV</t>
  </si>
  <si>
    <t>KL8CM6CA4JC406591</t>
  </si>
  <si>
    <t>10350/WV</t>
  </si>
  <si>
    <t>10369/WV</t>
  </si>
  <si>
    <t>4331/XV</t>
  </si>
  <si>
    <t>10370/WV</t>
  </si>
  <si>
    <t>10397/WV</t>
  </si>
  <si>
    <t>KL8CJ6CA7JC401510</t>
  </si>
  <si>
    <t>10416/WV</t>
  </si>
  <si>
    <t>KL8CM6CA7JC406536</t>
  </si>
  <si>
    <t>10425/WV</t>
  </si>
  <si>
    <t>4352/XV</t>
  </si>
  <si>
    <t>10426/WV</t>
  </si>
  <si>
    <t>KL8CJ6CA0JC402501</t>
  </si>
  <si>
    <t>10440/WV</t>
  </si>
  <si>
    <t>KL8CJ6CA8JC402441</t>
  </si>
  <si>
    <t>10483/WV</t>
  </si>
  <si>
    <t>4385/XV</t>
  </si>
  <si>
    <t>KL8CM6CAXJC417207</t>
  </si>
  <si>
    <t>10512/WV</t>
  </si>
  <si>
    <t>KL8CM6CA9JC423273</t>
  </si>
  <si>
    <t>10524/WV</t>
  </si>
  <si>
    <t>4396/XV</t>
  </si>
  <si>
    <t>10534/WV</t>
  </si>
  <si>
    <t>4397/XV</t>
  </si>
  <si>
    <t>10535/WV</t>
  </si>
  <si>
    <t>KL8CM6CA2JC424975</t>
  </si>
  <si>
    <t>10544/WV</t>
  </si>
  <si>
    <t>3GNCJ7CE7HL267314</t>
  </si>
  <si>
    <t>10303/WV</t>
  </si>
  <si>
    <t>4311/XV</t>
  </si>
  <si>
    <t>10305/WV</t>
  </si>
  <si>
    <t>3GNCJ7CE9HL262213</t>
  </si>
  <si>
    <t>10316/WV</t>
  </si>
  <si>
    <t>3GNCJ7CE2HL267799</t>
  </si>
  <si>
    <t>10325/WV</t>
  </si>
  <si>
    <t>3GNCJ7CE1HL213975</t>
  </si>
  <si>
    <t>10331/WV</t>
  </si>
  <si>
    <t>3GNCJ7EE8JL205777</t>
  </si>
  <si>
    <t>10342/WV</t>
  </si>
  <si>
    <t>3GNCJ7CE1HL265509</t>
  </si>
  <si>
    <t>10349/WV</t>
  </si>
  <si>
    <t>3GNCJ7CE5HL262659</t>
  </si>
  <si>
    <t>10387/WV</t>
  </si>
  <si>
    <t>3GNDJ7CE1JL187310</t>
  </si>
  <si>
    <t>10391/WV</t>
  </si>
  <si>
    <t>4343/XV</t>
  </si>
  <si>
    <t>10405/WV</t>
  </si>
  <si>
    <t>3GNCJ7CE6HL277543</t>
  </si>
  <si>
    <t>10447/WV</t>
  </si>
  <si>
    <t>3GNCJ7CE7JL168532</t>
  </si>
  <si>
    <t>10450/WV</t>
  </si>
  <si>
    <t>3GNCJ7CE9HL267802</t>
  </si>
  <si>
    <t>10455/WV</t>
  </si>
  <si>
    <t>4364/XV</t>
  </si>
  <si>
    <t>10468/WV</t>
  </si>
  <si>
    <t>3GNCJ7CE4HL268131</t>
  </si>
  <si>
    <t>10500/WV</t>
  </si>
  <si>
    <t>3GNCJ7CE4HL265598</t>
  </si>
  <si>
    <t>10518/WV</t>
  </si>
  <si>
    <t>3GNCJ7EE4JL154178</t>
  </si>
  <si>
    <t>10558/WV</t>
  </si>
  <si>
    <t>3G1B85EMXJS521000</t>
  </si>
  <si>
    <t>10514/WV</t>
  </si>
  <si>
    <t>MA6CB5CD7JT036030</t>
  </si>
  <si>
    <t>10309/WV</t>
  </si>
  <si>
    <t>MA6CA6CD5JT012608</t>
  </si>
  <si>
    <t>10314/WV</t>
  </si>
  <si>
    <t>MA6CA5CD2JT035855</t>
  </si>
  <si>
    <t>10323/WV</t>
  </si>
  <si>
    <t>MA6CC6CD1JT026404</t>
  </si>
  <si>
    <t>10324/WV</t>
  </si>
  <si>
    <t>10357/WV</t>
  </si>
  <si>
    <t>4328/XV</t>
  </si>
  <si>
    <t>10363/WV</t>
  </si>
  <si>
    <t>MA6CB5CD7JT025948</t>
  </si>
  <si>
    <t>10377/WV</t>
  </si>
  <si>
    <t>MA6CC5CD4JT033163</t>
  </si>
  <si>
    <t>10407/WV</t>
  </si>
  <si>
    <t>MA6CC5CD9JT047821</t>
  </si>
  <si>
    <t>10438/WV</t>
  </si>
  <si>
    <t>MA6CB5CD4JT042738</t>
  </si>
  <si>
    <t>10439/WV</t>
  </si>
  <si>
    <t>10474/WV</t>
  </si>
  <si>
    <t>MA6CA5CD4JT035825</t>
  </si>
  <si>
    <t>10475/WV</t>
  </si>
  <si>
    <t>10515/WV</t>
  </si>
  <si>
    <t>10532/WV</t>
  </si>
  <si>
    <t>MA6CB6CD2JT022381</t>
  </si>
  <si>
    <t>10538/WV</t>
  </si>
  <si>
    <t>MA6CB5CD7JT040336</t>
  </si>
  <si>
    <t>10539/WV</t>
  </si>
  <si>
    <t>LSGKB54H6JV022514</t>
  </si>
  <si>
    <t>10334/WV</t>
  </si>
  <si>
    <t>LSGKB54HXJV020815</t>
  </si>
  <si>
    <t>10531/WV</t>
  </si>
  <si>
    <t>93CCM80C6JB146148</t>
  </si>
  <si>
    <t>10318/WV</t>
  </si>
  <si>
    <t>10339/WV</t>
  </si>
  <si>
    <t>93CCL80C5JB128663</t>
  </si>
  <si>
    <t>10410/WV</t>
  </si>
  <si>
    <t>93CCM80C9JB144202</t>
  </si>
  <si>
    <t>10471/WV</t>
  </si>
  <si>
    <t>93CCL80C7JB128275</t>
  </si>
  <si>
    <t>10516/WV</t>
  </si>
  <si>
    <t>1GCGT9EN6J1146090</t>
  </si>
  <si>
    <t>10502/WV</t>
  </si>
  <si>
    <t>1GNSC7KC5JR156703</t>
  </si>
  <si>
    <t>10348/WV</t>
  </si>
  <si>
    <t>1GNSC7KC5HR143623</t>
  </si>
  <si>
    <t>10380/WV</t>
  </si>
  <si>
    <t>93C144VG5HC442357</t>
  </si>
  <si>
    <t>10345/WV</t>
  </si>
  <si>
    <t>3GNAX9EV0JS509533</t>
  </si>
  <si>
    <t>10465/WV</t>
  </si>
  <si>
    <t>3G1TA5CFXJL187719</t>
  </si>
  <si>
    <t>10311/WV</t>
  </si>
  <si>
    <t>3G1TA5CF0JL188152</t>
  </si>
  <si>
    <t>10337/WV</t>
  </si>
  <si>
    <t>3G1TC5CF6JL180003</t>
  </si>
  <si>
    <t>10338/WV</t>
  </si>
  <si>
    <t>3G1TB5CF0JL125484</t>
  </si>
  <si>
    <t>10343/WV</t>
  </si>
  <si>
    <t>3G1TC5CF9JL194221</t>
  </si>
  <si>
    <t>10347/WV</t>
  </si>
  <si>
    <t>3G1TB5CF6JL126963</t>
  </si>
  <si>
    <t>10356/WV</t>
  </si>
  <si>
    <t>3G1TB5CF8JL194178</t>
  </si>
  <si>
    <t>10359/WV</t>
  </si>
  <si>
    <t>3G1TA5CF6JL198460</t>
  </si>
  <si>
    <t>10361/WV</t>
  </si>
  <si>
    <t>3G1TB5CF8JL194794</t>
  </si>
  <si>
    <t>10376/WV</t>
  </si>
  <si>
    <t>3G1TB5CF0JL216920</t>
  </si>
  <si>
    <t>10466/WV</t>
  </si>
  <si>
    <t>3G1TA5CF5JL193461</t>
  </si>
  <si>
    <t>10472/WV</t>
  </si>
  <si>
    <t>3G1TB5CF9JL126200</t>
  </si>
  <si>
    <t>10473/WV</t>
  </si>
  <si>
    <t>10503/WV</t>
  </si>
  <si>
    <t>10358/WV</t>
  </si>
  <si>
    <t>1GCNC9EC5HZ310690</t>
  </si>
  <si>
    <t>10388/WV</t>
  </si>
  <si>
    <t>3GCUK9EJ3JG165426</t>
  </si>
  <si>
    <t>10392/WV</t>
  </si>
  <si>
    <t>KL8CJ6CA6JC402373</t>
  </si>
  <si>
    <t>10322/WV</t>
  </si>
  <si>
    <t>KL8CM6CA1JC425051</t>
  </si>
  <si>
    <t>10530/WV</t>
  </si>
  <si>
    <t>3GNCJ7EE2JL214894</t>
  </si>
  <si>
    <t>10463/WV</t>
  </si>
  <si>
    <t>3GNCJ7EE0JL190904</t>
  </si>
  <si>
    <t>10464/WV</t>
  </si>
  <si>
    <t>3GNCJ7EE9JL189265</t>
  </si>
  <si>
    <t>10529/WV</t>
  </si>
  <si>
    <t>3GNCJ7EE3JL221529</t>
  </si>
  <si>
    <t>10549/WV</t>
  </si>
  <si>
    <t>2793/XE</t>
  </si>
  <si>
    <t>2461/WE</t>
  </si>
  <si>
    <t>2794/XE</t>
  </si>
  <si>
    <t>1644-NCRE</t>
  </si>
  <si>
    <t>2795/XE</t>
  </si>
  <si>
    <t>1645-NCRE</t>
  </si>
  <si>
    <t>2462/WE</t>
  </si>
  <si>
    <t>2796/XE</t>
  </si>
  <si>
    <t>1646-NCRE</t>
  </si>
  <si>
    <t>1648-NCRE</t>
  </si>
  <si>
    <t>2797/XE</t>
  </si>
  <si>
    <t>1649-NCRE</t>
  </si>
  <si>
    <t>1650-NCRE</t>
  </si>
  <si>
    <t>2799/XE</t>
  </si>
  <si>
    <t>1652-NCRE</t>
  </si>
  <si>
    <t>2800/XE</t>
  </si>
  <si>
    <t>2801/XE</t>
  </si>
  <si>
    <t>1653-NCRE</t>
  </si>
  <si>
    <t>2466/WE</t>
  </si>
  <si>
    <t>2803/XE</t>
  </si>
  <si>
    <t>2804/XE</t>
  </si>
  <si>
    <t>1654-NCRE</t>
  </si>
  <si>
    <t>2805/XE</t>
  </si>
  <si>
    <t>1658-NCRE</t>
  </si>
  <si>
    <t>1665-NCRE</t>
  </si>
  <si>
    <t>1666-NCRE</t>
  </si>
  <si>
    <t>2806/XE</t>
  </si>
  <si>
    <t>1668-NCRE</t>
  </si>
  <si>
    <t>2468/WE</t>
  </si>
  <si>
    <t>2808/XE</t>
  </si>
  <si>
    <t>1669-NCRE</t>
  </si>
  <si>
    <t>1670-NCRE</t>
  </si>
  <si>
    <t>1671-NCRE</t>
  </si>
  <si>
    <t>1672-NCRE</t>
  </si>
  <si>
    <t>1674-NCRE</t>
  </si>
  <si>
    <t>1675-NCRE</t>
  </si>
  <si>
    <t>1682-NCRE</t>
  </si>
  <si>
    <t>1685-NCRE</t>
  </si>
  <si>
    <t>1686-NCRE</t>
  </si>
  <si>
    <t>1687-NCRE</t>
  </si>
  <si>
    <t>1688-NCRE</t>
  </si>
  <si>
    <t>1689-NCRE</t>
  </si>
  <si>
    <t>1690-NCRE</t>
  </si>
  <si>
    <t>1691-NCRE</t>
  </si>
  <si>
    <t>1692-NCRE</t>
  </si>
  <si>
    <t>2478/WE</t>
  </si>
  <si>
    <t>1693-NCRE</t>
  </si>
  <si>
    <t>1694-NCRE</t>
  </si>
  <si>
    <t>1695-NCRE</t>
  </si>
  <si>
    <t>1696-NCRE</t>
  </si>
  <si>
    <t>1697-NCRE</t>
  </si>
  <si>
    <t>1698-NCRE</t>
  </si>
  <si>
    <t>1699-NCRE</t>
  </si>
  <si>
    <t>1700-NCRE</t>
  </si>
  <si>
    <t>1701-NCRE</t>
  </si>
  <si>
    <t>1702-NCRE</t>
  </si>
  <si>
    <t>2484/WE</t>
  </si>
  <si>
    <t>1704-NCRE</t>
  </si>
  <si>
    <t>1705-NCRE</t>
  </si>
  <si>
    <t>1707-NCRE</t>
  </si>
  <si>
    <t>1708-NCRE</t>
  </si>
  <si>
    <t>1709-NCRE</t>
  </si>
  <si>
    <t>2488/WE</t>
  </si>
  <si>
    <t>1710-NCRE</t>
  </si>
  <si>
    <t>1711-NCRE</t>
  </si>
  <si>
    <t>1712-NCRE</t>
  </si>
  <si>
    <t>1713-NCRE</t>
  </si>
  <si>
    <t>1714-NCRE</t>
  </si>
  <si>
    <t>1715-NCRE</t>
  </si>
  <si>
    <t>1718-NCRE</t>
  </si>
  <si>
    <t>1719-NCRE</t>
  </si>
  <si>
    <t>1720-NCRE</t>
  </si>
  <si>
    <t>1721-NCRE</t>
  </si>
  <si>
    <t>1722-NCRE</t>
  </si>
  <si>
    <t>1724-NCRE</t>
  </si>
  <si>
    <t>1725-NCRE</t>
  </si>
  <si>
    <t>1727-NCRE</t>
  </si>
  <si>
    <t>1728-NCRE</t>
  </si>
  <si>
    <t>2493/WE</t>
  </si>
  <si>
    <t>1731-NCRE</t>
  </si>
  <si>
    <t>1732-NCRE</t>
  </si>
  <si>
    <t>1733-NCRE</t>
  </si>
  <si>
    <t>1734-NCRE</t>
  </si>
  <si>
    <t>1735-NCRE</t>
  </si>
  <si>
    <t>1736-NCRE</t>
  </si>
  <si>
    <t>1737-NCRE</t>
  </si>
  <si>
    <t>1738-NCRE</t>
  </si>
  <si>
    <t>1739-NCRE</t>
  </si>
  <si>
    <t>1740-NCRE</t>
  </si>
  <si>
    <t>1741-NCRE</t>
  </si>
  <si>
    <t>1742-NCRE</t>
  </si>
  <si>
    <t>1743-NCRE</t>
  </si>
  <si>
    <t>1744-NCRE</t>
  </si>
  <si>
    <t>1745-NCRE</t>
  </si>
  <si>
    <t>1749-NCRE</t>
  </si>
  <si>
    <t>1750-NCRE</t>
  </si>
  <si>
    <t>1751-NCRE</t>
  </si>
  <si>
    <t>1752-NCRE</t>
  </si>
  <si>
    <t>1753-NCRE</t>
  </si>
  <si>
    <t>1758-NCRE</t>
  </si>
  <si>
    <t>1760-NCRE</t>
  </si>
  <si>
    <t>1761-NCRE</t>
  </si>
  <si>
    <t>1762-NCRE</t>
  </si>
  <si>
    <t>1763-NCRE</t>
  </si>
  <si>
    <t>1655-NCRE</t>
  </si>
  <si>
    <t>1656-NCRE</t>
  </si>
  <si>
    <t>1657-NCRE</t>
  </si>
  <si>
    <t>1729-NCRE</t>
  </si>
  <si>
    <t>1730-NCRE</t>
  </si>
  <si>
    <t>1747-NCRE</t>
  </si>
  <si>
    <t>1748-NCRE</t>
  </si>
  <si>
    <t>1755-NCRE</t>
  </si>
  <si>
    <t>1756-NCRE</t>
  </si>
  <si>
    <t>1757-NCRE</t>
  </si>
  <si>
    <t>2463/WE</t>
  </si>
  <si>
    <t>2464/WE</t>
  </si>
  <si>
    <t>2798/XE</t>
  </si>
  <si>
    <t>2465/WE</t>
  </si>
  <si>
    <t>2802/XE</t>
  </si>
  <si>
    <t>2467/WE</t>
  </si>
  <si>
    <t>2759-NWD</t>
  </si>
  <si>
    <t>2760-NWD</t>
  </si>
  <si>
    <t>2469/WE</t>
  </si>
  <si>
    <t>10372/WV</t>
  </si>
  <si>
    <t>10373/WV</t>
  </si>
  <si>
    <t>2470/WE</t>
  </si>
  <si>
    <t>2471/WE</t>
  </si>
  <si>
    <t>2809/XE</t>
  </si>
  <si>
    <t>4335/XV</t>
  </si>
  <si>
    <t>2472/WE</t>
  </si>
  <si>
    <t>4336/XV</t>
  </si>
  <si>
    <t>2473/WE</t>
  </si>
  <si>
    <t>2474/WE</t>
  </si>
  <si>
    <t>2475/WE</t>
  </si>
  <si>
    <t>2810/XE</t>
  </si>
  <si>
    <t>2476/WE</t>
  </si>
  <si>
    <t>2477/WE</t>
  </si>
  <si>
    <t>2479/WE</t>
  </si>
  <si>
    <t>2480/WE</t>
  </si>
  <si>
    <t>2481/WE</t>
  </si>
  <si>
    <t>2482/WE</t>
  </si>
  <si>
    <t>2483/WE</t>
  </si>
  <si>
    <t>2811/XE</t>
  </si>
  <si>
    <t>2485/WE</t>
  </si>
  <si>
    <t>2486/WE</t>
  </si>
  <si>
    <t>2812/XE</t>
  </si>
  <si>
    <t>2487/WE</t>
  </si>
  <si>
    <t>2489/WE</t>
  </si>
  <si>
    <t>2490/WE</t>
  </si>
  <si>
    <t>2813/XE</t>
  </si>
  <si>
    <t>2491/WE</t>
  </si>
  <si>
    <t>2814/XE</t>
  </si>
  <si>
    <t>2492/WE</t>
  </si>
  <si>
    <t>2815/XE</t>
  </si>
  <si>
    <t>2494/WE</t>
  </si>
  <si>
    <t>2495/WE</t>
  </si>
  <si>
    <t>2496/WE</t>
  </si>
  <si>
    <t>2816/XE</t>
  </si>
  <si>
    <t>2498/WE</t>
  </si>
  <si>
    <t>2499/WE</t>
  </si>
  <si>
    <t>2817/XE</t>
  </si>
  <si>
    <t>2500/WE</t>
  </si>
  <si>
    <t>2818/XE</t>
  </si>
  <si>
    <t>691/XO</t>
  </si>
  <si>
    <t>1507/WO</t>
  </si>
  <si>
    <t>692/XO</t>
  </si>
  <si>
    <t>1508/WO</t>
  </si>
  <si>
    <t>693/XO</t>
  </si>
  <si>
    <t>1509/WO</t>
  </si>
  <si>
    <t>694/XO</t>
  </si>
  <si>
    <t>695/XO</t>
  </si>
  <si>
    <t>1510/WO</t>
  </si>
  <si>
    <t>696/XO</t>
  </si>
  <si>
    <t>1511/WO</t>
  </si>
  <si>
    <t>1512/WO</t>
  </si>
  <si>
    <t>697/XO</t>
  </si>
  <si>
    <t>1513/WO</t>
  </si>
  <si>
    <t>1514/WO</t>
  </si>
  <si>
    <t>698/XO</t>
  </si>
  <si>
    <t>1515/WO</t>
  </si>
  <si>
    <t>699/XO</t>
  </si>
  <si>
    <t>700/XO</t>
  </si>
  <si>
    <t>701/XO</t>
  </si>
  <si>
    <t>1516/WO</t>
  </si>
  <si>
    <t>702/XO</t>
  </si>
  <si>
    <t>1517/WO</t>
  </si>
  <si>
    <t>703/XO</t>
  </si>
  <si>
    <t>1518/WO</t>
  </si>
  <si>
    <t>704/XO</t>
  </si>
  <si>
    <t>1519/WO</t>
  </si>
  <si>
    <t>705/XO</t>
  </si>
  <si>
    <t>1520/WO</t>
  </si>
  <si>
    <t>706/XO</t>
  </si>
  <si>
    <t>1521/WO</t>
  </si>
  <si>
    <t>1522/WO</t>
  </si>
  <si>
    <t>1523/WO</t>
  </si>
  <si>
    <t>1524/WO</t>
  </si>
  <si>
    <t>707/XO</t>
  </si>
  <si>
    <t>1525/WO</t>
  </si>
  <si>
    <t>1526/WO</t>
  </si>
  <si>
    <t>1527/WO</t>
  </si>
  <si>
    <t>708/XO</t>
  </si>
  <si>
    <t>1528/WO</t>
  </si>
  <si>
    <t>1529/WO</t>
  </si>
  <si>
    <t>1530/WO</t>
  </si>
  <si>
    <t>709/XO</t>
  </si>
  <si>
    <t>1531/WO</t>
  </si>
  <si>
    <t>1532/WO</t>
  </si>
  <si>
    <t>710/XO</t>
  </si>
  <si>
    <t>1533/WO</t>
  </si>
  <si>
    <t>711/XO</t>
  </si>
  <si>
    <t>1534/WO</t>
  </si>
  <si>
    <t>712/XO</t>
  </si>
  <si>
    <t>1535/WO</t>
  </si>
  <si>
    <t>1536/WO</t>
  </si>
  <si>
    <t>1537/WO</t>
  </si>
  <si>
    <t>713/XO</t>
  </si>
  <si>
    <t>1538/WO</t>
  </si>
  <si>
    <t>1539/WO</t>
  </si>
  <si>
    <t>1540/WO</t>
  </si>
  <si>
    <t>1541/WO</t>
  </si>
  <si>
    <t>714/XO</t>
  </si>
  <si>
    <t>1542/WO</t>
  </si>
  <si>
    <t>1543/WO</t>
  </si>
  <si>
    <t>715/XO</t>
  </si>
  <si>
    <t>1544/WO</t>
  </si>
  <si>
    <t>716/XO</t>
  </si>
  <si>
    <t>1545/WO</t>
  </si>
  <si>
    <t>717/XO</t>
  </si>
  <si>
    <t>1546/WO</t>
  </si>
  <si>
    <t>718/XO</t>
  </si>
  <si>
    <t>1547/WO</t>
  </si>
  <si>
    <t>719/XO</t>
  </si>
  <si>
    <t>1548/WO</t>
  </si>
  <si>
    <t>720/XO</t>
  </si>
  <si>
    <t>1549/WO</t>
  </si>
  <si>
    <t>1550/WO</t>
  </si>
  <si>
    <t>721/XO</t>
  </si>
  <si>
    <t>1551/WO</t>
  </si>
  <si>
    <t>1552/WO</t>
  </si>
  <si>
    <t>1553/WO</t>
  </si>
  <si>
    <t>1554/WO</t>
  </si>
  <si>
    <t>1637-NCRE</t>
  </si>
  <si>
    <t>Auxiliar Ventas Diciembre 2017</t>
  </si>
  <si>
    <t>3G1B85DM6JS520296</t>
  </si>
  <si>
    <t>10637/WV</t>
  </si>
  <si>
    <t>Descripción :MALIBU</t>
  </si>
  <si>
    <t>1G1Z95SX1HF115227</t>
  </si>
  <si>
    <t>10586/WV</t>
  </si>
  <si>
    <t>4425/XV</t>
  </si>
  <si>
    <t>1G1Z95SX5HF115005</t>
  </si>
  <si>
    <t>10631/WV</t>
  </si>
  <si>
    <t>4431/XV</t>
  </si>
  <si>
    <t>10655/WV</t>
  </si>
  <si>
    <t>10562/WV</t>
  </si>
  <si>
    <t>4401/XV</t>
  </si>
  <si>
    <t>10567/WV</t>
  </si>
  <si>
    <t>4405/XV</t>
  </si>
  <si>
    <t>10568/WV</t>
  </si>
  <si>
    <t>4411/XV</t>
  </si>
  <si>
    <t>MA6CB6CD5JT018583</t>
  </si>
  <si>
    <t>10579/WV</t>
  </si>
  <si>
    <t>MA6CA5CD3JT039333</t>
  </si>
  <si>
    <t>10587/WV</t>
  </si>
  <si>
    <t>MA6CB6CD1JT033906</t>
  </si>
  <si>
    <t>10588/WV</t>
  </si>
  <si>
    <t>MA6CA6CD4JT026306</t>
  </si>
  <si>
    <t>10589/WV</t>
  </si>
  <si>
    <t>MA6CA6CD2JT009116</t>
  </si>
  <si>
    <t>10590/WV</t>
  </si>
  <si>
    <t>MA6CB6CD2JT022557</t>
  </si>
  <si>
    <t>10597/WV</t>
  </si>
  <si>
    <t>4417/XV</t>
  </si>
  <si>
    <t>4418/XV</t>
  </si>
  <si>
    <t>10601/WV</t>
  </si>
  <si>
    <t>10602/WV</t>
  </si>
  <si>
    <t>MA6CC5CDXJT033250</t>
  </si>
  <si>
    <t>10604/WV</t>
  </si>
  <si>
    <t>1787-NCRE</t>
  </si>
  <si>
    <t>2835-NWD</t>
  </si>
  <si>
    <t>MA6CC5CDXJT029120</t>
  </si>
  <si>
    <t>10605/WV</t>
  </si>
  <si>
    <t>MA6CA6CD5JT016299</t>
  </si>
  <si>
    <t>10610/WV</t>
  </si>
  <si>
    <t>10612/WV</t>
  </si>
  <si>
    <t>10613/WV</t>
  </si>
  <si>
    <t>4420/XV</t>
  </si>
  <si>
    <t>10614/WV</t>
  </si>
  <si>
    <t>MA6CB6CD0JT021892</t>
  </si>
  <si>
    <t>10618/WV</t>
  </si>
  <si>
    <t>4422/XV</t>
  </si>
  <si>
    <t>MA6CC5CD3JT039679</t>
  </si>
  <si>
    <t>10622/WV</t>
  </si>
  <si>
    <t>4423/XV</t>
  </si>
  <si>
    <t>MA6CC5CD6JT045024</t>
  </si>
  <si>
    <t>10628/WV</t>
  </si>
  <si>
    <t>MA6CB6CD3JT033907</t>
  </si>
  <si>
    <t>10630/WV</t>
  </si>
  <si>
    <t>4426/XV</t>
  </si>
  <si>
    <t>4427/XV</t>
  </si>
  <si>
    <t>10632/WV</t>
  </si>
  <si>
    <t>MA6CC5CD5JT045659</t>
  </si>
  <si>
    <t>10647/WV</t>
  </si>
  <si>
    <t>MA6CC6CD2JT026153</t>
  </si>
  <si>
    <t>10653/WV</t>
  </si>
  <si>
    <t>MA6CC5CD9JT039461</t>
  </si>
  <si>
    <t>10654/WV</t>
  </si>
  <si>
    <t>4432/XV</t>
  </si>
  <si>
    <t>4433/XV</t>
  </si>
  <si>
    <t>4435/XV</t>
  </si>
  <si>
    <t>10657/WV</t>
  </si>
  <si>
    <t>10667/WV</t>
  </si>
  <si>
    <t>10665/WV</t>
  </si>
  <si>
    <t>4449/XV</t>
  </si>
  <si>
    <t>10682/WV</t>
  </si>
  <si>
    <t>MA6CB5CDXJT025846</t>
  </si>
  <si>
    <t>10700/WV</t>
  </si>
  <si>
    <t>MA6CB6CD9JT035211</t>
  </si>
  <si>
    <t>10701/WV</t>
  </si>
  <si>
    <t>4452/XV</t>
  </si>
  <si>
    <t>10702/WV</t>
  </si>
  <si>
    <t>MA6CB6CD1JT021738</t>
  </si>
  <si>
    <t>10705/WV</t>
  </si>
  <si>
    <t>MA6CC5CD9JT030629</t>
  </si>
  <si>
    <t>10706/WV</t>
  </si>
  <si>
    <t>MA6CB6CD0JT019298</t>
  </si>
  <si>
    <t>10710/WV</t>
  </si>
  <si>
    <t>MA6CA5CD0JT047776</t>
  </si>
  <si>
    <t>10713/WV</t>
  </si>
  <si>
    <t>MA6CB5CD5JT047303</t>
  </si>
  <si>
    <t>10715/WV</t>
  </si>
  <si>
    <t>4456/XV</t>
  </si>
  <si>
    <t>10717/WV</t>
  </si>
  <si>
    <t>4458/XV</t>
  </si>
  <si>
    <t>4460/XV</t>
  </si>
  <si>
    <t>10720/WV</t>
  </si>
  <si>
    <t>4466/XV</t>
  </si>
  <si>
    <t>10733/WV</t>
  </si>
  <si>
    <t>4467/XV</t>
  </si>
  <si>
    <t>10734/WV</t>
  </si>
  <si>
    <t>MA6CA5CD7JT035074</t>
  </si>
  <si>
    <t>10736/WV</t>
  </si>
  <si>
    <t>MA6CB5CD4JT049320</t>
  </si>
  <si>
    <t>10749/WV</t>
  </si>
  <si>
    <t>MA6CC5CD5JT051302</t>
  </si>
  <si>
    <t>10750/WV</t>
  </si>
  <si>
    <t>MA6CC5CD7JT051267</t>
  </si>
  <si>
    <t>10751/WV</t>
  </si>
  <si>
    <t>MA6CC5CDXJT038724</t>
  </si>
  <si>
    <t>10753/WV</t>
  </si>
  <si>
    <t>MA6CC5CD7JT051303</t>
  </si>
  <si>
    <t>10757/WV</t>
  </si>
  <si>
    <t>4476/XV</t>
  </si>
  <si>
    <t>4479/XV</t>
  </si>
  <si>
    <t>10765/WV</t>
  </si>
  <si>
    <t>4480/XV</t>
  </si>
  <si>
    <t>4482/XV</t>
  </si>
  <si>
    <t>MA6CB5CD9JT047031</t>
  </si>
  <si>
    <t>10774/WV</t>
  </si>
  <si>
    <t>MA6CB6CD6JT021976</t>
  </si>
  <si>
    <t>10776/WV</t>
  </si>
  <si>
    <t>MA6CB5CD6JT049822</t>
  </si>
  <si>
    <t>10778/WV</t>
  </si>
  <si>
    <t>4487/XV</t>
  </si>
  <si>
    <t>10779/WV</t>
  </si>
  <si>
    <t>MA6CC5CD2JT049054</t>
  </si>
  <si>
    <t>10781/WV</t>
  </si>
  <si>
    <t>MA6CB5CD4JT049821</t>
  </si>
  <si>
    <t>10782/WV</t>
  </si>
  <si>
    <t>MA6CB6CD0JT035209</t>
  </si>
  <si>
    <t>10783/WV</t>
  </si>
  <si>
    <t>MA6CC5CD5JT048836</t>
  </si>
  <si>
    <t>10785/WV</t>
  </si>
  <si>
    <t>MA6CB6CD6JT005289</t>
  </si>
  <si>
    <t>10786/WV</t>
  </si>
  <si>
    <t>MA6CA6CDXJT022809</t>
  </si>
  <si>
    <t>10787/WV</t>
  </si>
  <si>
    <t>MA6CB6CD3JT018582</t>
  </si>
  <si>
    <t>10790/WV</t>
  </si>
  <si>
    <t>MA6CB5CD3JT046392</t>
  </si>
  <si>
    <t>10791/WV</t>
  </si>
  <si>
    <t>4492/XV</t>
  </si>
  <si>
    <t>MA6CC5CD0JT046699</t>
  </si>
  <si>
    <t>10792/WV</t>
  </si>
  <si>
    <t>10795/WV</t>
  </si>
  <si>
    <t>MA6CA6CD6JT009054</t>
  </si>
  <si>
    <t>10797/WV</t>
  </si>
  <si>
    <t>MA6CB6CD9JT035208</t>
  </si>
  <si>
    <t>10799/WV</t>
  </si>
  <si>
    <t>4496/XV</t>
  </si>
  <si>
    <t>MA6CC5CD4JT051260</t>
  </si>
  <si>
    <t>10801/WV</t>
  </si>
  <si>
    <t>MA6CB5CD1JT049095</t>
  </si>
  <si>
    <t>10804/WV</t>
  </si>
  <si>
    <t>4498/XV</t>
  </si>
  <si>
    <t>10805/WV</t>
  </si>
  <si>
    <t>4501/XV</t>
  </si>
  <si>
    <t>10809/WV</t>
  </si>
  <si>
    <t>4502/XV</t>
  </si>
  <si>
    <t>4510/XV</t>
  </si>
  <si>
    <t>2893-NWD</t>
  </si>
  <si>
    <t>MA6CB6CD7JT035210</t>
  </si>
  <si>
    <t>10819/WV</t>
  </si>
  <si>
    <t>MA6CC5CD7JT054377</t>
  </si>
  <si>
    <t>10820/WV</t>
  </si>
  <si>
    <t>MA6CB6CD5JT020611</t>
  </si>
  <si>
    <t>10832/WV</t>
  </si>
  <si>
    <t>10834/WV</t>
  </si>
  <si>
    <t>4513/XV</t>
  </si>
  <si>
    <t>10838/WV</t>
  </si>
  <si>
    <t>MA6CC5CD3JT048804</t>
  </si>
  <si>
    <t>10843/WV</t>
  </si>
  <si>
    <t>MA6CA6CD0JT051557</t>
  </si>
  <si>
    <t>10844/WV</t>
  </si>
  <si>
    <t>MA6CA6CD1JT051552</t>
  </si>
  <si>
    <t>10845/WV</t>
  </si>
  <si>
    <t>LSGKB52HXJV038136</t>
  </si>
  <si>
    <t>10565/WV</t>
  </si>
  <si>
    <t>LSGKB52H0JV027310</t>
  </si>
  <si>
    <t>10577/WV</t>
  </si>
  <si>
    <t>LSGKB52H1JV026649</t>
  </si>
  <si>
    <t>10598/WV</t>
  </si>
  <si>
    <t>4421/XV</t>
  </si>
  <si>
    <t>LSGKB54H2JV030366</t>
  </si>
  <si>
    <t>10616/WV</t>
  </si>
  <si>
    <t>LSGKB52H4JV038679</t>
  </si>
  <si>
    <t>10627/WV</t>
  </si>
  <si>
    <t>4429/XV</t>
  </si>
  <si>
    <t>10646/WV</t>
  </si>
  <si>
    <t>LSGKB54H9JV021485</t>
  </si>
  <si>
    <t>10652/WV</t>
  </si>
  <si>
    <t>4438/XV</t>
  </si>
  <si>
    <t>10658/WV</t>
  </si>
  <si>
    <t>LSGKB52H0JV020812</t>
  </si>
  <si>
    <t>10662/WV</t>
  </si>
  <si>
    <t>LSGKB52H1JV021855</t>
  </si>
  <si>
    <t>10671/WV</t>
  </si>
  <si>
    <t>4447/XV</t>
  </si>
  <si>
    <t>10677/WV</t>
  </si>
  <si>
    <t>LSGKB52H6JV026615</t>
  </si>
  <si>
    <t>10704/WV</t>
  </si>
  <si>
    <t>LSGKB54H4JV020843</t>
  </si>
  <si>
    <t>10711/WV</t>
  </si>
  <si>
    <t>LSGKB52H2JV038549</t>
  </si>
  <si>
    <t>10741/WV</t>
  </si>
  <si>
    <t>LSGKB52H1JV038560</t>
  </si>
  <si>
    <t>10744/WV</t>
  </si>
  <si>
    <t>4473/XV</t>
  </si>
  <si>
    <t>10746/WV</t>
  </si>
  <si>
    <t>4483/XV</t>
  </si>
  <si>
    <t>10772/WV</t>
  </si>
  <si>
    <t>LSGKB54H2JV020341</t>
  </si>
  <si>
    <t>10773/WV</t>
  </si>
  <si>
    <t>4485/XV</t>
  </si>
  <si>
    <t>10777/WV</t>
  </si>
  <si>
    <t>4489/XV</t>
  </si>
  <si>
    <t>4495/XV</t>
  </si>
  <si>
    <t>10842/WV</t>
  </si>
  <si>
    <t>4491/XV</t>
  </si>
  <si>
    <t>93CCL80CXJB140064</t>
  </si>
  <si>
    <t>10762/WV</t>
  </si>
  <si>
    <t>4477/XV</t>
  </si>
  <si>
    <t>10763/WV</t>
  </si>
  <si>
    <t>93CCM80C3JB140209</t>
  </si>
  <si>
    <t>10803/WV</t>
  </si>
  <si>
    <t>4505/XV</t>
  </si>
  <si>
    <t>4506/XV</t>
  </si>
  <si>
    <t>10811/WV</t>
  </si>
  <si>
    <t>93CCL80C0JB139862</t>
  </si>
  <si>
    <t>10812/WV</t>
  </si>
  <si>
    <t>4507/XV</t>
  </si>
  <si>
    <t>10813/WV</t>
  </si>
  <si>
    <t>4508/XV</t>
  </si>
  <si>
    <t>10814/WV</t>
  </si>
  <si>
    <t>93CCL80C4JB141243</t>
  </si>
  <si>
    <t>10830/WV</t>
  </si>
  <si>
    <t>4515/XV</t>
  </si>
  <si>
    <t>10836/WV</t>
  </si>
  <si>
    <t>4516/XV</t>
  </si>
  <si>
    <t>10837/WV</t>
  </si>
  <si>
    <t>1888-NCRE</t>
  </si>
  <si>
    <t>3GCPC9EC2JG153036</t>
  </si>
  <si>
    <t>10620/WV</t>
  </si>
  <si>
    <t>4503/XV</t>
  </si>
  <si>
    <t>3GB3C9CG5JG232399</t>
  </si>
  <si>
    <t>10739/WV</t>
  </si>
  <si>
    <t>4469/XV</t>
  </si>
  <si>
    <t>10740/WV</t>
  </si>
  <si>
    <t>4472/XV</t>
  </si>
  <si>
    <t>3GB3C9CG8JG273383</t>
  </si>
  <si>
    <t>10748/WV</t>
  </si>
  <si>
    <t>1GNSK7KCXJR147126</t>
  </si>
  <si>
    <t>10698/WV</t>
  </si>
  <si>
    <t>1GNSK8KC5JR161621</t>
  </si>
  <si>
    <t>10570/WV</t>
  </si>
  <si>
    <t>1GNSK8KC8HR147707</t>
  </si>
  <si>
    <t>10583/WV</t>
  </si>
  <si>
    <t>1864-NCRE</t>
  </si>
  <si>
    <t>1GNSC8KC9HR290999</t>
  </si>
  <si>
    <t>10707/WV</t>
  </si>
  <si>
    <t>4455/XV</t>
  </si>
  <si>
    <t>10722/WV</t>
  </si>
  <si>
    <t>4406/XV</t>
  </si>
  <si>
    <t>10573/WV</t>
  </si>
  <si>
    <t>4409/XV</t>
  </si>
  <si>
    <t>10575/WV</t>
  </si>
  <si>
    <t>4413/XV</t>
  </si>
  <si>
    <t>10581/WV</t>
  </si>
  <si>
    <t>4410/XV</t>
  </si>
  <si>
    <t>3GNAX9EV9JS539372</t>
  </si>
  <si>
    <t>10576/WV</t>
  </si>
  <si>
    <t>3GNAX9EV8JS513765</t>
  </si>
  <si>
    <t>10697/WV</t>
  </si>
  <si>
    <t>4504/XV</t>
  </si>
  <si>
    <t>4407/XV</t>
  </si>
  <si>
    <t>3G1TA5CF7JL177116</t>
  </si>
  <si>
    <t>10572/WV</t>
  </si>
  <si>
    <t>10585/WV</t>
  </si>
  <si>
    <t>4415/XV</t>
  </si>
  <si>
    <t>10591/WV</t>
  </si>
  <si>
    <t>3G1TA5CF2JL173328</t>
  </si>
  <si>
    <t>10593/WV</t>
  </si>
  <si>
    <t>3G1TB5CF2JL191678</t>
  </si>
  <si>
    <t>10603/WV</t>
  </si>
  <si>
    <t>3G1TA5CF2JL179520</t>
  </si>
  <si>
    <t>10619/WV</t>
  </si>
  <si>
    <t>3G1TB5CF1JL218241</t>
  </si>
  <si>
    <t>10621/WV</t>
  </si>
  <si>
    <t>3G1TB5CFXJL211708</t>
  </si>
  <si>
    <t>10629/WV</t>
  </si>
  <si>
    <t>4428/XV</t>
  </si>
  <si>
    <t>4434/XV</t>
  </si>
  <si>
    <t>4436/XV</t>
  </si>
  <si>
    <t>4437/XV</t>
  </si>
  <si>
    <t>1836-NCRE</t>
  </si>
  <si>
    <t>10661/WV</t>
  </si>
  <si>
    <t>10666/WV</t>
  </si>
  <si>
    <t>4442/XV</t>
  </si>
  <si>
    <t>4443/XV</t>
  </si>
  <si>
    <t>10670/WV</t>
  </si>
  <si>
    <t>4444/XV</t>
  </si>
  <si>
    <t>3G1TB5CF0JL147758</t>
  </si>
  <si>
    <t>10674/WV</t>
  </si>
  <si>
    <t>1854-NCRE</t>
  </si>
  <si>
    <t>10678/WV</t>
  </si>
  <si>
    <t>10679/WV</t>
  </si>
  <si>
    <t>10680/WV</t>
  </si>
  <si>
    <t>10687/WV</t>
  </si>
  <si>
    <t>3G1TA5CF8JL190117</t>
  </si>
  <si>
    <t>10691/WV</t>
  </si>
  <si>
    <t>3G1TA5CF2JL175676</t>
  </si>
  <si>
    <t>10695/WV</t>
  </si>
  <si>
    <t>3G1TA5CF1JL177001</t>
  </si>
  <si>
    <t>10696/WV</t>
  </si>
  <si>
    <t>4453/XV</t>
  </si>
  <si>
    <t>10703/WV</t>
  </si>
  <si>
    <t>3G1TB5CF8JL236140</t>
  </si>
  <si>
    <t>10742/WV</t>
  </si>
  <si>
    <t>3G1TA5CF9JL185900</t>
  </si>
  <si>
    <t>10758/WV</t>
  </si>
  <si>
    <t>3G1TB5CF7JL240342</t>
  </si>
  <si>
    <t>10761/WV</t>
  </si>
  <si>
    <t>4478/XV</t>
  </si>
  <si>
    <t>4481/XV</t>
  </si>
  <si>
    <t>10771/WV</t>
  </si>
  <si>
    <t>3G1TA5CF1JL188273</t>
  </si>
  <si>
    <t>10780/WV</t>
  </si>
  <si>
    <t>4488/XV</t>
  </si>
  <si>
    <t>10784/WV</t>
  </si>
  <si>
    <t>1909-NCRE</t>
  </si>
  <si>
    <t>LSGHD52H2JD014892</t>
  </si>
  <si>
    <t>10793/WV</t>
  </si>
  <si>
    <t>4493/XV</t>
  </si>
  <si>
    <t>3G1TA5CFXJL167132</t>
  </si>
  <si>
    <t>10794/WV</t>
  </si>
  <si>
    <t>10796/WV</t>
  </si>
  <si>
    <t>4494/XV</t>
  </si>
  <si>
    <t>10798/WV</t>
  </si>
  <si>
    <t>10802/WV</t>
  </si>
  <si>
    <t>4497/XV</t>
  </si>
  <si>
    <t>4499/XV</t>
  </si>
  <si>
    <t>4509/XV</t>
  </si>
  <si>
    <t>1928-NCRE</t>
  </si>
  <si>
    <t>LSGHD52H5JD019570</t>
  </si>
  <si>
    <t>10821/WV</t>
  </si>
  <si>
    <t>4511/XV</t>
  </si>
  <si>
    <t>10822/WV</t>
  </si>
  <si>
    <t>3G1TA5CF7JL185880</t>
  </si>
  <si>
    <t>10824/WV</t>
  </si>
  <si>
    <t>3G1TB5CF0JL232700</t>
  </si>
  <si>
    <t>10829/WV</t>
  </si>
  <si>
    <t>3G1TA5CF8JL187945</t>
  </si>
  <si>
    <t>10833/WV</t>
  </si>
  <si>
    <t>4514/XV</t>
  </si>
  <si>
    <t>3G1TC5CFXJL193871</t>
  </si>
  <si>
    <t>10835/WV</t>
  </si>
  <si>
    <t>4402/XV</t>
  </si>
  <si>
    <t>3G1J85CC5HS620646</t>
  </si>
  <si>
    <t>10563/WV</t>
  </si>
  <si>
    <t>4403/XV</t>
  </si>
  <si>
    <t>10564/WV</t>
  </si>
  <si>
    <t>3G1J85CC8HS620236</t>
  </si>
  <si>
    <t>10617/WV</t>
  </si>
  <si>
    <t>1843-NCRE</t>
  </si>
  <si>
    <t>3G1J85CC9HS609407</t>
  </si>
  <si>
    <t>10672/WV</t>
  </si>
  <si>
    <t>4445/XV</t>
  </si>
  <si>
    <t>10673/WV</t>
  </si>
  <si>
    <t>10675/WV</t>
  </si>
  <si>
    <t>4446/XV</t>
  </si>
  <si>
    <t>10676/WV</t>
  </si>
  <si>
    <t>4448/XV</t>
  </si>
  <si>
    <t>1856-NCRE</t>
  </si>
  <si>
    <t>10684/WV</t>
  </si>
  <si>
    <t>10693/WV</t>
  </si>
  <si>
    <t>4454/XV</t>
  </si>
  <si>
    <t>10714/WV</t>
  </si>
  <si>
    <t>4457/XV</t>
  </si>
  <si>
    <t>10716/WV</t>
  </si>
  <si>
    <t>1853-NCRE</t>
  </si>
  <si>
    <t>1876-NCRE</t>
  </si>
  <si>
    <t>10727/WV</t>
  </si>
  <si>
    <t>4462/XV</t>
  </si>
  <si>
    <t>10729/WV</t>
  </si>
  <si>
    <t>4465/XV</t>
  </si>
  <si>
    <t>4470/XV</t>
  </si>
  <si>
    <t>10755/WV</t>
  </si>
  <si>
    <t>3G1J85DCXHS612461</t>
  </si>
  <si>
    <t>10789/WV</t>
  </si>
  <si>
    <t>4490/XV</t>
  </si>
  <si>
    <t>10800/WV</t>
  </si>
  <si>
    <t>4500/XV</t>
  </si>
  <si>
    <t>10808/WV</t>
  </si>
  <si>
    <t>3G1J85CC4HS613655</t>
  </si>
  <si>
    <t>10810/WV</t>
  </si>
  <si>
    <t>4512/XV</t>
  </si>
  <si>
    <t>10823/WV</t>
  </si>
  <si>
    <t>4408/XV</t>
  </si>
  <si>
    <t>10584/WV</t>
  </si>
  <si>
    <t>3GCUK9EJ4JG134105</t>
  </si>
  <si>
    <t>10595/WV</t>
  </si>
  <si>
    <t>3GCUK9EJ6JG181037</t>
  </si>
  <si>
    <t>10596/WV</t>
  </si>
  <si>
    <t>4416/XV</t>
  </si>
  <si>
    <t>10599/WV</t>
  </si>
  <si>
    <t>4419/XV</t>
  </si>
  <si>
    <t>10607/WV</t>
  </si>
  <si>
    <t>3GCUK9EJ4JG200846</t>
  </si>
  <si>
    <t>10624/WV</t>
  </si>
  <si>
    <t>4424/XV</t>
  </si>
  <si>
    <t>10626/WV</t>
  </si>
  <si>
    <t>4404/XV</t>
  </si>
  <si>
    <t>KL8CM6CAXJC403968</t>
  </si>
  <si>
    <t>10566/WV</t>
  </si>
  <si>
    <t>KL8CM6CA9JC421720</t>
  </si>
  <si>
    <t>10578/WV</t>
  </si>
  <si>
    <t>4412/XV</t>
  </si>
  <si>
    <t>10580/WV</t>
  </si>
  <si>
    <t>10600/WV</t>
  </si>
  <si>
    <t>10611/WV</t>
  </si>
  <si>
    <t>KL8CJ6CA4JC401416</t>
  </si>
  <si>
    <t>10649/WV</t>
  </si>
  <si>
    <t>4430/XV</t>
  </si>
  <si>
    <t>10650/WV</t>
  </si>
  <si>
    <t>KL8CM6CAXJC418826</t>
  </si>
  <si>
    <t>10651/WV</t>
  </si>
  <si>
    <t>4441/XV</t>
  </si>
  <si>
    <t>10663/WV</t>
  </si>
  <si>
    <t>KL8CJ6CAXJC402117</t>
  </si>
  <si>
    <t>10664/WV</t>
  </si>
  <si>
    <t>4450/XV</t>
  </si>
  <si>
    <t>10692/WV</t>
  </si>
  <si>
    <t>4451/XV</t>
  </si>
  <si>
    <t>10694/WV</t>
  </si>
  <si>
    <t>KL8CM6CA1JC412218</t>
  </si>
  <si>
    <t>10699/WV</t>
  </si>
  <si>
    <t>KL8CJ6CA4JC430303</t>
  </si>
  <si>
    <t>10712/WV</t>
  </si>
  <si>
    <t>KL8CJ6CA1JC432610</t>
  </si>
  <si>
    <t>10718/WV</t>
  </si>
  <si>
    <t>4459/XV</t>
  </si>
  <si>
    <t>10719/WV</t>
  </si>
  <si>
    <t>KL8CJ6CA6JC401904</t>
  </si>
  <si>
    <t>10730/WV</t>
  </si>
  <si>
    <t>4464/XV</t>
  </si>
  <si>
    <t>10732/WV</t>
  </si>
  <si>
    <t>1884-NCRE</t>
  </si>
  <si>
    <t>1885-NCRE</t>
  </si>
  <si>
    <t>1886-NCRE</t>
  </si>
  <si>
    <t>2848-NWD</t>
  </si>
  <si>
    <t>2849-NWD</t>
  </si>
  <si>
    <t>2850-NWD</t>
  </si>
  <si>
    <t>KL8CJ6CA5JC424249</t>
  </si>
  <si>
    <t>10759/WV</t>
  </si>
  <si>
    <t>4484/XV</t>
  </si>
  <si>
    <t>10775/WV</t>
  </si>
  <si>
    <t>1925-NCRE</t>
  </si>
  <si>
    <t>KL8CJ6CA0JC401610</t>
  </si>
  <si>
    <t>10839/WV</t>
  </si>
  <si>
    <t>4414/XV</t>
  </si>
  <si>
    <t>3GNCJ7EE8JL232042</t>
  </si>
  <si>
    <t>10582/WV</t>
  </si>
  <si>
    <t>3GNCJ7EEXJL225187</t>
  </si>
  <si>
    <t>10656/WV</t>
  </si>
  <si>
    <t>4439/XV</t>
  </si>
  <si>
    <t>10659/WV</t>
  </si>
  <si>
    <t>3GNCJ7CE4HL289948</t>
  </si>
  <si>
    <t>10724/WV</t>
  </si>
  <si>
    <t>4463/XV</t>
  </si>
  <si>
    <t>10735/WV</t>
  </si>
  <si>
    <t>1883-NCRE</t>
  </si>
  <si>
    <t>3GNDJ7CE2JL187039</t>
  </si>
  <si>
    <t>10737/WV</t>
  </si>
  <si>
    <t>4468/XV</t>
  </si>
  <si>
    <t>10738/WV</t>
  </si>
  <si>
    <t>3GNCJ7EE4JL210619</t>
  </si>
  <si>
    <t>10743/WV</t>
  </si>
  <si>
    <t>4471/XV</t>
  </si>
  <si>
    <t>10747/WV</t>
  </si>
  <si>
    <t>4474/XV</t>
  </si>
  <si>
    <t>3GNCJ7CE1JL213299</t>
  </si>
  <si>
    <t>10752/WV</t>
  </si>
  <si>
    <t>4475/XV</t>
  </si>
  <si>
    <t>10754/WV</t>
  </si>
  <si>
    <t>3GNDJ7CE9JL189774</t>
  </si>
  <si>
    <t>10760/WV</t>
  </si>
  <si>
    <t>3GNCJ7CE0JL242583</t>
  </si>
  <si>
    <t>10764/WV</t>
  </si>
  <si>
    <t>4486/XV</t>
  </si>
  <si>
    <t>10788/WV</t>
  </si>
  <si>
    <t>3GNCJ7CE2JL223291</t>
  </si>
  <si>
    <t>10806/WV</t>
  </si>
  <si>
    <t>3GNCJ7CEXJL193182</t>
  </si>
  <si>
    <t>10825/WV</t>
  </si>
  <si>
    <t>Cuenta : 400684</t>
  </si>
  <si>
    <t>1829-NCRE</t>
  </si>
  <si>
    <t>1830-NCRE</t>
  </si>
  <si>
    <t>1831-NCRE</t>
  </si>
  <si>
    <t>1877-NCRE</t>
  </si>
  <si>
    <t>1878-NCRE</t>
  </si>
  <si>
    <t>1879-NCRE</t>
  </si>
  <si>
    <t>1911-NCRE</t>
  </si>
  <si>
    <t>1916-NCRE</t>
  </si>
  <si>
    <t>1917-NCRE</t>
  </si>
  <si>
    <t>*</t>
  </si>
  <si>
    <t>3G1B85DM6JS516488</t>
  </si>
  <si>
    <t>10633/WV</t>
  </si>
  <si>
    <t>3G1B85DM3JS519283</t>
  </si>
  <si>
    <t>10635/WV</t>
  </si>
  <si>
    <t>MA6CB5CD2JT040437</t>
  </si>
  <si>
    <t>10560/WV</t>
  </si>
  <si>
    <t>MA6CA5CD3JT039915</t>
  </si>
  <si>
    <t>10571/WV</t>
  </si>
  <si>
    <t>10606/WV</t>
  </si>
  <si>
    <t>MA6CA6CD3JT021131</t>
  </si>
  <si>
    <t>10623/WV</t>
  </si>
  <si>
    <t>10634/WV</t>
  </si>
  <si>
    <t>MA6CB6CD9JT009997</t>
  </si>
  <si>
    <t>10643/WV</t>
  </si>
  <si>
    <t>MA6CB6CD6JT022383</t>
  </si>
  <si>
    <t>10669/WV</t>
  </si>
  <si>
    <t>10681/WV</t>
  </si>
  <si>
    <t>MA6CB5CD2JT052197</t>
  </si>
  <si>
    <t>10685/WV</t>
  </si>
  <si>
    <t>MA6CB6CD0JT020371</t>
  </si>
  <si>
    <t>10688/WV</t>
  </si>
  <si>
    <t>MA6CA6CD9JT020615</t>
  </si>
  <si>
    <t>10709/WV</t>
  </si>
  <si>
    <t>MA6CB6CDXJT027733</t>
  </si>
  <si>
    <t>10723/WV</t>
  </si>
  <si>
    <t>MA6CB5CD9JT052178</t>
  </si>
  <si>
    <t>10725/WV</t>
  </si>
  <si>
    <t>MA6CB5CDXJT049824</t>
  </si>
  <si>
    <t>10731/WV</t>
  </si>
  <si>
    <t>MA6CB5CD8JT049823</t>
  </si>
  <si>
    <t>10756/WV</t>
  </si>
  <si>
    <t>10766/WV</t>
  </si>
  <si>
    <t>MA6CC6CD0JT027060</t>
  </si>
  <si>
    <t>10807/WV</t>
  </si>
  <si>
    <t>MA6CB5CD9JT049331</t>
  </si>
  <si>
    <t>10816/WV</t>
  </si>
  <si>
    <t>MA6CB6CD7JT035207</t>
  </si>
  <si>
    <t>10817/WV</t>
  </si>
  <si>
    <t>10818/WV</t>
  </si>
  <si>
    <t>MA6CB6CD7JT020514</t>
  </si>
  <si>
    <t>10840/WV</t>
  </si>
  <si>
    <t>LSGKB52H0JV038470</t>
  </si>
  <si>
    <t>10625/WV</t>
  </si>
  <si>
    <t>LSGKB54H7JV027348</t>
  </si>
  <si>
    <t>10726/WV</t>
  </si>
  <si>
    <t>4461/XV</t>
  </si>
  <si>
    <t>10728/WV</t>
  </si>
  <si>
    <t>LSGKB52HXJV038895</t>
  </si>
  <si>
    <t>10828/WV</t>
  </si>
  <si>
    <t>LSGKB52H2JV027390</t>
  </si>
  <si>
    <t>10841/WV</t>
  </si>
  <si>
    <t>Cuenta : 401420</t>
  </si>
  <si>
    <t>1GNER8KW1JJ148608</t>
  </si>
  <si>
    <t>10686/WV</t>
  </si>
  <si>
    <t>93CCL80C8JB132772</t>
  </si>
  <si>
    <t>10608/WV</t>
  </si>
  <si>
    <t>93CCL80C7JB133749</t>
  </si>
  <si>
    <t>10770/WV</t>
  </si>
  <si>
    <t>93CCL80CXJB135043</t>
  </si>
  <si>
    <t>10815/WV</t>
  </si>
  <si>
    <t>93CCL80C3JB132212</t>
  </si>
  <si>
    <t>10831/WV</t>
  </si>
  <si>
    <t>1GCGS9EA5J1121245</t>
  </si>
  <si>
    <t>10638/WV</t>
  </si>
  <si>
    <t>1GCGT9EN0J1122481</t>
  </si>
  <si>
    <t>10689/WV</t>
  </si>
  <si>
    <t>10745/WV</t>
  </si>
  <si>
    <t>10561/WV</t>
  </si>
  <si>
    <t>1GCRC9EC2JZ147388</t>
  </si>
  <si>
    <t>10690/WV</t>
  </si>
  <si>
    <t>10574/WV</t>
  </si>
  <si>
    <t>10641/WV</t>
  </si>
  <si>
    <t>1GNSC8EC1JR157350</t>
  </si>
  <si>
    <t>10721/WV</t>
  </si>
  <si>
    <t>1GNSC8KC7HR336331</t>
  </si>
  <si>
    <t>10767/WV</t>
  </si>
  <si>
    <t>3GNAX9EV0JS513792</t>
  </si>
  <si>
    <t>10827/WV</t>
  </si>
  <si>
    <t>3G1TC5CF2JL225096</t>
  </si>
  <si>
    <t>10609/WV</t>
  </si>
  <si>
    <t>3G1TB5CF4JL217410</t>
  </si>
  <si>
    <t>10636/WV</t>
  </si>
  <si>
    <t>3G1TB5CF4JL239844</t>
  </si>
  <si>
    <t>10645/WV</t>
  </si>
  <si>
    <t>3G1TB5CF0JL238464</t>
  </si>
  <si>
    <t>10648/WV</t>
  </si>
  <si>
    <t>10660/WV</t>
  </si>
  <si>
    <t>4440/XV</t>
  </si>
  <si>
    <t>3G1TB5CFXJL237063</t>
  </si>
  <si>
    <t>10668/WV</t>
  </si>
  <si>
    <t>3G1TB5CF9JL239449</t>
  </si>
  <si>
    <t>10683/WV</t>
  </si>
  <si>
    <t>3G1TA5CF0JL109448</t>
  </si>
  <si>
    <t>10708/WV</t>
  </si>
  <si>
    <t>3G1TA5CF6JL185367</t>
  </si>
  <si>
    <t>10768/WV</t>
  </si>
  <si>
    <t>3G1TB5CF6JL240249</t>
  </si>
  <si>
    <t>10826/WV</t>
  </si>
  <si>
    <t>KL8CJ6CA5JC404485</t>
  </si>
  <si>
    <t>10592/WV</t>
  </si>
  <si>
    <t>10594/WV</t>
  </si>
  <si>
    <t>KL8CM6CA2JC424989</t>
  </si>
  <si>
    <t>10644/WV</t>
  </si>
  <si>
    <t>KL8CJ6CA7JC402401</t>
  </si>
  <si>
    <t>10769/WV</t>
  </si>
  <si>
    <t>3GNCJ7EE6JL170902</t>
  </si>
  <si>
    <t>10559/WV</t>
  </si>
  <si>
    <t>3GNCJ7EE4JL227808</t>
  </si>
  <si>
    <t>10569/WV</t>
  </si>
  <si>
    <t>3GNCJ7EE0JL231239</t>
  </si>
  <si>
    <t>10615/WV</t>
  </si>
  <si>
    <t>3GNDJ7CE8JL193203</t>
  </si>
  <si>
    <t>10639/WV</t>
  </si>
  <si>
    <t>3GNCJ7EE3JL230912</t>
  </si>
  <si>
    <t>10640/WV</t>
  </si>
  <si>
    <t>3GNDJ7CE1JL186349</t>
  </si>
  <si>
    <t>10642/WV</t>
  </si>
  <si>
    <t>1764-NCRE</t>
  </si>
  <si>
    <t>1765-NCRE</t>
  </si>
  <si>
    <t>1766-NCRE</t>
  </si>
  <si>
    <t>1767-NCRE</t>
  </si>
  <si>
    <t>1768-NCRE</t>
  </si>
  <si>
    <t>1769-NCRE</t>
  </si>
  <si>
    <t>1770-NCRE</t>
  </si>
  <si>
    <t>1771-NCRE</t>
  </si>
  <si>
    <t>1772-NCRE</t>
  </si>
  <si>
    <t>1773-NCRE</t>
  </si>
  <si>
    <t>1774-NCRE</t>
  </si>
  <si>
    <t>1776-NCRE</t>
  </si>
  <si>
    <t>1777-NCRE</t>
  </si>
  <si>
    <t>1778-NCRE</t>
  </si>
  <si>
    <t>1779-NCRE</t>
  </si>
  <si>
    <t>1780-NCRE</t>
  </si>
  <si>
    <t>1781-NCRE</t>
  </si>
  <si>
    <t>1782-NCRE</t>
  </si>
  <si>
    <t>1783-NCRE</t>
  </si>
  <si>
    <t>1784-NCRE</t>
  </si>
  <si>
    <t>1785-NCRE</t>
  </si>
  <si>
    <t>1789-NCRE</t>
  </si>
  <si>
    <t>1790-NCRE</t>
  </si>
  <si>
    <t>1791-NCRE</t>
  </si>
  <si>
    <t>1792-NCRE</t>
  </si>
  <si>
    <t>1793-NCRE</t>
  </si>
  <si>
    <t>1794-NCRE</t>
  </si>
  <si>
    <t>1795-NCRE</t>
  </si>
  <si>
    <t>1796-NCRE</t>
  </si>
  <si>
    <t>1797-NCRE</t>
  </si>
  <si>
    <t>1799-NCRE</t>
  </si>
  <si>
    <t>1800-NCRE</t>
  </si>
  <si>
    <t>1802-NCRE</t>
  </si>
  <si>
    <t>1803-NCRE</t>
  </si>
  <si>
    <t>1804-NCRE</t>
  </si>
  <si>
    <t>1805-NCRE</t>
  </si>
  <si>
    <t>1806-NCRE</t>
  </si>
  <si>
    <t>1807-NCRE</t>
  </si>
  <si>
    <t>1808-NCRE</t>
  </si>
  <si>
    <t>1809-NCRE</t>
  </si>
  <si>
    <t>1810-NCRE</t>
  </si>
  <si>
    <t>1811-NCRE</t>
  </si>
  <si>
    <t>1816-NCRE</t>
  </si>
  <si>
    <t>1817-NCRE</t>
  </si>
  <si>
    <t>1818-NCRE</t>
  </si>
  <si>
    <t>1820-NCRE</t>
  </si>
  <si>
    <t>1821-NCRE</t>
  </si>
  <si>
    <t>1822-NCRE</t>
  </si>
  <si>
    <t>1823-NCRE</t>
  </si>
  <si>
    <t>1824-NCRE</t>
  </si>
  <si>
    <t>1826-NCRE</t>
  </si>
  <si>
    <t>1827-NCRE</t>
  </si>
  <si>
    <t>1828-NCRE</t>
  </si>
  <si>
    <t>1832-NCRE</t>
  </si>
  <si>
    <t>1834-NCRE</t>
  </si>
  <si>
    <t>1833-NCRE</t>
  </si>
  <si>
    <t>1835-NCRE</t>
  </si>
  <si>
    <t>1839-NCRE</t>
  </si>
  <si>
    <t>1840-NCRE</t>
  </si>
  <si>
    <t>1841-NCRE</t>
  </si>
  <si>
    <t>1842-NCRE</t>
  </si>
  <si>
    <t>1844-NCRE</t>
  </si>
  <si>
    <t>1846-NCRE</t>
  </si>
  <si>
    <t>1847-NCRE</t>
  </si>
  <si>
    <t>1848-NCRE</t>
  </si>
  <si>
    <t>1850-NCRE</t>
  </si>
  <si>
    <t>1851-NCRE</t>
  </si>
  <si>
    <t>1852-NCRE</t>
  </si>
  <si>
    <t>1855-NCRE</t>
  </si>
  <si>
    <t>1857-NCRE</t>
  </si>
  <si>
    <t>1860-NCRE</t>
  </si>
  <si>
    <t>1861-NCRE</t>
  </si>
  <si>
    <t>1862-NCRE</t>
  </si>
  <si>
    <t>1863-NCRE</t>
  </si>
  <si>
    <t>1865-NCRE</t>
  </si>
  <si>
    <t>1866-NCRE</t>
  </si>
  <si>
    <t>1867-NCRE</t>
  </si>
  <si>
    <t>1868-NCRE</t>
  </si>
  <si>
    <t>1869-NCRE</t>
  </si>
  <si>
    <t>1870-NCRE</t>
  </si>
  <si>
    <t>1871-NCRE</t>
  </si>
  <si>
    <t>1872-NCRE</t>
  </si>
  <si>
    <t>1873-NCRE</t>
  </si>
  <si>
    <t>1874-NCRE</t>
  </si>
  <si>
    <t>1875-NCRE</t>
  </si>
  <si>
    <t>1849-NCRE</t>
  </si>
  <si>
    <t>1880-NCRE</t>
  </si>
  <si>
    <t>1881-NCRE</t>
  </si>
  <si>
    <t>1882-NCRE</t>
  </si>
  <si>
    <t>1887-NCRE</t>
  </si>
  <si>
    <t>1889-NCRE</t>
  </si>
  <si>
    <t>1890-NCRE</t>
  </si>
  <si>
    <t>1891-NCRE</t>
  </si>
  <si>
    <t>1892-NCRE</t>
  </si>
  <si>
    <t>1893-NCRE</t>
  </si>
  <si>
    <t>1894-NCRE</t>
  </si>
  <si>
    <t>1895-NCRE</t>
  </si>
  <si>
    <t>1897-NCRE</t>
  </si>
  <si>
    <t>1898-NCRE</t>
  </si>
  <si>
    <t>1899-NCRE</t>
  </si>
  <si>
    <t>1900-NCRE</t>
  </si>
  <si>
    <t>1901-NCRE</t>
  </si>
  <si>
    <t>1902-NCRE</t>
  </si>
  <si>
    <t>1903-NCRE</t>
  </si>
  <si>
    <t>1905-NCRE</t>
  </si>
  <si>
    <t>1906-NCRE</t>
  </si>
  <si>
    <t>1907-NCRE</t>
  </si>
  <si>
    <t>1908-NCRE</t>
  </si>
  <si>
    <t>1910-NCRE</t>
  </si>
  <si>
    <t>1912-NCRE</t>
  </si>
  <si>
    <t>1913-NCRE</t>
  </si>
  <si>
    <t>1914-NCRE</t>
  </si>
  <si>
    <t>1915-NCRE</t>
  </si>
  <si>
    <t>1918-NCRE</t>
  </si>
  <si>
    <t>1919-NCRE</t>
  </si>
  <si>
    <t>1920-NCRE</t>
  </si>
  <si>
    <t>1921-NCRE</t>
  </si>
  <si>
    <t>1922-NCRE</t>
  </si>
  <si>
    <t>1923-NCRE</t>
  </si>
  <si>
    <t>1924-NCRE</t>
  </si>
  <si>
    <t>1926-NCRE</t>
  </si>
  <si>
    <t>1927-NCRE</t>
  </si>
  <si>
    <t>1934-NCRE</t>
  </si>
  <si>
    <t>1936-NCRE</t>
  </si>
  <si>
    <t>1937-NCRE</t>
  </si>
  <si>
    <t>1938-NCRE</t>
  </si>
  <si>
    <t>1939-NCRE</t>
  </si>
  <si>
    <t>1941-NCRE</t>
  </si>
  <si>
    <t>1942-NCRE</t>
  </si>
  <si>
    <t>1943-NCRE</t>
  </si>
  <si>
    <t>1964-NCRE</t>
  </si>
  <si>
    <t>1859-NCRE</t>
  </si>
  <si>
    <t>2501/WE</t>
  </si>
  <si>
    <t>2820/XE</t>
  </si>
  <si>
    <t>2502/WE</t>
  </si>
  <si>
    <t>2503/WE</t>
  </si>
  <si>
    <t>2504/WE</t>
  </si>
  <si>
    <t>1801-NCRE</t>
  </si>
  <si>
    <t>2505/WE</t>
  </si>
  <si>
    <t>2821/XE</t>
  </si>
  <si>
    <t>2506/WE</t>
  </si>
  <si>
    <t>2840-NWD</t>
  </si>
  <si>
    <t>2841-NWD</t>
  </si>
  <si>
    <t>2843-NWD</t>
  </si>
  <si>
    <t>2851-NWD</t>
  </si>
  <si>
    <t>2862-NWD</t>
  </si>
  <si>
    <t>2894-NWD</t>
  </si>
  <si>
    <t>1555/WO</t>
  </si>
  <si>
    <t>1556/WO</t>
  </si>
  <si>
    <t>722/XO</t>
  </si>
  <si>
    <t>1557/WO</t>
  </si>
  <si>
    <t>723/XO</t>
  </si>
  <si>
    <t>1558/WO</t>
  </si>
  <si>
    <t>724/XO</t>
  </si>
  <si>
    <t>1559/WO</t>
  </si>
  <si>
    <t>725/XO</t>
  </si>
  <si>
    <t>1560/WO</t>
  </si>
  <si>
    <t>726/XO</t>
  </si>
  <si>
    <t>1561/WO</t>
  </si>
  <si>
    <t>1562/WO</t>
  </si>
  <si>
    <t>1563/WO</t>
  </si>
  <si>
    <t>727/XO</t>
  </si>
  <si>
    <t>1564/WO</t>
  </si>
  <si>
    <t>1565/WO</t>
  </si>
  <si>
    <t>728/XO</t>
  </si>
  <si>
    <t>1566/WO</t>
  </si>
  <si>
    <t>729/XO</t>
  </si>
  <si>
    <t>1567/WO</t>
  </si>
  <si>
    <t>1568/WO</t>
  </si>
  <si>
    <t>730/XO</t>
  </si>
  <si>
    <t>1569/WO</t>
  </si>
  <si>
    <t>1570/WO</t>
  </si>
  <si>
    <t>1571/WO</t>
  </si>
  <si>
    <t>731/XO</t>
  </si>
  <si>
    <t>732/XO</t>
  </si>
  <si>
    <t>1572/WO</t>
  </si>
  <si>
    <t>1573/WO</t>
  </si>
  <si>
    <t>1574/WO</t>
  </si>
  <si>
    <t>1575/WO</t>
  </si>
  <si>
    <t>733/XO</t>
  </si>
  <si>
    <t>1576/WO</t>
  </si>
  <si>
    <t>1577/WO</t>
  </si>
  <si>
    <t>1578/WO</t>
  </si>
  <si>
    <t>734/XO</t>
  </si>
  <si>
    <t>1579/WO</t>
  </si>
  <si>
    <t>735/XO</t>
  </si>
  <si>
    <t>1580/WO</t>
  </si>
  <si>
    <t>736/XO</t>
  </si>
  <si>
    <t>737/XO</t>
  </si>
  <si>
    <t>1581/WO</t>
  </si>
  <si>
    <t>1582/WO</t>
  </si>
  <si>
    <t>738/XO</t>
  </si>
  <si>
    <t>1583/WO</t>
  </si>
  <si>
    <t>739/XO</t>
  </si>
  <si>
    <t>1584/WO</t>
  </si>
  <si>
    <t>740/XO</t>
  </si>
  <si>
    <t>1585/WO</t>
  </si>
  <si>
    <t>1586/WO</t>
  </si>
  <si>
    <t>741/XO</t>
  </si>
  <si>
    <t>1587/WO</t>
  </si>
  <si>
    <t>1588/WO</t>
  </si>
  <si>
    <t>742/XO</t>
  </si>
  <si>
    <t>743/XO</t>
  </si>
  <si>
    <t>1589/WO</t>
  </si>
  <si>
    <t>1590/WO</t>
  </si>
  <si>
    <t>744/XO</t>
  </si>
  <si>
    <t>1591/WO</t>
  </si>
  <si>
    <t>1592/WO</t>
  </si>
  <si>
    <t>745/XO</t>
  </si>
  <si>
    <t>1593/WO</t>
  </si>
  <si>
    <t>746/XO</t>
  </si>
  <si>
    <t>1594/WO</t>
  </si>
  <si>
    <t>1595/WO</t>
  </si>
  <si>
    <t>747/XO</t>
  </si>
  <si>
    <t>1596/WO</t>
  </si>
  <si>
    <t>748/XO</t>
  </si>
  <si>
    <t>1597/WO</t>
  </si>
  <si>
    <t>1598/WO</t>
  </si>
  <si>
    <t>749/XO</t>
  </si>
  <si>
    <t>1599/WO</t>
  </si>
  <si>
    <t>750/XO</t>
  </si>
  <si>
    <t>1600/WO</t>
  </si>
  <si>
    <t>751/XO</t>
  </si>
  <si>
    <t>1601/WO</t>
  </si>
  <si>
    <t>1602/WO</t>
  </si>
  <si>
    <t>752/XO</t>
  </si>
  <si>
    <t>1603/WO</t>
  </si>
  <si>
    <t>753/XO</t>
  </si>
  <si>
    <t>1604/WO</t>
  </si>
  <si>
    <t>754/XO</t>
  </si>
  <si>
    <t>1605/WO</t>
  </si>
  <si>
    <t>755/XO</t>
  </si>
  <si>
    <t>1606/WO</t>
  </si>
  <si>
    <t>756/XO</t>
  </si>
  <si>
    <t>1607/WO</t>
  </si>
  <si>
    <t>757/XO</t>
  </si>
  <si>
    <t>1608/WO</t>
  </si>
  <si>
    <t>758/XO</t>
  </si>
  <si>
    <t>1609/WO</t>
  </si>
  <si>
    <t>1610/WO</t>
  </si>
  <si>
    <t>759/XO</t>
  </si>
  <si>
    <t>1611/WO</t>
  </si>
  <si>
    <t>1612/WO</t>
  </si>
  <si>
    <t>1613/WO</t>
  </si>
  <si>
    <t>1614/WO</t>
  </si>
  <si>
    <t>760/XO</t>
  </si>
  <si>
    <t>1615/WO</t>
  </si>
  <si>
    <t>1616/WO</t>
  </si>
  <si>
    <t>1617/WO</t>
  </si>
  <si>
    <t>1618/WO</t>
  </si>
  <si>
    <t>761/XO</t>
  </si>
  <si>
    <t>1619/WO</t>
  </si>
  <si>
    <t>1620/WO</t>
  </si>
  <si>
    <t>1621/WO</t>
  </si>
  <si>
    <t>762/XO</t>
  </si>
  <si>
    <t>1A4GJ45R58B266568</t>
  </si>
  <si>
    <t>1965-NCRE</t>
  </si>
  <si>
    <t>763/XO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</si>
</sst>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Times New Roman"/>
      <family val="2"/>
    </font>
    <font>
      <b/>
      <sz val="13"/>
      <name val="Times New Roman"/>
      <family val="2"/>
    </font>
    <font>
      <b/>
      <sz val="10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indexed="10"/>
      <name val="Arial"/>
      <family val="2"/>
    </font>
    <font>
      <b/>
      <sz val="10"/>
      <name val="Book Antiqua"/>
      <family val="1"/>
    </font>
    <font>
      <b/>
      <sz val="15"/>
      <color indexed="54"/>
      <name val="Calibri"/>
      <family val="2"/>
    </font>
    <font>
      <b/>
      <sz val="12"/>
      <color theme="0"/>
      <name val="Arial Black"/>
      <family val="2"/>
    </font>
    <font>
      <b/>
      <sz val="10"/>
      <color theme="0"/>
      <name val="Arial"/>
      <family val="2"/>
    </font>
    <font>
      <b/>
      <sz val="11"/>
      <color theme="1"/>
      <name val="Times New Roman"/>
      <family val="2"/>
    </font>
    <font>
      <sz val="10"/>
      <name val="Arial"/>
      <family val="2"/>
    </font>
    <font>
      <sz val="10"/>
      <name val="Arial Black"/>
      <family val="2"/>
    </font>
    <font>
      <sz val="11"/>
      <color theme="1"/>
      <name val="Arial Black"/>
      <family val="2"/>
    </font>
    <font>
      <sz val="10"/>
      <name val="Arial"/>
      <family val="2"/>
    </font>
    <font>
      <sz val="10"/>
      <color theme="1"/>
      <name val="Arial Black"/>
      <family val="2"/>
    </font>
    <font>
      <b/>
      <sz val="10"/>
      <color theme="0"/>
      <name val="Arial Black"/>
      <family val="2"/>
    </font>
    <font>
      <sz val="10"/>
      <color theme="1"/>
      <name val="Times New Roman"/>
      <family val="2"/>
    </font>
    <font>
      <sz val="10"/>
      <color theme="0"/>
      <name val="Arial Black"/>
      <family val="2"/>
    </font>
    <font>
      <sz val="10"/>
      <color theme="0"/>
      <name val="Times New Roman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49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3" fillId="0" borderId="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0" fontId="20" fillId="0" borderId="0"/>
  </cellStyleXfs>
  <cellXfs count="139">
    <xf numFmtId="0" fontId="0" fillId="0" borderId="0" xfId="0"/>
    <xf numFmtId="0" fontId="3" fillId="0" borderId="1" xfId="2" applyNumberFormat="1" applyFont="1" applyFill="1" applyBorder="1" applyAlignment="1" applyProtection="1">
      <alignment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0" fillId="0" borderId="1" xfId="0" applyBorder="1"/>
    <xf numFmtId="0" fontId="3" fillId="0" borderId="1" xfId="2" applyNumberFormat="1" applyFont="1" applyFill="1" applyBorder="1" applyAlignment="1" applyProtection="1">
      <alignment horizontal="center" vertical="top"/>
    </xf>
    <xf numFmtId="14" fontId="3" fillId="0" borderId="1" xfId="2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right" vertical="top"/>
    </xf>
    <xf numFmtId="43" fontId="3" fillId="0" borderId="1" xfId="1" applyFont="1" applyFill="1" applyBorder="1" applyAlignment="1" applyProtection="1">
      <alignment horizontal="left" vertical="top"/>
    </xf>
    <xf numFmtId="43" fontId="3" fillId="0" borderId="1" xfId="1" applyFont="1" applyFill="1" applyBorder="1" applyAlignment="1" applyProtection="1">
      <alignment vertical="top"/>
    </xf>
    <xf numFmtId="43" fontId="3" fillId="0" borderId="1" xfId="1" applyFont="1" applyFill="1" applyBorder="1" applyAlignment="1" applyProtection="1">
      <alignment horizontal="right" vertical="top"/>
    </xf>
    <xf numFmtId="43" fontId="0" fillId="0" borderId="1" xfId="1" applyFont="1" applyBorder="1"/>
    <xf numFmtId="0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horizontal="center" vertical="top"/>
    </xf>
    <xf numFmtId="0" fontId="4" fillId="0" borderId="1" xfId="2" applyNumberFormat="1" applyFont="1" applyFill="1" applyBorder="1" applyAlignment="1" applyProtection="1">
      <alignment horizontal="left" vertical="top"/>
    </xf>
    <xf numFmtId="0" fontId="5" fillId="0" borderId="1" xfId="0" applyFont="1" applyBorder="1"/>
    <xf numFmtId="0" fontId="0" fillId="0" borderId="1" xfId="0" applyBorder="1" applyAlignment="1">
      <alignment horizontal="center"/>
    </xf>
    <xf numFmtId="43" fontId="4" fillId="0" borderId="1" xfId="1" applyFont="1" applyFill="1" applyBorder="1" applyAlignment="1" applyProtection="1">
      <alignment horizontal="right" vertical="top"/>
    </xf>
    <xf numFmtId="0" fontId="6" fillId="0" borderId="1" xfId="0" applyFont="1" applyBorder="1"/>
    <xf numFmtId="43" fontId="3" fillId="3" borderId="1" xfId="1" applyFont="1" applyFill="1" applyBorder="1" applyAlignment="1" applyProtection="1">
      <alignment horizontal="right" vertical="top"/>
    </xf>
    <xf numFmtId="43" fontId="4" fillId="3" borderId="1" xfId="1" applyFont="1" applyFill="1" applyBorder="1" applyAlignment="1" applyProtection="1">
      <alignment horizontal="right" vertical="top"/>
    </xf>
    <xf numFmtId="43" fontId="7" fillId="3" borderId="1" xfId="1" applyFont="1" applyFill="1" applyBorder="1" applyAlignment="1" applyProtection="1">
      <alignment horizontal="right" vertical="top"/>
    </xf>
    <xf numFmtId="43" fontId="8" fillId="0" borderId="1" xfId="1" applyFont="1" applyFill="1" applyBorder="1" applyAlignment="1" applyProtection="1">
      <alignment vertical="top"/>
    </xf>
    <xf numFmtId="0" fontId="8" fillId="0" borderId="1" xfId="2" applyNumberFormat="1" applyFont="1" applyFill="1" applyBorder="1" applyAlignment="1" applyProtection="1">
      <alignment horizontal="center" vertical="top"/>
    </xf>
    <xf numFmtId="43" fontId="8" fillId="0" borderId="1" xfId="1" applyFont="1" applyFill="1" applyBorder="1" applyAlignment="1" applyProtection="1">
      <alignment horizontal="right" vertical="top"/>
    </xf>
    <xf numFmtId="43" fontId="9" fillId="0" borderId="1" xfId="1" applyFont="1" applyFill="1" applyBorder="1" applyAlignment="1" applyProtection="1">
      <alignment horizontal="right" vertical="top"/>
    </xf>
    <xf numFmtId="0" fontId="9" fillId="0" borderId="1" xfId="2" applyNumberFormat="1" applyFont="1" applyFill="1" applyBorder="1" applyAlignment="1" applyProtection="1">
      <alignment horizontal="center" vertical="top"/>
    </xf>
    <xf numFmtId="43" fontId="4" fillId="0" borderId="1" xfId="1" applyFont="1" applyFill="1" applyBorder="1" applyAlignment="1" applyProtection="1">
      <alignment vertical="top"/>
    </xf>
    <xf numFmtId="0" fontId="7" fillId="3" borderId="1" xfId="1" applyNumberFormat="1" applyFont="1" applyFill="1" applyBorder="1" applyAlignment="1" applyProtection="1">
      <alignment horizontal="center" vertical="top"/>
    </xf>
    <xf numFmtId="0" fontId="10" fillId="3" borderId="1" xfId="1" applyNumberFormat="1" applyFont="1" applyFill="1" applyBorder="1" applyAlignment="1" applyProtection="1">
      <alignment horizontal="center" vertical="top"/>
    </xf>
    <xf numFmtId="43" fontId="9" fillId="0" borderId="1" xfId="1" applyFont="1" applyBorder="1"/>
    <xf numFmtId="0" fontId="9" fillId="0" borderId="1" xfId="1" applyNumberFormat="1" applyFont="1" applyBorder="1" applyAlignment="1">
      <alignment horizontal="center"/>
    </xf>
    <xf numFmtId="43" fontId="9" fillId="3" borderId="1" xfId="1" applyFont="1" applyFill="1" applyBorder="1"/>
    <xf numFmtId="43" fontId="3" fillId="0" borderId="6" xfId="6" applyFont="1" applyFill="1" applyBorder="1" applyAlignment="1" applyProtection="1">
      <alignment horizontal="right" vertical="top"/>
    </xf>
    <xf numFmtId="43" fontId="3" fillId="0" borderId="1" xfId="6" applyFont="1" applyFill="1" applyBorder="1" applyAlignment="1" applyProtection="1">
      <alignment horizontal="right" vertical="top"/>
    </xf>
    <xf numFmtId="0" fontId="3" fillId="0" borderId="1" xfId="3" applyNumberFormat="1" applyFont="1" applyFill="1" applyBorder="1" applyAlignment="1" applyProtection="1">
      <alignment horizontal="left" vertical="top"/>
    </xf>
    <xf numFmtId="0" fontId="12" fillId="0" borderId="9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43" fontId="3" fillId="0" borderId="1" xfId="6" applyFont="1" applyFill="1" applyBorder="1" applyAlignment="1" applyProtection="1">
      <alignment horizontal="right" vertical="top" wrapText="1"/>
    </xf>
    <xf numFmtId="0" fontId="12" fillId="0" borderId="9" xfId="3" applyNumberFormat="1" applyFont="1" applyFill="1" applyBorder="1" applyAlignment="1" applyProtection="1">
      <alignment horizontal="left" vertical="top"/>
    </xf>
    <xf numFmtId="0" fontId="3" fillId="0" borderId="1" xfId="3" applyNumberFormat="1" applyFont="1" applyFill="1" applyBorder="1" applyAlignment="1" applyProtection="1">
      <alignment horizontal="center" vertical="top"/>
    </xf>
    <xf numFmtId="43" fontId="3" fillId="0" borderId="10" xfId="6" applyFont="1" applyFill="1" applyBorder="1" applyAlignment="1" applyProtection="1">
      <alignment horizontal="right" vertical="top"/>
    </xf>
    <xf numFmtId="0" fontId="4" fillId="0" borderId="10" xfId="3" applyNumberFormat="1" applyFont="1" applyFill="1" applyBorder="1" applyAlignment="1" applyProtection="1">
      <alignment horizontal="left" vertical="top" wrapText="1"/>
    </xf>
    <xf numFmtId="0" fontId="12" fillId="0" borderId="11" xfId="3" applyNumberFormat="1" applyFont="1" applyFill="1" applyBorder="1" applyAlignment="1" applyProtection="1">
      <alignment horizontal="left" vertical="top" wrapText="1"/>
    </xf>
    <xf numFmtId="0" fontId="4" fillId="0" borderId="10" xfId="3" applyNumberFormat="1" applyFont="1" applyFill="1" applyBorder="1" applyAlignment="1" applyProtection="1">
      <alignment horizontal="left" vertical="top"/>
    </xf>
    <xf numFmtId="43" fontId="3" fillId="0" borderId="16" xfId="6" applyFont="1" applyFill="1" applyBorder="1" applyAlignment="1" applyProtection="1">
      <alignment horizontal="right" vertical="top"/>
    </xf>
    <xf numFmtId="43" fontId="3" fillId="0" borderId="2" xfId="6" applyFont="1" applyFill="1" applyBorder="1" applyAlignment="1" applyProtection="1">
      <alignment horizontal="right" vertical="top" wrapText="1"/>
    </xf>
    <xf numFmtId="43" fontId="3" fillId="0" borderId="7" xfId="6" applyFont="1" applyFill="1" applyBorder="1" applyAlignment="1" applyProtection="1">
      <alignment horizontal="right" vertical="top"/>
    </xf>
    <xf numFmtId="0" fontId="3" fillId="0" borderId="1" xfId="3" applyBorder="1"/>
    <xf numFmtId="43" fontId="11" fillId="0" borderId="1" xfId="6" applyFont="1" applyFill="1" applyBorder="1" applyAlignment="1" applyProtection="1">
      <alignment horizontal="right" vertical="top"/>
    </xf>
    <xf numFmtId="0" fontId="15" fillId="2" borderId="8" xfId="3" applyNumberFormat="1" applyFont="1" applyFill="1" applyBorder="1" applyAlignment="1" applyProtection="1">
      <alignment horizontal="center" vertical="center" wrapText="1"/>
    </xf>
    <xf numFmtId="43" fontId="15" fillId="2" borderId="8" xfId="6" applyFont="1" applyFill="1" applyBorder="1" applyAlignment="1" applyProtection="1">
      <alignment horizontal="center" vertical="center" wrapText="1"/>
    </xf>
    <xf numFmtId="14" fontId="3" fillId="3" borderId="1" xfId="2" applyNumberFormat="1" applyFont="1" applyFill="1" applyBorder="1" applyAlignment="1" applyProtection="1">
      <alignment horizontal="left" vertical="top"/>
    </xf>
    <xf numFmtId="0" fontId="3" fillId="3" borderId="1" xfId="2" applyNumberFormat="1" applyFont="1" applyFill="1" applyBorder="1" applyAlignment="1" applyProtection="1">
      <alignment horizontal="right" vertical="top"/>
    </xf>
    <xf numFmtId="0" fontId="3" fillId="3" borderId="1" xfId="2" applyNumberFormat="1" applyFont="1" applyFill="1" applyBorder="1" applyAlignment="1" applyProtection="1">
      <alignment horizontal="left" vertical="top"/>
    </xf>
    <xf numFmtId="43" fontId="8" fillId="3" borderId="1" xfId="1" applyFont="1" applyFill="1" applyBorder="1" applyAlignment="1" applyProtection="1">
      <alignment horizontal="right" vertical="top"/>
    </xf>
    <xf numFmtId="43" fontId="3" fillId="0" borderId="1" xfId="3" applyNumberFormat="1" applyFont="1" applyFill="1" applyBorder="1" applyAlignment="1" applyProtection="1">
      <alignment horizontal="center" vertical="top" wrapText="1"/>
    </xf>
    <xf numFmtId="43" fontId="3" fillId="0" borderId="1" xfId="3" applyNumberFormat="1" applyFont="1" applyFill="1" applyBorder="1" applyAlignment="1" applyProtection="1">
      <alignment horizontal="center" vertical="top"/>
    </xf>
    <xf numFmtId="0" fontId="12" fillId="0" borderId="12" xfId="3" applyNumberFormat="1" applyFont="1" applyFill="1" applyBorder="1" applyAlignment="1" applyProtection="1">
      <alignment horizontal="left" vertical="top"/>
    </xf>
    <xf numFmtId="0" fontId="3" fillId="0" borderId="23" xfId="3" applyNumberFormat="1" applyFont="1" applyFill="1" applyBorder="1" applyAlignment="1" applyProtection="1">
      <alignment horizontal="left" vertical="top"/>
    </xf>
    <xf numFmtId="43" fontId="3" fillId="0" borderId="23" xfId="6" applyFont="1" applyFill="1" applyBorder="1" applyAlignment="1" applyProtection="1">
      <alignment horizontal="right" vertical="top"/>
    </xf>
    <xf numFmtId="43" fontId="3" fillId="0" borderId="23" xfId="3" applyNumberFormat="1" applyFont="1" applyFill="1" applyBorder="1" applyAlignment="1" applyProtection="1">
      <alignment horizontal="center" vertical="top"/>
    </xf>
    <xf numFmtId="43" fontId="3" fillId="0" borderId="24" xfId="6" applyFont="1" applyFill="1" applyBorder="1" applyAlignment="1" applyProtection="1">
      <alignment horizontal="right" vertical="top"/>
    </xf>
    <xf numFmtId="0" fontId="4" fillId="0" borderId="1" xfId="3" applyNumberFormat="1" applyFont="1" applyFill="1" applyBorder="1" applyAlignment="1" applyProtection="1">
      <alignment horizontal="center" vertical="top" wrapText="1"/>
    </xf>
    <xf numFmtId="0" fontId="4" fillId="0" borderId="1" xfId="3" applyNumberFormat="1" applyFont="1" applyFill="1" applyBorder="1" applyAlignment="1" applyProtection="1">
      <alignment horizontal="center" vertical="top"/>
    </xf>
    <xf numFmtId="0" fontId="4" fillId="0" borderId="23" xfId="3" applyNumberFormat="1" applyFont="1" applyFill="1" applyBorder="1" applyAlignment="1" applyProtection="1">
      <alignment horizontal="center" vertical="top"/>
    </xf>
    <xf numFmtId="0" fontId="0" fillId="0" borderId="4" xfId="0" applyBorder="1"/>
    <xf numFmtId="0" fontId="4" fillId="5" borderId="14" xfId="3" applyFont="1" applyFill="1" applyBorder="1"/>
    <xf numFmtId="0" fontId="4" fillId="5" borderId="13" xfId="3" applyFont="1" applyFill="1" applyBorder="1"/>
    <xf numFmtId="0" fontId="4" fillId="5" borderId="13" xfId="3" applyFont="1" applyFill="1" applyBorder="1" applyAlignment="1">
      <alignment horizontal="center"/>
    </xf>
    <xf numFmtId="43" fontId="4" fillId="5" borderId="13" xfId="3" applyNumberFormat="1" applyFont="1" applyFill="1" applyBorder="1"/>
    <xf numFmtId="43" fontId="4" fillId="5" borderId="15" xfId="3" applyNumberFormat="1" applyFont="1" applyFill="1" applyBorder="1"/>
    <xf numFmtId="43" fontId="8" fillId="6" borderId="1" xfId="1" applyFont="1" applyFill="1" applyBorder="1" applyAlignment="1" applyProtection="1">
      <alignment horizontal="right" vertical="top"/>
    </xf>
    <xf numFmtId="0" fontId="2" fillId="0" borderId="1" xfId="17" applyNumberFormat="1" applyFont="1" applyFill="1" applyBorder="1" applyAlignment="1" applyProtection="1">
      <alignment vertical="top"/>
    </xf>
    <xf numFmtId="0" fontId="2" fillId="0" borderId="1" xfId="17" applyNumberFormat="1" applyFont="1" applyFill="1" applyBorder="1" applyAlignment="1" applyProtection="1">
      <alignment horizontal="left" vertical="top"/>
    </xf>
    <xf numFmtId="0" fontId="2" fillId="0" borderId="1" xfId="17" applyNumberFormat="1" applyFont="1" applyFill="1" applyBorder="1" applyAlignment="1" applyProtection="1">
      <alignment horizontal="right" vertical="top"/>
    </xf>
    <xf numFmtId="14" fontId="2" fillId="0" borderId="1" xfId="17" applyNumberFormat="1" applyFont="1" applyFill="1" applyBorder="1" applyAlignment="1" applyProtection="1">
      <alignment horizontal="left" vertical="top"/>
    </xf>
    <xf numFmtId="43" fontId="2" fillId="0" borderId="1" xfId="1" applyFont="1" applyFill="1" applyBorder="1" applyAlignment="1" applyProtection="1">
      <alignment vertical="top"/>
    </xf>
    <xf numFmtId="43" fontId="2" fillId="0" borderId="1" xfId="1" applyFont="1" applyFill="1" applyBorder="1" applyAlignment="1" applyProtection="1">
      <alignment horizontal="right" vertical="top"/>
    </xf>
    <xf numFmtId="0" fontId="18" fillId="0" borderId="1" xfId="17" applyNumberFormat="1" applyFont="1" applyFill="1" applyBorder="1" applyAlignment="1" applyProtection="1">
      <alignment vertical="top"/>
    </xf>
    <xf numFmtId="0" fontId="18" fillId="0" borderId="1" xfId="17" applyNumberFormat="1" applyFont="1" applyFill="1" applyBorder="1" applyAlignment="1" applyProtection="1">
      <alignment horizontal="center" vertical="top"/>
    </xf>
    <xf numFmtId="0" fontId="18" fillId="0" borderId="1" xfId="17" applyNumberFormat="1" applyFont="1" applyFill="1" applyBorder="1" applyAlignment="1" applyProtection="1">
      <alignment horizontal="left" vertical="top"/>
    </xf>
    <xf numFmtId="0" fontId="19" fillId="0" borderId="1" xfId="0" applyFont="1" applyBorder="1"/>
    <xf numFmtId="0" fontId="4" fillId="0" borderId="1" xfId="17" applyNumberFormat="1" applyFont="1" applyFill="1" applyBorder="1" applyAlignment="1" applyProtection="1">
      <alignment horizontal="center" vertical="top"/>
    </xf>
    <xf numFmtId="0" fontId="16" fillId="0" borderId="1" xfId="0" applyFont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top"/>
    </xf>
    <xf numFmtId="0" fontId="7" fillId="3" borderId="1" xfId="1" applyNumberFormat="1" applyFont="1" applyFill="1" applyBorder="1" applyAlignment="1" applyProtection="1">
      <alignment horizontal="left" vertical="top"/>
    </xf>
    <xf numFmtId="0" fontId="8" fillId="0" borderId="1" xfId="0" applyFont="1" applyBorder="1"/>
    <xf numFmtId="43" fontId="8" fillId="0" borderId="1" xfId="1" applyFont="1" applyBorder="1"/>
    <xf numFmtId="0" fontId="9" fillId="0" borderId="1" xfId="0" applyFont="1" applyBorder="1" applyAlignment="1">
      <alignment horizontal="center"/>
    </xf>
    <xf numFmtId="0" fontId="2" fillId="0" borderId="1" xfId="2" applyNumberFormat="1" applyFont="1" applyFill="1" applyBorder="1" applyAlignment="1" applyProtection="1">
      <alignment vertical="top"/>
    </xf>
    <xf numFmtId="0" fontId="2" fillId="0" borderId="1" xfId="2" applyNumberFormat="1" applyFont="1" applyFill="1" applyBorder="1" applyAlignment="1" applyProtection="1">
      <alignment horizontal="left" vertical="top"/>
    </xf>
    <xf numFmtId="0" fontId="2" fillId="0" borderId="1" xfId="2" applyNumberFormat="1" applyFont="1" applyFill="1" applyBorder="1" applyAlignment="1" applyProtection="1">
      <alignment horizontal="right" vertical="top"/>
    </xf>
    <xf numFmtId="14" fontId="2" fillId="0" borderId="1" xfId="2" applyNumberFormat="1" applyFont="1" applyFill="1" applyBorder="1" applyAlignment="1" applyProtection="1">
      <alignment horizontal="left" vertical="top"/>
    </xf>
    <xf numFmtId="43" fontId="2" fillId="0" borderId="1" xfId="1" applyFont="1" applyFill="1" applyBorder="1" applyAlignment="1" applyProtection="1">
      <alignment horizontal="left" vertical="top"/>
    </xf>
    <xf numFmtId="43" fontId="0" fillId="0" borderId="1" xfId="0" applyNumberFormat="1" applyBorder="1"/>
    <xf numFmtId="0" fontId="16" fillId="0" borderId="1" xfId="0" applyFont="1" applyBorder="1"/>
    <xf numFmtId="0" fontId="0" fillId="0" borderId="1" xfId="0" applyNumberFormat="1" applyBorder="1"/>
    <xf numFmtId="43" fontId="2" fillId="7" borderId="1" xfId="1" applyFont="1" applyFill="1" applyBorder="1" applyAlignment="1" applyProtection="1">
      <alignment horizontal="right" vertical="top"/>
    </xf>
    <xf numFmtId="0" fontId="2" fillId="0" borderId="1" xfId="18" applyNumberFormat="1" applyFont="1" applyFill="1" applyBorder="1" applyAlignment="1" applyProtection="1">
      <alignment vertical="top"/>
    </xf>
    <xf numFmtId="0" fontId="2" fillId="0" borderId="1" xfId="18" applyNumberFormat="1" applyFont="1" applyFill="1" applyBorder="1" applyAlignment="1" applyProtection="1">
      <alignment horizontal="left" vertical="top"/>
    </xf>
    <xf numFmtId="14" fontId="2" fillId="0" borderId="1" xfId="18" applyNumberFormat="1" applyFont="1" applyFill="1" applyBorder="1" applyAlignment="1" applyProtection="1">
      <alignment horizontal="left" vertical="top"/>
    </xf>
    <xf numFmtId="1" fontId="2" fillId="0" borderId="1" xfId="18" applyNumberFormat="1" applyFont="1" applyFill="1" applyBorder="1" applyAlignment="1" applyProtection="1">
      <alignment horizontal="center" vertical="top"/>
    </xf>
    <xf numFmtId="43" fontId="18" fillId="0" borderId="1" xfId="1" applyFont="1" applyFill="1" applyBorder="1" applyAlignment="1" applyProtection="1">
      <alignment horizontal="right" vertical="top"/>
    </xf>
    <xf numFmtId="1" fontId="7" fillId="0" borderId="1" xfId="2" applyNumberFormat="1" applyFont="1" applyFill="1" applyBorder="1" applyAlignment="1" applyProtection="1">
      <alignment horizontal="center" vertical="top"/>
    </xf>
    <xf numFmtId="0" fontId="21" fillId="0" borderId="1" xfId="18" applyNumberFormat="1" applyFont="1" applyFill="1" applyBorder="1" applyAlignment="1" applyProtection="1">
      <alignment vertical="top"/>
    </xf>
    <xf numFmtId="0" fontId="21" fillId="0" borderId="1" xfId="18" applyNumberFormat="1" applyFont="1" applyFill="1" applyBorder="1" applyAlignment="1" applyProtection="1">
      <alignment horizontal="center" vertical="top"/>
    </xf>
    <xf numFmtId="0" fontId="21" fillId="0" borderId="1" xfId="18" applyNumberFormat="1" applyFont="1" applyFill="1" applyBorder="1" applyAlignment="1" applyProtection="1">
      <alignment horizontal="left" vertical="top"/>
    </xf>
    <xf numFmtId="43" fontId="22" fillId="8" borderId="1" xfId="1" applyFont="1" applyFill="1" applyBorder="1" applyAlignment="1" applyProtection="1">
      <alignment horizontal="right" vertical="center"/>
    </xf>
    <xf numFmtId="0" fontId="22" fillId="8" borderId="1" xfId="1" applyNumberFormat="1" applyFont="1" applyFill="1" applyBorder="1" applyAlignment="1" applyProtection="1">
      <alignment horizontal="center" vertical="center"/>
    </xf>
    <xf numFmtId="1" fontId="22" fillId="8" borderId="1" xfId="1" applyNumberFormat="1" applyFont="1" applyFill="1" applyBorder="1" applyAlignment="1" applyProtection="1">
      <alignment horizontal="center" vertical="center"/>
    </xf>
    <xf numFmtId="43" fontId="7" fillId="0" borderId="1" xfId="1" applyFont="1" applyFill="1" applyBorder="1" applyAlignment="1" applyProtection="1">
      <alignment horizontal="right" vertical="top"/>
    </xf>
    <xf numFmtId="0" fontId="23" fillId="0" borderId="1" xfId="0" applyFont="1" applyBorder="1"/>
    <xf numFmtId="0" fontId="21" fillId="0" borderId="1" xfId="0" applyFont="1" applyBorder="1"/>
    <xf numFmtId="0" fontId="23" fillId="0" borderId="1" xfId="0" applyFont="1" applyBorder="1" applyAlignment="1">
      <alignment horizontal="left"/>
    </xf>
    <xf numFmtId="43" fontId="23" fillId="0" borderId="1" xfId="1" applyFont="1" applyBorder="1"/>
    <xf numFmtId="1" fontId="23" fillId="0" borderId="1" xfId="0" applyNumberFormat="1" applyFont="1" applyBorder="1" applyAlignment="1">
      <alignment horizontal="center"/>
    </xf>
    <xf numFmtId="43" fontId="24" fillId="8" borderId="1" xfId="1" applyFont="1" applyFill="1" applyBorder="1" applyAlignment="1">
      <alignment vertical="center"/>
    </xf>
    <xf numFmtId="43" fontId="25" fillId="8" borderId="1" xfId="1" applyFont="1" applyFill="1" applyBorder="1" applyAlignment="1">
      <alignment vertical="center"/>
    </xf>
    <xf numFmtId="1" fontId="22" fillId="8" borderId="1" xfId="2" applyNumberFormat="1" applyFont="1" applyFill="1" applyBorder="1" applyAlignment="1" applyProtection="1">
      <alignment horizontal="center" vertical="center"/>
    </xf>
    <xf numFmtId="43" fontId="24" fillId="8" borderId="1" xfId="1" applyFont="1" applyFill="1" applyBorder="1" applyAlignment="1" applyProtection="1">
      <alignment horizontal="right" vertical="center"/>
    </xf>
    <xf numFmtId="43" fontId="26" fillId="8" borderId="1" xfId="1" applyFont="1" applyFill="1" applyBorder="1" applyAlignment="1" applyProtection="1">
      <alignment horizontal="right" vertical="center"/>
    </xf>
    <xf numFmtId="14" fontId="2" fillId="9" borderId="1" xfId="18" applyNumberFormat="1" applyFont="1" applyFill="1" applyBorder="1" applyAlignment="1" applyProtection="1">
      <alignment horizontal="left" vertical="top"/>
    </xf>
    <xf numFmtId="0" fontId="2" fillId="9" borderId="1" xfId="18" applyNumberFormat="1" applyFont="1" applyFill="1" applyBorder="1" applyAlignment="1" applyProtection="1">
      <alignment horizontal="left" vertical="top"/>
    </xf>
    <xf numFmtId="43" fontId="2" fillId="9" borderId="1" xfId="1" applyFont="1" applyFill="1" applyBorder="1" applyAlignment="1" applyProtection="1">
      <alignment horizontal="right" vertical="top"/>
    </xf>
    <xf numFmtId="43" fontId="23" fillId="0" borderId="1" xfId="0" applyNumberFormat="1" applyFont="1" applyBorder="1"/>
    <xf numFmtId="0" fontId="2" fillId="7" borderId="1" xfId="18" applyNumberFormat="1" applyFont="1" applyFill="1" applyBorder="1" applyAlignment="1" applyProtection="1">
      <alignment horizontal="left" vertical="top"/>
    </xf>
    <xf numFmtId="43" fontId="2" fillId="10" borderId="1" xfId="1" applyFont="1" applyFill="1" applyBorder="1" applyAlignment="1" applyProtection="1">
      <alignment horizontal="right" vertical="top"/>
    </xf>
    <xf numFmtId="0" fontId="14" fillId="4" borderId="18" xfId="3" applyFont="1" applyFill="1" applyBorder="1" applyAlignment="1">
      <alignment horizontal="center" vertical="center" wrapText="1"/>
    </xf>
    <xf numFmtId="0" fontId="14" fillId="4" borderId="22" xfId="3" applyFont="1" applyFill="1" applyBorder="1" applyAlignment="1">
      <alignment horizontal="center" vertical="center" wrapText="1"/>
    </xf>
    <xf numFmtId="0" fontId="14" fillId="4" borderId="20" xfId="3" applyFont="1" applyFill="1" applyBorder="1" applyAlignment="1">
      <alignment horizontal="center" vertical="center" wrapText="1"/>
    </xf>
    <xf numFmtId="0" fontId="14" fillId="4" borderId="17" xfId="3" applyFont="1" applyFill="1" applyBorder="1" applyAlignment="1">
      <alignment horizontal="center" vertical="center" wrapText="1"/>
    </xf>
    <xf numFmtId="0" fontId="14" fillId="4" borderId="21" xfId="3" applyFont="1" applyFill="1" applyBorder="1" applyAlignment="1">
      <alignment horizontal="center" vertical="center" wrapText="1"/>
    </xf>
    <xf numFmtId="0" fontId="14" fillId="4" borderId="19" xfId="3" applyFont="1" applyFill="1" applyBorder="1" applyAlignment="1">
      <alignment horizontal="center" vertical="center" wrapText="1"/>
    </xf>
    <xf numFmtId="14" fontId="7" fillId="3" borderId="2" xfId="2" applyNumberFormat="1" applyFont="1" applyFill="1" applyBorder="1" applyAlignment="1" applyProtection="1">
      <alignment horizontal="center" vertical="top"/>
    </xf>
    <xf numFmtId="14" fontId="7" fillId="3" borderId="3" xfId="2" applyNumberFormat="1" applyFont="1" applyFill="1" applyBorder="1" applyAlignment="1" applyProtection="1">
      <alignment horizontal="center" vertical="top"/>
    </xf>
    <xf numFmtId="14" fontId="7" fillId="3" borderId="4" xfId="2" applyNumberFormat="1" applyFont="1" applyFill="1" applyBorder="1" applyAlignment="1" applyProtection="1">
      <alignment horizontal="center" vertical="top"/>
    </xf>
    <xf numFmtId="14" fontId="22" fillId="8" borderId="2" xfId="2" applyNumberFormat="1" applyFont="1" applyFill="1" applyBorder="1" applyAlignment="1" applyProtection="1">
      <alignment horizontal="center" vertical="center"/>
    </xf>
    <xf numFmtId="14" fontId="22" fillId="8" borderId="3" xfId="2" applyNumberFormat="1" applyFont="1" applyFill="1" applyBorder="1" applyAlignment="1" applyProtection="1">
      <alignment horizontal="center" vertical="center"/>
    </xf>
    <xf numFmtId="14" fontId="22" fillId="8" borderId="4" xfId="2" applyNumberFormat="1" applyFont="1" applyFill="1" applyBorder="1" applyAlignment="1" applyProtection="1">
      <alignment horizontal="center" vertical="center"/>
    </xf>
  </cellXfs>
  <cellStyles count="25">
    <cellStyle name="Encabezado 1" xfId="4"/>
    <cellStyle name="Excel Built-in Normal" xfId="5"/>
    <cellStyle name="Millares" xfId="1" builtinId="3"/>
    <cellStyle name="Millares 2" xfId="14"/>
    <cellStyle name="Millares 3" xfId="15"/>
    <cellStyle name="Millares 4" xfId="7"/>
    <cellStyle name="Millares 5" xfId="6"/>
    <cellStyle name="Moneda [0] 2" xfId="14"/>
    <cellStyle name="Moneda [0] 3" xfId="15"/>
    <cellStyle name="Moneda 2" xfId="14"/>
    <cellStyle name="Moneda 3" xfId="15"/>
    <cellStyle name="Normal" xfId="0" builtinId="0"/>
    <cellStyle name="Normal 2" xfId="2"/>
    <cellStyle name="Normal 2 2" xfId="9"/>
    <cellStyle name="Normal 2 3" xfId="10"/>
    <cellStyle name="Normal 2 4" xfId="11"/>
    <cellStyle name="Normal 2 5" xfId="8"/>
    <cellStyle name="Normal 3" xfId="12"/>
    <cellStyle name="Normal 4" xfId="13"/>
    <cellStyle name="Normal 5" xfId="3"/>
    <cellStyle name="Normal 6" xfId="17"/>
    <cellStyle name="Normal 7" xfId="18"/>
    <cellStyle name="Porcentaje 2" xfId="14"/>
    <cellStyle name="Porcentaje 3" xfId="15"/>
    <cellStyle name="Porcentual_FEB" xfId="16"/>
  </cellStyles>
  <dxfs count="0"/>
  <tableStyles count="0" defaultTableStyle="TableStyleMedium2" defaultPivotStyle="PivotStyleLight16"/>
  <colors>
    <mruColors>
      <color rgb="FF660066"/>
      <color rgb="FFCC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3"/>
  <sheetViews>
    <sheetView zoomScale="85" zoomScaleNormal="85" workbookViewId="0">
      <pane ySplit="3" topLeftCell="A98" activePane="bottomLeft" state="frozen"/>
      <selection pane="bottomLeft" activeCell="B402" sqref="B402:J402"/>
    </sheetView>
  </sheetViews>
  <sheetFormatPr baseColWidth="10" defaultRowHeight="15" outlineLevelRow="1" x14ac:dyDescent="0.25"/>
  <cols>
    <col min="1" max="1" width="2.5703125" style="14" customWidth="1"/>
    <col min="2" max="2" width="11.42578125" style="3"/>
    <col min="3" max="3" width="4" style="3" bestFit="1" customWidth="1"/>
    <col min="4" max="4" width="3.85546875" style="3" bestFit="1" customWidth="1"/>
    <col min="5" max="5" width="23.7109375" style="3" bestFit="1" customWidth="1"/>
    <col min="6" max="6" width="11.42578125" style="3"/>
    <col min="7" max="7" width="11.5703125" style="10" bestFit="1" customWidth="1"/>
    <col min="8" max="8" width="17.140625" style="10" bestFit="1" customWidth="1"/>
    <col min="9" max="9" width="12.85546875" style="10" hidden="1" customWidth="1"/>
    <col min="10" max="10" width="8.42578125" style="15" customWidth="1"/>
    <col min="11" max="13" width="11.42578125" style="3"/>
    <col min="14" max="14" width="30.140625" style="3" bestFit="1" customWidth="1"/>
    <col min="15" max="15" width="6.28515625" style="3" customWidth="1"/>
    <col min="16" max="16" width="11.42578125" style="3"/>
    <col min="17" max="18" width="14.140625" style="3" bestFit="1" customWidth="1"/>
    <col min="19" max="16384" width="11.42578125" style="3"/>
  </cols>
  <sheetData>
    <row r="1" spans="1:18" ht="16.5" x14ac:dyDescent="0.25">
      <c r="A1" s="17" t="s">
        <v>1059</v>
      </c>
    </row>
    <row r="2" spans="1:18" x14ac:dyDescent="0.25">
      <c r="A2" s="14" t="s">
        <v>1060</v>
      </c>
    </row>
    <row r="3" spans="1:18" ht="15.75" thickBot="1" x14ac:dyDescent="0.3"/>
    <row r="4" spans="1:18" ht="16.5" customHeight="1" x14ac:dyDescent="0.25">
      <c r="A4" s="11"/>
      <c r="B4" s="1"/>
      <c r="C4" s="2"/>
      <c r="D4" s="2"/>
      <c r="E4" s="2"/>
      <c r="F4" s="2"/>
      <c r="G4" s="7"/>
      <c r="H4" s="7"/>
      <c r="I4" s="7"/>
      <c r="J4" s="4"/>
      <c r="M4" s="127" t="s">
        <v>1063</v>
      </c>
      <c r="N4" s="128"/>
      <c r="O4" s="128"/>
      <c r="P4" s="128"/>
      <c r="Q4" s="128"/>
      <c r="R4" s="129"/>
    </row>
    <row r="5" spans="1:18" ht="15.75" thickBot="1" x14ac:dyDescent="0.3">
      <c r="A5" s="11" t="s">
        <v>3</v>
      </c>
      <c r="B5" s="1"/>
      <c r="C5" s="1"/>
      <c r="D5" s="1"/>
      <c r="E5" s="1"/>
      <c r="F5" s="1"/>
      <c r="G5" s="8"/>
      <c r="H5" s="8"/>
      <c r="I5" s="8"/>
      <c r="J5" s="4"/>
      <c r="M5" s="130"/>
      <c r="N5" s="131"/>
      <c r="O5" s="131"/>
      <c r="P5" s="131"/>
      <c r="Q5" s="131"/>
      <c r="R5" s="132"/>
    </row>
    <row r="6" spans="1:18" ht="15" customHeight="1" thickBot="1" x14ac:dyDescent="0.3">
      <c r="A6" s="12" t="s">
        <v>2</v>
      </c>
      <c r="B6" s="11" t="s">
        <v>4</v>
      </c>
      <c r="C6" s="1"/>
      <c r="D6" s="1"/>
      <c r="E6" s="1"/>
      <c r="F6" s="1"/>
      <c r="G6" s="8"/>
      <c r="H6" s="21"/>
      <c r="I6" s="21"/>
      <c r="J6" s="22"/>
      <c r="M6" s="49" t="s">
        <v>1064</v>
      </c>
      <c r="N6" s="49" t="s">
        <v>1065</v>
      </c>
      <c r="O6" s="49" t="s">
        <v>1066</v>
      </c>
      <c r="P6" s="50" t="s">
        <v>1067</v>
      </c>
      <c r="Q6" s="50" t="s">
        <v>0</v>
      </c>
      <c r="R6" s="50" t="s">
        <v>1</v>
      </c>
    </row>
    <row r="7" spans="1:18" ht="15" hidden="1" customHeight="1" outlineLevel="1" x14ac:dyDescent="0.25">
      <c r="A7" s="13"/>
      <c r="B7" s="5">
        <v>42740</v>
      </c>
      <c r="C7" s="6">
        <v>103</v>
      </c>
      <c r="D7" s="2" t="s">
        <v>5</v>
      </c>
      <c r="E7" s="2" t="s">
        <v>6</v>
      </c>
      <c r="F7" s="2" t="s">
        <v>7</v>
      </c>
      <c r="G7" s="9">
        <v>0</v>
      </c>
      <c r="H7" s="23">
        <v>260040.21</v>
      </c>
      <c r="I7" s="23">
        <v>-260040.21</v>
      </c>
      <c r="J7" s="22">
        <v>1</v>
      </c>
      <c r="M7" s="42" t="s">
        <v>1068</v>
      </c>
      <c r="N7" s="43" t="s">
        <v>1069</v>
      </c>
      <c r="O7" s="41"/>
      <c r="P7" s="44"/>
      <c r="Q7" s="40"/>
      <c r="R7" s="46"/>
    </row>
    <row r="8" spans="1:18" ht="15" hidden="1" customHeight="1" outlineLevel="1" x14ac:dyDescent="0.25">
      <c r="A8" s="13"/>
      <c r="B8" s="5">
        <v>42752</v>
      </c>
      <c r="C8" s="6">
        <v>177</v>
      </c>
      <c r="D8" s="2" t="s">
        <v>5</v>
      </c>
      <c r="E8" s="2" t="s">
        <v>8</v>
      </c>
      <c r="F8" s="2" t="s">
        <v>9</v>
      </c>
      <c r="G8" s="9">
        <v>0</v>
      </c>
      <c r="H8" s="23">
        <v>289476.71000000002</v>
      </c>
      <c r="I8" s="23">
        <v>-549516.92000000004</v>
      </c>
      <c r="J8" s="22">
        <v>1</v>
      </c>
      <c r="M8" s="35" t="s">
        <v>1070</v>
      </c>
      <c r="N8" s="36" t="s">
        <v>1071</v>
      </c>
      <c r="O8" s="62">
        <f>+J11</f>
        <v>4</v>
      </c>
      <c r="P8" s="45"/>
      <c r="Q8" s="55">
        <f>+H11</f>
        <v>1087708.3600000001</v>
      </c>
      <c r="R8" s="32">
        <f>+Q8-P8</f>
        <v>1087708.3600000001</v>
      </c>
    </row>
    <row r="9" spans="1:18" ht="15" hidden="1" customHeight="1" outlineLevel="1" x14ac:dyDescent="0.25">
      <c r="A9" s="13"/>
      <c r="B9" s="5">
        <v>42760</v>
      </c>
      <c r="C9" s="6">
        <v>291</v>
      </c>
      <c r="D9" s="2" t="s">
        <v>5</v>
      </c>
      <c r="E9" s="2" t="s">
        <v>10</v>
      </c>
      <c r="F9" s="2" t="s">
        <v>11</v>
      </c>
      <c r="G9" s="9">
        <v>0</v>
      </c>
      <c r="H9" s="23">
        <v>289476.71000000002</v>
      </c>
      <c r="I9" s="23">
        <v>-838993.63</v>
      </c>
      <c r="J9" s="22">
        <v>1</v>
      </c>
      <c r="M9" s="38" t="s">
        <v>1072</v>
      </c>
      <c r="N9" s="34" t="s">
        <v>1073</v>
      </c>
      <c r="O9" s="63">
        <f>+J17</f>
        <v>2</v>
      </c>
      <c r="P9" s="33"/>
      <c r="Q9" s="56">
        <f>+H17</f>
        <v>718055.26</v>
      </c>
      <c r="R9" s="32">
        <f t="shared" ref="R9:R28" si="0">+Q9-P9</f>
        <v>718055.26</v>
      </c>
    </row>
    <row r="10" spans="1:18" ht="15" hidden="1" customHeight="1" outlineLevel="1" x14ac:dyDescent="0.25">
      <c r="A10" s="13"/>
      <c r="B10" s="5">
        <v>42766</v>
      </c>
      <c r="C10" s="6">
        <v>404</v>
      </c>
      <c r="D10" s="2" t="s">
        <v>5</v>
      </c>
      <c r="E10" s="2" t="s">
        <v>12</v>
      </c>
      <c r="F10" s="2" t="s">
        <v>13</v>
      </c>
      <c r="G10" s="9">
        <v>0</v>
      </c>
      <c r="H10" s="23">
        <v>248714.73</v>
      </c>
      <c r="I10" s="23">
        <v>-1087708.3600000001</v>
      </c>
      <c r="J10" s="22">
        <v>1</v>
      </c>
      <c r="M10" s="38" t="s">
        <v>1074</v>
      </c>
      <c r="N10" s="34" t="s">
        <v>1075</v>
      </c>
      <c r="O10" s="63"/>
      <c r="P10" s="33"/>
      <c r="Q10" s="39"/>
      <c r="R10" s="32">
        <f t="shared" si="0"/>
        <v>0</v>
      </c>
    </row>
    <row r="11" spans="1:18" collapsed="1" x14ac:dyDescent="0.25">
      <c r="A11" s="13"/>
      <c r="B11" s="5"/>
      <c r="C11" s="6"/>
      <c r="D11" s="2"/>
      <c r="E11" s="2"/>
      <c r="F11" s="2"/>
      <c r="G11" s="9"/>
      <c r="H11" s="24">
        <f>SUM(H7:H10)</f>
        <v>1087708.3600000001</v>
      </c>
      <c r="I11" s="24"/>
      <c r="J11" s="25">
        <f>SUM(J7:J10)</f>
        <v>4</v>
      </c>
      <c r="M11" s="38" t="s">
        <v>1076</v>
      </c>
      <c r="N11" s="34" t="s">
        <v>1077</v>
      </c>
      <c r="O11" s="63"/>
      <c r="P11" s="37"/>
      <c r="Q11" s="39"/>
      <c r="R11" s="32">
        <f t="shared" si="0"/>
        <v>0</v>
      </c>
    </row>
    <row r="12" spans="1:18" x14ac:dyDescent="0.25">
      <c r="A12" s="13"/>
      <c r="B12" s="5"/>
      <c r="C12" s="6"/>
      <c r="D12" s="2"/>
      <c r="E12" s="2"/>
      <c r="F12" s="2"/>
      <c r="G12" s="9"/>
      <c r="H12" s="23"/>
      <c r="I12" s="23"/>
      <c r="J12" s="22"/>
      <c r="M12" s="38" t="s">
        <v>1078</v>
      </c>
      <c r="N12" s="34" t="s">
        <v>1079</v>
      </c>
      <c r="O12" s="63">
        <f>+J28</f>
        <v>5</v>
      </c>
      <c r="P12" s="37"/>
      <c r="Q12" s="56">
        <f>+H28</f>
        <v>890689.65000000014</v>
      </c>
      <c r="R12" s="32">
        <f t="shared" si="0"/>
        <v>890689.65000000014</v>
      </c>
    </row>
    <row r="13" spans="1:18" x14ac:dyDescent="0.25">
      <c r="A13" s="11" t="s">
        <v>14</v>
      </c>
      <c r="B13" s="1"/>
      <c r="C13" s="1"/>
      <c r="D13" s="1"/>
      <c r="E13" s="1"/>
      <c r="F13" s="1"/>
      <c r="G13" s="8"/>
      <c r="H13" s="21"/>
      <c r="I13" s="21"/>
      <c r="J13" s="22"/>
      <c r="M13" s="38">
        <v>400425</v>
      </c>
      <c r="N13" s="34" t="s">
        <v>1080</v>
      </c>
      <c r="O13" s="63">
        <f>+J33</f>
        <v>1</v>
      </c>
      <c r="P13" s="37"/>
      <c r="Q13" s="56">
        <f>+H33</f>
        <v>410254.58</v>
      </c>
      <c r="R13" s="32">
        <f t="shared" si="0"/>
        <v>410254.58</v>
      </c>
    </row>
    <row r="14" spans="1:18" x14ac:dyDescent="0.25">
      <c r="A14" s="12" t="s">
        <v>2</v>
      </c>
      <c r="B14" s="11" t="s">
        <v>15</v>
      </c>
      <c r="C14" s="1"/>
      <c r="D14" s="1"/>
      <c r="E14" s="1"/>
      <c r="F14" s="1"/>
      <c r="G14" s="8"/>
      <c r="H14" s="21"/>
      <c r="I14" s="21"/>
      <c r="J14" s="22"/>
      <c r="M14" s="38" t="s">
        <v>1081</v>
      </c>
      <c r="N14" s="34" t="s">
        <v>1082</v>
      </c>
      <c r="O14" s="63"/>
      <c r="P14" s="33"/>
      <c r="Q14" s="39"/>
      <c r="R14" s="32">
        <f t="shared" si="0"/>
        <v>0</v>
      </c>
    </row>
    <row r="15" spans="1:18" ht="15" hidden="1" customHeight="1" outlineLevel="1" x14ac:dyDescent="0.25">
      <c r="A15" s="13"/>
      <c r="B15" s="5">
        <v>42759</v>
      </c>
      <c r="C15" s="6">
        <v>248</v>
      </c>
      <c r="D15" s="2" t="s">
        <v>5</v>
      </c>
      <c r="E15" s="2" t="s">
        <v>16</v>
      </c>
      <c r="F15" s="2" t="s">
        <v>17</v>
      </c>
      <c r="G15" s="9">
        <v>0</v>
      </c>
      <c r="H15" s="23">
        <v>290291.98</v>
      </c>
      <c r="I15" s="23">
        <v>-290291.98</v>
      </c>
      <c r="J15" s="22"/>
      <c r="M15" s="38" t="s">
        <v>1083</v>
      </c>
      <c r="N15" s="34" t="s">
        <v>1084</v>
      </c>
      <c r="O15" s="63">
        <f>+J39</f>
        <v>0</v>
      </c>
      <c r="P15" s="33"/>
      <c r="Q15" s="56">
        <f>+H39</f>
        <v>0</v>
      </c>
      <c r="R15" s="32">
        <f t="shared" si="0"/>
        <v>0</v>
      </c>
    </row>
    <row r="16" spans="1:18" ht="15" hidden="1" customHeight="1" outlineLevel="1" x14ac:dyDescent="0.25">
      <c r="A16" s="13"/>
      <c r="B16" s="5">
        <v>42762</v>
      </c>
      <c r="C16" s="6">
        <v>319</v>
      </c>
      <c r="D16" s="2" t="s">
        <v>5</v>
      </c>
      <c r="E16" s="2" t="s">
        <v>18</v>
      </c>
      <c r="F16" s="2" t="s">
        <v>19</v>
      </c>
      <c r="G16" s="9">
        <v>0</v>
      </c>
      <c r="H16" s="23">
        <v>427763.28</v>
      </c>
      <c r="I16" s="23">
        <v>-718055.26</v>
      </c>
      <c r="J16" s="22"/>
      <c r="M16" s="38" t="s">
        <v>1085</v>
      </c>
      <c r="N16" s="34" t="s">
        <v>1086</v>
      </c>
      <c r="O16" s="63"/>
      <c r="P16" s="33"/>
      <c r="Q16" s="39"/>
      <c r="R16" s="32">
        <f t="shared" si="0"/>
        <v>0</v>
      </c>
    </row>
    <row r="17" spans="1:19" collapsed="1" x14ac:dyDescent="0.25">
      <c r="A17" s="13"/>
      <c r="B17" s="5"/>
      <c r="C17" s="6"/>
      <c r="D17" s="2"/>
      <c r="E17" s="2"/>
      <c r="F17" s="2"/>
      <c r="G17" s="9"/>
      <c r="H17" s="24">
        <f>SUM(H15:H16)</f>
        <v>718055.26</v>
      </c>
      <c r="I17" s="24"/>
      <c r="J17" s="25">
        <v>2</v>
      </c>
      <c r="M17" s="38" t="s">
        <v>1087</v>
      </c>
      <c r="N17" s="34" t="s">
        <v>1088</v>
      </c>
      <c r="O17" s="63">
        <f>+J52</f>
        <v>1</v>
      </c>
      <c r="P17" s="33"/>
      <c r="Q17" s="56">
        <f>+H52</f>
        <v>739357.8</v>
      </c>
      <c r="R17" s="32">
        <f t="shared" si="0"/>
        <v>739357.8</v>
      </c>
    </row>
    <row r="18" spans="1:19" x14ac:dyDescent="0.25">
      <c r="A18" s="13"/>
      <c r="B18" s="5"/>
      <c r="C18" s="6"/>
      <c r="D18" s="2"/>
      <c r="E18" s="2"/>
      <c r="F18" s="2"/>
      <c r="G18" s="9"/>
      <c r="H18" s="23"/>
      <c r="I18" s="23"/>
      <c r="J18" s="22"/>
      <c r="M18" s="38" t="s">
        <v>1089</v>
      </c>
      <c r="N18" s="34" t="s">
        <v>1090</v>
      </c>
      <c r="O18" s="63">
        <f>+J65</f>
        <v>1</v>
      </c>
      <c r="P18" s="33"/>
      <c r="Q18" s="56">
        <f>+H65</f>
        <v>813545.09</v>
      </c>
      <c r="R18" s="32">
        <f t="shared" si="0"/>
        <v>813545.09</v>
      </c>
    </row>
    <row r="19" spans="1:19" x14ac:dyDescent="0.25">
      <c r="A19" s="11" t="s">
        <v>20</v>
      </c>
      <c r="B19" s="1"/>
      <c r="C19" s="1"/>
      <c r="D19" s="1"/>
      <c r="E19" s="1"/>
      <c r="F19" s="1"/>
      <c r="G19" s="8"/>
      <c r="H19" s="21"/>
      <c r="I19" s="21"/>
      <c r="J19" s="22"/>
      <c r="M19" s="38">
        <v>400437</v>
      </c>
      <c r="N19" s="34" t="s">
        <v>1091</v>
      </c>
      <c r="O19" s="63">
        <f>+J80</f>
        <v>5</v>
      </c>
      <c r="P19" s="47"/>
      <c r="Q19" s="56">
        <f>+H80</f>
        <v>1423860.75</v>
      </c>
      <c r="R19" s="32">
        <f t="shared" si="0"/>
        <v>1423860.75</v>
      </c>
    </row>
    <row r="20" spans="1:19" x14ac:dyDescent="0.25">
      <c r="A20" s="12" t="s">
        <v>2</v>
      </c>
      <c r="B20" s="11" t="s">
        <v>21</v>
      </c>
      <c r="C20" s="1"/>
      <c r="D20" s="1"/>
      <c r="E20" s="1"/>
      <c r="F20" s="1"/>
      <c r="G20" s="8"/>
      <c r="H20" s="21"/>
      <c r="I20" s="21"/>
      <c r="J20" s="22"/>
      <c r="M20" s="38" t="s">
        <v>1092</v>
      </c>
      <c r="N20" s="34" t="s">
        <v>1093</v>
      </c>
      <c r="O20" s="63"/>
      <c r="P20" s="48"/>
      <c r="Q20" s="39"/>
      <c r="R20" s="32">
        <f t="shared" si="0"/>
        <v>0</v>
      </c>
    </row>
    <row r="21" spans="1:19" ht="15" hidden="1" customHeight="1" outlineLevel="1" x14ac:dyDescent="0.25">
      <c r="A21" s="13"/>
      <c r="B21" s="5">
        <v>42747</v>
      </c>
      <c r="C21" s="6">
        <v>137</v>
      </c>
      <c r="D21" s="2" t="s">
        <v>5</v>
      </c>
      <c r="E21" s="2" t="s">
        <v>22</v>
      </c>
      <c r="F21" s="2" t="s">
        <v>23</v>
      </c>
      <c r="G21" s="9">
        <v>0</v>
      </c>
      <c r="H21" s="23">
        <v>200689.66</v>
      </c>
      <c r="I21" s="23">
        <v>-200689.66</v>
      </c>
      <c r="J21" s="22">
        <v>1</v>
      </c>
      <c r="M21" s="38" t="s">
        <v>1094</v>
      </c>
      <c r="N21" s="34" t="s">
        <v>1095</v>
      </c>
      <c r="O21" s="63">
        <f>+J95</f>
        <v>3</v>
      </c>
      <c r="P21" s="33"/>
      <c r="Q21" s="56">
        <f>+H95</f>
        <v>1097232.8799999999</v>
      </c>
      <c r="R21" s="32">
        <f t="shared" si="0"/>
        <v>1097232.8799999999</v>
      </c>
    </row>
    <row r="22" spans="1:19" ht="15" hidden="1" customHeight="1" outlineLevel="1" x14ac:dyDescent="0.25">
      <c r="A22" s="13"/>
      <c r="B22" s="5">
        <v>42752</v>
      </c>
      <c r="C22" s="6">
        <v>175</v>
      </c>
      <c r="D22" s="2" t="s">
        <v>5</v>
      </c>
      <c r="E22" s="2" t="s">
        <v>24</v>
      </c>
      <c r="F22" s="2" t="s">
        <v>25</v>
      </c>
      <c r="G22" s="9">
        <v>0</v>
      </c>
      <c r="H22" s="23">
        <v>173275.86</v>
      </c>
      <c r="I22" s="23">
        <v>-373965.51999999996</v>
      </c>
      <c r="J22" s="22">
        <v>1</v>
      </c>
      <c r="M22" s="38" t="s">
        <v>1096</v>
      </c>
      <c r="N22" s="34" t="s">
        <v>1097</v>
      </c>
      <c r="O22" s="63">
        <f>+J224</f>
        <v>65</v>
      </c>
      <c r="P22" s="33"/>
      <c r="Q22" s="56">
        <f>+H224</f>
        <v>9922032.7599999979</v>
      </c>
      <c r="R22" s="32">
        <f t="shared" si="0"/>
        <v>9922032.7599999979</v>
      </c>
    </row>
    <row r="23" spans="1:19" ht="15" hidden="1" customHeight="1" outlineLevel="1" x14ac:dyDescent="0.25">
      <c r="A23" s="13"/>
      <c r="B23" s="5">
        <v>42753</v>
      </c>
      <c r="C23" s="6">
        <v>186</v>
      </c>
      <c r="D23" s="2" t="s">
        <v>5</v>
      </c>
      <c r="E23" s="2" t="s">
        <v>26</v>
      </c>
      <c r="F23" s="2" t="s">
        <v>27</v>
      </c>
      <c r="G23" s="9">
        <v>0</v>
      </c>
      <c r="H23" s="23">
        <v>167931.03</v>
      </c>
      <c r="I23" s="23">
        <v>-541896.55000000005</v>
      </c>
      <c r="J23" s="22">
        <v>1</v>
      </c>
      <c r="M23" s="38" t="s">
        <v>1098</v>
      </c>
      <c r="N23" s="34" t="s">
        <v>1099</v>
      </c>
      <c r="O23" s="63">
        <f>+J297</f>
        <v>33</v>
      </c>
      <c r="P23" s="33"/>
      <c r="Q23" s="56">
        <f>+H297</f>
        <v>6326060.3600000031</v>
      </c>
      <c r="R23" s="32">
        <f t="shared" si="0"/>
        <v>6326060.3600000031</v>
      </c>
    </row>
    <row r="24" spans="1:19" ht="15" hidden="1" customHeight="1" outlineLevel="1" x14ac:dyDescent="0.25">
      <c r="A24" s="13"/>
      <c r="B24" s="5">
        <v>42760</v>
      </c>
      <c r="C24" s="6">
        <v>283</v>
      </c>
      <c r="D24" s="2" t="s">
        <v>5</v>
      </c>
      <c r="E24" s="2" t="s">
        <v>28</v>
      </c>
      <c r="F24" s="2" t="s">
        <v>29</v>
      </c>
      <c r="G24" s="9">
        <v>0</v>
      </c>
      <c r="H24" s="23">
        <v>167931.03</v>
      </c>
      <c r="I24" s="23">
        <v>-709827.58</v>
      </c>
      <c r="J24" s="22">
        <v>1</v>
      </c>
      <c r="M24" s="38" t="s">
        <v>1100</v>
      </c>
      <c r="N24" s="34" t="s">
        <v>1101</v>
      </c>
      <c r="O24" s="63"/>
      <c r="P24" s="33"/>
      <c r="Q24" s="39"/>
      <c r="R24" s="32">
        <f t="shared" si="0"/>
        <v>0</v>
      </c>
    </row>
    <row r="25" spans="1:19" ht="15" hidden="1" customHeight="1" outlineLevel="1" x14ac:dyDescent="0.25">
      <c r="A25" s="13"/>
      <c r="B25" s="5">
        <v>42766</v>
      </c>
      <c r="C25" s="6">
        <v>373</v>
      </c>
      <c r="D25" s="2" t="s">
        <v>5</v>
      </c>
      <c r="E25" s="2" t="s">
        <v>30</v>
      </c>
      <c r="F25" s="2" t="s">
        <v>31</v>
      </c>
      <c r="G25" s="9">
        <v>0</v>
      </c>
      <c r="H25" s="23">
        <v>180862.07</v>
      </c>
      <c r="I25" s="23">
        <v>-890689.65</v>
      </c>
      <c r="J25" s="22">
        <v>1</v>
      </c>
      <c r="M25" s="38" t="s">
        <v>1102</v>
      </c>
      <c r="N25" s="34" t="s">
        <v>1103</v>
      </c>
      <c r="O25" s="63"/>
      <c r="P25" s="33"/>
      <c r="Q25" s="39"/>
      <c r="R25" s="32">
        <f t="shared" si="0"/>
        <v>0</v>
      </c>
    </row>
    <row r="26" spans="1:19" ht="15" hidden="1" customHeight="1" outlineLevel="1" x14ac:dyDescent="0.25">
      <c r="A26" s="13"/>
      <c r="B26" s="5">
        <v>42766</v>
      </c>
      <c r="C26" s="6">
        <v>380</v>
      </c>
      <c r="D26" s="2" t="s">
        <v>5</v>
      </c>
      <c r="E26" s="2" t="s">
        <v>28</v>
      </c>
      <c r="F26" s="2" t="s">
        <v>32</v>
      </c>
      <c r="G26" s="9">
        <v>0</v>
      </c>
      <c r="H26" s="23">
        <v>-167931.03</v>
      </c>
      <c r="I26" s="23">
        <v>-722758.62</v>
      </c>
      <c r="J26" s="22">
        <v>-1</v>
      </c>
      <c r="M26" s="38" t="s">
        <v>1104</v>
      </c>
      <c r="N26" s="34" t="s">
        <v>1105</v>
      </c>
      <c r="O26" s="63">
        <f>+J368</f>
        <v>35</v>
      </c>
      <c r="P26" s="33"/>
      <c r="Q26" s="56">
        <f>+H368</f>
        <v>5266464.5199999986</v>
      </c>
      <c r="R26" s="32">
        <f t="shared" si="0"/>
        <v>5266464.5199999986</v>
      </c>
    </row>
    <row r="27" spans="1:19" ht="15" hidden="1" customHeight="1" outlineLevel="1" x14ac:dyDescent="0.25">
      <c r="A27" s="13"/>
      <c r="B27" s="5">
        <v>42766</v>
      </c>
      <c r="C27" s="6">
        <v>382</v>
      </c>
      <c r="D27" s="2" t="s">
        <v>5</v>
      </c>
      <c r="E27" s="2" t="s">
        <v>28</v>
      </c>
      <c r="F27" s="2" t="s">
        <v>33</v>
      </c>
      <c r="G27" s="9">
        <v>0</v>
      </c>
      <c r="H27" s="23">
        <v>167931.03</v>
      </c>
      <c r="I27" s="23">
        <v>-890689.65</v>
      </c>
      <c r="J27" s="22">
        <v>1</v>
      </c>
      <c r="M27" s="38" t="s">
        <v>1106</v>
      </c>
      <c r="N27" s="34" t="s">
        <v>1107</v>
      </c>
      <c r="O27" s="63"/>
      <c r="P27" s="33"/>
      <c r="Q27" s="39"/>
      <c r="R27" s="32">
        <f t="shared" si="0"/>
        <v>0</v>
      </c>
    </row>
    <row r="28" spans="1:19" ht="15.75" collapsed="1" thickBot="1" x14ac:dyDescent="0.3">
      <c r="A28" s="13"/>
      <c r="B28" s="5"/>
      <c r="C28" s="6"/>
      <c r="D28" s="2"/>
      <c r="E28" s="2"/>
      <c r="F28" s="2"/>
      <c r="G28" s="9"/>
      <c r="H28" s="24">
        <f>SUM(H21:H27)</f>
        <v>890689.65000000014</v>
      </c>
      <c r="I28" s="24"/>
      <c r="J28" s="25">
        <f>SUM(J21:J27)</f>
        <v>5</v>
      </c>
      <c r="M28" s="57" t="s">
        <v>1108</v>
      </c>
      <c r="N28" s="58" t="s">
        <v>1109</v>
      </c>
      <c r="O28" s="64">
        <f>+J397</f>
        <v>11</v>
      </c>
      <c r="P28" s="59"/>
      <c r="Q28" s="60">
        <f>+H397</f>
        <v>3071810.669999999</v>
      </c>
      <c r="R28" s="61">
        <f t="shared" si="0"/>
        <v>3071810.669999999</v>
      </c>
    </row>
    <row r="29" spans="1:19" ht="15.75" thickBot="1" x14ac:dyDescent="0.3">
      <c r="A29" s="13"/>
      <c r="B29" s="5"/>
      <c r="C29" s="6"/>
      <c r="D29" s="2"/>
      <c r="E29" s="2"/>
      <c r="F29" s="2"/>
      <c r="G29" s="9"/>
      <c r="H29" s="23"/>
      <c r="I29" s="23"/>
      <c r="J29" s="22"/>
      <c r="M29" s="66"/>
      <c r="N29" s="67"/>
      <c r="O29" s="68">
        <f>SUM(O8:O28)</f>
        <v>166</v>
      </c>
      <c r="P29" s="67"/>
      <c r="Q29" s="69">
        <f>SUM(Q8:Q28)</f>
        <v>31767072.68</v>
      </c>
      <c r="R29" s="70">
        <f>SUM(R8:R28)</f>
        <v>31767072.68</v>
      </c>
      <c r="S29" s="65"/>
    </row>
    <row r="30" spans="1:19" x14ac:dyDescent="0.25">
      <c r="A30" s="11" t="s">
        <v>34</v>
      </c>
      <c r="B30" s="1"/>
      <c r="C30" s="1"/>
      <c r="D30" s="1"/>
      <c r="E30" s="1"/>
      <c r="F30" s="1"/>
      <c r="G30" s="8"/>
      <c r="H30" s="21"/>
      <c r="I30" s="21"/>
      <c r="J30" s="22"/>
    </row>
    <row r="31" spans="1:19" x14ac:dyDescent="0.25">
      <c r="A31" s="12" t="s">
        <v>2</v>
      </c>
      <c r="B31" s="11" t="s">
        <v>35</v>
      </c>
      <c r="C31" s="1"/>
      <c r="D31" s="1"/>
      <c r="E31" s="1"/>
      <c r="F31" s="1"/>
      <c r="G31" s="8"/>
      <c r="H31" s="21"/>
      <c r="I31" s="21"/>
      <c r="J31" s="22"/>
    </row>
    <row r="32" spans="1:19" hidden="1" outlineLevel="1" x14ac:dyDescent="0.25">
      <c r="A32" s="13"/>
      <c r="B32" s="5">
        <v>42741</v>
      </c>
      <c r="C32" s="6">
        <v>106</v>
      </c>
      <c r="D32" s="2" t="s">
        <v>5</v>
      </c>
      <c r="E32" s="2" t="s">
        <v>36</v>
      </c>
      <c r="F32" s="2" t="s">
        <v>37</v>
      </c>
      <c r="G32" s="9">
        <v>0</v>
      </c>
      <c r="H32" s="23">
        <v>410254.58</v>
      </c>
      <c r="I32" s="23">
        <v>-410254.58</v>
      </c>
      <c r="J32" s="22"/>
    </row>
    <row r="33" spans="1:10" collapsed="1" x14ac:dyDescent="0.25">
      <c r="A33" s="13"/>
      <c r="B33" s="5"/>
      <c r="C33" s="6"/>
      <c r="D33" s="2"/>
      <c r="E33" s="2"/>
      <c r="F33" s="2"/>
      <c r="G33" s="9"/>
      <c r="H33" s="24">
        <f>SUM(H32)</f>
        <v>410254.58</v>
      </c>
      <c r="I33" s="24"/>
      <c r="J33" s="25">
        <v>1</v>
      </c>
    </row>
    <row r="34" spans="1:10" x14ac:dyDescent="0.25">
      <c r="A34" s="13"/>
      <c r="B34" s="5"/>
      <c r="C34" s="6"/>
      <c r="D34" s="2"/>
      <c r="E34" s="2"/>
      <c r="F34" s="2"/>
      <c r="G34" s="9"/>
      <c r="H34" s="23"/>
      <c r="I34" s="23"/>
      <c r="J34" s="22"/>
    </row>
    <row r="35" spans="1:10" x14ac:dyDescent="0.25">
      <c r="A35" s="11" t="s">
        <v>38</v>
      </c>
      <c r="B35" s="1"/>
      <c r="C35" s="1"/>
      <c r="D35" s="1"/>
      <c r="E35" s="1"/>
      <c r="F35" s="1"/>
      <c r="G35" s="8"/>
      <c r="H35" s="21"/>
      <c r="I35" s="21"/>
      <c r="J35" s="22"/>
    </row>
    <row r="36" spans="1:10" x14ac:dyDescent="0.25">
      <c r="A36" s="12" t="s">
        <v>2</v>
      </c>
      <c r="B36" s="11" t="s">
        <v>39</v>
      </c>
      <c r="C36" s="1"/>
      <c r="D36" s="1"/>
      <c r="E36" s="1"/>
      <c r="F36" s="1"/>
      <c r="G36" s="8"/>
      <c r="H36" s="21"/>
      <c r="I36" s="21"/>
      <c r="J36" s="22"/>
    </row>
    <row r="37" spans="1:10" hidden="1" outlineLevel="1" x14ac:dyDescent="0.25">
      <c r="A37" s="13"/>
      <c r="B37" s="5">
        <v>42738</v>
      </c>
      <c r="C37" s="6">
        <v>18</v>
      </c>
      <c r="D37" s="2" t="s">
        <v>5</v>
      </c>
      <c r="E37" s="2" t="s">
        <v>40</v>
      </c>
      <c r="F37" s="2" t="s">
        <v>41</v>
      </c>
      <c r="G37" s="9">
        <v>0</v>
      </c>
      <c r="H37" s="23">
        <v>-397947.45</v>
      </c>
      <c r="I37" s="23">
        <v>397947.45</v>
      </c>
      <c r="J37" s="22"/>
    </row>
    <row r="38" spans="1:10" hidden="1" outlineLevel="1" x14ac:dyDescent="0.25">
      <c r="A38" s="13"/>
      <c r="B38" s="5">
        <v>42738</v>
      </c>
      <c r="C38" s="6">
        <v>19</v>
      </c>
      <c r="D38" s="2" t="s">
        <v>5</v>
      </c>
      <c r="E38" s="2" t="s">
        <v>40</v>
      </c>
      <c r="F38" s="2" t="s">
        <v>42</v>
      </c>
      <c r="G38" s="9">
        <v>0</v>
      </c>
      <c r="H38" s="23">
        <v>397947.45</v>
      </c>
      <c r="I38" s="23">
        <v>-1.1641532182693482E-11</v>
      </c>
      <c r="J38" s="22"/>
    </row>
    <row r="39" spans="1:10" collapsed="1" x14ac:dyDescent="0.25">
      <c r="A39" s="13"/>
      <c r="B39" s="5"/>
      <c r="C39" s="6"/>
      <c r="D39" s="2"/>
      <c r="E39" s="2"/>
      <c r="F39" s="2"/>
      <c r="G39" s="9"/>
      <c r="H39" s="24">
        <f>SUM(H37:H38)</f>
        <v>0</v>
      </c>
      <c r="I39" s="24"/>
      <c r="J39" s="25">
        <v>0</v>
      </c>
    </row>
    <row r="40" spans="1:10" x14ac:dyDescent="0.25">
      <c r="A40" s="13"/>
      <c r="B40" s="5"/>
      <c r="C40" s="6"/>
      <c r="D40" s="2"/>
      <c r="E40" s="2"/>
      <c r="F40" s="2"/>
      <c r="G40" s="9"/>
      <c r="H40" s="23"/>
      <c r="I40" s="23"/>
      <c r="J40" s="22"/>
    </row>
    <row r="41" spans="1:10" x14ac:dyDescent="0.25">
      <c r="A41" s="11" t="s">
        <v>43</v>
      </c>
      <c r="B41" s="1"/>
      <c r="C41" s="1"/>
      <c r="D41" s="1"/>
      <c r="E41" s="1"/>
      <c r="F41" s="1"/>
      <c r="G41" s="8"/>
      <c r="H41" s="21"/>
      <c r="I41" s="21"/>
      <c r="J41" s="22"/>
    </row>
    <row r="42" spans="1:10" x14ac:dyDescent="0.25">
      <c r="A42" s="12" t="s">
        <v>2</v>
      </c>
      <c r="B42" s="11" t="s">
        <v>44</v>
      </c>
      <c r="C42" s="1"/>
      <c r="D42" s="1"/>
      <c r="E42" s="1"/>
      <c r="F42" s="1"/>
      <c r="G42" s="8"/>
      <c r="H42" s="21"/>
      <c r="I42" s="21"/>
      <c r="J42" s="22"/>
    </row>
    <row r="43" spans="1:10" hidden="1" outlineLevel="1" x14ac:dyDescent="0.25">
      <c r="A43" s="13"/>
      <c r="B43" s="5">
        <v>42738</v>
      </c>
      <c r="C43" s="6">
        <v>29</v>
      </c>
      <c r="D43" s="2" t="s">
        <v>5</v>
      </c>
      <c r="E43" s="2" t="s">
        <v>45</v>
      </c>
      <c r="F43" s="2" t="s">
        <v>46</v>
      </c>
      <c r="G43" s="9">
        <v>0</v>
      </c>
      <c r="H43" s="23">
        <v>-656637.93000000005</v>
      </c>
      <c r="I43" s="23">
        <v>656637.93000000005</v>
      </c>
      <c r="J43" s="22">
        <v>-1</v>
      </c>
    </row>
    <row r="44" spans="1:10" hidden="1" outlineLevel="1" x14ac:dyDescent="0.25">
      <c r="A44" s="13"/>
      <c r="B44" s="5">
        <v>42738</v>
      </c>
      <c r="C44" s="6">
        <v>30</v>
      </c>
      <c r="D44" s="2" t="s">
        <v>5</v>
      </c>
      <c r="E44" s="2" t="s">
        <v>45</v>
      </c>
      <c r="F44" s="2" t="s">
        <v>47</v>
      </c>
      <c r="G44" s="9">
        <v>0</v>
      </c>
      <c r="H44" s="23">
        <v>656637.93000000005</v>
      </c>
      <c r="I44" s="23">
        <v>-5.1222741603851319E-11</v>
      </c>
      <c r="J44" s="22">
        <v>1</v>
      </c>
    </row>
    <row r="45" spans="1:10" hidden="1" outlineLevel="1" x14ac:dyDescent="0.25">
      <c r="A45" s="13"/>
      <c r="B45" s="5">
        <v>42749</v>
      </c>
      <c r="C45" s="6">
        <v>158</v>
      </c>
      <c r="D45" s="2" t="s">
        <v>5</v>
      </c>
      <c r="E45" s="2" t="s">
        <v>48</v>
      </c>
      <c r="F45" s="2" t="s">
        <v>49</v>
      </c>
      <c r="G45" s="9">
        <v>0</v>
      </c>
      <c r="H45" s="23">
        <v>740649.04</v>
      </c>
      <c r="I45" s="23">
        <v>-740649.04</v>
      </c>
      <c r="J45" s="22">
        <v>1</v>
      </c>
    </row>
    <row r="46" spans="1:10" hidden="1" outlineLevel="1" x14ac:dyDescent="0.25">
      <c r="A46" s="13"/>
      <c r="B46" s="5">
        <v>42751</v>
      </c>
      <c r="C46" s="6">
        <v>165</v>
      </c>
      <c r="D46" s="2" t="s">
        <v>5</v>
      </c>
      <c r="E46" s="2" t="s">
        <v>48</v>
      </c>
      <c r="F46" s="2" t="s">
        <v>50</v>
      </c>
      <c r="G46" s="9">
        <v>0</v>
      </c>
      <c r="H46" s="23">
        <v>-740649.04</v>
      </c>
      <c r="I46" s="23">
        <v>3.7252902984619141E-11</v>
      </c>
      <c r="J46" s="22">
        <v>-1</v>
      </c>
    </row>
    <row r="47" spans="1:10" hidden="1" outlineLevel="1" x14ac:dyDescent="0.25">
      <c r="A47" s="13"/>
      <c r="B47" s="5">
        <v>42751</v>
      </c>
      <c r="C47" s="6">
        <v>166</v>
      </c>
      <c r="D47" s="2" t="s">
        <v>5</v>
      </c>
      <c r="E47" s="2" t="s">
        <v>48</v>
      </c>
      <c r="F47" s="2" t="s">
        <v>51</v>
      </c>
      <c r="G47" s="9">
        <v>0</v>
      </c>
      <c r="H47" s="23">
        <v>740649.04</v>
      </c>
      <c r="I47" s="23">
        <v>-740649.04</v>
      </c>
      <c r="J47" s="22">
        <v>1</v>
      </c>
    </row>
    <row r="48" spans="1:10" hidden="1" outlineLevel="1" x14ac:dyDescent="0.25">
      <c r="A48" s="13"/>
      <c r="B48" s="5">
        <v>42753</v>
      </c>
      <c r="C48" s="6">
        <v>189</v>
      </c>
      <c r="D48" s="2" t="s">
        <v>5</v>
      </c>
      <c r="E48" s="2" t="s">
        <v>48</v>
      </c>
      <c r="F48" s="2" t="s">
        <v>52</v>
      </c>
      <c r="G48" s="9">
        <v>0</v>
      </c>
      <c r="H48" s="23">
        <v>-740649.04</v>
      </c>
      <c r="I48" s="23">
        <v>3.7252902984619141E-11</v>
      </c>
      <c r="J48" s="22">
        <v>-1</v>
      </c>
    </row>
    <row r="49" spans="1:10" hidden="1" outlineLevel="1" x14ac:dyDescent="0.25">
      <c r="A49" s="13"/>
      <c r="B49" s="5">
        <v>42753</v>
      </c>
      <c r="C49" s="6">
        <v>190</v>
      </c>
      <c r="D49" s="2" t="s">
        <v>5</v>
      </c>
      <c r="E49" s="2" t="s">
        <v>48</v>
      </c>
      <c r="F49" s="2" t="s">
        <v>53</v>
      </c>
      <c r="G49" s="9">
        <v>0</v>
      </c>
      <c r="H49" s="23">
        <v>740649.04</v>
      </c>
      <c r="I49" s="23">
        <v>-740649.04</v>
      </c>
      <c r="J49" s="22">
        <v>1</v>
      </c>
    </row>
    <row r="50" spans="1:10" hidden="1" outlineLevel="1" x14ac:dyDescent="0.25">
      <c r="A50" s="13"/>
      <c r="B50" s="5">
        <v>42754</v>
      </c>
      <c r="C50" s="6">
        <v>194</v>
      </c>
      <c r="D50" s="2" t="s">
        <v>5</v>
      </c>
      <c r="E50" s="2" t="s">
        <v>48</v>
      </c>
      <c r="F50" s="2" t="s">
        <v>54</v>
      </c>
      <c r="G50" s="9">
        <v>0</v>
      </c>
      <c r="H50" s="23">
        <v>-740649.04</v>
      </c>
      <c r="I50" s="23">
        <v>3.7252902984619141E-11</v>
      </c>
      <c r="J50" s="22">
        <v>-1</v>
      </c>
    </row>
    <row r="51" spans="1:10" hidden="1" outlineLevel="1" x14ac:dyDescent="0.25">
      <c r="A51" s="13"/>
      <c r="B51" s="5">
        <v>42754</v>
      </c>
      <c r="C51" s="6">
        <v>195</v>
      </c>
      <c r="D51" s="2" t="s">
        <v>5</v>
      </c>
      <c r="E51" s="2" t="s">
        <v>48</v>
      </c>
      <c r="F51" s="2" t="s">
        <v>55</v>
      </c>
      <c r="G51" s="9">
        <v>0</v>
      </c>
      <c r="H51" s="23">
        <v>739357.8</v>
      </c>
      <c r="I51" s="23">
        <v>-739357.8</v>
      </c>
      <c r="J51" s="22">
        <v>1</v>
      </c>
    </row>
    <row r="52" spans="1:10" collapsed="1" x14ac:dyDescent="0.25">
      <c r="A52" s="13"/>
      <c r="B52" s="5"/>
      <c r="C52" s="6"/>
      <c r="D52" s="2"/>
      <c r="E52" s="2"/>
      <c r="F52" s="2"/>
      <c r="G52" s="9"/>
      <c r="H52" s="24">
        <f>SUM(H43:H51)</f>
        <v>739357.8</v>
      </c>
      <c r="I52" s="24"/>
      <c r="J52" s="25">
        <f>SUM(J43:J51)</f>
        <v>1</v>
      </c>
    </row>
    <row r="53" spans="1:10" x14ac:dyDescent="0.25">
      <c r="A53" s="13"/>
      <c r="B53" s="5"/>
      <c r="C53" s="6"/>
      <c r="D53" s="2"/>
      <c r="E53" s="2"/>
      <c r="F53" s="2"/>
      <c r="G53" s="9"/>
      <c r="H53" s="23"/>
      <c r="I53" s="23"/>
      <c r="J53" s="22"/>
    </row>
    <row r="54" spans="1:10" x14ac:dyDescent="0.25">
      <c r="A54" s="11" t="s">
        <v>56</v>
      </c>
      <c r="B54" s="1"/>
      <c r="C54" s="1"/>
      <c r="D54" s="1"/>
      <c r="E54" s="1"/>
      <c r="F54" s="1"/>
      <c r="G54" s="8"/>
      <c r="H54" s="21"/>
      <c r="I54" s="21"/>
      <c r="J54" s="22"/>
    </row>
    <row r="55" spans="1:10" x14ac:dyDescent="0.25">
      <c r="A55" s="12" t="s">
        <v>2</v>
      </c>
      <c r="B55" s="11" t="s">
        <v>57</v>
      </c>
      <c r="C55" s="1"/>
      <c r="D55" s="1"/>
      <c r="E55" s="1"/>
      <c r="F55" s="1"/>
      <c r="G55" s="8"/>
      <c r="H55" s="21"/>
      <c r="I55" s="21"/>
      <c r="J55" s="22"/>
    </row>
    <row r="56" spans="1:10" hidden="1" outlineLevel="1" x14ac:dyDescent="0.25">
      <c r="A56" s="13"/>
      <c r="B56" s="5">
        <v>42738</v>
      </c>
      <c r="C56" s="6">
        <v>20</v>
      </c>
      <c r="D56" s="2" t="s">
        <v>5</v>
      </c>
      <c r="E56" s="2" t="s">
        <v>58</v>
      </c>
      <c r="F56" s="2" t="s">
        <v>59</v>
      </c>
      <c r="G56" s="9">
        <v>0</v>
      </c>
      <c r="H56" s="23">
        <v>817010.73</v>
      </c>
      <c r="I56" s="23">
        <v>-817010.73</v>
      </c>
      <c r="J56" s="22">
        <v>1</v>
      </c>
    </row>
    <row r="57" spans="1:10" hidden="1" outlineLevel="1" x14ac:dyDescent="0.25">
      <c r="A57" s="13"/>
      <c r="B57" s="5">
        <v>42738</v>
      </c>
      <c r="C57" s="6">
        <v>25</v>
      </c>
      <c r="D57" s="2" t="s">
        <v>5</v>
      </c>
      <c r="E57" s="2" t="s">
        <v>60</v>
      </c>
      <c r="F57" s="2" t="s">
        <v>61</v>
      </c>
      <c r="G57" s="9">
        <v>0</v>
      </c>
      <c r="H57" s="23">
        <v>-641367.06000000006</v>
      </c>
      <c r="I57" s="23">
        <v>-175643.66999999995</v>
      </c>
      <c r="J57" s="22">
        <v>-1</v>
      </c>
    </row>
    <row r="58" spans="1:10" hidden="1" outlineLevel="1" x14ac:dyDescent="0.25">
      <c r="A58" s="13"/>
      <c r="B58" s="5">
        <v>42738</v>
      </c>
      <c r="C58" s="6">
        <v>26</v>
      </c>
      <c r="D58" s="2" t="s">
        <v>5</v>
      </c>
      <c r="E58" s="2" t="s">
        <v>60</v>
      </c>
      <c r="F58" s="2" t="s">
        <v>62</v>
      </c>
      <c r="G58" s="9">
        <v>0</v>
      </c>
      <c r="H58" s="23">
        <v>641367.06000000006</v>
      </c>
      <c r="I58" s="23">
        <v>-817010.7300000001</v>
      </c>
      <c r="J58" s="22">
        <v>1</v>
      </c>
    </row>
    <row r="59" spans="1:10" hidden="1" outlineLevel="1" x14ac:dyDescent="0.25">
      <c r="A59" s="13"/>
      <c r="B59" s="5">
        <v>42738</v>
      </c>
      <c r="C59" s="6">
        <v>27</v>
      </c>
      <c r="D59" s="2" t="s">
        <v>5</v>
      </c>
      <c r="E59" s="2" t="s">
        <v>58</v>
      </c>
      <c r="F59" s="2" t="s">
        <v>63</v>
      </c>
      <c r="G59" s="9">
        <v>0</v>
      </c>
      <c r="H59" s="23">
        <v>-817010.73</v>
      </c>
      <c r="I59" s="23">
        <v>-1.8626451492309571E-11</v>
      </c>
      <c r="J59" s="22">
        <v>-1</v>
      </c>
    </row>
    <row r="60" spans="1:10" hidden="1" outlineLevel="1" x14ac:dyDescent="0.25">
      <c r="A60" s="13"/>
      <c r="B60" s="5">
        <v>42738</v>
      </c>
      <c r="C60" s="6">
        <v>28</v>
      </c>
      <c r="D60" s="2" t="s">
        <v>5</v>
      </c>
      <c r="E60" s="2" t="s">
        <v>58</v>
      </c>
      <c r="F60" s="2" t="s">
        <v>64</v>
      </c>
      <c r="G60" s="9">
        <v>0</v>
      </c>
      <c r="H60" s="23">
        <v>817010.73</v>
      </c>
      <c r="I60" s="23">
        <v>-817010.73</v>
      </c>
      <c r="J60" s="22">
        <v>1</v>
      </c>
    </row>
    <row r="61" spans="1:10" hidden="1" outlineLevel="1" x14ac:dyDescent="0.25">
      <c r="A61" s="13"/>
      <c r="B61" s="5">
        <v>42738</v>
      </c>
      <c r="C61" s="6">
        <v>41</v>
      </c>
      <c r="D61" s="2" t="s">
        <v>5</v>
      </c>
      <c r="E61" s="2" t="s">
        <v>58</v>
      </c>
      <c r="F61" s="2" t="s">
        <v>65</v>
      </c>
      <c r="G61" s="9">
        <v>0</v>
      </c>
      <c r="H61" s="23">
        <v>-817010.73</v>
      </c>
      <c r="I61" s="23">
        <v>-1.8626451492309571E-11</v>
      </c>
      <c r="J61" s="22">
        <v>-1</v>
      </c>
    </row>
    <row r="62" spans="1:10" hidden="1" outlineLevel="1" x14ac:dyDescent="0.25">
      <c r="A62" s="13"/>
      <c r="B62" s="5">
        <v>42738</v>
      </c>
      <c r="C62" s="6">
        <v>42</v>
      </c>
      <c r="D62" s="2" t="s">
        <v>5</v>
      </c>
      <c r="E62" s="2" t="s">
        <v>58</v>
      </c>
      <c r="F62" s="2" t="s">
        <v>66</v>
      </c>
      <c r="G62" s="9">
        <v>0</v>
      </c>
      <c r="H62" s="23">
        <v>817010.73</v>
      </c>
      <c r="I62" s="23">
        <v>-817010.73</v>
      </c>
      <c r="J62" s="22">
        <v>1</v>
      </c>
    </row>
    <row r="63" spans="1:10" hidden="1" outlineLevel="1" x14ac:dyDescent="0.25">
      <c r="A63" s="13"/>
      <c r="B63" s="5">
        <v>42738</v>
      </c>
      <c r="C63" s="6">
        <v>43</v>
      </c>
      <c r="D63" s="2" t="s">
        <v>5</v>
      </c>
      <c r="E63" s="2" t="s">
        <v>58</v>
      </c>
      <c r="F63" s="2" t="s">
        <v>67</v>
      </c>
      <c r="G63" s="9">
        <v>0</v>
      </c>
      <c r="H63" s="23">
        <v>-817010.73</v>
      </c>
      <c r="I63" s="23">
        <v>-1.8626451492309571E-11</v>
      </c>
      <c r="J63" s="22">
        <v>-1</v>
      </c>
    </row>
    <row r="64" spans="1:10" hidden="1" outlineLevel="1" x14ac:dyDescent="0.25">
      <c r="A64" s="13"/>
      <c r="B64" s="5">
        <v>42738</v>
      </c>
      <c r="C64" s="6">
        <v>44</v>
      </c>
      <c r="D64" s="2" t="s">
        <v>5</v>
      </c>
      <c r="E64" s="2" t="s">
        <v>58</v>
      </c>
      <c r="F64" s="2" t="s">
        <v>68</v>
      </c>
      <c r="G64" s="9">
        <v>0</v>
      </c>
      <c r="H64" s="23">
        <v>813545.09</v>
      </c>
      <c r="I64" s="23">
        <v>-813545.09</v>
      </c>
      <c r="J64" s="22">
        <v>1</v>
      </c>
    </row>
    <row r="65" spans="1:10" collapsed="1" x14ac:dyDescent="0.25">
      <c r="A65" s="13"/>
      <c r="B65" s="5"/>
      <c r="C65" s="6"/>
      <c r="D65" s="2"/>
      <c r="E65" s="2"/>
      <c r="F65" s="2"/>
      <c r="G65" s="9"/>
      <c r="H65" s="24">
        <f>SUM(H56:H64)</f>
        <v>813545.09</v>
      </c>
      <c r="I65" s="24"/>
      <c r="J65" s="25">
        <f>SUM(J56:J64)</f>
        <v>1</v>
      </c>
    </row>
    <row r="66" spans="1:10" x14ac:dyDescent="0.25">
      <c r="A66" s="13"/>
      <c r="B66" s="5"/>
      <c r="C66" s="6"/>
      <c r="D66" s="2"/>
      <c r="E66" s="2"/>
      <c r="F66" s="2"/>
      <c r="G66" s="9"/>
      <c r="H66" s="23"/>
      <c r="I66" s="23"/>
      <c r="J66" s="22"/>
    </row>
    <row r="67" spans="1:10" x14ac:dyDescent="0.25">
      <c r="A67" s="11" t="s">
        <v>69</v>
      </c>
      <c r="B67" s="1"/>
      <c r="C67" s="1"/>
      <c r="D67" s="1"/>
      <c r="E67" s="1"/>
      <c r="F67" s="1"/>
      <c r="G67" s="8"/>
      <c r="H67" s="21"/>
      <c r="I67" s="21"/>
      <c r="J67" s="22"/>
    </row>
    <row r="68" spans="1:10" x14ac:dyDescent="0.25">
      <c r="A68" s="12" t="s">
        <v>2</v>
      </c>
      <c r="B68" s="11" t="s">
        <v>70</v>
      </c>
      <c r="C68" s="1"/>
      <c r="D68" s="1"/>
      <c r="E68" s="1"/>
      <c r="F68" s="1"/>
      <c r="G68" s="8"/>
      <c r="H68" s="21"/>
      <c r="I68" s="21"/>
      <c r="J68" s="22"/>
    </row>
    <row r="69" spans="1:10" hidden="1" outlineLevel="1" x14ac:dyDescent="0.25">
      <c r="A69" s="13"/>
      <c r="B69" s="5">
        <v>42737</v>
      </c>
      <c r="C69" s="6">
        <v>7</v>
      </c>
      <c r="D69" s="2" t="s">
        <v>5</v>
      </c>
      <c r="E69" s="2" t="s">
        <v>71</v>
      </c>
      <c r="F69" s="2" t="s">
        <v>72</v>
      </c>
      <c r="G69" s="9">
        <v>0</v>
      </c>
      <c r="H69" s="23">
        <v>-221896.55</v>
      </c>
      <c r="I69" s="23">
        <v>221896.55</v>
      </c>
      <c r="J69" s="22">
        <v>-1</v>
      </c>
    </row>
    <row r="70" spans="1:10" hidden="1" outlineLevel="1" x14ac:dyDescent="0.25">
      <c r="A70" s="13"/>
      <c r="B70" s="5">
        <v>42737</v>
      </c>
      <c r="C70" s="6">
        <v>8</v>
      </c>
      <c r="D70" s="2" t="s">
        <v>5</v>
      </c>
      <c r="E70" s="2" t="s">
        <v>71</v>
      </c>
      <c r="F70" s="2" t="s">
        <v>73</v>
      </c>
      <c r="G70" s="9">
        <v>0</v>
      </c>
      <c r="H70" s="23">
        <v>221896.55</v>
      </c>
      <c r="I70" s="23">
        <v>1.1641532182693482E-11</v>
      </c>
      <c r="J70" s="22">
        <v>1</v>
      </c>
    </row>
    <row r="71" spans="1:10" hidden="1" outlineLevel="1" x14ac:dyDescent="0.25">
      <c r="A71" s="13"/>
      <c r="B71" s="5">
        <v>42738</v>
      </c>
      <c r="C71" s="6">
        <v>31</v>
      </c>
      <c r="D71" s="2" t="s">
        <v>5</v>
      </c>
      <c r="E71" s="2" t="s">
        <v>71</v>
      </c>
      <c r="F71" s="2" t="s">
        <v>74</v>
      </c>
      <c r="G71" s="9">
        <v>0</v>
      </c>
      <c r="H71" s="23">
        <v>-221896.55</v>
      </c>
      <c r="I71" s="23">
        <v>221896.55</v>
      </c>
      <c r="J71" s="22">
        <v>-1</v>
      </c>
    </row>
    <row r="72" spans="1:10" hidden="1" outlineLevel="1" x14ac:dyDescent="0.25">
      <c r="A72" s="13"/>
      <c r="B72" s="5">
        <v>42738</v>
      </c>
      <c r="C72" s="6">
        <v>32</v>
      </c>
      <c r="D72" s="2" t="s">
        <v>5</v>
      </c>
      <c r="E72" s="2" t="s">
        <v>71</v>
      </c>
      <c r="F72" s="2" t="s">
        <v>75</v>
      </c>
      <c r="G72" s="9">
        <v>0</v>
      </c>
      <c r="H72" s="23">
        <v>221896.55</v>
      </c>
      <c r="I72" s="23">
        <v>1.1641532182693482E-11</v>
      </c>
      <c r="J72" s="22">
        <v>1</v>
      </c>
    </row>
    <row r="73" spans="1:10" hidden="1" outlineLevel="1" x14ac:dyDescent="0.25">
      <c r="A73" s="13"/>
      <c r="B73" s="5">
        <v>42738</v>
      </c>
      <c r="C73" s="6">
        <v>78</v>
      </c>
      <c r="D73" s="2" t="s">
        <v>5</v>
      </c>
      <c r="E73" s="2" t="s">
        <v>76</v>
      </c>
      <c r="F73" s="2" t="s">
        <v>77</v>
      </c>
      <c r="G73" s="9">
        <v>0</v>
      </c>
      <c r="H73" s="23">
        <v>221896.55</v>
      </c>
      <c r="I73" s="23">
        <v>-221896.55</v>
      </c>
      <c r="J73" s="22">
        <v>1</v>
      </c>
    </row>
    <row r="74" spans="1:10" hidden="1" outlineLevel="1" x14ac:dyDescent="0.25">
      <c r="A74" s="13"/>
      <c r="B74" s="5">
        <v>42739</v>
      </c>
      <c r="C74" s="6">
        <v>5</v>
      </c>
      <c r="D74" s="2" t="s">
        <v>78</v>
      </c>
      <c r="E74" s="2" t="s">
        <v>76</v>
      </c>
      <c r="F74" s="2" t="s">
        <v>79</v>
      </c>
      <c r="G74" s="9">
        <v>0</v>
      </c>
      <c r="H74" s="23">
        <v>221896.55</v>
      </c>
      <c r="I74" s="23">
        <v>-443793.1</v>
      </c>
      <c r="J74" s="22">
        <v>1</v>
      </c>
    </row>
    <row r="75" spans="1:10" hidden="1" outlineLevel="1" x14ac:dyDescent="0.25">
      <c r="A75" s="13"/>
      <c r="B75" s="5">
        <v>42747</v>
      </c>
      <c r="C75" s="6">
        <v>143</v>
      </c>
      <c r="D75" s="2" t="s">
        <v>5</v>
      </c>
      <c r="E75" s="2" t="s">
        <v>80</v>
      </c>
      <c r="F75" s="2" t="s">
        <v>81</v>
      </c>
      <c r="G75" s="9">
        <v>0</v>
      </c>
      <c r="H75" s="23">
        <v>300491.05</v>
      </c>
      <c r="I75" s="23">
        <v>-744284.15</v>
      </c>
      <c r="J75" s="22">
        <v>1</v>
      </c>
    </row>
    <row r="76" spans="1:10" hidden="1" outlineLevel="1" x14ac:dyDescent="0.25">
      <c r="A76" s="13"/>
      <c r="B76" s="5">
        <v>42749</v>
      </c>
      <c r="C76" s="6">
        <v>31</v>
      </c>
      <c r="D76" s="2" t="s">
        <v>82</v>
      </c>
      <c r="E76" s="2" t="s">
        <v>76</v>
      </c>
      <c r="F76" s="2" t="s">
        <v>83</v>
      </c>
      <c r="G76" s="9">
        <v>0</v>
      </c>
      <c r="H76" s="23">
        <v>-221896.55</v>
      </c>
      <c r="I76" s="23">
        <v>-522387.60000000003</v>
      </c>
      <c r="J76" s="22">
        <v>-1</v>
      </c>
    </row>
    <row r="77" spans="1:10" hidden="1" outlineLevel="1" x14ac:dyDescent="0.25">
      <c r="A77" s="13"/>
      <c r="B77" s="5">
        <v>42761</v>
      </c>
      <c r="C77" s="6">
        <v>298</v>
      </c>
      <c r="D77" s="2" t="s">
        <v>5</v>
      </c>
      <c r="E77" s="2" t="s">
        <v>84</v>
      </c>
      <c r="F77" s="2" t="s">
        <v>85</v>
      </c>
      <c r="G77" s="9">
        <v>0</v>
      </c>
      <c r="H77" s="23">
        <v>300491.05</v>
      </c>
      <c r="I77" s="23">
        <v>-822878.65</v>
      </c>
      <c r="J77" s="22">
        <v>1</v>
      </c>
    </row>
    <row r="78" spans="1:10" hidden="1" outlineLevel="1" x14ac:dyDescent="0.25">
      <c r="A78" s="13"/>
      <c r="B78" s="5">
        <v>42765</v>
      </c>
      <c r="C78" s="6">
        <v>362</v>
      </c>
      <c r="D78" s="2" t="s">
        <v>5</v>
      </c>
      <c r="E78" s="2" t="s">
        <v>86</v>
      </c>
      <c r="F78" s="2" t="s">
        <v>87</v>
      </c>
      <c r="G78" s="9">
        <v>0</v>
      </c>
      <c r="H78" s="23">
        <v>300491.05</v>
      </c>
      <c r="I78" s="23">
        <v>-1123369.7</v>
      </c>
      <c r="J78" s="22">
        <v>1</v>
      </c>
    </row>
    <row r="79" spans="1:10" hidden="1" outlineLevel="1" x14ac:dyDescent="0.25">
      <c r="A79" s="13"/>
      <c r="B79" s="5">
        <v>42766</v>
      </c>
      <c r="C79" s="6">
        <v>378</v>
      </c>
      <c r="D79" s="2" t="s">
        <v>5</v>
      </c>
      <c r="E79" s="2" t="s">
        <v>88</v>
      </c>
      <c r="F79" s="2" t="s">
        <v>89</v>
      </c>
      <c r="G79" s="9">
        <v>0</v>
      </c>
      <c r="H79" s="23">
        <v>300491.05</v>
      </c>
      <c r="I79" s="23">
        <v>-1423860.75</v>
      </c>
      <c r="J79" s="22">
        <v>1</v>
      </c>
    </row>
    <row r="80" spans="1:10" collapsed="1" x14ac:dyDescent="0.25">
      <c r="A80" s="13"/>
      <c r="B80" s="5"/>
      <c r="C80" s="6"/>
      <c r="D80" s="2"/>
      <c r="E80" s="2"/>
      <c r="F80" s="2"/>
      <c r="G80" s="9"/>
      <c r="H80" s="24">
        <f>SUM(H69:H79)</f>
        <v>1423860.75</v>
      </c>
      <c r="I80" s="24"/>
      <c r="J80" s="25">
        <f>SUM(J69:J79)</f>
        <v>5</v>
      </c>
    </row>
    <row r="81" spans="1:10" x14ac:dyDescent="0.25">
      <c r="A81" s="13"/>
      <c r="B81" s="5"/>
      <c r="C81" s="6"/>
      <c r="D81" s="2"/>
      <c r="E81" s="2"/>
      <c r="F81" s="2"/>
      <c r="G81" s="9"/>
      <c r="H81" s="23"/>
      <c r="I81" s="23"/>
      <c r="J81" s="22"/>
    </row>
    <row r="82" spans="1:10" x14ac:dyDescent="0.25">
      <c r="A82" s="11" t="s">
        <v>90</v>
      </c>
      <c r="B82" s="1"/>
      <c r="C82" s="1"/>
      <c r="D82" s="1"/>
      <c r="E82" s="1"/>
      <c r="F82" s="1"/>
      <c r="G82" s="8"/>
      <c r="H82" s="21"/>
      <c r="I82" s="21"/>
      <c r="J82" s="22"/>
    </row>
    <row r="83" spans="1:10" x14ac:dyDescent="0.25">
      <c r="A83" s="12" t="s">
        <v>2</v>
      </c>
      <c r="B83" s="11" t="s">
        <v>91</v>
      </c>
      <c r="C83" s="1"/>
      <c r="D83" s="1"/>
      <c r="E83" s="1"/>
      <c r="F83" s="1"/>
      <c r="G83" s="8"/>
      <c r="H83" s="21"/>
      <c r="I83" s="21"/>
      <c r="J83" s="22"/>
    </row>
    <row r="84" spans="1:10" hidden="1" outlineLevel="1" x14ac:dyDescent="0.25">
      <c r="A84" s="13"/>
      <c r="B84" s="5">
        <v>42745</v>
      </c>
      <c r="C84" s="6">
        <v>118</v>
      </c>
      <c r="D84" s="2" t="s">
        <v>5</v>
      </c>
      <c r="E84" s="2" t="s">
        <v>92</v>
      </c>
      <c r="F84" s="2" t="s">
        <v>93</v>
      </c>
      <c r="G84" s="9">
        <v>0</v>
      </c>
      <c r="H84" s="23">
        <v>342967.54</v>
      </c>
      <c r="I84" s="23">
        <v>-342967.54</v>
      </c>
      <c r="J84" s="22">
        <v>1</v>
      </c>
    </row>
    <row r="85" spans="1:10" hidden="1" outlineLevel="1" x14ac:dyDescent="0.25">
      <c r="A85" s="13"/>
      <c r="B85" s="5">
        <v>42753</v>
      </c>
      <c r="C85" s="6">
        <v>181</v>
      </c>
      <c r="D85" s="2" t="s">
        <v>5</v>
      </c>
      <c r="E85" s="2" t="s">
        <v>92</v>
      </c>
      <c r="F85" s="2" t="s">
        <v>94</v>
      </c>
      <c r="G85" s="9">
        <v>0</v>
      </c>
      <c r="H85" s="23">
        <v>-342967.54</v>
      </c>
      <c r="I85" s="23">
        <v>-2.0954757928848266E-11</v>
      </c>
      <c r="J85" s="22">
        <v>-1</v>
      </c>
    </row>
    <row r="86" spans="1:10" hidden="1" outlineLevel="1" x14ac:dyDescent="0.25">
      <c r="A86" s="13"/>
      <c r="B86" s="5">
        <v>42753</v>
      </c>
      <c r="C86" s="6">
        <v>191</v>
      </c>
      <c r="D86" s="2" t="s">
        <v>5</v>
      </c>
      <c r="E86" s="2" t="s">
        <v>95</v>
      </c>
      <c r="F86" s="2" t="s">
        <v>96</v>
      </c>
      <c r="G86" s="9">
        <v>0</v>
      </c>
      <c r="H86" s="23">
        <v>375964.18</v>
      </c>
      <c r="I86" s="23">
        <v>-375964.18</v>
      </c>
      <c r="J86" s="22">
        <v>1</v>
      </c>
    </row>
    <row r="87" spans="1:10" hidden="1" outlineLevel="1" x14ac:dyDescent="0.25">
      <c r="A87" s="13"/>
      <c r="B87" s="5">
        <v>42753</v>
      </c>
      <c r="C87" s="6">
        <v>192</v>
      </c>
      <c r="D87" s="2" t="s">
        <v>5</v>
      </c>
      <c r="E87" s="2" t="s">
        <v>95</v>
      </c>
      <c r="F87" s="2" t="s">
        <v>97</v>
      </c>
      <c r="G87" s="9">
        <v>0</v>
      </c>
      <c r="H87" s="23">
        <v>-375964.18</v>
      </c>
      <c r="I87" s="23">
        <v>-6.9849193096160886E-12</v>
      </c>
      <c r="J87" s="22">
        <v>-1</v>
      </c>
    </row>
    <row r="88" spans="1:10" hidden="1" outlineLevel="1" x14ac:dyDescent="0.25">
      <c r="A88" s="13"/>
      <c r="B88" s="5">
        <v>42753</v>
      </c>
      <c r="C88" s="6">
        <v>193</v>
      </c>
      <c r="D88" s="2" t="s">
        <v>5</v>
      </c>
      <c r="E88" s="2" t="s">
        <v>95</v>
      </c>
      <c r="F88" s="2" t="s">
        <v>98</v>
      </c>
      <c r="G88" s="9">
        <v>0</v>
      </c>
      <c r="H88" s="23">
        <v>375964.18</v>
      </c>
      <c r="I88" s="23">
        <v>-375964.18</v>
      </c>
      <c r="J88" s="22">
        <v>1</v>
      </c>
    </row>
    <row r="89" spans="1:10" hidden="1" outlineLevel="1" x14ac:dyDescent="0.25">
      <c r="A89" s="13"/>
      <c r="B89" s="5">
        <v>42754</v>
      </c>
      <c r="C89" s="6">
        <v>198</v>
      </c>
      <c r="D89" s="2" t="s">
        <v>5</v>
      </c>
      <c r="E89" s="2" t="s">
        <v>95</v>
      </c>
      <c r="F89" s="2" t="s">
        <v>99</v>
      </c>
      <c r="G89" s="9">
        <v>0</v>
      </c>
      <c r="H89" s="23">
        <v>-375964.18</v>
      </c>
      <c r="I89" s="23">
        <v>-6.9849193096160886E-12</v>
      </c>
      <c r="J89" s="22">
        <v>-1</v>
      </c>
    </row>
    <row r="90" spans="1:10" hidden="1" outlineLevel="1" x14ac:dyDescent="0.25">
      <c r="A90" s="13"/>
      <c r="B90" s="5">
        <v>42754</v>
      </c>
      <c r="C90" s="6">
        <v>199</v>
      </c>
      <c r="D90" s="2" t="s">
        <v>5</v>
      </c>
      <c r="E90" s="2" t="s">
        <v>95</v>
      </c>
      <c r="F90" s="2" t="s">
        <v>100</v>
      </c>
      <c r="G90" s="9">
        <v>0</v>
      </c>
      <c r="H90" s="23">
        <v>375964.18</v>
      </c>
      <c r="I90" s="23">
        <v>-375964.18</v>
      </c>
      <c r="J90" s="22">
        <v>1</v>
      </c>
    </row>
    <row r="91" spans="1:10" hidden="1" outlineLevel="1" x14ac:dyDescent="0.25">
      <c r="A91" s="13"/>
      <c r="B91" s="5">
        <v>42758</v>
      </c>
      <c r="C91" s="6">
        <v>243</v>
      </c>
      <c r="D91" s="2" t="s">
        <v>5</v>
      </c>
      <c r="E91" s="2" t="s">
        <v>101</v>
      </c>
      <c r="F91" s="2" t="s">
        <v>102</v>
      </c>
      <c r="G91" s="9">
        <v>0</v>
      </c>
      <c r="H91" s="23">
        <v>375964.18</v>
      </c>
      <c r="I91" s="23">
        <v>-751928.36</v>
      </c>
      <c r="J91" s="22">
        <v>1</v>
      </c>
    </row>
    <row r="92" spans="1:10" hidden="1" outlineLevel="1" x14ac:dyDescent="0.25">
      <c r="A92" s="13"/>
      <c r="B92" s="5">
        <v>42759</v>
      </c>
      <c r="C92" s="6">
        <v>249</v>
      </c>
      <c r="D92" s="2" t="s">
        <v>5</v>
      </c>
      <c r="E92" s="2" t="s">
        <v>101</v>
      </c>
      <c r="F92" s="2" t="s">
        <v>103</v>
      </c>
      <c r="G92" s="9">
        <v>0</v>
      </c>
      <c r="H92" s="23">
        <v>-375964.18</v>
      </c>
      <c r="I92" s="23">
        <v>-375964.18</v>
      </c>
      <c r="J92" s="22">
        <v>-1</v>
      </c>
    </row>
    <row r="93" spans="1:10" hidden="1" outlineLevel="1" x14ac:dyDescent="0.25">
      <c r="A93" s="13"/>
      <c r="B93" s="5">
        <v>42759</v>
      </c>
      <c r="C93" s="6">
        <v>250</v>
      </c>
      <c r="D93" s="2" t="s">
        <v>5</v>
      </c>
      <c r="E93" s="2" t="s">
        <v>101</v>
      </c>
      <c r="F93" s="2" t="s">
        <v>104</v>
      </c>
      <c r="G93" s="9">
        <v>0</v>
      </c>
      <c r="H93" s="23">
        <v>375964.18</v>
      </c>
      <c r="I93" s="23">
        <v>-751928.36</v>
      </c>
      <c r="J93" s="22">
        <v>1</v>
      </c>
    </row>
    <row r="94" spans="1:10" hidden="1" outlineLevel="1" x14ac:dyDescent="0.25">
      <c r="A94" s="13"/>
      <c r="B94" s="5">
        <v>42765</v>
      </c>
      <c r="C94" s="6">
        <v>356</v>
      </c>
      <c r="D94" s="2" t="s">
        <v>5</v>
      </c>
      <c r="E94" s="2" t="s">
        <v>105</v>
      </c>
      <c r="F94" s="2" t="s">
        <v>106</v>
      </c>
      <c r="G94" s="9">
        <v>0</v>
      </c>
      <c r="H94" s="23">
        <v>345304.52</v>
      </c>
      <c r="I94" s="23">
        <v>-1097232.8800000001</v>
      </c>
      <c r="J94" s="22">
        <v>1</v>
      </c>
    </row>
    <row r="95" spans="1:10" collapsed="1" x14ac:dyDescent="0.25">
      <c r="A95" s="13"/>
      <c r="B95" s="5"/>
      <c r="C95" s="6"/>
      <c r="D95" s="2"/>
      <c r="E95" s="2"/>
      <c r="F95" s="2"/>
      <c r="G95" s="9"/>
      <c r="H95" s="24">
        <f>SUM(H84:H94)</f>
        <v>1097232.8799999999</v>
      </c>
      <c r="I95" s="24"/>
      <c r="J95" s="25">
        <f>SUM(J84:J94)</f>
        <v>3</v>
      </c>
    </row>
    <row r="96" spans="1:10" x14ac:dyDescent="0.25">
      <c r="A96" s="13"/>
      <c r="B96" s="5"/>
      <c r="C96" s="6"/>
      <c r="D96" s="2"/>
      <c r="E96" s="2"/>
      <c r="F96" s="2"/>
      <c r="G96" s="9"/>
      <c r="H96" s="23"/>
      <c r="I96" s="23"/>
      <c r="J96" s="22"/>
    </row>
    <row r="97" spans="1:10" x14ac:dyDescent="0.25">
      <c r="A97" s="11" t="s">
        <v>107</v>
      </c>
      <c r="B97" s="1"/>
      <c r="C97" s="1"/>
      <c r="D97" s="1"/>
      <c r="E97" s="1"/>
      <c r="F97" s="1"/>
      <c r="G97" s="8"/>
      <c r="H97" s="21"/>
      <c r="I97" s="21"/>
      <c r="J97" s="22"/>
    </row>
    <row r="98" spans="1:10" x14ac:dyDescent="0.25">
      <c r="A98" s="12" t="s">
        <v>2</v>
      </c>
      <c r="B98" s="11" t="s">
        <v>108</v>
      </c>
      <c r="C98" s="1"/>
      <c r="D98" s="1"/>
      <c r="E98" s="1"/>
      <c r="F98" s="1"/>
      <c r="G98" s="8"/>
      <c r="H98" s="21"/>
      <c r="I98" s="21"/>
      <c r="J98" s="22"/>
    </row>
    <row r="99" spans="1:10" hidden="1" outlineLevel="1" x14ac:dyDescent="0.25">
      <c r="A99" s="13"/>
      <c r="B99" s="5">
        <v>42746</v>
      </c>
      <c r="C99" s="6">
        <v>132</v>
      </c>
      <c r="D99" s="2" t="s">
        <v>5</v>
      </c>
      <c r="E99" s="2" t="s">
        <v>174</v>
      </c>
      <c r="F99" s="2" t="s">
        <v>176</v>
      </c>
      <c r="G99" s="9">
        <v>0</v>
      </c>
      <c r="H99" s="23">
        <v>-168879.31</v>
      </c>
      <c r="I99" s="23">
        <v>-154568.97</v>
      </c>
      <c r="J99" s="22">
        <v>-1</v>
      </c>
    </row>
    <row r="100" spans="1:10" hidden="1" outlineLevel="1" x14ac:dyDescent="0.25">
      <c r="A100" s="13"/>
      <c r="B100" s="5">
        <v>42755</v>
      </c>
      <c r="C100" s="6">
        <v>213</v>
      </c>
      <c r="D100" s="2" t="s">
        <v>5</v>
      </c>
      <c r="E100" s="2" t="s">
        <v>207</v>
      </c>
      <c r="F100" s="2" t="s">
        <v>227</v>
      </c>
      <c r="G100" s="9">
        <v>0</v>
      </c>
      <c r="H100" s="23">
        <v>-168879.31</v>
      </c>
      <c r="I100" s="23">
        <v>-298275.87</v>
      </c>
      <c r="J100" s="22">
        <v>-1</v>
      </c>
    </row>
    <row r="101" spans="1:10" hidden="1" outlineLevel="1" x14ac:dyDescent="0.25">
      <c r="A101" s="13"/>
      <c r="B101" s="5">
        <v>42762</v>
      </c>
      <c r="C101" s="6">
        <v>316</v>
      </c>
      <c r="D101" s="2" t="s">
        <v>5</v>
      </c>
      <c r="E101" s="2" t="s">
        <v>266</v>
      </c>
      <c r="F101" s="2" t="s">
        <v>272</v>
      </c>
      <c r="G101" s="9">
        <v>0</v>
      </c>
      <c r="H101" s="23">
        <v>-168879.31</v>
      </c>
      <c r="I101" s="23">
        <v>-441982.77</v>
      </c>
      <c r="J101" s="22">
        <v>-1</v>
      </c>
    </row>
    <row r="102" spans="1:10" hidden="1" outlineLevel="1" x14ac:dyDescent="0.25">
      <c r="A102" s="13"/>
      <c r="B102" s="5">
        <v>42766</v>
      </c>
      <c r="C102" s="6">
        <v>371</v>
      </c>
      <c r="D102" s="2" t="s">
        <v>5</v>
      </c>
      <c r="E102" s="2" t="s">
        <v>207</v>
      </c>
      <c r="F102" s="2" t="s">
        <v>303</v>
      </c>
      <c r="G102" s="9">
        <v>0</v>
      </c>
      <c r="H102" s="23">
        <v>-168879.31</v>
      </c>
      <c r="I102" s="23">
        <v>-585689.67000000004</v>
      </c>
      <c r="J102" s="22">
        <v>-1</v>
      </c>
    </row>
    <row r="103" spans="1:10" hidden="1" outlineLevel="1" x14ac:dyDescent="0.25">
      <c r="A103" s="13"/>
      <c r="B103" s="5">
        <v>42749</v>
      </c>
      <c r="C103" s="6">
        <v>150</v>
      </c>
      <c r="D103" s="2" t="s">
        <v>5</v>
      </c>
      <c r="E103" s="2" t="s">
        <v>153</v>
      </c>
      <c r="F103" s="2" t="s">
        <v>193</v>
      </c>
      <c r="G103" s="9">
        <v>0</v>
      </c>
      <c r="H103" s="23">
        <v>-163275.85999999999</v>
      </c>
      <c r="I103" s="23">
        <v>-431034.5</v>
      </c>
      <c r="J103" s="22">
        <v>-1</v>
      </c>
    </row>
    <row r="104" spans="1:10" hidden="1" outlineLevel="1" x14ac:dyDescent="0.25">
      <c r="A104" s="13"/>
      <c r="B104" s="5">
        <v>42738</v>
      </c>
      <c r="C104" s="6">
        <v>35</v>
      </c>
      <c r="D104" s="2" t="s">
        <v>5</v>
      </c>
      <c r="E104" s="2" t="s">
        <v>119</v>
      </c>
      <c r="F104" s="2" t="s">
        <v>120</v>
      </c>
      <c r="G104" s="9">
        <v>0</v>
      </c>
      <c r="H104" s="23">
        <v>-158965.51999999999</v>
      </c>
      <c r="I104" s="23">
        <v>-272068.98</v>
      </c>
      <c r="J104" s="22">
        <v>-1</v>
      </c>
    </row>
    <row r="105" spans="1:10" hidden="1" outlineLevel="1" x14ac:dyDescent="0.25">
      <c r="A105" s="13"/>
      <c r="B105" s="5">
        <v>42738</v>
      </c>
      <c r="C105" s="6">
        <v>58</v>
      </c>
      <c r="D105" s="2" t="s">
        <v>5</v>
      </c>
      <c r="E105" s="2" t="s">
        <v>127</v>
      </c>
      <c r="F105" s="2" t="s">
        <v>128</v>
      </c>
      <c r="G105" s="9">
        <v>0</v>
      </c>
      <c r="H105" s="23">
        <v>-158965.51999999999</v>
      </c>
      <c r="I105" s="23">
        <v>-431034.5</v>
      </c>
      <c r="J105" s="22">
        <v>-1</v>
      </c>
    </row>
    <row r="106" spans="1:10" hidden="1" outlineLevel="1" x14ac:dyDescent="0.25">
      <c r="A106" s="13"/>
      <c r="B106" s="5">
        <v>42738</v>
      </c>
      <c r="C106" s="6">
        <v>60</v>
      </c>
      <c r="D106" s="2" t="s">
        <v>5</v>
      </c>
      <c r="E106" s="2" t="s">
        <v>130</v>
      </c>
      <c r="F106" s="2" t="s">
        <v>131</v>
      </c>
      <c r="G106" s="9">
        <v>0</v>
      </c>
      <c r="H106" s="23">
        <v>-158965.51999999999</v>
      </c>
      <c r="I106" s="23">
        <v>-590000.02</v>
      </c>
      <c r="J106" s="22">
        <v>-1</v>
      </c>
    </row>
    <row r="107" spans="1:10" hidden="1" outlineLevel="1" x14ac:dyDescent="0.25">
      <c r="A107" s="13"/>
      <c r="B107" s="5">
        <v>42738</v>
      </c>
      <c r="C107" s="6">
        <v>67</v>
      </c>
      <c r="D107" s="2" t="s">
        <v>5</v>
      </c>
      <c r="E107" s="2" t="s">
        <v>119</v>
      </c>
      <c r="F107" s="2" t="s">
        <v>134</v>
      </c>
      <c r="G107" s="9">
        <v>0</v>
      </c>
      <c r="H107" s="23">
        <v>-158965.51999999999</v>
      </c>
      <c r="I107" s="23">
        <v>-748965.54</v>
      </c>
      <c r="J107" s="22">
        <v>-1</v>
      </c>
    </row>
    <row r="108" spans="1:10" hidden="1" outlineLevel="1" x14ac:dyDescent="0.25">
      <c r="A108" s="13"/>
      <c r="B108" s="5">
        <v>42738</v>
      </c>
      <c r="C108" s="6">
        <v>73</v>
      </c>
      <c r="D108" s="2" t="s">
        <v>5</v>
      </c>
      <c r="E108" s="2" t="s">
        <v>140</v>
      </c>
      <c r="F108" s="2" t="s">
        <v>141</v>
      </c>
      <c r="G108" s="9">
        <v>0</v>
      </c>
      <c r="H108" s="23">
        <v>-158965.51999999999</v>
      </c>
      <c r="I108" s="23">
        <v>-892672.44</v>
      </c>
      <c r="J108" s="22">
        <v>-1</v>
      </c>
    </row>
    <row r="109" spans="1:10" hidden="1" outlineLevel="1" x14ac:dyDescent="0.25">
      <c r="A109" s="13"/>
      <c r="B109" s="5">
        <v>42738</v>
      </c>
      <c r="C109" s="6">
        <v>75</v>
      </c>
      <c r="D109" s="2" t="s">
        <v>5</v>
      </c>
      <c r="E109" s="2" t="s">
        <v>143</v>
      </c>
      <c r="F109" s="2" t="s">
        <v>144</v>
      </c>
      <c r="G109" s="9">
        <v>0</v>
      </c>
      <c r="H109" s="23">
        <v>-158965.51999999999</v>
      </c>
      <c r="I109" s="23">
        <v>-733706.92</v>
      </c>
      <c r="J109" s="22">
        <v>-1</v>
      </c>
    </row>
    <row r="110" spans="1:10" hidden="1" outlineLevel="1" x14ac:dyDescent="0.25">
      <c r="A110" s="13"/>
      <c r="B110" s="5">
        <v>42741</v>
      </c>
      <c r="C110" s="6">
        <v>108</v>
      </c>
      <c r="D110" s="2" t="s">
        <v>5</v>
      </c>
      <c r="E110" s="2" t="s">
        <v>146</v>
      </c>
      <c r="F110" s="2" t="s">
        <v>161</v>
      </c>
      <c r="G110" s="9">
        <v>0</v>
      </c>
      <c r="H110" s="23">
        <v>-158965.51999999999</v>
      </c>
      <c r="I110" s="23">
        <v>-892672.44</v>
      </c>
      <c r="J110" s="22">
        <v>-1</v>
      </c>
    </row>
    <row r="111" spans="1:10" hidden="1" outlineLevel="1" x14ac:dyDescent="0.25">
      <c r="A111" s="13"/>
      <c r="B111" s="5">
        <v>42760</v>
      </c>
      <c r="C111" s="6">
        <v>59</v>
      </c>
      <c r="D111" s="2" t="s">
        <v>82</v>
      </c>
      <c r="E111" s="2" t="s">
        <v>257</v>
      </c>
      <c r="F111" s="2" t="s">
        <v>258</v>
      </c>
      <c r="G111" s="9">
        <v>0</v>
      </c>
      <c r="H111" s="23">
        <v>-157241.38</v>
      </c>
      <c r="I111" s="23">
        <v>-733706.92</v>
      </c>
      <c r="J111" s="22">
        <v>-1</v>
      </c>
    </row>
    <row r="112" spans="1:10" hidden="1" outlineLevel="1" x14ac:dyDescent="0.25">
      <c r="A112" s="13"/>
      <c r="B112" s="5">
        <v>42756</v>
      </c>
      <c r="C112" s="6">
        <v>223</v>
      </c>
      <c r="D112" s="2" t="s">
        <v>5</v>
      </c>
      <c r="E112" s="2" t="s">
        <v>220</v>
      </c>
      <c r="F112" s="2" t="s">
        <v>232</v>
      </c>
      <c r="G112" s="9">
        <v>0</v>
      </c>
      <c r="H112" s="23">
        <v>-155948.28</v>
      </c>
      <c r="I112" s="23">
        <v>-873103.47</v>
      </c>
      <c r="J112" s="22">
        <v>-1</v>
      </c>
    </row>
    <row r="113" spans="1:10" hidden="1" outlineLevel="1" x14ac:dyDescent="0.25">
      <c r="A113" s="13"/>
      <c r="B113" s="5">
        <v>42762</v>
      </c>
      <c r="C113" s="6">
        <v>324</v>
      </c>
      <c r="D113" s="2" t="s">
        <v>5</v>
      </c>
      <c r="E113" s="2" t="s">
        <v>268</v>
      </c>
      <c r="F113" s="2" t="s">
        <v>282</v>
      </c>
      <c r="G113" s="9">
        <v>0</v>
      </c>
      <c r="H113" s="23">
        <v>-155948.28</v>
      </c>
      <c r="I113" s="23">
        <v>-714137.95</v>
      </c>
      <c r="J113" s="22">
        <v>-1</v>
      </c>
    </row>
    <row r="114" spans="1:10" hidden="1" outlineLevel="1" x14ac:dyDescent="0.25">
      <c r="A114" s="13"/>
      <c r="B114" s="5">
        <v>42746</v>
      </c>
      <c r="C114" s="6">
        <v>126</v>
      </c>
      <c r="D114" s="2" t="s">
        <v>5</v>
      </c>
      <c r="E114" s="2" t="s">
        <v>158</v>
      </c>
      <c r="F114" s="2" t="s">
        <v>170</v>
      </c>
      <c r="G114" s="9">
        <v>0</v>
      </c>
      <c r="H114" s="23">
        <v>-155517.24</v>
      </c>
      <c r="I114" s="23">
        <v>-873103.47</v>
      </c>
      <c r="J114" s="22">
        <v>-1</v>
      </c>
    </row>
    <row r="115" spans="1:10" hidden="1" outlineLevel="1" x14ac:dyDescent="0.25">
      <c r="A115" s="13"/>
      <c r="B115" s="5">
        <v>42762</v>
      </c>
      <c r="C115" s="6">
        <v>330</v>
      </c>
      <c r="D115" s="2" t="s">
        <v>5</v>
      </c>
      <c r="E115" s="2" t="s">
        <v>239</v>
      </c>
      <c r="F115" s="2" t="s">
        <v>285</v>
      </c>
      <c r="G115" s="9">
        <v>0</v>
      </c>
      <c r="H115" s="23">
        <v>-155517.24</v>
      </c>
      <c r="I115" s="23">
        <v>-1027672.44</v>
      </c>
      <c r="J115" s="22">
        <v>-1</v>
      </c>
    </row>
    <row r="116" spans="1:10" hidden="1" outlineLevel="1" x14ac:dyDescent="0.25">
      <c r="A116" s="13"/>
      <c r="B116" s="5">
        <v>42739</v>
      </c>
      <c r="C116" s="6">
        <v>100</v>
      </c>
      <c r="D116" s="2" t="s">
        <v>5</v>
      </c>
      <c r="E116" s="2" t="s">
        <v>155</v>
      </c>
      <c r="F116" s="2" t="s">
        <v>156</v>
      </c>
      <c r="G116" s="9">
        <v>0</v>
      </c>
      <c r="H116" s="23">
        <v>-155172.41</v>
      </c>
      <c r="I116" s="23">
        <v>-1171379.3400000001</v>
      </c>
      <c r="J116" s="22">
        <v>-1</v>
      </c>
    </row>
    <row r="117" spans="1:10" hidden="1" outlineLevel="1" x14ac:dyDescent="0.25">
      <c r="A117" s="13"/>
      <c r="B117" s="5">
        <v>42738</v>
      </c>
      <c r="C117" s="6">
        <v>22</v>
      </c>
      <c r="D117" s="2" t="s">
        <v>5</v>
      </c>
      <c r="E117" s="2" t="s">
        <v>117</v>
      </c>
      <c r="F117" s="2" t="s">
        <v>118</v>
      </c>
      <c r="G117" s="9">
        <v>0</v>
      </c>
      <c r="H117" s="23">
        <v>-154655.17000000001</v>
      </c>
      <c r="I117" s="23">
        <v>-1012413.8200000001</v>
      </c>
      <c r="J117" s="22">
        <v>-1</v>
      </c>
    </row>
    <row r="118" spans="1:10" hidden="1" outlineLevel="1" x14ac:dyDescent="0.25">
      <c r="A118" s="13"/>
      <c r="B118" s="5">
        <v>42741</v>
      </c>
      <c r="C118" s="6">
        <v>105</v>
      </c>
      <c r="D118" s="2" t="s">
        <v>5</v>
      </c>
      <c r="E118" s="2" t="s">
        <v>109</v>
      </c>
      <c r="F118" s="2" t="s">
        <v>160</v>
      </c>
      <c r="G118" s="9">
        <v>0</v>
      </c>
      <c r="H118" s="23">
        <v>-154568.97</v>
      </c>
      <c r="I118" s="23">
        <v>-1171379.3400000001</v>
      </c>
      <c r="J118" s="22">
        <v>-1</v>
      </c>
    </row>
    <row r="119" spans="1:10" hidden="1" outlineLevel="1" x14ac:dyDescent="0.25">
      <c r="A119" s="13"/>
      <c r="B119" s="5">
        <v>42762</v>
      </c>
      <c r="C119" s="6">
        <v>314</v>
      </c>
      <c r="D119" s="2" t="s">
        <v>5</v>
      </c>
      <c r="E119" s="2" t="s">
        <v>225</v>
      </c>
      <c r="F119" s="2" t="s">
        <v>270</v>
      </c>
      <c r="G119" s="9">
        <v>0</v>
      </c>
      <c r="H119" s="23">
        <v>-151120.69</v>
      </c>
      <c r="I119" s="23">
        <v>-1012413.8200000001</v>
      </c>
      <c r="J119" s="22">
        <v>-1</v>
      </c>
    </row>
    <row r="120" spans="1:10" hidden="1" outlineLevel="1" x14ac:dyDescent="0.25">
      <c r="A120" s="13"/>
      <c r="B120" s="5">
        <v>42738</v>
      </c>
      <c r="C120" s="6">
        <v>90</v>
      </c>
      <c r="D120" s="2" t="s">
        <v>5</v>
      </c>
      <c r="E120" s="2" t="s">
        <v>113</v>
      </c>
      <c r="F120" s="2" t="s">
        <v>150</v>
      </c>
      <c r="G120" s="9">
        <v>0</v>
      </c>
      <c r="H120" s="23">
        <v>-143706.9</v>
      </c>
      <c r="I120" s="23">
        <v>-1171379.3400000001</v>
      </c>
      <c r="J120" s="22">
        <v>-1</v>
      </c>
    </row>
    <row r="121" spans="1:10" hidden="1" outlineLevel="1" x14ac:dyDescent="0.25">
      <c r="A121" s="13"/>
      <c r="B121" s="5">
        <v>42747</v>
      </c>
      <c r="C121" s="6">
        <v>27</v>
      </c>
      <c r="D121" s="2" t="s">
        <v>82</v>
      </c>
      <c r="E121" s="2" t="s">
        <v>125</v>
      </c>
      <c r="F121" s="2" t="s">
        <v>186</v>
      </c>
      <c r="G121" s="9">
        <v>0</v>
      </c>
      <c r="H121" s="23">
        <v>-143706.9</v>
      </c>
      <c r="I121" s="23">
        <v>-1330344.8600000001</v>
      </c>
      <c r="J121" s="22">
        <v>-1</v>
      </c>
    </row>
    <row r="122" spans="1:10" hidden="1" outlineLevel="1" x14ac:dyDescent="0.25">
      <c r="A122" s="13"/>
      <c r="B122" s="5">
        <v>42753</v>
      </c>
      <c r="C122" s="6">
        <v>179</v>
      </c>
      <c r="D122" s="2" t="s">
        <v>5</v>
      </c>
      <c r="E122" s="2" t="s">
        <v>203</v>
      </c>
      <c r="F122" s="2" t="s">
        <v>209</v>
      </c>
      <c r="G122" s="9">
        <v>0</v>
      </c>
      <c r="H122" s="23">
        <v>-140258.62</v>
      </c>
      <c r="I122" s="23">
        <v>-1474051.76</v>
      </c>
      <c r="J122" s="22">
        <v>-1</v>
      </c>
    </row>
    <row r="123" spans="1:10" hidden="1" outlineLevel="1" x14ac:dyDescent="0.25">
      <c r="A123" s="13"/>
      <c r="B123" s="5">
        <v>42754</v>
      </c>
      <c r="C123" s="6">
        <v>200</v>
      </c>
      <c r="D123" s="2" t="s">
        <v>5</v>
      </c>
      <c r="E123" s="2" t="s">
        <v>205</v>
      </c>
      <c r="F123" s="2" t="s">
        <v>214</v>
      </c>
      <c r="G123" s="9">
        <v>0</v>
      </c>
      <c r="H123" s="23">
        <v>-140258.62</v>
      </c>
      <c r="I123" s="23">
        <v>-1330344.8600000001</v>
      </c>
      <c r="J123" s="22">
        <v>-1</v>
      </c>
    </row>
    <row r="124" spans="1:10" hidden="1" outlineLevel="1" x14ac:dyDescent="0.25">
      <c r="A124" s="13"/>
      <c r="B124" s="5">
        <v>42755</v>
      </c>
      <c r="C124" s="6">
        <v>209</v>
      </c>
      <c r="D124" s="2" t="s">
        <v>5</v>
      </c>
      <c r="E124" s="2" t="s">
        <v>218</v>
      </c>
      <c r="F124" s="2" t="s">
        <v>224</v>
      </c>
      <c r="G124" s="9">
        <v>0</v>
      </c>
      <c r="H124" s="23">
        <v>-140258.62</v>
      </c>
      <c r="I124" s="23">
        <v>-1489310.38</v>
      </c>
      <c r="J124" s="22">
        <v>-1</v>
      </c>
    </row>
    <row r="125" spans="1:10" hidden="1" outlineLevel="1" x14ac:dyDescent="0.25">
      <c r="A125" s="13"/>
      <c r="B125" s="5">
        <v>42758</v>
      </c>
      <c r="C125" s="6">
        <v>245</v>
      </c>
      <c r="D125" s="2" t="s">
        <v>5</v>
      </c>
      <c r="E125" s="2" t="s">
        <v>201</v>
      </c>
      <c r="F125" s="2" t="s">
        <v>241</v>
      </c>
      <c r="G125" s="9">
        <v>0</v>
      </c>
      <c r="H125" s="23">
        <v>-140258.62</v>
      </c>
      <c r="I125" s="23">
        <v>-1652586.24</v>
      </c>
      <c r="J125" s="22">
        <v>-1</v>
      </c>
    </row>
    <row r="126" spans="1:10" hidden="1" outlineLevel="1" x14ac:dyDescent="0.25">
      <c r="A126" s="13"/>
      <c r="B126" s="5">
        <v>42759</v>
      </c>
      <c r="C126" s="6">
        <v>251</v>
      </c>
      <c r="D126" s="2" t="s">
        <v>5</v>
      </c>
      <c r="E126" s="2" t="s">
        <v>182</v>
      </c>
      <c r="F126" s="2" t="s">
        <v>245</v>
      </c>
      <c r="G126" s="9">
        <v>0</v>
      </c>
      <c r="H126" s="23">
        <v>-140258.62</v>
      </c>
      <c r="I126" s="23">
        <v>-1497413.83</v>
      </c>
      <c r="J126" s="22">
        <v>-1</v>
      </c>
    </row>
    <row r="127" spans="1:10" hidden="1" outlineLevel="1" x14ac:dyDescent="0.25">
      <c r="A127" s="13"/>
      <c r="B127" s="5">
        <v>42763</v>
      </c>
      <c r="C127" s="6">
        <v>344</v>
      </c>
      <c r="D127" s="2" t="s">
        <v>5</v>
      </c>
      <c r="E127" s="2" t="s">
        <v>201</v>
      </c>
      <c r="F127" s="2" t="s">
        <v>289</v>
      </c>
      <c r="G127" s="9">
        <v>0</v>
      </c>
      <c r="H127" s="23">
        <v>-140258.62</v>
      </c>
      <c r="I127" s="23">
        <v>-1639655.21</v>
      </c>
      <c r="J127" s="22">
        <v>-1</v>
      </c>
    </row>
    <row r="128" spans="1:10" hidden="1" outlineLevel="1" x14ac:dyDescent="0.25">
      <c r="A128" s="13"/>
      <c r="B128" s="5">
        <v>42765</v>
      </c>
      <c r="C128" s="6">
        <v>347</v>
      </c>
      <c r="D128" s="2" t="s">
        <v>5</v>
      </c>
      <c r="E128" s="2" t="s">
        <v>205</v>
      </c>
      <c r="F128" s="2" t="s">
        <v>291</v>
      </c>
      <c r="G128" s="9">
        <v>0</v>
      </c>
      <c r="H128" s="23">
        <v>-140258.62</v>
      </c>
      <c r="I128" s="23">
        <v>-1795172.45</v>
      </c>
      <c r="J128" s="22">
        <v>-1</v>
      </c>
    </row>
    <row r="129" spans="1:10" hidden="1" outlineLevel="1" x14ac:dyDescent="0.25">
      <c r="A129" s="13"/>
      <c r="B129" s="5">
        <v>42756</v>
      </c>
      <c r="C129" s="6">
        <v>230</v>
      </c>
      <c r="D129" s="2" t="s">
        <v>5</v>
      </c>
      <c r="E129" s="2" t="s">
        <v>237</v>
      </c>
      <c r="F129" s="2" t="s">
        <v>238</v>
      </c>
      <c r="G129" s="9">
        <v>0</v>
      </c>
      <c r="H129" s="23">
        <v>105172.41</v>
      </c>
      <c r="I129" s="23">
        <v>-1640603.48</v>
      </c>
      <c r="J129" s="22">
        <v>1</v>
      </c>
    </row>
    <row r="130" spans="1:10" hidden="1" outlineLevel="1" x14ac:dyDescent="0.25">
      <c r="A130" s="13"/>
      <c r="B130" s="5">
        <v>42755</v>
      </c>
      <c r="C130" s="6">
        <v>218</v>
      </c>
      <c r="D130" s="2" t="s">
        <v>5</v>
      </c>
      <c r="E130" s="2" t="s">
        <v>230</v>
      </c>
      <c r="F130" s="2" t="s">
        <v>231</v>
      </c>
      <c r="G130" s="9">
        <v>0</v>
      </c>
      <c r="H130" s="23">
        <v>121034.48</v>
      </c>
      <c r="I130" s="23">
        <v>-1481637.96</v>
      </c>
      <c r="J130" s="22">
        <v>1</v>
      </c>
    </row>
    <row r="131" spans="1:10" hidden="1" outlineLevel="1" x14ac:dyDescent="0.25">
      <c r="A131" s="13"/>
      <c r="B131" s="5">
        <v>42766</v>
      </c>
      <c r="C131" s="6">
        <v>402</v>
      </c>
      <c r="D131" s="2" t="s">
        <v>5</v>
      </c>
      <c r="E131" s="2" t="s">
        <v>309</v>
      </c>
      <c r="F131" s="2" t="s">
        <v>310</v>
      </c>
      <c r="G131" s="9">
        <v>0</v>
      </c>
      <c r="H131" s="23">
        <v>139075.85999999999</v>
      </c>
      <c r="I131" s="23">
        <v>-1637155.2</v>
      </c>
      <c r="J131" s="22">
        <v>1</v>
      </c>
    </row>
    <row r="132" spans="1:10" hidden="1" outlineLevel="1" x14ac:dyDescent="0.25">
      <c r="A132" s="13"/>
      <c r="B132" s="5">
        <v>42738</v>
      </c>
      <c r="C132" s="6">
        <v>62</v>
      </c>
      <c r="D132" s="2" t="s">
        <v>5</v>
      </c>
      <c r="E132" s="2" t="s">
        <v>132</v>
      </c>
      <c r="F132" s="2" t="s">
        <v>133</v>
      </c>
      <c r="G132" s="9">
        <v>0</v>
      </c>
      <c r="H132" s="23">
        <v>139396.54999999999</v>
      </c>
      <c r="I132" s="23">
        <v>-1777413.82</v>
      </c>
      <c r="J132" s="22">
        <v>1</v>
      </c>
    </row>
    <row r="133" spans="1:10" hidden="1" outlineLevel="1" x14ac:dyDescent="0.25">
      <c r="A133" s="13"/>
      <c r="B133" s="5">
        <v>42744</v>
      </c>
      <c r="C133" s="6">
        <v>113</v>
      </c>
      <c r="D133" s="2" t="s">
        <v>5</v>
      </c>
      <c r="E133" s="2" t="s">
        <v>163</v>
      </c>
      <c r="F133" s="2" t="s">
        <v>164</v>
      </c>
      <c r="G133" s="9">
        <v>0</v>
      </c>
      <c r="H133" s="23">
        <v>140258.62</v>
      </c>
      <c r="I133" s="23">
        <v>-1930000.03</v>
      </c>
      <c r="J133" s="22">
        <v>1</v>
      </c>
    </row>
    <row r="134" spans="1:10" hidden="1" outlineLevel="1" x14ac:dyDescent="0.25">
      <c r="A134" s="13"/>
      <c r="B134" s="5">
        <v>42747</v>
      </c>
      <c r="C134" s="6">
        <v>136</v>
      </c>
      <c r="D134" s="2" t="s">
        <v>5</v>
      </c>
      <c r="E134" s="2" t="s">
        <v>180</v>
      </c>
      <c r="F134" s="2" t="s">
        <v>181</v>
      </c>
      <c r="G134" s="9">
        <v>0</v>
      </c>
      <c r="H134" s="23">
        <v>140258.62</v>
      </c>
      <c r="I134" s="23">
        <v>-2085517.27</v>
      </c>
      <c r="J134" s="22">
        <v>1</v>
      </c>
    </row>
    <row r="135" spans="1:10" hidden="1" outlineLevel="1" x14ac:dyDescent="0.25">
      <c r="A135" s="13"/>
      <c r="B135" s="5">
        <v>42747</v>
      </c>
      <c r="C135" s="6">
        <v>138</v>
      </c>
      <c r="D135" s="2" t="s">
        <v>5</v>
      </c>
      <c r="E135" s="2" t="s">
        <v>182</v>
      </c>
      <c r="F135" s="2" t="s">
        <v>183</v>
      </c>
      <c r="G135" s="9">
        <v>0</v>
      </c>
      <c r="H135" s="23">
        <v>140258.62</v>
      </c>
      <c r="I135" s="23">
        <v>-2230086.2400000002</v>
      </c>
      <c r="J135" s="22">
        <v>1</v>
      </c>
    </row>
    <row r="136" spans="1:10" hidden="1" outlineLevel="1" x14ac:dyDescent="0.25">
      <c r="A136" s="13"/>
      <c r="B136" s="5">
        <v>42749</v>
      </c>
      <c r="C136" s="6">
        <v>155</v>
      </c>
      <c r="D136" s="2" t="s">
        <v>5</v>
      </c>
      <c r="E136" s="2" t="s">
        <v>195</v>
      </c>
      <c r="F136" s="2" t="s">
        <v>196</v>
      </c>
      <c r="G136" s="9">
        <v>0</v>
      </c>
      <c r="H136" s="23">
        <v>140258.62</v>
      </c>
      <c r="I136" s="23">
        <v>-2074569</v>
      </c>
      <c r="J136" s="22">
        <v>1</v>
      </c>
    </row>
    <row r="137" spans="1:10" hidden="1" outlineLevel="1" x14ac:dyDescent="0.25">
      <c r="A137" s="13"/>
      <c r="B137" s="5">
        <v>42751</v>
      </c>
      <c r="C137" s="6">
        <v>164</v>
      </c>
      <c r="D137" s="2" t="s">
        <v>5</v>
      </c>
      <c r="E137" s="2" t="s">
        <v>199</v>
      </c>
      <c r="F137" s="2" t="s">
        <v>200</v>
      </c>
      <c r="G137" s="9">
        <v>0</v>
      </c>
      <c r="H137" s="23">
        <v>140258.62</v>
      </c>
      <c r="I137" s="23">
        <v>-2230086.2400000002</v>
      </c>
      <c r="J137" s="22">
        <v>1</v>
      </c>
    </row>
    <row r="138" spans="1:10" hidden="1" outlineLevel="1" x14ac:dyDescent="0.25">
      <c r="A138" s="13"/>
      <c r="B138" s="5">
        <v>42751</v>
      </c>
      <c r="C138" s="6">
        <v>167</v>
      </c>
      <c r="D138" s="2" t="s">
        <v>5</v>
      </c>
      <c r="E138" s="2" t="s">
        <v>201</v>
      </c>
      <c r="F138" s="2" t="s">
        <v>202</v>
      </c>
      <c r="G138" s="9">
        <v>0</v>
      </c>
      <c r="H138" s="23">
        <v>140258.62</v>
      </c>
      <c r="I138" s="23">
        <v>-2382672.4500000002</v>
      </c>
      <c r="J138" s="22">
        <v>1</v>
      </c>
    </row>
    <row r="139" spans="1:10" hidden="1" outlineLevel="1" x14ac:dyDescent="0.25">
      <c r="A139" s="13"/>
      <c r="B139" s="5">
        <v>42752</v>
      </c>
      <c r="C139" s="6">
        <v>168</v>
      </c>
      <c r="D139" s="2" t="s">
        <v>5</v>
      </c>
      <c r="E139" s="2" t="s">
        <v>203</v>
      </c>
      <c r="F139" s="2" t="s">
        <v>204</v>
      </c>
      <c r="G139" s="9">
        <v>0</v>
      </c>
      <c r="H139" s="23">
        <v>140258.62</v>
      </c>
      <c r="I139" s="23">
        <v>-2551551.7599999998</v>
      </c>
      <c r="J139" s="22">
        <v>1</v>
      </c>
    </row>
    <row r="140" spans="1:10" hidden="1" outlineLevel="1" x14ac:dyDescent="0.25">
      <c r="A140" s="13"/>
      <c r="B140" s="5">
        <v>42752</v>
      </c>
      <c r="C140" s="6">
        <v>172</v>
      </c>
      <c r="D140" s="2" t="s">
        <v>5</v>
      </c>
      <c r="E140" s="2" t="s">
        <v>205</v>
      </c>
      <c r="F140" s="2" t="s">
        <v>206</v>
      </c>
      <c r="G140" s="9">
        <v>0</v>
      </c>
      <c r="H140" s="23">
        <v>140258.62</v>
      </c>
      <c r="I140" s="23">
        <v>-2382672.4500000002</v>
      </c>
      <c r="J140" s="22">
        <v>1</v>
      </c>
    </row>
    <row r="141" spans="1:10" hidden="1" outlineLevel="1" x14ac:dyDescent="0.25">
      <c r="A141" s="13"/>
      <c r="B141" s="5">
        <v>42754</v>
      </c>
      <c r="C141" s="6">
        <v>201</v>
      </c>
      <c r="D141" s="2" t="s">
        <v>5</v>
      </c>
      <c r="E141" s="2" t="s">
        <v>205</v>
      </c>
      <c r="F141" s="2" t="s">
        <v>215</v>
      </c>
      <c r="G141" s="9">
        <v>0</v>
      </c>
      <c r="H141" s="23">
        <v>140258.62</v>
      </c>
      <c r="I141" s="23">
        <v>-2551551.7599999998</v>
      </c>
      <c r="J141" s="22">
        <v>1</v>
      </c>
    </row>
    <row r="142" spans="1:10" hidden="1" outlineLevel="1" x14ac:dyDescent="0.25">
      <c r="A142" s="13"/>
      <c r="B142" s="5">
        <v>42754</v>
      </c>
      <c r="C142" s="6">
        <v>204</v>
      </c>
      <c r="D142" s="2" t="s">
        <v>5</v>
      </c>
      <c r="E142" s="2" t="s">
        <v>218</v>
      </c>
      <c r="F142" s="2" t="s">
        <v>219</v>
      </c>
      <c r="G142" s="9">
        <v>0</v>
      </c>
      <c r="H142" s="23">
        <v>140258.62</v>
      </c>
      <c r="I142" s="23">
        <v>-2703189.69</v>
      </c>
      <c r="J142" s="22">
        <v>1</v>
      </c>
    </row>
    <row r="143" spans="1:10" hidden="1" outlineLevel="1" x14ac:dyDescent="0.25">
      <c r="A143" s="13"/>
      <c r="B143" s="5">
        <v>42755</v>
      </c>
      <c r="C143" s="6">
        <v>217</v>
      </c>
      <c r="D143" s="2" t="s">
        <v>5</v>
      </c>
      <c r="E143" s="2" t="s">
        <v>113</v>
      </c>
      <c r="F143" s="2" t="s">
        <v>229</v>
      </c>
      <c r="G143" s="9">
        <v>0</v>
      </c>
      <c r="H143" s="23">
        <v>140258.62</v>
      </c>
      <c r="I143" s="23">
        <v>-2843448.31</v>
      </c>
      <c r="J143" s="22">
        <v>1</v>
      </c>
    </row>
    <row r="144" spans="1:10" hidden="1" outlineLevel="1" x14ac:dyDescent="0.25">
      <c r="A144" s="13"/>
      <c r="B144" s="5">
        <v>42758</v>
      </c>
      <c r="C144" s="6">
        <v>246</v>
      </c>
      <c r="D144" s="2" t="s">
        <v>5</v>
      </c>
      <c r="E144" s="2" t="s">
        <v>242</v>
      </c>
      <c r="F144" s="2" t="s">
        <v>243</v>
      </c>
      <c r="G144" s="9">
        <v>0</v>
      </c>
      <c r="H144" s="23">
        <v>140258.62</v>
      </c>
      <c r="I144" s="23">
        <v>-2983706.93</v>
      </c>
      <c r="J144" s="22">
        <v>1</v>
      </c>
    </row>
    <row r="145" spans="1:10" hidden="1" outlineLevel="1" x14ac:dyDescent="0.25">
      <c r="A145" s="13"/>
      <c r="B145" s="5">
        <v>42759</v>
      </c>
      <c r="C145" s="6">
        <v>252</v>
      </c>
      <c r="D145" s="2" t="s">
        <v>5</v>
      </c>
      <c r="E145" s="2" t="s">
        <v>182</v>
      </c>
      <c r="F145" s="2" t="s">
        <v>246</v>
      </c>
      <c r="G145" s="9">
        <v>0</v>
      </c>
      <c r="H145" s="23">
        <v>140258.62</v>
      </c>
      <c r="I145" s="23">
        <v>-3139224.17</v>
      </c>
      <c r="J145" s="22">
        <v>1</v>
      </c>
    </row>
    <row r="146" spans="1:10" hidden="1" outlineLevel="1" x14ac:dyDescent="0.25">
      <c r="A146" s="13"/>
      <c r="B146" s="5">
        <v>42759</v>
      </c>
      <c r="C146" s="6">
        <v>253</v>
      </c>
      <c r="D146" s="2" t="s">
        <v>5</v>
      </c>
      <c r="E146" s="2" t="s">
        <v>201</v>
      </c>
      <c r="F146" s="2" t="s">
        <v>247</v>
      </c>
      <c r="G146" s="9">
        <v>0</v>
      </c>
      <c r="H146" s="23">
        <v>140258.62</v>
      </c>
      <c r="I146" s="23">
        <v>-2995517.27</v>
      </c>
      <c r="J146" s="22">
        <v>1</v>
      </c>
    </row>
    <row r="147" spans="1:10" hidden="1" outlineLevel="1" x14ac:dyDescent="0.25">
      <c r="A147" s="13"/>
      <c r="B147" s="5">
        <v>42759</v>
      </c>
      <c r="C147" s="6">
        <v>268</v>
      </c>
      <c r="D147" s="2" t="s">
        <v>5</v>
      </c>
      <c r="E147" s="2" t="s">
        <v>252</v>
      </c>
      <c r="F147" s="2" t="s">
        <v>253</v>
      </c>
      <c r="G147" s="9">
        <v>0</v>
      </c>
      <c r="H147" s="23">
        <v>140258.62</v>
      </c>
      <c r="I147" s="23">
        <v>-3151034.51</v>
      </c>
      <c r="J147" s="22">
        <v>1</v>
      </c>
    </row>
    <row r="148" spans="1:10" hidden="1" outlineLevel="1" x14ac:dyDescent="0.25">
      <c r="A148" s="13"/>
      <c r="B148" s="5">
        <v>42759</v>
      </c>
      <c r="C148" s="6">
        <v>269</v>
      </c>
      <c r="D148" s="2" t="s">
        <v>5</v>
      </c>
      <c r="E148" s="2" t="s">
        <v>254</v>
      </c>
      <c r="F148" s="2" t="s">
        <v>255</v>
      </c>
      <c r="G148" s="9">
        <v>0</v>
      </c>
      <c r="H148" s="23">
        <v>140258.62</v>
      </c>
      <c r="I148" s="23">
        <v>-3309224.17</v>
      </c>
      <c r="J148" s="22">
        <v>1</v>
      </c>
    </row>
    <row r="149" spans="1:10" hidden="1" outlineLevel="1" x14ac:dyDescent="0.25">
      <c r="A149" s="13"/>
      <c r="B149" s="5">
        <v>42760</v>
      </c>
      <c r="C149" s="6">
        <v>287</v>
      </c>
      <c r="D149" s="2" t="s">
        <v>5</v>
      </c>
      <c r="E149" s="2" t="s">
        <v>203</v>
      </c>
      <c r="F149" s="2" t="s">
        <v>256</v>
      </c>
      <c r="G149" s="9">
        <v>0</v>
      </c>
      <c r="H149" s="23">
        <v>140258.62</v>
      </c>
      <c r="I149" s="23">
        <v>-3460344.86</v>
      </c>
      <c r="J149" s="22">
        <v>1</v>
      </c>
    </row>
    <row r="150" spans="1:10" hidden="1" outlineLevel="1" x14ac:dyDescent="0.25">
      <c r="A150" s="13"/>
      <c r="B150" s="5">
        <v>42761</v>
      </c>
      <c r="C150" s="6">
        <v>309</v>
      </c>
      <c r="D150" s="2" t="s">
        <v>5</v>
      </c>
      <c r="E150" s="2" t="s">
        <v>264</v>
      </c>
      <c r="F150" s="2" t="s">
        <v>265</v>
      </c>
      <c r="G150" s="9">
        <v>0</v>
      </c>
      <c r="H150" s="23">
        <v>140258.62</v>
      </c>
      <c r="I150" s="23">
        <v>-3297069</v>
      </c>
      <c r="J150" s="22">
        <v>1</v>
      </c>
    </row>
    <row r="151" spans="1:10" hidden="1" outlineLevel="1" x14ac:dyDescent="0.25">
      <c r="A151" s="13"/>
      <c r="B151" s="5">
        <v>42763</v>
      </c>
      <c r="C151" s="6">
        <v>345</v>
      </c>
      <c r="D151" s="2" t="s">
        <v>5</v>
      </c>
      <c r="E151" s="2" t="s">
        <v>201</v>
      </c>
      <c r="F151" s="2" t="s">
        <v>290</v>
      </c>
      <c r="G151" s="9">
        <v>0</v>
      </c>
      <c r="H151" s="23">
        <v>140258.62</v>
      </c>
      <c r="I151" s="23">
        <v>-3452586.24</v>
      </c>
      <c r="J151" s="22">
        <v>1</v>
      </c>
    </row>
    <row r="152" spans="1:10" hidden="1" outlineLevel="1" x14ac:dyDescent="0.25">
      <c r="A152" s="13"/>
      <c r="B152" s="5">
        <v>42765</v>
      </c>
      <c r="C152" s="6">
        <v>348</v>
      </c>
      <c r="D152" s="2" t="s">
        <v>5</v>
      </c>
      <c r="E152" s="2" t="s">
        <v>292</v>
      </c>
      <c r="F152" s="2" t="s">
        <v>293</v>
      </c>
      <c r="G152" s="9">
        <v>0</v>
      </c>
      <c r="H152" s="23">
        <v>140258.62</v>
      </c>
      <c r="I152" s="23">
        <v>-3592844.86</v>
      </c>
      <c r="J152" s="22">
        <v>1</v>
      </c>
    </row>
    <row r="153" spans="1:10" hidden="1" outlineLevel="1" x14ac:dyDescent="0.25">
      <c r="A153" s="13"/>
      <c r="B153" s="5">
        <v>42765</v>
      </c>
      <c r="C153" s="6">
        <v>355</v>
      </c>
      <c r="D153" s="2" t="s">
        <v>5</v>
      </c>
      <c r="E153" s="2" t="s">
        <v>205</v>
      </c>
      <c r="F153" s="2" t="s">
        <v>294</v>
      </c>
      <c r="G153" s="9">
        <v>0</v>
      </c>
      <c r="H153" s="23">
        <v>140258.62</v>
      </c>
      <c r="I153" s="23">
        <v>-3761724.17</v>
      </c>
      <c r="J153" s="22">
        <v>1</v>
      </c>
    </row>
    <row r="154" spans="1:10" hidden="1" outlineLevel="1" x14ac:dyDescent="0.25">
      <c r="A154" s="13"/>
      <c r="B154" s="5">
        <v>42765</v>
      </c>
      <c r="C154" s="6">
        <v>363</v>
      </c>
      <c r="D154" s="2" t="s">
        <v>5</v>
      </c>
      <c r="E154" s="2" t="s">
        <v>297</v>
      </c>
      <c r="F154" s="2" t="s">
        <v>298</v>
      </c>
      <c r="G154" s="9">
        <v>0</v>
      </c>
      <c r="H154" s="23">
        <v>140258.62</v>
      </c>
      <c r="I154" s="23">
        <v>-3901982.79</v>
      </c>
      <c r="J154" s="22">
        <v>1</v>
      </c>
    </row>
    <row r="155" spans="1:10" hidden="1" outlineLevel="1" x14ac:dyDescent="0.25">
      <c r="A155" s="13"/>
      <c r="B155" s="5">
        <v>42739</v>
      </c>
      <c r="C155" s="6">
        <v>101</v>
      </c>
      <c r="D155" s="2" t="s">
        <v>5</v>
      </c>
      <c r="E155" s="2" t="s">
        <v>155</v>
      </c>
      <c r="F155" s="2" t="s">
        <v>157</v>
      </c>
      <c r="G155" s="9">
        <v>0</v>
      </c>
      <c r="H155" s="23">
        <v>142241.38</v>
      </c>
      <c r="I155" s="23">
        <v>-4042241.41</v>
      </c>
      <c r="J155" s="22">
        <v>1</v>
      </c>
    </row>
    <row r="156" spans="1:10" hidden="1" outlineLevel="1" x14ac:dyDescent="0.25">
      <c r="A156" s="13"/>
      <c r="B156" s="5">
        <v>42737</v>
      </c>
      <c r="C156" s="6">
        <v>3</v>
      </c>
      <c r="D156" s="2" t="s">
        <v>5</v>
      </c>
      <c r="E156" s="2" t="s">
        <v>111</v>
      </c>
      <c r="F156" s="2" t="s">
        <v>112</v>
      </c>
      <c r="G156" s="9">
        <v>0</v>
      </c>
      <c r="H156" s="23">
        <v>143706.9</v>
      </c>
      <c r="I156" s="23">
        <v>-4182500.03</v>
      </c>
      <c r="J156" s="22">
        <v>1</v>
      </c>
    </row>
    <row r="157" spans="1:10" hidden="1" outlineLevel="1" x14ac:dyDescent="0.25">
      <c r="A157" s="13"/>
      <c r="B157" s="5">
        <v>42737</v>
      </c>
      <c r="C157" s="6">
        <v>6</v>
      </c>
      <c r="D157" s="2" t="s">
        <v>5</v>
      </c>
      <c r="E157" s="2" t="s">
        <v>113</v>
      </c>
      <c r="F157" s="2" t="s">
        <v>114</v>
      </c>
      <c r="G157" s="9">
        <v>0</v>
      </c>
      <c r="H157" s="23">
        <v>143706.9</v>
      </c>
      <c r="I157" s="23">
        <v>-4322758.6500000004</v>
      </c>
      <c r="J157" s="22">
        <v>1</v>
      </c>
    </row>
    <row r="158" spans="1:10" hidden="1" outlineLevel="1" x14ac:dyDescent="0.25">
      <c r="A158" s="13"/>
      <c r="B158" s="5">
        <v>42737</v>
      </c>
      <c r="C158" s="6">
        <v>17</v>
      </c>
      <c r="D158" s="2" t="s">
        <v>5</v>
      </c>
      <c r="E158" s="2" t="s">
        <v>115</v>
      </c>
      <c r="F158" s="2" t="s">
        <v>116</v>
      </c>
      <c r="G158" s="9">
        <v>0</v>
      </c>
      <c r="H158" s="23">
        <v>143706.9</v>
      </c>
      <c r="I158" s="23">
        <v>-4491637.96</v>
      </c>
      <c r="J158" s="22">
        <v>1</v>
      </c>
    </row>
    <row r="159" spans="1:10" hidden="1" outlineLevel="1" x14ac:dyDescent="0.25">
      <c r="A159" s="13"/>
      <c r="B159" s="5">
        <v>42738</v>
      </c>
      <c r="C159" s="6">
        <v>55</v>
      </c>
      <c r="D159" s="2" t="s">
        <v>5</v>
      </c>
      <c r="E159" s="2" t="s">
        <v>125</v>
      </c>
      <c r="F159" s="2" t="s">
        <v>126</v>
      </c>
      <c r="G159" s="9">
        <v>0</v>
      </c>
      <c r="H159" s="23">
        <v>143706.9</v>
      </c>
      <c r="I159" s="23">
        <v>-4351379.34</v>
      </c>
      <c r="J159" s="22">
        <v>1</v>
      </c>
    </row>
    <row r="160" spans="1:10" hidden="1" outlineLevel="1" x14ac:dyDescent="0.25">
      <c r="A160" s="13"/>
      <c r="B160" s="5">
        <v>42738</v>
      </c>
      <c r="C160" s="6">
        <v>70</v>
      </c>
      <c r="D160" s="2" t="s">
        <v>5</v>
      </c>
      <c r="E160" s="2" t="s">
        <v>138</v>
      </c>
      <c r="F160" s="2" t="s">
        <v>139</v>
      </c>
      <c r="G160" s="9">
        <v>0</v>
      </c>
      <c r="H160" s="23">
        <v>143706.9</v>
      </c>
      <c r="I160" s="23">
        <v>-4520258.6500000004</v>
      </c>
      <c r="J160" s="22">
        <v>1</v>
      </c>
    </row>
    <row r="161" spans="1:10" hidden="1" outlineLevel="1" x14ac:dyDescent="0.25">
      <c r="A161" s="13"/>
      <c r="B161" s="5">
        <v>42738</v>
      </c>
      <c r="C161" s="6">
        <v>87</v>
      </c>
      <c r="D161" s="2" t="s">
        <v>5</v>
      </c>
      <c r="E161" s="2" t="s">
        <v>148</v>
      </c>
      <c r="F161" s="2" t="s">
        <v>149</v>
      </c>
      <c r="G161" s="9">
        <v>0</v>
      </c>
      <c r="H161" s="23">
        <v>143706.9</v>
      </c>
      <c r="I161" s="23">
        <v>-4671379.34</v>
      </c>
      <c r="J161" s="22">
        <v>1</v>
      </c>
    </row>
    <row r="162" spans="1:10" hidden="1" outlineLevel="1" x14ac:dyDescent="0.25">
      <c r="A162" s="13"/>
      <c r="B162" s="5">
        <v>42745</v>
      </c>
      <c r="C162" s="6">
        <v>119</v>
      </c>
      <c r="D162" s="2" t="s">
        <v>5</v>
      </c>
      <c r="E162" s="2" t="s">
        <v>119</v>
      </c>
      <c r="F162" s="2" t="s">
        <v>169</v>
      </c>
      <c r="G162" s="9">
        <v>0</v>
      </c>
      <c r="H162" s="23">
        <v>144568.97</v>
      </c>
      <c r="I162" s="23">
        <v>-4531120.72</v>
      </c>
      <c r="J162" s="22">
        <v>1</v>
      </c>
    </row>
    <row r="163" spans="1:10" hidden="1" outlineLevel="1" x14ac:dyDescent="0.25">
      <c r="A163" s="13"/>
      <c r="B163" s="5">
        <v>42748</v>
      </c>
      <c r="C163" s="6">
        <v>148</v>
      </c>
      <c r="D163" s="2" t="s">
        <v>5</v>
      </c>
      <c r="E163" s="2" t="s">
        <v>191</v>
      </c>
      <c r="F163" s="2" t="s">
        <v>192</v>
      </c>
      <c r="G163" s="9">
        <v>0</v>
      </c>
      <c r="H163" s="23">
        <v>151120.69</v>
      </c>
      <c r="I163" s="23">
        <v>-4671379.34</v>
      </c>
      <c r="J163" s="22">
        <v>1</v>
      </c>
    </row>
    <row r="164" spans="1:10" hidden="1" outlineLevel="1" x14ac:dyDescent="0.25">
      <c r="A164" s="13"/>
      <c r="B164" s="5">
        <v>42753</v>
      </c>
      <c r="C164" s="6">
        <v>187</v>
      </c>
      <c r="D164" s="2" t="s">
        <v>5</v>
      </c>
      <c r="E164" s="2" t="s">
        <v>212</v>
      </c>
      <c r="F164" s="2" t="s">
        <v>213</v>
      </c>
      <c r="G164" s="9">
        <v>0</v>
      </c>
      <c r="H164" s="23">
        <v>151120.69</v>
      </c>
      <c r="I164" s="23">
        <v>-4840258.6500000004</v>
      </c>
      <c r="J164" s="22">
        <v>1</v>
      </c>
    </row>
    <row r="165" spans="1:10" hidden="1" outlineLevel="1" x14ac:dyDescent="0.25">
      <c r="A165" s="13"/>
      <c r="B165" s="5">
        <v>42755</v>
      </c>
      <c r="C165" s="6">
        <v>211</v>
      </c>
      <c r="D165" s="2" t="s">
        <v>5</v>
      </c>
      <c r="E165" s="2" t="s">
        <v>225</v>
      </c>
      <c r="F165" s="2" t="s">
        <v>226</v>
      </c>
      <c r="G165" s="9">
        <v>0</v>
      </c>
      <c r="H165" s="23">
        <v>151120.69</v>
      </c>
      <c r="I165" s="23">
        <v>-4980517.2699999996</v>
      </c>
      <c r="J165" s="22">
        <v>1</v>
      </c>
    </row>
    <row r="166" spans="1:10" hidden="1" outlineLevel="1" x14ac:dyDescent="0.25">
      <c r="A166" s="13"/>
      <c r="B166" s="5">
        <v>42762</v>
      </c>
      <c r="C166" s="6">
        <v>315</v>
      </c>
      <c r="D166" s="2" t="s">
        <v>5</v>
      </c>
      <c r="E166" s="2" t="s">
        <v>225</v>
      </c>
      <c r="F166" s="2" t="s">
        <v>271</v>
      </c>
      <c r="G166" s="9">
        <v>0</v>
      </c>
      <c r="H166" s="23">
        <v>151120.69</v>
      </c>
      <c r="I166" s="23">
        <v>-5136465.55</v>
      </c>
      <c r="J166" s="22">
        <v>1</v>
      </c>
    </row>
    <row r="167" spans="1:10" hidden="1" outlineLevel="1" x14ac:dyDescent="0.25">
      <c r="A167" s="13"/>
      <c r="B167" s="5">
        <v>42762</v>
      </c>
      <c r="C167" s="6">
        <v>318</v>
      </c>
      <c r="D167" s="2" t="s">
        <v>5</v>
      </c>
      <c r="E167" s="2" t="s">
        <v>274</v>
      </c>
      <c r="F167" s="2" t="s">
        <v>275</v>
      </c>
      <c r="G167" s="9">
        <v>0</v>
      </c>
      <c r="H167" s="23">
        <v>151493.1</v>
      </c>
      <c r="I167" s="23">
        <v>-5322586.24</v>
      </c>
      <c r="J167" s="22">
        <v>1</v>
      </c>
    </row>
    <row r="168" spans="1:10" hidden="1" outlineLevel="1" x14ac:dyDescent="0.25">
      <c r="A168" s="13"/>
      <c r="B168" s="5">
        <v>42762</v>
      </c>
      <c r="C168" s="6">
        <v>320</v>
      </c>
      <c r="D168" s="2" t="s">
        <v>5</v>
      </c>
      <c r="E168" s="2" t="s">
        <v>276</v>
      </c>
      <c r="F168" s="2" t="s">
        <v>277</v>
      </c>
      <c r="G168" s="9">
        <v>0</v>
      </c>
      <c r="H168" s="23">
        <v>151493.1</v>
      </c>
      <c r="I168" s="23">
        <v>-5182327.62</v>
      </c>
      <c r="J168" s="22">
        <v>1</v>
      </c>
    </row>
    <row r="169" spans="1:10" hidden="1" outlineLevel="1" x14ac:dyDescent="0.25">
      <c r="A169" s="13"/>
      <c r="B169" s="5">
        <v>42762</v>
      </c>
      <c r="C169" s="6">
        <v>321</v>
      </c>
      <c r="D169" s="2" t="s">
        <v>5</v>
      </c>
      <c r="E169" s="2" t="s">
        <v>278</v>
      </c>
      <c r="F169" s="2" t="s">
        <v>279</v>
      </c>
      <c r="G169" s="9">
        <v>0</v>
      </c>
      <c r="H169" s="23">
        <v>151493.1</v>
      </c>
      <c r="I169" s="23">
        <v>-5333448.3099999996</v>
      </c>
      <c r="J169" s="22">
        <v>1</v>
      </c>
    </row>
    <row r="170" spans="1:10" hidden="1" outlineLevel="1" x14ac:dyDescent="0.25">
      <c r="A170" s="13"/>
      <c r="B170" s="5">
        <v>42762</v>
      </c>
      <c r="C170" s="6">
        <v>322</v>
      </c>
      <c r="D170" s="2" t="s">
        <v>5</v>
      </c>
      <c r="E170" s="2" t="s">
        <v>280</v>
      </c>
      <c r="F170" s="2" t="s">
        <v>281</v>
      </c>
      <c r="G170" s="9">
        <v>0</v>
      </c>
      <c r="H170" s="23">
        <v>151493.1</v>
      </c>
      <c r="I170" s="23">
        <v>-5164569</v>
      </c>
      <c r="J170" s="22">
        <v>1</v>
      </c>
    </row>
    <row r="171" spans="1:10" hidden="1" outlineLevel="1" x14ac:dyDescent="0.25">
      <c r="A171" s="13"/>
      <c r="B171" s="5">
        <v>42746</v>
      </c>
      <c r="C171" s="6">
        <v>134</v>
      </c>
      <c r="D171" s="2" t="s">
        <v>5</v>
      </c>
      <c r="E171" s="2" t="s">
        <v>178</v>
      </c>
      <c r="F171" s="2" t="s">
        <v>179</v>
      </c>
      <c r="G171" s="9">
        <v>0</v>
      </c>
      <c r="H171" s="23">
        <v>151637.93</v>
      </c>
      <c r="I171" s="23">
        <v>-5333448.3099999996</v>
      </c>
      <c r="J171" s="22">
        <v>1</v>
      </c>
    </row>
    <row r="172" spans="1:10" hidden="1" outlineLevel="1" x14ac:dyDescent="0.25">
      <c r="A172" s="13"/>
      <c r="B172" s="5">
        <v>42759</v>
      </c>
      <c r="C172" s="6">
        <v>266</v>
      </c>
      <c r="D172" s="2" t="s">
        <v>5</v>
      </c>
      <c r="E172" s="2" t="s">
        <v>250</v>
      </c>
      <c r="F172" s="2" t="s">
        <v>251</v>
      </c>
      <c r="G172" s="9">
        <v>0</v>
      </c>
      <c r="H172" s="23">
        <v>151637.93</v>
      </c>
      <c r="I172" s="23">
        <v>-5473706.9299999997</v>
      </c>
      <c r="J172" s="22">
        <v>1</v>
      </c>
    </row>
    <row r="173" spans="1:10" hidden="1" outlineLevel="1" x14ac:dyDescent="0.25">
      <c r="A173" s="13"/>
      <c r="B173" s="5">
        <v>42744</v>
      </c>
      <c r="C173" s="6">
        <v>115</v>
      </c>
      <c r="D173" s="2" t="s">
        <v>5</v>
      </c>
      <c r="E173" s="2" t="s">
        <v>165</v>
      </c>
      <c r="F173" s="2" t="s">
        <v>166</v>
      </c>
      <c r="G173" s="9">
        <v>0</v>
      </c>
      <c r="H173" s="23">
        <v>152586.21</v>
      </c>
      <c r="I173" s="23">
        <v>-5594741.4100000001</v>
      </c>
      <c r="J173" s="22">
        <v>1</v>
      </c>
    </row>
    <row r="174" spans="1:10" hidden="1" outlineLevel="1" x14ac:dyDescent="0.25">
      <c r="A174" s="13"/>
      <c r="B174" s="5">
        <v>42746</v>
      </c>
      <c r="C174" s="6">
        <v>128</v>
      </c>
      <c r="D174" s="2" t="s">
        <v>5</v>
      </c>
      <c r="E174" s="2" t="s">
        <v>172</v>
      </c>
      <c r="F174" s="2" t="s">
        <v>173</v>
      </c>
      <c r="G174" s="9">
        <v>0</v>
      </c>
      <c r="H174" s="23">
        <v>152586.21</v>
      </c>
      <c r="I174" s="23">
        <v>-5438793.1299999999</v>
      </c>
      <c r="J174" s="22">
        <v>1</v>
      </c>
    </row>
    <row r="175" spans="1:10" hidden="1" outlineLevel="1" x14ac:dyDescent="0.25">
      <c r="A175" s="13"/>
      <c r="B175" s="5">
        <v>42737</v>
      </c>
      <c r="C175" s="6">
        <v>1</v>
      </c>
      <c r="D175" s="2" t="s">
        <v>5</v>
      </c>
      <c r="E175" s="2" t="s">
        <v>109</v>
      </c>
      <c r="F175" s="2" t="s">
        <v>110</v>
      </c>
      <c r="G175" s="9">
        <v>0</v>
      </c>
      <c r="H175" s="23">
        <v>154568.97</v>
      </c>
      <c r="I175" s="23">
        <v>-5607672.4400000004</v>
      </c>
      <c r="J175" s="22">
        <v>1</v>
      </c>
    </row>
    <row r="176" spans="1:10" hidden="1" outlineLevel="1" x14ac:dyDescent="0.25">
      <c r="A176" s="13"/>
      <c r="B176" s="5">
        <v>42738</v>
      </c>
      <c r="C176" s="6">
        <v>69</v>
      </c>
      <c r="D176" s="2" t="s">
        <v>5</v>
      </c>
      <c r="E176" s="2" t="s">
        <v>136</v>
      </c>
      <c r="F176" s="2" t="s">
        <v>137</v>
      </c>
      <c r="G176" s="9">
        <v>0</v>
      </c>
      <c r="H176" s="23">
        <v>154568.97</v>
      </c>
      <c r="I176" s="23">
        <v>-5776551.75</v>
      </c>
      <c r="J176" s="22">
        <v>1</v>
      </c>
    </row>
    <row r="177" spans="1:10" hidden="1" outlineLevel="1" x14ac:dyDescent="0.25">
      <c r="A177" s="13"/>
      <c r="B177" s="5">
        <v>42739</v>
      </c>
      <c r="C177" s="6">
        <v>102</v>
      </c>
      <c r="D177" s="2" t="s">
        <v>5</v>
      </c>
      <c r="E177" s="2" t="s">
        <v>158</v>
      </c>
      <c r="F177" s="2" t="s">
        <v>159</v>
      </c>
      <c r="G177" s="9">
        <v>0</v>
      </c>
      <c r="H177" s="23">
        <v>155517.24</v>
      </c>
      <c r="I177" s="23">
        <v>-5881724.1600000001</v>
      </c>
      <c r="J177" s="22">
        <v>1</v>
      </c>
    </row>
    <row r="178" spans="1:10" hidden="1" outlineLevel="1" x14ac:dyDescent="0.25">
      <c r="A178" s="13"/>
      <c r="B178" s="5">
        <v>42741</v>
      </c>
      <c r="C178" s="6">
        <v>110</v>
      </c>
      <c r="D178" s="2" t="s">
        <v>5</v>
      </c>
      <c r="E178" s="2" t="s">
        <v>146</v>
      </c>
      <c r="F178" s="2" t="s">
        <v>162</v>
      </c>
      <c r="G178" s="9">
        <v>0</v>
      </c>
      <c r="H178" s="23">
        <v>155517.24</v>
      </c>
      <c r="I178" s="23">
        <v>-6037241.4000000004</v>
      </c>
      <c r="J178" s="22">
        <v>1</v>
      </c>
    </row>
    <row r="179" spans="1:10" hidden="1" outlineLevel="1" x14ac:dyDescent="0.25">
      <c r="A179" s="13"/>
      <c r="B179" s="5">
        <v>42745</v>
      </c>
      <c r="C179" s="6">
        <v>117</v>
      </c>
      <c r="D179" s="2" t="s">
        <v>5</v>
      </c>
      <c r="E179" s="2" t="s">
        <v>167</v>
      </c>
      <c r="F179" s="2" t="s">
        <v>168</v>
      </c>
      <c r="G179" s="9">
        <v>0</v>
      </c>
      <c r="H179" s="23">
        <v>155517.24</v>
      </c>
      <c r="I179" s="23">
        <v>-5896982.7800000003</v>
      </c>
      <c r="J179" s="22">
        <v>1</v>
      </c>
    </row>
    <row r="180" spans="1:10" hidden="1" outlineLevel="1" x14ac:dyDescent="0.25">
      <c r="A180" s="13"/>
      <c r="B180" s="5">
        <v>42746</v>
      </c>
      <c r="C180" s="6">
        <v>127</v>
      </c>
      <c r="D180" s="2" t="s">
        <v>5</v>
      </c>
      <c r="E180" s="2" t="s">
        <v>158</v>
      </c>
      <c r="F180" s="2" t="s">
        <v>171</v>
      </c>
      <c r="G180" s="9">
        <v>0</v>
      </c>
      <c r="H180" s="23">
        <v>155517.24</v>
      </c>
      <c r="I180" s="23">
        <v>-6037241.4000000004</v>
      </c>
      <c r="J180" s="22">
        <v>1</v>
      </c>
    </row>
    <row r="181" spans="1:10" hidden="1" outlineLevel="1" x14ac:dyDescent="0.25">
      <c r="A181" s="13"/>
      <c r="B181" s="5">
        <v>42747</v>
      </c>
      <c r="C181" s="6">
        <v>140</v>
      </c>
      <c r="D181" s="2" t="s">
        <v>5</v>
      </c>
      <c r="E181" s="2" t="s">
        <v>184</v>
      </c>
      <c r="F181" s="2" t="s">
        <v>185</v>
      </c>
      <c r="G181" s="9">
        <v>0</v>
      </c>
      <c r="H181" s="23">
        <v>155517.24</v>
      </c>
      <c r="I181" s="23">
        <v>-6193189.6799999997</v>
      </c>
      <c r="J181" s="22">
        <v>1</v>
      </c>
    </row>
    <row r="182" spans="1:10" hidden="1" outlineLevel="1" x14ac:dyDescent="0.25">
      <c r="A182" s="13"/>
      <c r="B182" s="5">
        <v>42747</v>
      </c>
      <c r="C182" s="6">
        <v>144</v>
      </c>
      <c r="D182" s="2" t="s">
        <v>5</v>
      </c>
      <c r="E182" s="2" t="s">
        <v>187</v>
      </c>
      <c r="F182" s="2" t="s">
        <v>188</v>
      </c>
      <c r="G182" s="9">
        <v>0</v>
      </c>
      <c r="H182" s="23">
        <v>155517.24</v>
      </c>
      <c r="I182" s="23">
        <v>-6052931.0599999996</v>
      </c>
      <c r="J182" s="22">
        <v>1</v>
      </c>
    </row>
    <row r="183" spans="1:10" hidden="1" outlineLevel="1" x14ac:dyDescent="0.25">
      <c r="A183" s="13"/>
      <c r="B183" s="5">
        <v>42749</v>
      </c>
      <c r="C183" s="6">
        <v>151</v>
      </c>
      <c r="D183" s="2" t="s">
        <v>5</v>
      </c>
      <c r="E183" s="2" t="s">
        <v>153</v>
      </c>
      <c r="F183" s="2" t="s">
        <v>194</v>
      </c>
      <c r="G183" s="9">
        <v>0</v>
      </c>
      <c r="H183" s="23">
        <v>155517.24</v>
      </c>
      <c r="I183" s="23">
        <v>-6193189.6799999997</v>
      </c>
      <c r="J183" s="22">
        <v>1</v>
      </c>
    </row>
    <row r="184" spans="1:10" hidden="1" outlineLevel="1" x14ac:dyDescent="0.25">
      <c r="A184" s="13"/>
      <c r="B184" s="5">
        <v>42758</v>
      </c>
      <c r="C184" s="6">
        <v>233</v>
      </c>
      <c r="D184" s="2" t="s">
        <v>5</v>
      </c>
      <c r="E184" s="2" t="s">
        <v>239</v>
      </c>
      <c r="F184" s="2" t="s">
        <v>240</v>
      </c>
      <c r="G184" s="9">
        <v>0</v>
      </c>
      <c r="H184" s="23">
        <v>155517.24</v>
      </c>
      <c r="I184" s="23">
        <v>-6333448.2999999998</v>
      </c>
      <c r="J184" s="22">
        <v>1</v>
      </c>
    </row>
    <row r="185" spans="1:10" hidden="1" outlineLevel="1" x14ac:dyDescent="0.25">
      <c r="A185" s="13"/>
      <c r="B185" s="5">
        <v>42760</v>
      </c>
      <c r="C185" s="6">
        <v>19</v>
      </c>
      <c r="D185" s="2" t="s">
        <v>78</v>
      </c>
      <c r="E185" s="2" t="s">
        <v>257</v>
      </c>
      <c r="F185" s="2" t="s">
        <v>259</v>
      </c>
      <c r="G185" s="9">
        <v>0</v>
      </c>
      <c r="H185" s="23">
        <v>155517.24</v>
      </c>
      <c r="I185" s="23">
        <v>-6502327.6100000003</v>
      </c>
      <c r="J185" s="22">
        <v>1</v>
      </c>
    </row>
    <row r="186" spans="1:10" hidden="1" outlineLevel="1" x14ac:dyDescent="0.25">
      <c r="A186" s="13"/>
      <c r="B186" s="5">
        <v>42762</v>
      </c>
      <c r="C186" s="6">
        <v>331</v>
      </c>
      <c r="D186" s="2" t="s">
        <v>5</v>
      </c>
      <c r="E186" s="2" t="s">
        <v>239</v>
      </c>
      <c r="F186" s="2" t="s">
        <v>286</v>
      </c>
      <c r="G186" s="9">
        <v>0</v>
      </c>
      <c r="H186" s="23">
        <v>155517.24</v>
      </c>
      <c r="I186" s="23">
        <v>-6653965.54</v>
      </c>
      <c r="J186" s="22">
        <v>1</v>
      </c>
    </row>
    <row r="187" spans="1:10" hidden="1" outlineLevel="1" x14ac:dyDescent="0.25">
      <c r="A187" s="13"/>
      <c r="B187" s="5">
        <v>42754</v>
      </c>
      <c r="C187" s="6">
        <v>207</v>
      </c>
      <c r="D187" s="2" t="s">
        <v>5</v>
      </c>
      <c r="E187" s="2" t="s">
        <v>220</v>
      </c>
      <c r="F187" s="2" t="s">
        <v>221</v>
      </c>
      <c r="G187" s="9">
        <v>0</v>
      </c>
      <c r="H187" s="23">
        <v>155948.28</v>
      </c>
      <c r="I187" s="23">
        <v>-6794224.1600000001</v>
      </c>
      <c r="J187" s="22">
        <v>1</v>
      </c>
    </row>
    <row r="188" spans="1:10" hidden="1" outlineLevel="1" x14ac:dyDescent="0.25">
      <c r="A188" s="13"/>
      <c r="B188" s="5">
        <v>42759</v>
      </c>
      <c r="C188" s="6">
        <v>247</v>
      </c>
      <c r="D188" s="2" t="s">
        <v>5</v>
      </c>
      <c r="E188" s="2" t="s">
        <v>220</v>
      </c>
      <c r="F188" s="2" t="s">
        <v>244</v>
      </c>
      <c r="G188" s="9">
        <v>0</v>
      </c>
      <c r="H188" s="23">
        <v>155948.28</v>
      </c>
      <c r="I188" s="23">
        <v>-6934482.7800000003</v>
      </c>
      <c r="J188" s="22">
        <v>1</v>
      </c>
    </row>
    <row r="189" spans="1:10" hidden="1" outlineLevel="1" x14ac:dyDescent="0.25">
      <c r="A189" s="13"/>
      <c r="B189" s="5">
        <v>42760</v>
      </c>
      <c r="C189" s="6">
        <v>289</v>
      </c>
      <c r="D189" s="2" t="s">
        <v>5</v>
      </c>
      <c r="E189" s="2" t="s">
        <v>260</v>
      </c>
      <c r="F189" s="2" t="s">
        <v>261</v>
      </c>
      <c r="G189" s="9">
        <v>0</v>
      </c>
      <c r="H189" s="23">
        <v>155948.28</v>
      </c>
      <c r="I189" s="23">
        <v>-7074741.4000000004</v>
      </c>
      <c r="J189" s="22">
        <v>1</v>
      </c>
    </row>
    <row r="190" spans="1:10" hidden="1" outlineLevel="1" x14ac:dyDescent="0.25">
      <c r="A190" s="13"/>
      <c r="B190" s="5">
        <v>42761</v>
      </c>
      <c r="C190" s="6">
        <v>311</v>
      </c>
      <c r="D190" s="2" t="s">
        <v>5</v>
      </c>
      <c r="E190" s="2" t="s">
        <v>268</v>
      </c>
      <c r="F190" s="2" t="s">
        <v>269</v>
      </c>
      <c r="G190" s="9">
        <v>0</v>
      </c>
      <c r="H190" s="23">
        <v>155948.28</v>
      </c>
      <c r="I190" s="23">
        <v>-6917500.0199999996</v>
      </c>
      <c r="J190" s="22">
        <v>1</v>
      </c>
    </row>
    <row r="191" spans="1:10" hidden="1" outlineLevel="1" x14ac:dyDescent="0.25">
      <c r="A191" s="13"/>
      <c r="B191" s="5">
        <v>42747</v>
      </c>
      <c r="C191" s="6">
        <v>147</v>
      </c>
      <c r="D191" s="2" t="s">
        <v>5</v>
      </c>
      <c r="E191" s="2" t="s">
        <v>189</v>
      </c>
      <c r="F191" s="2" t="s">
        <v>190</v>
      </c>
      <c r="G191" s="9">
        <v>0</v>
      </c>
      <c r="H191" s="23">
        <v>158189.66</v>
      </c>
      <c r="I191" s="23">
        <v>-7073017.2599999998</v>
      </c>
      <c r="J191" s="22">
        <v>1</v>
      </c>
    </row>
    <row r="192" spans="1:10" hidden="1" outlineLevel="1" x14ac:dyDescent="0.25">
      <c r="A192" s="13"/>
      <c r="B192" s="5">
        <v>42738</v>
      </c>
      <c r="C192" s="6">
        <v>36</v>
      </c>
      <c r="D192" s="2" t="s">
        <v>5</v>
      </c>
      <c r="E192" s="2" t="s">
        <v>119</v>
      </c>
      <c r="F192" s="2" t="s">
        <v>121</v>
      </c>
      <c r="G192" s="9">
        <v>0</v>
      </c>
      <c r="H192" s="23">
        <v>158965.51999999999</v>
      </c>
      <c r="I192" s="23">
        <v>-7228965.54</v>
      </c>
      <c r="J192" s="22">
        <v>1</v>
      </c>
    </row>
    <row r="193" spans="1:10" hidden="1" outlineLevel="1" x14ac:dyDescent="0.25">
      <c r="A193" s="13"/>
      <c r="B193" s="5">
        <v>42738</v>
      </c>
      <c r="C193" s="6">
        <v>49</v>
      </c>
      <c r="D193" s="2" t="s">
        <v>5</v>
      </c>
      <c r="E193" s="2" t="s">
        <v>117</v>
      </c>
      <c r="F193" s="2" t="s">
        <v>122</v>
      </c>
      <c r="G193" s="9">
        <v>0</v>
      </c>
      <c r="H193" s="23">
        <v>158965.51999999999</v>
      </c>
      <c r="I193" s="23">
        <v>-7410775.8799999999</v>
      </c>
      <c r="J193" s="22">
        <v>1</v>
      </c>
    </row>
    <row r="194" spans="1:10" hidden="1" outlineLevel="1" x14ac:dyDescent="0.25">
      <c r="A194" s="13"/>
      <c r="B194" s="5">
        <v>42738</v>
      </c>
      <c r="C194" s="6">
        <v>53</v>
      </c>
      <c r="D194" s="2" t="s">
        <v>5</v>
      </c>
      <c r="E194" s="2" t="s">
        <v>123</v>
      </c>
      <c r="F194" s="2" t="s">
        <v>124</v>
      </c>
      <c r="G194" s="9">
        <v>0</v>
      </c>
      <c r="H194" s="23">
        <v>158965.51999999999</v>
      </c>
      <c r="I194" s="23">
        <v>-7551034.5</v>
      </c>
      <c r="J194" s="22">
        <v>1</v>
      </c>
    </row>
    <row r="195" spans="1:10" hidden="1" outlineLevel="1" x14ac:dyDescent="0.25">
      <c r="A195" s="13"/>
      <c r="B195" s="5">
        <v>42738</v>
      </c>
      <c r="C195" s="6">
        <v>59</v>
      </c>
      <c r="D195" s="2" t="s">
        <v>5</v>
      </c>
      <c r="E195" s="2" t="s">
        <v>127</v>
      </c>
      <c r="F195" s="2" t="s">
        <v>129</v>
      </c>
      <c r="G195" s="9">
        <v>0</v>
      </c>
      <c r="H195" s="23">
        <v>158965.51999999999</v>
      </c>
      <c r="I195" s="23">
        <v>-7719913.8099999996</v>
      </c>
      <c r="J195" s="22">
        <v>1</v>
      </c>
    </row>
    <row r="196" spans="1:10" hidden="1" outlineLevel="1" x14ac:dyDescent="0.25">
      <c r="A196" s="13"/>
      <c r="B196" s="5">
        <v>42738</v>
      </c>
      <c r="C196" s="6">
        <v>68</v>
      </c>
      <c r="D196" s="2" t="s">
        <v>5</v>
      </c>
      <c r="E196" s="2" t="s">
        <v>130</v>
      </c>
      <c r="F196" s="2" t="s">
        <v>135</v>
      </c>
      <c r="G196" s="9">
        <v>0</v>
      </c>
      <c r="H196" s="23">
        <v>158965.51999999999</v>
      </c>
      <c r="I196" s="23">
        <v>-7875862.0899999999</v>
      </c>
      <c r="J196" s="22">
        <v>1</v>
      </c>
    </row>
    <row r="197" spans="1:10" hidden="1" outlineLevel="1" x14ac:dyDescent="0.25">
      <c r="A197" s="13"/>
      <c r="B197" s="5">
        <v>42738</v>
      </c>
      <c r="C197" s="6">
        <v>74</v>
      </c>
      <c r="D197" s="2" t="s">
        <v>5</v>
      </c>
      <c r="E197" s="2" t="s">
        <v>140</v>
      </c>
      <c r="F197" s="2" t="s">
        <v>142</v>
      </c>
      <c r="G197" s="9">
        <v>0</v>
      </c>
      <c r="H197" s="23">
        <v>158965.51999999999</v>
      </c>
      <c r="I197" s="23">
        <v>-7724741.4000000004</v>
      </c>
      <c r="J197" s="22">
        <v>1</v>
      </c>
    </row>
    <row r="198" spans="1:10" hidden="1" outlineLevel="1" x14ac:dyDescent="0.25">
      <c r="A198" s="13"/>
      <c r="B198" s="5">
        <v>42738</v>
      </c>
      <c r="C198" s="6">
        <v>76</v>
      </c>
      <c r="D198" s="2" t="s">
        <v>5</v>
      </c>
      <c r="E198" s="2" t="s">
        <v>143</v>
      </c>
      <c r="F198" s="2" t="s">
        <v>145</v>
      </c>
      <c r="G198" s="9">
        <v>0</v>
      </c>
      <c r="H198" s="23">
        <v>158965.51999999999</v>
      </c>
      <c r="I198" s="23">
        <v>-7875862.0899999999</v>
      </c>
      <c r="J198" s="22">
        <v>1</v>
      </c>
    </row>
    <row r="199" spans="1:10" hidden="1" outlineLevel="1" x14ac:dyDescent="0.25">
      <c r="A199" s="13"/>
      <c r="B199" s="5">
        <v>42738</v>
      </c>
      <c r="C199" s="6">
        <v>82</v>
      </c>
      <c r="D199" s="2" t="s">
        <v>5</v>
      </c>
      <c r="E199" s="2" t="s">
        <v>146</v>
      </c>
      <c r="F199" s="2" t="s">
        <v>147</v>
      </c>
      <c r="G199" s="9">
        <v>0</v>
      </c>
      <c r="H199" s="23">
        <v>158965.51999999999</v>
      </c>
      <c r="I199" s="23">
        <v>-7706982.7800000003</v>
      </c>
      <c r="J199" s="22">
        <v>1</v>
      </c>
    </row>
    <row r="200" spans="1:10" hidden="1" outlineLevel="1" x14ac:dyDescent="0.25">
      <c r="A200" s="13"/>
      <c r="B200" s="5">
        <v>42738</v>
      </c>
      <c r="C200" s="6">
        <v>91</v>
      </c>
      <c r="D200" s="2" t="s">
        <v>5</v>
      </c>
      <c r="E200" s="2" t="s">
        <v>151</v>
      </c>
      <c r="F200" s="2" t="s">
        <v>152</v>
      </c>
      <c r="G200" s="9">
        <v>0</v>
      </c>
      <c r="H200" s="23">
        <v>158965.51999999999</v>
      </c>
      <c r="I200" s="23">
        <v>-7875862.0899999999</v>
      </c>
      <c r="J200" s="22">
        <v>1</v>
      </c>
    </row>
    <row r="201" spans="1:10" hidden="1" outlineLevel="1" x14ac:dyDescent="0.25">
      <c r="A201" s="13"/>
      <c r="B201" s="5">
        <v>42738</v>
      </c>
      <c r="C201" s="6">
        <v>92</v>
      </c>
      <c r="D201" s="2" t="s">
        <v>5</v>
      </c>
      <c r="E201" s="2" t="s">
        <v>153</v>
      </c>
      <c r="F201" s="2" t="s">
        <v>154</v>
      </c>
      <c r="G201" s="9">
        <v>0</v>
      </c>
      <c r="H201" s="23">
        <v>163275.85999999999</v>
      </c>
      <c r="I201" s="23">
        <v>-8027355.1900000004</v>
      </c>
      <c r="J201" s="22">
        <v>1</v>
      </c>
    </row>
    <row r="202" spans="1:10" hidden="1" outlineLevel="1" x14ac:dyDescent="0.25">
      <c r="A202" s="13"/>
      <c r="B202" s="5">
        <v>42765</v>
      </c>
      <c r="C202" s="6">
        <v>361</v>
      </c>
      <c r="D202" s="2" t="s">
        <v>5</v>
      </c>
      <c r="E202" s="2" t="s">
        <v>295</v>
      </c>
      <c r="F202" s="2" t="s">
        <v>296</v>
      </c>
      <c r="G202" s="9">
        <v>0</v>
      </c>
      <c r="H202" s="23">
        <v>163277.59</v>
      </c>
      <c r="I202" s="23">
        <v>-8178848.29</v>
      </c>
      <c r="J202" s="22">
        <v>1</v>
      </c>
    </row>
    <row r="203" spans="1:10" hidden="1" outlineLevel="1" x14ac:dyDescent="0.25">
      <c r="A203" s="13"/>
      <c r="B203" s="5">
        <v>42746</v>
      </c>
      <c r="C203" s="6">
        <v>131</v>
      </c>
      <c r="D203" s="2" t="s">
        <v>5</v>
      </c>
      <c r="E203" s="2" t="s">
        <v>174</v>
      </c>
      <c r="F203" s="2" t="s">
        <v>175</v>
      </c>
      <c r="G203" s="9">
        <v>0</v>
      </c>
      <c r="H203" s="23">
        <v>168879.31</v>
      </c>
      <c r="I203" s="23">
        <v>-8330341.3899999997</v>
      </c>
      <c r="J203" s="22">
        <v>1</v>
      </c>
    </row>
    <row r="204" spans="1:10" hidden="1" outlineLevel="1" x14ac:dyDescent="0.25">
      <c r="A204" s="13"/>
      <c r="B204" s="5">
        <v>42746</v>
      </c>
      <c r="C204" s="6">
        <v>133</v>
      </c>
      <c r="D204" s="2" t="s">
        <v>5</v>
      </c>
      <c r="E204" s="2" t="s">
        <v>174</v>
      </c>
      <c r="F204" s="2" t="s">
        <v>177</v>
      </c>
      <c r="G204" s="9">
        <v>0</v>
      </c>
      <c r="H204" s="23">
        <v>168879.31</v>
      </c>
      <c r="I204" s="23">
        <v>-8481834.4900000002</v>
      </c>
      <c r="J204" s="22">
        <v>1</v>
      </c>
    </row>
    <row r="205" spans="1:10" hidden="1" outlineLevel="1" x14ac:dyDescent="0.25">
      <c r="A205" s="13"/>
      <c r="B205" s="5">
        <v>42749</v>
      </c>
      <c r="C205" s="6">
        <v>156</v>
      </c>
      <c r="D205" s="2" t="s">
        <v>5</v>
      </c>
      <c r="E205" s="2" t="s">
        <v>197</v>
      </c>
      <c r="F205" s="2" t="s">
        <v>198</v>
      </c>
      <c r="G205" s="9">
        <v>0</v>
      </c>
      <c r="H205" s="23">
        <v>168879.31</v>
      </c>
      <c r="I205" s="23">
        <v>-8325886.21</v>
      </c>
      <c r="J205" s="22">
        <v>1</v>
      </c>
    </row>
    <row r="206" spans="1:10" hidden="1" outlineLevel="1" x14ac:dyDescent="0.25">
      <c r="A206" s="13"/>
      <c r="B206" s="5">
        <v>42752</v>
      </c>
      <c r="C206" s="6">
        <v>178</v>
      </c>
      <c r="D206" s="2" t="s">
        <v>5</v>
      </c>
      <c r="E206" s="2" t="s">
        <v>207</v>
      </c>
      <c r="F206" s="2" t="s">
        <v>208</v>
      </c>
      <c r="G206" s="9">
        <v>0</v>
      </c>
      <c r="H206" s="23">
        <v>168879.31</v>
      </c>
      <c r="I206" s="23">
        <v>-8494765.5199999996</v>
      </c>
      <c r="J206" s="22">
        <v>1</v>
      </c>
    </row>
    <row r="207" spans="1:10" hidden="1" outlineLevel="1" x14ac:dyDescent="0.25">
      <c r="A207" s="13"/>
      <c r="B207" s="5">
        <v>42753</v>
      </c>
      <c r="C207" s="6">
        <v>180</v>
      </c>
      <c r="D207" s="2" t="s">
        <v>5</v>
      </c>
      <c r="E207" s="2" t="s">
        <v>210</v>
      </c>
      <c r="F207" s="2" t="s">
        <v>211</v>
      </c>
      <c r="G207" s="9">
        <v>0</v>
      </c>
      <c r="H207" s="23">
        <v>168879.31</v>
      </c>
      <c r="I207" s="23">
        <v>-8339248.2800000003</v>
      </c>
      <c r="J207" s="22">
        <v>1</v>
      </c>
    </row>
    <row r="208" spans="1:10" hidden="1" outlineLevel="1" x14ac:dyDescent="0.25">
      <c r="A208" s="13"/>
      <c r="B208" s="5">
        <v>42754</v>
      </c>
      <c r="C208" s="6">
        <v>203</v>
      </c>
      <c r="D208" s="2" t="s">
        <v>5</v>
      </c>
      <c r="E208" s="2" t="s">
        <v>216</v>
      </c>
      <c r="F208" s="2" t="s">
        <v>217</v>
      </c>
      <c r="G208" s="9">
        <v>0</v>
      </c>
      <c r="H208" s="23">
        <v>168879.31</v>
      </c>
      <c r="I208" s="23">
        <v>-8494765.5199999996</v>
      </c>
      <c r="J208" s="22">
        <v>1</v>
      </c>
    </row>
    <row r="209" spans="1:10" hidden="1" outlineLevel="1" x14ac:dyDescent="0.25">
      <c r="A209" s="13"/>
      <c r="B209" s="5">
        <v>42755</v>
      </c>
      <c r="C209" s="6">
        <v>214</v>
      </c>
      <c r="D209" s="2" t="s">
        <v>5</v>
      </c>
      <c r="E209" s="2" t="s">
        <v>207</v>
      </c>
      <c r="F209" s="2" t="s">
        <v>228</v>
      </c>
      <c r="G209" s="9">
        <v>0</v>
      </c>
      <c r="H209" s="23">
        <v>168879.31</v>
      </c>
      <c r="I209" s="23">
        <v>-8663644.8300000001</v>
      </c>
      <c r="J209" s="22">
        <v>1</v>
      </c>
    </row>
    <row r="210" spans="1:10" hidden="1" outlineLevel="1" x14ac:dyDescent="0.25">
      <c r="A210" s="13"/>
      <c r="B210" s="5">
        <v>42756</v>
      </c>
      <c r="C210" s="6">
        <v>226</v>
      </c>
      <c r="D210" s="2" t="s">
        <v>5</v>
      </c>
      <c r="E210" s="2" t="s">
        <v>233</v>
      </c>
      <c r="F210" s="2" t="s">
        <v>234</v>
      </c>
      <c r="G210" s="9">
        <v>0</v>
      </c>
      <c r="H210" s="23">
        <v>168879.31</v>
      </c>
      <c r="I210" s="23">
        <v>-8523386.2100000009</v>
      </c>
      <c r="J210" s="22">
        <v>1</v>
      </c>
    </row>
    <row r="211" spans="1:10" hidden="1" outlineLevel="1" x14ac:dyDescent="0.25">
      <c r="A211" s="13"/>
      <c r="B211" s="5">
        <v>42756</v>
      </c>
      <c r="C211" s="6">
        <v>229</v>
      </c>
      <c r="D211" s="2" t="s">
        <v>5</v>
      </c>
      <c r="E211" s="2" t="s">
        <v>235</v>
      </c>
      <c r="F211" s="2" t="s">
        <v>236</v>
      </c>
      <c r="G211" s="9">
        <v>0</v>
      </c>
      <c r="H211" s="23">
        <v>168879.31</v>
      </c>
      <c r="I211" s="23">
        <v>-8663644.8300000001</v>
      </c>
      <c r="J211" s="22">
        <v>1</v>
      </c>
    </row>
    <row r="212" spans="1:10" hidden="1" outlineLevel="1" x14ac:dyDescent="0.25">
      <c r="A212" s="13"/>
      <c r="B212" s="5">
        <v>42759</v>
      </c>
      <c r="C212" s="6">
        <v>261</v>
      </c>
      <c r="D212" s="2" t="s">
        <v>5</v>
      </c>
      <c r="E212" s="2" t="s">
        <v>248</v>
      </c>
      <c r="F212" s="2" t="s">
        <v>249</v>
      </c>
      <c r="G212" s="9">
        <v>0</v>
      </c>
      <c r="H212" s="23">
        <v>168879.31</v>
      </c>
      <c r="I212" s="23">
        <v>-8523386.2100000009</v>
      </c>
      <c r="J212" s="22">
        <v>1</v>
      </c>
    </row>
    <row r="213" spans="1:10" hidden="1" outlineLevel="1" x14ac:dyDescent="0.25">
      <c r="A213" s="13"/>
      <c r="B213" s="5">
        <v>42761</v>
      </c>
      <c r="C213" s="6">
        <v>310</v>
      </c>
      <c r="D213" s="2" t="s">
        <v>5</v>
      </c>
      <c r="E213" s="2" t="s">
        <v>266</v>
      </c>
      <c r="F213" s="2" t="s">
        <v>267</v>
      </c>
      <c r="G213" s="9">
        <v>0</v>
      </c>
      <c r="H213" s="23">
        <v>168879.31</v>
      </c>
      <c r="I213" s="23">
        <v>-8663644.8300000001</v>
      </c>
      <c r="J213" s="22">
        <v>1</v>
      </c>
    </row>
    <row r="214" spans="1:10" hidden="1" outlineLevel="1" x14ac:dyDescent="0.25">
      <c r="A214" s="13"/>
      <c r="B214" s="5">
        <v>42762</v>
      </c>
      <c r="C214" s="6">
        <v>317</v>
      </c>
      <c r="D214" s="2" t="s">
        <v>5</v>
      </c>
      <c r="E214" s="2" t="s">
        <v>266</v>
      </c>
      <c r="F214" s="2" t="s">
        <v>273</v>
      </c>
      <c r="G214" s="9">
        <v>0</v>
      </c>
      <c r="H214" s="23">
        <v>168879.31</v>
      </c>
      <c r="I214" s="23">
        <v>-8803903.4499999993</v>
      </c>
      <c r="J214" s="22">
        <v>1</v>
      </c>
    </row>
    <row r="215" spans="1:10" hidden="1" outlineLevel="1" x14ac:dyDescent="0.25">
      <c r="A215" s="13"/>
      <c r="B215" s="5">
        <v>42762</v>
      </c>
      <c r="C215" s="6">
        <v>325</v>
      </c>
      <c r="D215" s="2" t="s">
        <v>5</v>
      </c>
      <c r="E215" s="2" t="s">
        <v>283</v>
      </c>
      <c r="F215" s="2" t="s">
        <v>284</v>
      </c>
      <c r="G215" s="9">
        <v>0</v>
      </c>
      <c r="H215" s="23">
        <v>168879.31</v>
      </c>
      <c r="I215" s="23">
        <v>-8967181.0399999991</v>
      </c>
      <c r="J215" s="22">
        <v>1</v>
      </c>
    </row>
    <row r="216" spans="1:10" hidden="1" outlineLevel="1" x14ac:dyDescent="0.25">
      <c r="A216" s="13"/>
      <c r="B216" s="5">
        <v>42763</v>
      </c>
      <c r="C216" s="6">
        <v>341</v>
      </c>
      <c r="D216" s="2" t="s">
        <v>5</v>
      </c>
      <c r="E216" s="2" t="s">
        <v>287</v>
      </c>
      <c r="F216" s="2" t="s">
        <v>288</v>
      </c>
      <c r="G216" s="9">
        <v>0</v>
      </c>
      <c r="H216" s="23">
        <v>168879.31</v>
      </c>
      <c r="I216" s="23">
        <v>-9107439.6600000001</v>
      </c>
      <c r="J216" s="22">
        <v>1</v>
      </c>
    </row>
    <row r="217" spans="1:10" hidden="1" outlineLevel="1" x14ac:dyDescent="0.25">
      <c r="A217" s="13"/>
      <c r="B217" s="5">
        <v>42765</v>
      </c>
      <c r="C217" s="6">
        <v>364</v>
      </c>
      <c r="D217" s="2" t="s">
        <v>5</v>
      </c>
      <c r="E217" s="2" t="s">
        <v>299</v>
      </c>
      <c r="F217" s="2" t="s">
        <v>300</v>
      </c>
      <c r="G217" s="9">
        <v>0</v>
      </c>
      <c r="H217" s="23">
        <v>168879.31</v>
      </c>
      <c r="I217" s="23">
        <v>-9276318.9700000007</v>
      </c>
      <c r="J217" s="22">
        <v>1</v>
      </c>
    </row>
    <row r="218" spans="1:10" hidden="1" outlineLevel="1" x14ac:dyDescent="0.25">
      <c r="A218" s="13"/>
      <c r="B218" s="5">
        <v>42765</v>
      </c>
      <c r="C218" s="6">
        <v>366</v>
      </c>
      <c r="D218" s="2" t="s">
        <v>5</v>
      </c>
      <c r="E218" s="2" t="s">
        <v>301</v>
      </c>
      <c r="F218" s="2" t="s">
        <v>302</v>
      </c>
      <c r="G218" s="9">
        <v>0</v>
      </c>
      <c r="H218" s="23">
        <v>168879.31</v>
      </c>
      <c r="I218" s="23">
        <v>-9445198.2799999993</v>
      </c>
      <c r="J218" s="22">
        <v>1</v>
      </c>
    </row>
    <row r="219" spans="1:10" hidden="1" outlineLevel="1" x14ac:dyDescent="0.25">
      <c r="A219" s="13"/>
      <c r="B219" s="5">
        <v>42766</v>
      </c>
      <c r="C219" s="6">
        <v>372</v>
      </c>
      <c r="D219" s="2" t="s">
        <v>5</v>
      </c>
      <c r="E219" s="2" t="s">
        <v>207</v>
      </c>
      <c r="F219" s="2" t="s">
        <v>304</v>
      </c>
      <c r="G219" s="9">
        <v>0</v>
      </c>
      <c r="H219" s="23">
        <v>168879.31</v>
      </c>
      <c r="I219" s="23">
        <v>-9276318.9700000007</v>
      </c>
      <c r="J219" s="22">
        <v>1</v>
      </c>
    </row>
    <row r="220" spans="1:10" hidden="1" outlineLevel="1" x14ac:dyDescent="0.25">
      <c r="A220" s="13"/>
      <c r="B220" s="5">
        <v>42766</v>
      </c>
      <c r="C220" s="6">
        <v>384</v>
      </c>
      <c r="D220" s="2" t="s">
        <v>5</v>
      </c>
      <c r="E220" s="2" t="s">
        <v>305</v>
      </c>
      <c r="F220" s="2" t="s">
        <v>306</v>
      </c>
      <c r="G220" s="9">
        <v>0</v>
      </c>
      <c r="H220" s="23">
        <v>168879.31</v>
      </c>
      <c r="I220" s="23">
        <v>-9445198.2799999993</v>
      </c>
      <c r="J220" s="22">
        <v>1</v>
      </c>
    </row>
    <row r="221" spans="1:10" hidden="1" outlineLevel="1" x14ac:dyDescent="0.25">
      <c r="A221" s="13"/>
      <c r="B221" s="5">
        <v>42766</v>
      </c>
      <c r="C221" s="6">
        <v>389</v>
      </c>
      <c r="D221" s="2" t="s">
        <v>5</v>
      </c>
      <c r="E221" s="2" t="s">
        <v>307</v>
      </c>
      <c r="F221" s="2" t="s">
        <v>308</v>
      </c>
      <c r="G221" s="9">
        <v>0</v>
      </c>
      <c r="H221" s="23">
        <v>168879.31</v>
      </c>
      <c r="I221" s="23">
        <v>-9614077.5899999999</v>
      </c>
      <c r="J221" s="22">
        <v>1</v>
      </c>
    </row>
    <row r="222" spans="1:10" hidden="1" outlineLevel="1" x14ac:dyDescent="0.25">
      <c r="A222" s="13"/>
      <c r="B222" s="5">
        <v>42760</v>
      </c>
      <c r="C222" s="6">
        <v>293</v>
      </c>
      <c r="D222" s="2" t="s">
        <v>5</v>
      </c>
      <c r="E222" s="2" t="s">
        <v>262</v>
      </c>
      <c r="F222" s="2" t="s">
        <v>263</v>
      </c>
      <c r="G222" s="9">
        <v>0</v>
      </c>
      <c r="H222" s="23">
        <v>181810.34</v>
      </c>
      <c r="I222" s="23">
        <v>-9782956.9000000004</v>
      </c>
      <c r="J222" s="22">
        <v>1</v>
      </c>
    </row>
    <row r="223" spans="1:10" hidden="1" outlineLevel="1" x14ac:dyDescent="0.25">
      <c r="A223" s="13"/>
      <c r="B223" s="5">
        <v>42755</v>
      </c>
      <c r="C223" s="6">
        <v>208</v>
      </c>
      <c r="D223" s="2" t="s">
        <v>5</v>
      </c>
      <c r="E223" s="2" t="s">
        <v>222</v>
      </c>
      <c r="F223" s="2" t="s">
        <v>223</v>
      </c>
      <c r="G223" s="9">
        <v>0</v>
      </c>
      <c r="H223" s="23">
        <v>186120.69</v>
      </c>
      <c r="I223" s="23">
        <v>-9922032.7599999998</v>
      </c>
      <c r="J223" s="22">
        <v>1</v>
      </c>
    </row>
    <row r="224" spans="1:10" collapsed="1" x14ac:dyDescent="0.25">
      <c r="A224" s="13"/>
      <c r="B224" s="5"/>
      <c r="C224" s="6"/>
      <c r="D224" s="2"/>
      <c r="E224" s="2"/>
      <c r="F224" s="2"/>
      <c r="G224" s="9"/>
      <c r="H224" s="24">
        <f>SUM(H99:H223)</f>
        <v>9922032.7599999979</v>
      </c>
      <c r="I224" s="24"/>
      <c r="J224" s="25">
        <f>SUM(J99:J223)</f>
        <v>65</v>
      </c>
    </row>
    <row r="225" spans="1:10" x14ac:dyDescent="0.25">
      <c r="A225" s="13"/>
      <c r="B225" s="5"/>
      <c r="C225" s="6"/>
      <c r="D225" s="2"/>
      <c r="E225" s="2"/>
      <c r="F225" s="2"/>
      <c r="G225" s="9"/>
      <c r="H225" s="23"/>
      <c r="I225" s="23"/>
      <c r="J225" s="22"/>
    </row>
    <row r="226" spans="1:10" x14ac:dyDescent="0.25">
      <c r="A226" s="11" t="s">
        <v>311</v>
      </c>
      <c r="B226" s="1"/>
      <c r="C226" s="1"/>
      <c r="D226" s="1"/>
      <c r="E226" s="1"/>
      <c r="F226" s="1"/>
      <c r="G226" s="8"/>
      <c r="H226" s="21"/>
      <c r="I226" s="21"/>
      <c r="J226" s="22"/>
    </row>
    <row r="227" spans="1:10" x14ac:dyDescent="0.25">
      <c r="A227" s="12" t="s">
        <v>2</v>
      </c>
      <c r="B227" s="11" t="s">
        <v>312</v>
      </c>
      <c r="C227" s="1"/>
      <c r="D227" s="1"/>
      <c r="E227" s="1"/>
      <c r="F227" s="1"/>
      <c r="G227" s="8"/>
      <c r="H227" s="21"/>
      <c r="I227" s="21"/>
      <c r="J227" s="22"/>
    </row>
    <row r="228" spans="1:10" hidden="1" outlineLevel="1" x14ac:dyDescent="0.25">
      <c r="A228" s="13"/>
      <c r="B228" s="5">
        <v>42765</v>
      </c>
      <c r="C228" s="6">
        <v>351</v>
      </c>
      <c r="D228" s="2" t="s">
        <v>5</v>
      </c>
      <c r="E228" s="2" t="s">
        <v>362</v>
      </c>
      <c r="F228" s="2" t="s">
        <v>405</v>
      </c>
      <c r="G228" s="9">
        <v>0</v>
      </c>
      <c r="H228" s="23">
        <v>-204913.79</v>
      </c>
      <c r="I228" s="23">
        <v>-180086.21</v>
      </c>
      <c r="J228" s="22">
        <v>-1</v>
      </c>
    </row>
    <row r="229" spans="1:10" hidden="1" outlineLevel="1" x14ac:dyDescent="0.25">
      <c r="A229" s="13"/>
      <c r="B229" s="5">
        <v>42754</v>
      </c>
      <c r="C229" s="6">
        <v>196</v>
      </c>
      <c r="D229" s="2" t="s">
        <v>5</v>
      </c>
      <c r="E229" s="2" t="s">
        <v>346</v>
      </c>
      <c r="F229" s="2" t="s">
        <v>360</v>
      </c>
      <c r="G229" s="9">
        <v>0</v>
      </c>
      <c r="H229" s="23">
        <v>-203362.07</v>
      </c>
      <c r="I229" s="23">
        <v>-360172.42</v>
      </c>
      <c r="J229" s="22">
        <v>-1</v>
      </c>
    </row>
    <row r="230" spans="1:10" hidden="1" outlineLevel="1" x14ac:dyDescent="0.25">
      <c r="A230" s="13"/>
      <c r="B230" s="5">
        <v>42760</v>
      </c>
      <c r="C230" s="6">
        <v>285</v>
      </c>
      <c r="D230" s="2" t="s">
        <v>5</v>
      </c>
      <c r="E230" s="2" t="s">
        <v>383</v>
      </c>
      <c r="F230" s="2" t="s">
        <v>385</v>
      </c>
      <c r="G230" s="9">
        <v>0</v>
      </c>
      <c r="H230" s="23">
        <v>-203362.07</v>
      </c>
      <c r="I230" s="23">
        <v>-540258.63</v>
      </c>
      <c r="J230" s="22">
        <v>-1</v>
      </c>
    </row>
    <row r="231" spans="1:10" hidden="1" outlineLevel="1" x14ac:dyDescent="0.25">
      <c r="A231" s="13"/>
      <c r="B231" s="5">
        <v>42749</v>
      </c>
      <c r="C231" s="6">
        <v>153</v>
      </c>
      <c r="D231" s="2" t="s">
        <v>5</v>
      </c>
      <c r="E231" s="2" t="s">
        <v>354</v>
      </c>
      <c r="F231" s="2" t="s">
        <v>356</v>
      </c>
      <c r="G231" s="9">
        <v>0</v>
      </c>
      <c r="H231" s="23">
        <v>-193017.24</v>
      </c>
      <c r="I231" s="23">
        <v>-712672.42</v>
      </c>
      <c r="J231" s="22">
        <v>-1</v>
      </c>
    </row>
    <row r="232" spans="1:10" hidden="1" outlineLevel="1" x14ac:dyDescent="0.25">
      <c r="A232" s="13"/>
      <c r="B232" s="5">
        <v>42758</v>
      </c>
      <c r="C232" s="6">
        <v>234</v>
      </c>
      <c r="D232" s="2" t="s">
        <v>5</v>
      </c>
      <c r="E232" s="2" t="s">
        <v>348</v>
      </c>
      <c r="F232" s="2" t="s">
        <v>366</v>
      </c>
      <c r="G232" s="9">
        <v>0</v>
      </c>
      <c r="H232" s="23">
        <v>-193017.24</v>
      </c>
      <c r="I232" s="23">
        <v>-892758.63</v>
      </c>
      <c r="J232" s="22">
        <v>-1</v>
      </c>
    </row>
    <row r="233" spans="1:10" hidden="1" outlineLevel="1" x14ac:dyDescent="0.25">
      <c r="A233" s="13"/>
      <c r="B233" s="5">
        <v>42761</v>
      </c>
      <c r="C233" s="6">
        <v>299</v>
      </c>
      <c r="D233" s="2" t="s">
        <v>5</v>
      </c>
      <c r="E233" s="2" t="s">
        <v>370</v>
      </c>
      <c r="F233" s="2" t="s">
        <v>391</v>
      </c>
      <c r="G233" s="9">
        <v>0</v>
      </c>
      <c r="H233" s="23">
        <v>-193017.24</v>
      </c>
      <c r="I233" s="23">
        <v>-1082327.6000000001</v>
      </c>
      <c r="J233" s="22">
        <v>-1</v>
      </c>
    </row>
    <row r="234" spans="1:10" hidden="1" outlineLevel="1" x14ac:dyDescent="0.25">
      <c r="A234" s="13"/>
      <c r="B234" s="5">
        <v>42761</v>
      </c>
      <c r="C234" s="6">
        <v>304</v>
      </c>
      <c r="D234" s="2" t="s">
        <v>5</v>
      </c>
      <c r="E234" s="2" t="s">
        <v>317</v>
      </c>
      <c r="F234" s="2" t="s">
        <v>394</v>
      </c>
      <c r="G234" s="9">
        <v>0</v>
      </c>
      <c r="H234" s="23">
        <v>-193017.24</v>
      </c>
      <c r="I234" s="23">
        <v>-1262413.81</v>
      </c>
      <c r="J234" s="22">
        <v>-1</v>
      </c>
    </row>
    <row r="235" spans="1:10" hidden="1" outlineLevel="1" x14ac:dyDescent="0.25">
      <c r="A235" s="13"/>
      <c r="B235" s="5">
        <v>42762</v>
      </c>
      <c r="C235" s="6">
        <v>328</v>
      </c>
      <c r="D235" s="2" t="s">
        <v>5</v>
      </c>
      <c r="E235" s="2" t="s">
        <v>396</v>
      </c>
      <c r="F235" s="2" t="s">
        <v>400</v>
      </c>
      <c r="G235" s="9">
        <v>0</v>
      </c>
      <c r="H235" s="23">
        <v>-193017.24</v>
      </c>
      <c r="I235" s="23">
        <v>-1082327.6000000001</v>
      </c>
      <c r="J235" s="22">
        <v>-1</v>
      </c>
    </row>
    <row r="236" spans="1:10" hidden="1" outlineLevel="1" x14ac:dyDescent="0.25">
      <c r="A236" s="13"/>
      <c r="B236" s="5">
        <v>42765</v>
      </c>
      <c r="C236" s="6">
        <v>349</v>
      </c>
      <c r="D236" s="2" t="s">
        <v>5</v>
      </c>
      <c r="E236" s="2" t="s">
        <v>396</v>
      </c>
      <c r="F236" s="2" t="s">
        <v>402</v>
      </c>
      <c r="G236" s="9">
        <v>0</v>
      </c>
      <c r="H236" s="23">
        <v>-193017.24</v>
      </c>
      <c r="I236" s="23">
        <v>-1262413.81</v>
      </c>
      <c r="J236" s="22">
        <v>-1</v>
      </c>
    </row>
    <row r="237" spans="1:10" hidden="1" outlineLevel="1" x14ac:dyDescent="0.25">
      <c r="A237" s="13"/>
      <c r="B237" s="5">
        <v>42765</v>
      </c>
      <c r="C237" s="6">
        <v>365</v>
      </c>
      <c r="D237" s="2" t="s">
        <v>5</v>
      </c>
      <c r="E237" s="2" t="s">
        <v>398</v>
      </c>
      <c r="F237" s="2" t="s">
        <v>407</v>
      </c>
      <c r="G237" s="9">
        <v>0</v>
      </c>
      <c r="H237" s="23">
        <v>-193017.24</v>
      </c>
      <c r="I237" s="23">
        <v>-1082327.6000000001</v>
      </c>
      <c r="J237" s="22">
        <v>-1</v>
      </c>
    </row>
    <row r="238" spans="1:10" hidden="1" outlineLevel="1" x14ac:dyDescent="0.25">
      <c r="A238" s="13"/>
      <c r="B238" s="5">
        <v>42766</v>
      </c>
      <c r="C238" s="6">
        <v>385</v>
      </c>
      <c r="D238" s="2" t="s">
        <v>5</v>
      </c>
      <c r="E238" s="2" t="s">
        <v>387</v>
      </c>
      <c r="F238" s="2" t="s">
        <v>410</v>
      </c>
      <c r="G238" s="9">
        <v>0</v>
      </c>
      <c r="H238" s="23">
        <v>-193017.24</v>
      </c>
      <c r="I238" s="23">
        <v>-1262413.81</v>
      </c>
      <c r="J238" s="22">
        <v>-1</v>
      </c>
    </row>
    <row r="239" spans="1:10" hidden="1" outlineLevel="1" x14ac:dyDescent="0.25">
      <c r="A239" s="13"/>
      <c r="B239" s="5">
        <v>42758</v>
      </c>
      <c r="C239" s="6">
        <v>236</v>
      </c>
      <c r="D239" s="2" t="s">
        <v>5</v>
      </c>
      <c r="E239" s="2" t="s">
        <v>352</v>
      </c>
      <c r="F239" s="2" t="s">
        <v>368</v>
      </c>
      <c r="G239" s="9">
        <v>0</v>
      </c>
      <c r="H239" s="23">
        <v>-189482.76</v>
      </c>
      <c r="I239" s="23">
        <v>-1434827.6</v>
      </c>
      <c r="J239" s="22">
        <v>-1</v>
      </c>
    </row>
    <row r="240" spans="1:10" hidden="1" outlineLevel="1" x14ac:dyDescent="0.25">
      <c r="A240" s="13"/>
      <c r="B240" s="5">
        <v>42760</v>
      </c>
      <c r="C240" s="6">
        <v>292</v>
      </c>
      <c r="D240" s="2" t="s">
        <v>5</v>
      </c>
      <c r="E240" s="2" t="s">
        <v>379</v>
      </c>
      <c r="F240" s="2" t="s">
        <v>389</v>
      </c>
      <c r="G240" s="9">
        <v>0</v>
      </c>
      <c r="H240" s="23">
        <v>-184913.79</v>
      </c>
      <c r="I240" s="23">
        <v>-1607413.81</v>
      </c>
      <c r="J240" s="22">
        <v>-1</v>
      </c>
    </row>
    <row r="241" spans="1:10" hidden="1" outlineLevel="1" x14ac:dyDescent="0.25">
      <c r="A241" s="13"/>
      <c r="B241" s="5">
        <v>42738</v>
      </c>
      <c r="C241" s="6">
        <v>56</v>
      </c>
      <c r="D241" s="2" t="s">
        <v>5</v>
      </c>
      <c r="E241" s="2" t="s">
        <v>315</v>
      </c>
      <c r="F241" s="2" t="s">
        <v>327</v>
      </c>
      <c r="G241" s="9">
        <v>0</v>
      </c>
      <c r="H241" s="23">
        <v>-180086.21</v>
      </c>
      <c r="I241" s="23">
        <v>-1796982.78</v>
      </c>
      <c r="J241" s="22">
        <v>-1</v>
      </c>
    </row>
    <row r="242" spans="1:10" hidden="1" outlineLevel="1" x14ac:dyDescent="0.25">
      <c r="A242" s="13"/>
      <c r="B242" s="5">
        <v>42738</v>
      </c>
      <c r="C242" s="6">
        <v>65</v>
      </c>
      <c r="D242" s="2" t="s">
        <v>5</v>
      </c>
      <c r="E242" s="2" t="s">
        <v>329</v>
      </c>
      <c r="F242" s="2" t="s">
        <v>330</v>
      </c>
      <c r="G242" s="9">
        <v>0</v>
      </c>
      <c r="H242" s="23">
        <v>-180086.21</v>
      </c>
      <c r="I242" s="23">
        <v>-2010689.68</v>
      </c>
      <c r="J242" s="22">
        <v>-1</v>
      </c>
    </row>
    <row r="243" spans="1:10" hidden="1" outlineLevel="1" x14ac:dyDescent="0.25">
      <c r="A243" s="13"/>
      <c r="B243" s="5">
        <v>42759</v>
      </c>
      <c r="C243" s="6">
        <v>265</v>
      </c>
      <c r="D243" s="2" t="s">
        <v>5</v>
      </c>
      <c r="E243" s="2" t="s">
        <v>317</v>
      </c>
      <c r="F243" s="2" t="s">
        <v>378</v>
      </c>
      <c r="G243" s="9">
        <v>0</v>
      </c>
      <c r="H243" s="23">
        <v>-180086.21</v>
      </c>
      <c r="I243" s="23">
        <v>-2190775.89</v>
      </c>
      <c r="J243" s="22">
        <v>-1</v>
      </c>
    </row>
    <row r="244" spans="1:10" hidden="1" outlineLevel="1" x14ac:dyDescent="0.25">
      <c r="A244" s="13"/>
      <c r="B244" s="5">
        <v>42759</v>
      </c>
      <c r="C244" s="6">
        <v>257</v>
      </c>
      <c r="D244" s="2" t="s">
        <v>5</v>
      </c>
      <c r="E244" s="2" t="s">
        <v>354</v>
      </c>
      <c r="F244" s="2" t="s">
        <v>372</v>
      </c>
      <c r="G244" s="9">
        <v>0</v>
      </c>
      <c r="H244" s="23">
        <v>-179396.55</v>
      </c>
      <c r="I244" s="23">
        <v>-2380344.86</v>
      </c>
      <c r="J244" s="22">
        <v>-1</v>
      </c>
    </row>
    <row r="245" spans="1:10" hidden="1" outlineLevel="1" x14ac:dyDescent="0.25">
      <c r="A245" s="13"/>
      <c r="B245" s="5">
        <v>42759</v>
      </c>
      <c r="C245" s="6">
        <v>259</v>
      </c>
      <c r="D245" s="2" t="s">
        <v>5</v>
      </c>
      <c r="E245" s="2" t="s">
        <v>354</v>
      </c>
      <c r="F245" s="2" t="s">
        <v>374</v>
      </c>
      <c r="G245" s="9">
        <v>0</v>
      </c>
      <c r="H245" s="23">
        <v>-179396.55</v>
      </c>
      <c r="I245" s="23">
        <v>-2573362.1</v>
      </c>
      <c r="J245" s="22">
        <v>-1</v>
      </c>
    </row>
    <row r="246" spans="1:10" hidden="1" outlineLevel="1" x14ac:dyDescent="0.25">
      <c r="A246" s="13"/>
      <c r="B246" s="5">
        <v>42738</v>
      </c>
      <c r="C246" s="6">
        <v>40</v>
      </c>
      <c r="D246" s="2" t="s">
        <v>5</v>
      </c>
      <c r="E246" s="2" t="s">
        <v>319</v>
      </c>
      <c r="F246" s="2" t="s">
        <v>320</v>
      </c>
      <c r="G246" s="9">
        <v>0</v>
      </c>
      <c r="H246" s="23">
        <v>172413.79</v>
      </c>
      <c r="I246" s="23">
        <v>-2776724.17</v>
      </c>
      <c r="J246" s="22">
        <v>1</v>
      </c>
    </row>
    <row r="247" spans="1:10" hidden="1" outlineLevel="1" x14ac:dyDescent="0.25">
      <c r="A247" s="13"/>
      <c r="B247" s="5">
        <v>42738</v>
      </c>
      <c r="C247" s="6">
        <v>77</v>
      </c>
      <c r="D247" s="2" t="s">
        <v>5</v>
      </c>
      <c r="E247" s="2" t="s">
        <v>332</v>
      </c>
      <c r="F247" s="2" t="s">
        <v>333</v>
      </c>
      <c r="G247" s="9">
        <v>0</v>
      </c>
      <c r="H247" s="23">
        <v>172413.79</v>
      </c>
      <c r="I247" s="23">
        <v>-2969741.41</v>
      </c>
      <c r="J247" s="22">
        <v>1</v>
      </c>
    </row>
    <row r="248" spans="1:10" hidden="1" outlineLevel="1" x14ac:dyDescent="0.25">
      <c r="A248" s="13"/>
      <c r="B248" s="5">
        <v>42738</v>
      </c>
      <c r="C248" s="6">
        <v>81</v>
      </c>
      <c r="D248" s="2" t="s">
        <v>5</v>
      </c>
      <c r="E248" s="2" t="s">
        <v>334</v>
      </c>
      <c r="F248" s="2" t="s">
        <v>335</v>
      </c>
      <c r="G248" s="9">
        <v>0</v>
      </c>
      <c r="H248" s="23">
        <v>172586.21</v>
      </c>
      <c r="I248" s="23">
        <v>-3162758.65</v>
      </c>
      <c r="J248" s="22">
        <v>1</v>
      </c>
    </row>
    <row r="249" spans="1:10" hidden="1" outlineLevel="1" x14ac:dyDescent="0.25">
      <c r="A249" s="13"/>
      <c r="B249" s="5">
        <v>42766</v>
      </c>
      <c r="C249" s="6">
        <v>403</v>
      </c>
      <c r="D249" s="2" t="s">
        <v>5</v>
      </c>
      <c r="E249" s="2" t="s">
        <v>417</v>
      </c>
      <c r="F249" s="2" t="s">
        <v>418</v>
      </c>
      <c r="G249" s="9">
        <v>0</v>
      </c>
      <c r="H249" s="23">
        <v>175543.1</v>
      </c>
      <c r="I249" s="23">
        <v>-3352241.41</v>
      </c>
      <c r="J249" s="22">
        <v>1</v>
      </c>
    </row>
    <row r="250" spans="1:10" hidden="1" outlineLevel="1" x14ac:dyDescent="0.25">
      <c r="A250" s="13"/>
      <c r="B250" s="5">
        <v>42751</v>
      </c>
      <c r="C250" s="6">
        <v>161</v>
      </c>
      <c r="D250" s="2" t="s">
        <v>5</v>
      </c>
      <c r="E250" s="2" t="s">
        <v>354</v>
      </c>
      <c r="F250" s="2" t="s">
        <v>359</v>
      </c>
      <c r="G250" s="9">
        <v>0</v>
      </c>
      <c r="H250" s="23">
        <v>179396.55</v>
      </c>
      <c r="I250" s="23">
        <v>-3545258.65</v>
      </c>
      <c r="J250" s="22">
        <v>1</v>
      </c>
    </row>
    <row r="251" spans="1:10" hidden="1" outlineLevel="1" x14ac:dyDescent="0.25">
      <c r="A251" s="13"/>
      <c r="B251" s="5">
        <v>42759</v>
      </c>
      <c r="C251" s="6">
        <v>258</v>
      </c>
      <c r="D251" s="2" t="s">
        <v>5</v>
      </c>
      <c r="E251" s="2" t="s">
        <v>354</v>
      </c>
      <c r="F251" s="2" t="s">
        <v>373</v>
      </c>
      <c r="G251" s="9">
        <v>0</v>
      </c>
      <c r="H251" s="23">
        <v>179396.55</v>
      </c>
      <c r="I251" s="23">
        <v>-3352241.41</v>
      </c>
      <c r="J251" s="22">
        <v>1</v>
      </c>
    </row>
    <row r="252" spans="1:10" hidden="1" outlineLevel="1" x14ac:dyDescent="0.25">
      <c r="A252" s="13"/>
      <c r="B252" s="5">
        <v>42759</v>
      </c>
      <c r="C252" s="6">
        <v>260</v>
      </c>
      <c r="D252" s="2" t="s">
        <v>5</v>
      </c>
      <c r="E252" s="2" t="s">
        <v>354</v>
      </c>
      <c r="F252" s="2" t="s">
        <v>375</v>
      </c>
      <c r="G252" s="9">
        <v>0</v>
      </c>
      <c r="H252" s="23">
        <v>179396.55</v>
      </c>
      <c r="I252" s="23">
        <v>-3545258.65</v>
      </c>
      <c r="J252" s="22">
        <v>1</v>
      </c>
    </row>
    <row r="253" spans="1:10" hidden="1" outlineLevel="1" x14ac:dyDescent="0.25">
      <c r="A253" s="13"/>
      <c r="B253" s="5">
        <v>42737</v>
      </c>
      <c r="C253" s="6">
        <v>2</v>
      </c>
      <c r="D253" s="2" t="s">
        <v>5</v>
      </c>
      <c r="E253" s="2" t="s">
        <v>313</v>
      </c>
      <c r="F253" s="2" t="s">
        <v>314</v>
      </c>
      <c r="G253" s="9">
        <v>0</v>
      </c>
      <c r="H253" s="23">
        <v>180086.21</v>
      </c>
      <c r="I253" s="23">
        <v>-3724655.2</v>
      </c>
      <c r="J253" s="22">
        <v>1</v>
      </c>
    </row>
    <row r="254" spans="1:10" hidden="1" outlineLevel="1" x14ac:dyDescent="0.25">
      <c r="A254" s="13"/>
      <c r="B254" s="5">
        <v>42737</v>
      </c>
      <c r="C254" s="6">
        <v>5</v>
      </c>
      <c r="D254" s="2" t="s">
        <v>5</v>
      </c>
      <c r="E254" s="2" t="s">
        <v>315</v>
      </c>
      <c r="F254" s="2" t="s">
        <v>316</v>
      </c>
      <c r="G254" s="9">
        <v>0</v>
      </c>
      <c r="H254" s="23">
        <v>180086.21</v>
      </c>
      <c r="I254" s="23">
        <v>-3521293.13</v>
      </c>
      <c r="J254" s="22">
        <v>1</v>
      </c>
    </row>
    <row r="255" spans="1:10" hidden="1" outlineLevel="1" x14ac:dyDescent="0.25">
      <c r="A255" s="13"/>
      <c r="B255" s="5">
        <v>42737</v>
      </c>
      <c r="C255" s="6">
        <v>16</v>
      </c>
      <c r="D255" s="2" t="s">
        <v>5</v>
      </c>
      <c r="E255" s="2" t="s">
        <v>317</v>
      </c>
      <c r="F255" s="2" t="s">
        <v>318</v>
      </c>
      <c r="G255" s="9">
        <v>0</v>
      </c>
      <c r="H255" s="23">
        <v>180086.21</v>
      </c>
      <c r="I255" s="23">
        <v>-3724655.2</v>
      </c>
      <c r="J255" s="22">
        <v>1</v>
      </c>
    </row>
    <row r="256" spans="1:10" hidden="1" outlineLevel="1" x14ac:dyDescent="0.25">
      <c r="A256" s="13"/>
      <c r="B256" s="5">
        <v>42738</v>
      </c>
      <c r="C256" s="6">
        <v>47</v>
      </c>
      <c r="D256" s="2" t="s">
        <v>5</v>
      </c>
      <c r="E256" s="2" t="s">
        <v>321</v>
      </c>
      <c r="F256" s="2" t="s">
        <v>322</v>
      </c>
      <c r="G256" s="9">
        <v>0</v>
      </c>
      <c r="H256" s="23">
        <v>180086.21</v>
      </c>
      <c r="I256" s="23">
        <v>-3929568.99</v>
      </c>
      <c r="J256" s="22">
        <v>1</v>
      </c>
    </row>
    <row r="257" spans="1:10" hidden="1" outlineLevel="1" x14ac:dyDescent="0.25">
      <c r="A257" s="13"/>
      <c r="B257" s="5">
        <v>42738</v>
      </c>
      <c r="C257" s="6">
        <v>52</v>
      </c>
      <c r="D257" s="2" t="s">
        <v>5</v>
      </c>
      <c r="E257" s="2" t="s">
        <v>325</v>
      </c>
      <c r="F257" s="2" t="s">
        <v>326</v>
      </c>
      <c r="G257" s="9">
        <v>0</v>
      </c>
      <c r="H257" s="23">
        <v>180086.21</v>
      </c>
      <c r="I257" s="23">
        <v>-4134482.78</v>
      </c>
      <c r="J257" s="22">
        <v>1</v>
      </c>
    </row>
    <row r="258" spans="1:10" hidden="1" outlineLevel="1" x14ac:dyDescent="0.25">
      <c r="A258" s="13"/>
      <c r="B258" s="5">
        <v>42738</v>
      </c>
      <c r="C258" s="6">
        <v>57</v>
      </c>
      <c r="D258" s="2" t="s">
        <v>5</v>
      </c>
      <c r="E258" s="2" t="s">
        <v>315</v>
      </c>
      <c r="F258" s="2" t="s">
        <v>328</v>
      </c>
      <c r="G258" s="9">
        <v>0</v>
      </c>
      <c r="H258" s="23">
        <v>180086.21</v>
      </c>
      <c r="I258" s="23">
        <v>-3941465.54</v>
      </c>
      <c r="J258" s="22">
        <v>1</v>
      </c>
    </row>
    <row r="259" spans="1:10" hidden="1" outlineLevel="1" x14ac:dyDescent="0.25">
      <c r="A259" s="13"/>
      <c r="B259" s="5">
        <v>42738</v>
      </c>
      <c r="C259" s="6">
        <v>66</v>
      </c>
      <c r="D259" s="2" t="s">
        <v>5</v>
      </c>
      <c r="E259" s="2" t="s">
        <v>329</v>
      </c>
      <c r="F259" s="2" t="s">
        <v>331</v>
      </c>
      <c r="G259" s="9">
        <v>0</v>
      </c>
      <c r="H259" s="23">
        <v>180086.21</v>
      </c>
      <c r="I259" s="23">
        <v>-4134482.78</v>
      </c>
      <c r="J259" s="22">
        <v>1</v>
      </c>
    </row>
    <row r="260" spans="1:10" hidden="1" outlineLevel="1" x14ac:dyDescent="0.25">
      <c r="A260" s="13"/>
      <c r="B260" s="5">
        <v>42738</v>
      </c>
      <c r="C260" s="6">
        <v>86</v>
      </c>
      <c r="D260" s="2" t="s">
        <v>5</v>
      </c>
      <c r="E260" s="2" t="s">
        <v>340</v>
      </c>
      <c r="F260" s="2" t="s">
        <v>341</v>
      </c>
      <c r="G260" s="9">
        <v>0</v>
      </c>
      <c r="H260" s="23">
        <v>180086.21</v>
      </c>
      <c r="I260" s="23">
        <v>-3945000.02</v>
      </c>
      <c r="J260" s="22">
        <v>1</v>
      </c>
    </row>
    <row r="261" spans="1:10" hidden="1" outlineLevel="1" x14ac:dyDescent="0.25">
      <c r="A261" s="13"/>
      <c r="B261" s="5">
        <v>42759</v>
      </c>
      <c r="C261" s="6">
        <v>267</v>
      </c>
      <c r="D261" s="2" t="s">
        <v>5</v>
      </c>
      <c r="E261" s="2" t="s">
        <v>379</v>
      </c>
      <c r="F261" s="2" t="s">
        <v>380</v>
      </c>
      <c r="G261" s="9">
        <v>0</v>
      </c>
      <c r="H261" s="23">
        <v>184913.79</v>
      </c>
      <c r="I261" s="23">
        <v>-4134482.78</v>
      </c>
      <c r="J261" s="22">
        <v>1</v>
      </c>
    </row>
    <row r="262" spans="1:10" hidden="1" outlineLevel="1" x14ac:dyDescent="0.25">
      <c r="A262" s="13"/>
      <c r="B262" s="5">
        <v>42765</v>
      </c>
      <c r="C262" s="6">
        <v>350</v>
      </c>
      <c r="D262" s="2" t="s">
        <v>5</v>
      </c>
      <c r="E262" s="2" t="s">
        <v>403</v>
      </c>
      <c r="F262" s="2" t="s">
        <v>404</v>
      </c>
      <c r="G262" s="9">
        <v>0</v>
      </c>
      <c r="H262" s="23">
        <v>188362.07</v>
      </c>
      <c r="I262" s="23">
        <v>-4327500.0199999996</v>
      </c>
      <c r="J262" s="22">
        <v>1</v>
      </c>
    </row>
    <row r="263" spans="1:10" hidden="1" outlineLevel="1" x14ac:dyDescent="0.25">
      <c r="A263" s="13"/>
      <c r="B263" s="5">
        <v>42747</v>
      </c>
      <c r="C263" s="6">
        <v>145</v>
      </c>
      <c r="D263" s="2" t="s">
        <v>5</v>
      </c>
      <c r="E263" s="2" t="s">
        <v>352</v>
      </c>
      <c r="F263" s="2" t="s">
        <v>353</v>
      </c>
      <c r="G263" s="9">
        <v>0</v>
      </c>
      <c r="H263" s="23">
        <v>189482.76</v>
      </c>
      <c r="I263" s="23">
        <v>-4148103.47</v>
      </c>
      <c r="J263" s="22">
        <v>1</v>
      </c>
    </row>
    <row r="264" spans="1:10" hidden="1" outlineLevel="1" x14ac:dyDescent="0.25">
      <c r="A264" s="13"/>
      <c r="B264" s="5">
        <v>42758</v>
      </c>
      <c r="C264" s="6">
        <v>237</v>
      </c>
      <c r="D264" s="2" t="s">
        <v>5</v>
      </c>
      <c r="E264" s="2" t="s">
        <v>352</v>
      </c>
      <c r="F264" s="2" t="s">
        <v>369</v>
      </c>
      <c r="G264" s="9">
        <v>0</v>
      </c>
      <c r="H264" s="23">
        <v>189482.76</v>
      </c>
      <c r="I264" s="23">
        <v>-4327500.0199999996</v>
      </c>
      <c r="J264" s="22">
        <v>1</v>
      </c>
    </row>
    <row r="265" spans="1:10" hidden="1" outlineLevel="1" x14ac:dyDescent="0.25">
      <c r="A265" s="13"/>
      <c r="B265" s="5">
        <v>42738</v>
      </c>
      <c r="C265" s="6">
        <v>50</v>
      </c>
      <c r="D265" s="2" t="s">
        <v>5</v>
      </c>
      <c r="E265" s="2" t="s">
        <v>323</v>
      </c>
      <c r="F265" s="2" t="s">
        <v>324</v>
      </c>
      <c r="G265" s="9">
        <v>0</v>
      </c>
      <c r="H265" s="23">
        <v>189568.97</v>
      </c>
      <c r="I265" s="23">
        <v>-4148103.47</v>
      </c>
      <c r="J265" s="22">
        <v>1</v>
      </c>
    </row>
    <row r="266" spans="1:10" hidden="1" outlineLevel="1" x14ac:dyDescent="0.25">
      <c r="A266" s="13"/>
      <c r="B266" s="5">
        <v>42738</v>
      </c>
      <c r="C266" s="6">
        <v>83</v>
      </c>
      <c r="D266" s="2" t="s">
        <v>5</v>
      </c>
      <c r="E266" s="2" t="s">
        <v>336</v>
      </c>
      <c r="F266" s="2" t="s">
        <v>337</v>
      </c>
      <c r="G266" s="9">
        <v>0</v>
      </c>
      <c r="H266" s="23">
        <v>189568.97</v>
      </c>
      <c r="I266" s="23">
        <v>-4327500.0199999996</v>
      </c>
      <c r="J266" s="22">
        <v>1</v>
      </c>
    </row>
    <row r="267" spans="1:10" hidden="1" outlineLevel="1" x14ac:dyDescent="0.25">
      <c r="A267" s="13"/>
      <c r="B267" s="5">
        <v>42738</v>
      </c>
      <c r="C267" s="6">
        <v>89</v>
      </c>
      <c r="D267" s="2" t="s">
        <v>5</v>
      </c>
      <c r="E267" s="2" t="s">
        <v>342</v>
      </c>
      <c r="F267" s="2" t="s">
        <v>343</v>
      </c>
      <c r="G267" s="9">
        <v>0</v>
      </c>
      <c r="H267" s="23">
        <v>189568.97</v>
      </c>
      <c r="I267" s="23">
        <v>-4530862.09</v>
      </c>
      <c r="J267" s="22">
        <v>1</v>
      </c>
    </row>
    <row r="268" spans="1:10" hidden="1" outlineLevel="1" x14ac:dyDescent="0.25">
      <c r="A268" s="13"/>
      <c r="B268" s="5">
        <v>42744</v>
      </c>
      <c r="C268" s="6">
        <v>114</v>
      </c>
      <c r="D268" s="2" t="s">
        <v>5</v>
      </c>
      <c r="E268" s="2" t="s">
        <v>344</v>
      </c>
      <c r="F268" s="2" t="s">
        <v>345</v>
      </c>
      <c r="G268" s="9">
        <v>0</v>
      </c>
      <c r="H268" s="23">
        <v>193017.24</v>
      </c>
      <c r="I268" s="23">
        <v>-4350775.88</v>
      </c>
      <c r="J268" s="22">
        <v>1</v>
      </c>
    </row>
    <row r="269" spans="1:10" hidden="1" outlineLevel="1" x14ac:dyDescent="0.25">
      <c r="A269" s="13"/>
      <c r="B269" s="5">
        <v>42746</v>
      </c>
      <c r="C269" s="6">
        <v>125</v>
      </c>
      <c r="D269" s="2" t="s">
        <v>5</v>
      </c>
      <c r="E269" s="2" t="s">
        <v>348</v>
      </c>
      <c r="F269" s="2" t="s">
        <v>349</v>
      </c>
      <c r="G269" s="9">
        <v>0</v>
      </c>
      <c r="H269" s="23">
        <v>193017.24</v>
      </c>
      <c r="I269" s="23">
        <v>-4535689.67</v>
      </c>
      <c r="J269" s="22">
        <v>1</v>
      </c>
    </row>
    <row r="270" spans="1:10" hidden="1" outlineLevel="1" x14ac:dyDescent="0.25">
      <c r="A270" s="13"/>
      <c r="B270" s="5">
        <v>42746</v>
      </c>
      <c r="C270" s="6">
        <v>130</v>
      </c>
      <c r="D270" s="2" t="s">
        <v>5</v>
      </c>
      <c r="E270" s="2" t="s">
        <v>350</v>
      </c>
      <c r="F270" s="2" t="s">
        <v>351</v>
      </c>
      <c r="G270" s="9">
        <v>0</v>
      </c>
      <c r="H270" s="23">
        <v>193017.24</v>
      </c>
      <c r="I270" s="23">
        <v>-4764913.8099999996</v>
      </c>
      <c r="J270" s="22">
        <v>1</v>
      </c>
    </row>
    <row r="271" spans="1:10" hidden="1" outlineLevel="1" x14ac:dyDescent="0.25">
      <c r="A271" s="13"/>
      <c r="B271" s="5">
        <v>42748</v>
      </c>
      <c r="C271" s="6">
        <v>149</v>
      </c>
      <c r="D271" s="2" t="s">
        <v>5</v>
      </c>
      <c r="E271" s="2" t="s">
        <v>354</v>
      </c>
      <c r="F271" s="2" t="s">
        <v>355</v>
      </c>
      <c r="G271" s="9">
        <v>0</v>
      </c>
      <c r="H271" s="23">
        <v>193017.24</v>
      </c>
      <c r="I271" s="23">
        <v>-4968275.88</v>
      </c>
      <c r="J271" s="22">
        <v>1</v>
      </c>
    </row>
    <row r="272" spans="1:10" hidden="1" outlineLevel="1" x14ac:dyDescent="0.25">
      <c r="A272" s="13"/>
      <c r="B272" s="5">
        <v>42749</v>
      </c>
      <c r="C272" s="6">
        <v>154</v>
      </c>
      <c r="D272" s="2" t="s">
        <v>5</v>
      </c>
      <c r="E272" s="2" t="s">
        <v>357</v>
      </c>
      <c r="F272" s="2" t="s">
        <v>358</v>
      </c>
      <c r="G272" s="9">
        <v>0</v>
      </c>
      <c r="H272" s="23">
        <v>193017.24</v>
      </c>
      <c r="I272" s="23">
        <v>-4764913.8099999996</v>
      </c>
      <c r="J272" s="22">
        <v>1</v>
      </c>
    </row>
    <row r="273" spans="1:10" hidden="1" outlineLevel="1" x14ac:dyDescent="0.25">
      <c r="A273" s="13"/>
      <c r="B273" s="5">
        <v>42758</v>
      </c>
      <c r="C273" s="6">
        <v>235</v>
      </c>
      <c r="D273" s="2" t="s">
        <v>5</v>
      </c>
      <c r="E273" s="2" t="s">
        <v>348</v>
      </c>
      <c r="F273" s="2" t="s">
        <v>367</v>
      </c>
      <c r="G273" s="9">
        <v>0</v>
      </c>
      <c r="H273" s="23">
        <v>193017.24</v>
      </c>
      <c r="I273" s="23">
        <v>-4968275.88</v>
      </c>
      <c r="J273" s="22">
        <v>1</v>
      </c>
    </row>
    <row r="274" spans="1:10" hidden="1" outlineLevel="1" x14ac:dyDescent="0.25">
      <c r="A274" s="13"/>
      <c r="B274" s="5">
        <v>42759</v>
      </c>
      <c r="C274" s="6">
        <v>256</v>
      </c>
      <c r="D274" s="2" t="s">
        <v>5</v>
      </c>
      <c r="E274" s="2" t="s">
        <v>370</v>
      </c>
      <c r="F274" s="2" t="s">
        <v>371</v>
      </c>
      <c r="G274" s="9">
        <v>0</v>
      </c>
      <c r="H274" s="23">
        <v>193017.24</v>
      </c>
      <c r="I274" s="23">
        <v>-5161293.12</v>
      </c>
      <c r="J274" s="22">
        <v>1</v>
      </c>
    </row>
    <row r="275" spans="1:10" hidden="1" outlineLevel="1" x14ac:dyDescent="0.25">
      <c r="A275" s="13"/>
      <c r="B275" s="5">
        <v>42760</v>
      </c>
      <c r="C275" s="6">
        <v>288</v>
      </c>
      <c r="D275" s="2" t="s">
        <v>5</v>
      </c>
      <c r="E275" s="2" t="s">
        <v>387</v>
      </c>
      <c r="F275" s="2" t="s">
        <v>388</v>
      </c>
      <c r="G275" s="9">
        <v>0</v>
      </c>
      <c r="H275" s="23">
        <v>193017.24</v>
      </c>
      <c r="I275" s="23">
        <v>-4976379.33</v>
      </c>
      <c r="J275" s="22">
        <v>1</v>
      </c>
    </row>
    <row r="276" spans="1:10" hidden="1" outlineLevel="1" x14ac:dyDescent="0.25">
      <c r="A276" s="13"/>
      <c r="B276" s="5">
        <v>42760</v>
      </c>
      <c r="C276" s="6">
        <v>294</v>
      </c>
      <c r="D276" s="2" t="s">
        <v>5</v>
      </c>
      <c r="E276" s="2" t="s">
        <v>317</v>
      </c>
      <c r="F276" s="2" t="s">
        <v>390</v>
      </c>
      <c r="G276" s="9">
        <v>0</v>
      </c>
      <c r="H276" s="23">
        <v>193017.24</v>
      </c>
      <c r="I276" s="23">
        <v>-5169396.57</v>
      </c>
      <c r="J276" s="22">
        <v>1</v>
      </c>
    </row>
    <row r="277" spans="1:10" hidden="1" outlineLevel="1" x14ac:dyDescent="0.25">
      <c r="A277" s="13"/>
      <c r="B277" s="5">
        <v>42761</v>
      </c>
      <c r="C277" s="6">
        <v>300</v>
      </c>
      <c r="D277" s="2" t="s">
        <v>5</v>
      </c>
      <c r="E277" s="2" t="s">
        <v>392</v>
      </c>
      <c r="F277" s="2" t="s">
        <v>393</v>
      </c>
      <c r="G277" s="9">
        <v>0</v>
      </c>
      <c r="H277" s="23">
        <v>193017.24</v>
      </c>
      <c r="I277" s="23">
        <v>-4976379.33</v>
      </c>
      <c r="J277" s="22">
        <v>1</v>
      </c>
    </row>
    <row r="278" spans="1:10" hidden="1" outlineLevel="1" x14ac:dyDescent="0.25">
      <c r="A278" s="13"/>
      <c r="B278" s="5">
        <v>42761</v>
      </c>
      <c r="C278" s="6">
        <v>305</v>
      </c>
      <c r="D278" s="2" t="s">
        <v>5</v>
      </c>
      <c r="E278" s="2" t="s">
        <v>317</v>
      </c>
      <c r="F278" s="2" t="s">
        <v>395</v>
      </c>
      <c r="G278" s="9">
        <v>0</v>
      </c>
      <c r="H278" s="23">
        <v>193017.24</v>
      </c>
      <c r="I278" s="23">
        <v>-5169396.57</v>
      </c>
      <c r="J278" s="22">
        <v>1</v>
      </c>
    </row>
    <row r="279" spans="1:10" hidden="1" outlineLevel="1" x14ac:dyDescent="0.25">
      <c r="A279" s="13"/>
      <c r="B279" s="5">
        <v>42761</v>
      </c>
      <c r="C279" s="6">
        <v>312</v>
      </c>
      <c r="D279" s="2" t="s">
        <v>5</v>
      </c>
      <c r="E279" s="2" t="s">
        <v>396</v>
      </c>
      <c r="F279" s="2" t="s">
        <v>397</v>
      </c>
      <c r="G279" s="9">
        <v>0</v>
      </c>
      <c r="H279" s="23">
        <v>193017.24</v>
      </c>
      <c r="I279" s="23">
        <v>-4976379.33</v>
      </c>
      <c r="J279" s="22">
        <v>1</v>
      </c>
    </row>
    <row r="280" spans="1:10" hidden="1" outlineLevel="1" x14ac:dyDescent="0.25">
      <c r="A280" s="13"/>
      <c r="B280" s="5">
        <v>42761</v>
      </c>
      <c r="C280" s="6">
        <v>313</v>
      </c>
      <c r="D280" s="2" t="s">
        <v>5</v>
      </c>
      <c r="E280" s="2" t="s">
        <v>398</v>
      </c>
      <c r="F280" s="2" t="s">
        <v>399</v>
      </c>
      <c r="G280" s="9">
        <v>0</v>
      </c>
      <c r="H280" s="23">
        <v>193017.24</v>
      </c>
      <c r="I280" s="23">
        <v>-5169396.57</v>
      </c>
      <c r="J280" s="22">
        <v>1</v>
      </c>
    </row>
    <row r="281" spans="1:10" hidden="1" outlineLevel="1" x14ac:dyDescent="0.25">
      <c r="A281" s="13"/>
      <c r="B281" s="5">
        <v>42762</v>
      </c>
      <c r="C281" s="6">
        <v>329</v>
      </c>
      <c r="D281" s="2" t="s">
        <v>5</v>
      </c>
      <c r="E281" s="2" t="s">
        <v>396</v>
      </c>
      <c r="F281" s="2" t="s">
        <v>401</v>
      </c>
      <c r="G281" s="9">
        <v>0</v>
      </c>
      <c r="H281" s="23">
        <v>193017.24</v>
      </c>
      <c r="I281" s="23">
        <v>-5362413.8099999996</v>
      </c>
      <c r="J281" s="22">
        <v>1</v>
      </c>
    </row>
    <row r="282" spans="1:10" hidden="1" outlineLevel="1" x14ac:dyDescent="0.25">
      <c r="A282" s="13"/>
      <c r="B282" s="5">
        <v>42765</v>
      </c>
      <c r="C282" s="6">
        <v>367</v>
      </c>
      <c r="D282" s="2" t="s">
        <v>5</v>
      </c>
      <c r="E282" s="2" t="s">
        <v>408</v>
      </c>
      <c r="F282" s="2" t="s">
        <v>409</v>
      </c>
      <c r="G282" s="9">
        <v>0</v>
      </c>
      <c r="H282" s="23">
        <v>193017.24</v>
      </c>
      <c r="I282" s="23">
        <v>-5555431.0499999998</v>
      </c>
      <c r="J282" s="22">
        <v>1</v>
      </c>
    </row>
    <row r="283" spans="1:10" hidden="1" outlineLevel="1" x14ac:dyDescent="0.25">
      <c r="A283" s="13"/>
      <c r="B283" s="5">
        <v>42766</v>
      </c>
      <c r="C283" s="6">
        <v>386</v>
      </c>
      <c r="D283" s="2" t="s">
        <v>5</v>
      </c>
      <c r="E283" s="2" t="s">
        <v>411</v>
      </c>
      <c r="F283" s="2" t="s">
        <v>412</v>
      </c>
      <c r="G283" s="9">
        <v>0</v>
      </c>
      <c r="H283" s="23">
        <v>193017.24</v>
      </c>
      <c r="I283" s="23">
        <v>-5362413.8099999996</v>
      </c>
      <c r="J283" s="22">
        <v>1</v>
      </c>
    </row>
    <row r="284" spans="1:10" hidden="1" outlineLevel="1" x14ac:dyDescent="0.25">
      <c r="A284" s="13"/>
      <c r="B284" s="5">
        <v>42766</v>
      </c>
      <c r="C284" s="6">
        <v>398</v>
      </c>
      <c r="D284" s="2" t="s">
        <v>5</v>
      </c>
      <c r="E284" s="2" t="s">
        <v>415</v>
      </c>
      <c r="F284" s="2" t="s">
        <v>416</v>
      </c>
      <c r="G284" s="9">
        <v>0</v>
      </c>
      <c r="H284" s="23">
        <v>193017.24</v>
      </c>
      <c r="I284" s="23">
        <v>-5555431.0499999998</v>
      </c>
      <c r="J284" s="22">
        <v>1</v>
      </c>
    </row>
    <row r="285" spans="1:10" hidden="1" outlineLevel="1" x14ac:dyDescent="0.25">
      <c r="A285" s="13"/>
      <c r="B285" s="5">
        <v>42745</v>
      </c>
      <c r="C285" s="6">
        <v>121</v>
      </c>
      <c r="D285" s="2" t="s">
        <v>5</v>
      </c>
      <c r="E285" s="2" t="s">
        <v>346</v>
      </c>
      <c r="F285" s="2" t="s">
        <v>347</v>
      </c>
      <c r="G285" s="9">
        <v>0</v>
      </c>
      <c r="H285" s="23">
        <v>203362.07</v>
      </c>
      <c r="I285" s="23">
        <v>-5362413.8099999996</v>
      </c>
      <c r="J285" s="22">
        <v>1</v>
      </c>
    </row>
    <row r="286" spans="1:10" hidden="1" outlineLevel="1" x14ac:dyDescent="0.25">
      <c r="A286" s="13"/>
      <c r="B286" s="5">
        <v>42754</v>
      </c>
      <c r="C286" s="6">
        <v>197</v>
      </c>
      <c r="D286" s="2" t="s">
        <v>5</v>
      </c>
      <c r="E286" s="2" t="s">
        <v>346</v>
      </c>
      <c r="F286" s="2" t="s">
        <v>361</v>
      </c>
      <c r="G286" s="9">
        <v>0</v>
      </c>
      <c r="H286" s="23">
        <v>203362.07</v>
      </c>
      <c r="I286" s="23">
        <v>-5550775.8799999999</v>
      </c>
      <c r="J286" s="22">
        <v>1</v>
      </c>
    </row>
    <row r="287" spans="1:10" hidden="1" outlineLevel="1" x14ac:dyDescent="0.25">
      <c r="A287" s="13"/>
      <c r="B287" s="5">
        <v>42759</v>
      </c>
      <c r="C287" s="6">
        <v>262</v>
      </c>
      <c r="D287" s="2" t="s">
        <v>5</v>
      </c>
      <c r="E287" s="2" t="s">
        <v>376</v>
      </c>
      <c r="F287" s="2" t="s">
        <v>377</v>
      </c>
      <c r="G287" s="9">
        <v>0</v>
      </c>
      <c r="H287" s="23">
        <v>203362.07</v>
      </c>
      <c r="I287" s="23">
        <v>-5345862.09</v>
      </c>
      <c r="J287" s="22">
        <v>1</v>
      </c>
    </row>
    <row r="288" spans="1:10" hidden="1" outlineLevel="1" x14ac:dyDescent="0.25">
      <c r="A288" s="13"/>
      <c r="B288" s="5">
        <v>42760</v>
      </c>
      <c r="C288" s="6">
        <v>284</v>
      </c>
      <c r="D288" s="2" t="s">
        <v>5</v>
      </c>
      <c r="E288" s="2" t="s">
        <v>383</v>
      </c>
      <c r="F288" s="2" t="s">
        <v>384</v>
      </c>
      <c r="G288" s="9">
        <v>0</v>
      </c>
      <c r="H288" s="23">
        <v>203362.07</v>
      </c>
      <c r="I288" s="23">
        <v>-5550775.8799999999</v>
      </c>
      <c r="J288" s="22">
        <v>1</v>
      </c>
    </row>
    <row r="289" spans="1:10" hidden="1" outlineLevel="1" x14ac:dyDescent="0.25">
      <c r="A289" s="13"/>
      <c r="B289" s="5">
        <v>42760</v>
      </c>
      <c r="C289" s="6">
        <v>286</v>
      </c>
      <c r="D289" s="2" t="s">
        <v>5</v>
      </c>
      <c r="E289" s="2" t="s">
        <v>383</v>
      </c>
      <c r="F289" s="2" t="s">
        <v>386</v>
      </c>
      <c r="G289" s="9">
        <v>0</v>
      </c>
      <c r="H289" s="23">
        <v>203362.07</v>
      </c>
      <c r="I289" s="23">
        <v>-5357758.6399999997</v>
      </c>
      <c r="J289" s="22">
        <v>1</v>
      </c>
    </row>
    <row r="290" spans="1:10" hidden="1" outlineLevel="1" x14ac:dyDescent="0.25">
      <c r="A290" s="13"/>
      <c r="B290" s="5">
        <v>42766</v>
      </c>
      <c r="C290" s="6">
        <v>391</v>
      </c>
      <c r="D290" s="2" t="s">
        <v>5</v>
      </c>
      <c r="E290" s="2" t="s">
        <v>413</v>
      </c>
      <c r="F290" s="2" t="s">
        <v>414</v>
      </c>
      <c r="G290" s="9">
        <v>0</v>
      </c>
      <c r="H290" s="23">
        <v>203362.07</v>
      </c>
      <c r="I290" s="23">
        <v>-5550775.8799999999</v>
      </c>
      <c r="J290" s="22">
        <v>1</v>
      </c>
    </row>
    <row r="291" spans="1:10" hidden="1" outlineLevel="1" x14ac:dyDescent="0.25">
      <c r="A291" s="13"/>
      <c r="B291" s="5">
        <v>42766</v>
      </c>
      <c r="C291" s="6">
        <v>406</v>
      </c>
      <c r="D291" s="2" t="s">
        <v>5</v>
      </c>
      <c r="E291" s="2" t="s">
        <v>419</v>
      </c>
      <c r="F291" s="2" t="s">
        <v>420</v>
      </c>
      <c r="G291" s="9">
        <v>0</v>
      </c>
      <c r="H291" s="23">
        <v>203362.07</v>
      </c>
      <c r="I291" s="23">
        <v>-5357758.6399999997</v>
      </c>
      <c r="J291" s="22">
        <v>1</v>
      </c>
    </row>
    <row r="292" spans="1:10" hidden="1" outlineLevel="1" x14ac:dyDescent="0.25">
      <c r="A292" s="13"/>
      <c r="B292" s="5">
        <v>42755</v>
      </c>
      <c r="C292" s="6">
        <v>215</v>
      </c>
      <c r="D292" s="2" t="s">
        <v>5</v>
      </c>
      <c r="E292" s="2" t="s">
        <v>362</v>
      </c>
      <c r="F292" s="2" t="s">
        <v>363</v>
      </c>
      <c r="G292" s="9">
        <v>0</v>
      </c>
      <c r="H292" s="23">
        <v>204913.79</v>
      </c>
      <c r="I292" s="23">
        <v>-5550775.8799999999</v>
      </c>
      <c r="J292" s="22">
        <v>1</v>
      </c>
    </row>
    <row r="293" spans="1:10" hidden="1" outlineLevel="1" x14ac:dyDescent="0.25">
      <c r="A293" s="13"/>
      <c r="B293" s="5">
        <v>42756</v>
      </c>
      <c r="C293" s="6">
        <v>228</v>
      </c>
      <c r="D293" s="2" t="s">
        <v>5</v>
      </c>
      <c r="E293" s="2" t="s">
        <v>364</v>
      </c>
      <c r="F293" s="2" t="s">
        <v>365</v>
      </c>
      <c r="G293" s="9">
        <v>0</v>
      </c>
      <c r="H293" s="23">
        <v>204913.79</v>
      </c>
      <c r="I293" s="23">
        <v>-5754137.9500000002</v>
      </c>
      <c r="J293" s="22">
        <v>1</v>
      </c>
    </row>
    <row r="294" spans="1:10" hidden="1" outlineLevel="1" x14ac:dyDescent="0.25">
      <c r="A294" s="13"/>
      <c r="B294" s="5">
        <v>42765</v>
      </c>
      <c r="C294" s="6">
        <v>352</v>
      </c>
      <c r="D294" s="2" t="s">
        <v>5</v>
      </c>
      <c r="E294" s="2" t="s">
        <v>362</v>
      </c>
      <c r="F294" s="2" t="s">
        <v>406</v>
      </c>
      <c r="G294" s="9">
        <v>0</v>
      </c>
      <c r="H294" s="23">
        <v>204913.79</v>
      </c>
      <c r="I294" s="23">
        <v>-5947155.1900000004</v>
      </c>
      <c r="J294" s="22">
        <v>1</v>
      </c>
    </row>
    <row r="295" spans="1:10" hidden="1" outlineLevel="1" x14ac:dyDescent="0.25">
      <c r="A295" s="13"/>
      <c r="B295" s="5">
        <v>42738</v>
      </c>
      <c r="C295" s="6">
        <v>84</v>
      </c>
      <c r="D295" s="2" t="s">
        <v>5</v>
      </c>
      <c r="E295" s="2" t="s">
        <v>338</v>
      </c>
      <c r="F295" s="2" t="s">
        <v>339</v>
      </c>
      <c r="G295" s="9">
        <v>0</v>
      </c>
      <c r="H295" s="23">
        <v>213706.9</v>
      </c>
      <c r="I295" s="23">
        <v>-6122698.29</v>
      </c>
      <c r="J295" s="22">
        <v>1</v>
      </c>
    </row>
    <row r="296" spans="1:10" hidden="1" outlineLevel="1" x14ac:dyDescent="0.25">
      <c r="A296" s="13"/>
      <c r="B296" s="5">
        <v>42760</v>
      </c>
      <c r="C296" s="6">
        <v>282</v>
      </c>
      <c r="D296" s="2" t="s">
        <v>5</v>
      </c>
      <c r="E296" s="2" t="s">
        <v>381</v>
      </c>
      <c r="F296" s="2" t="s">
        <v>382</v>
      </c>
      <c r="G296" s="9">
        <v>0</v>
      </c>
      <c r="H296" s="23">
        <v>229224.14</v>
      </c>
      <c r="I296" s="23">
        <v>-6326060.3600000003</v>
      </c>
      <c r="J296" s="22">
        <v>1</v>
      </c>
    </row>
    <row r="297" spans="1:10" collapsed="1" x14ac:dyDescent="0.25">
      <c r="A297" s="13"/>
      <c r="B297" s="5"/>
      <c r="C297" s="6"/>
      <c r="D297" s="2"/>
      <c r="E297" s="2"/>
      <c r="F297" s="2"/>
      <c r="G297" s="9"/>
      <c r="H297" s="24">
        <f>SUM(H228:H296)</f>
        <v>6326060.3600000031</v>
      </c>
      <c r="I297" s="24"/>
      <c r="J297" s="25">
        <f>SUM(J228:J296)</f>
        <v>33</v>
      </c>
    </row>
    <row r="298" spans="1:10" x14ac:dyDescent="0.25">
      <c r="A298" s="13"/>
      <c r="B298" s="5"/>
      <c r="C298" s="6"/>
      <c r="D298" s="2"/>
      <c r="E298" s="2"/>
      <c r="F298" s="2"/>
      <c r="G298" s="9"/>
      <c r="H298" s="23"/>
      <c r="I298" s="23"/>
      <c r="J298" s="22"/>
    </row>
    <row r="299" spans="1:10" x14ac:dyDescent="0.25">
      <c r="A299" s="11" t="s">
        <v>421</v>
      </c>
      <c r="B299" s="1"/>
      <c r="C299" s="1"/>
      <c r="D299" s="1"/>
      <c r="E299" s="1"/>
      <c r="F299" s="1"/>
      <c r="G299" s="8"/>
      <c r="H299" s="21"/>
      <c r="I299" s="21"/>
      <c r="J299" s="22"/>
    </row>
    <row r="300" spans="1:10" x14ac:dyDescent="0.25">
      <c r="A300" s="12" t="s">
        <v>2</v>
      </c>
      <c r="B300" s="11" t="s">
        <v>422</v>
      </c>
      <c r="C300" s="1"/>
      <c r="D300" s="1"/>
      <c r="E300" s="1"/>
      <c r="F300" s="1"/>
      <c r="G300" s="8"/>
      <c r="H300" s="21"/>
      <c r="I300" s="21"/>
      <c r="J300" s="22"/>
    </row>
    <row r="301" spans="1:10" hidden="1" outlineLevel="1" x14ac:dyDescent="0.25">
      <c r="A301" s="13"/>
      <c r="B301" s="5">
        <v>42751</v>
      </c>
      <c r="C301" s="6">
        <v>162</v>
      </c>
      <c r="D301" s="2" t="s">
        <v>5</v>
      </c>
      <c r="E301" s="2" t="s">
        <v>435</v>
      </c>
      <c r="F301" s="2" t="s">
        <v>477</v>
      </c>
      <c r="G301" s="9">
        <v>0</v>
      </c>
      <c r="H301" s="23">
        <v>-198189.66</v>
      </c>
      <c r="I301" s="23">
        <v>121034.48</v>
      </c>
      <c r="J301" s="22">
        <v>-1</v>
      </c>
    </row>
    <row r="302" spans="1:10" hidden="1" outlineLevel="1" x14ac:dyDescent="0.25">
      <c r="A302" s="13"/>
      <c r="B302" s="5">
        <v>42761</v>
      </c>
      <c r="C302" s="6">
        <v>306</v>
      </c>
      <c r="D302" s="2" t="s">
        <v>5</v>
      </c>
      <c r="E302" s="2" t="s">
        <v>435</v>
      </c>
      <c r="F302" s="2" t="s">
        <v>510</v>
      </c>
      <c r="G302" s="9">
        <v>0</v>
      </c>
      <c r="H302" s="23">
        <v>-198189.66</v>
      </c>
      <c r="I302" s="23">
        <v>4.0745362639427189E-12</v>
      </c>
      <c r="J302" s="22">
        <v>-1</v>
      </c>
    </row>
    <row r="303" spans="1:10" hidden="1" outlineLevel="1" x14ac:dyDescent="0.25">
      <c r="A303" s="13"/>
      <c r="B303" s="5">
        <v>42741</v>
      </c>
      <c r="C303" s="6">
        <v>109</v>
      </c>
      <c r="D303" s="2" t="s">
        <v>5</v>
      </c>
      <c r="E303" s="2" t="s">
        <v>435</v>
      </c>
      <c r="F303" s="2" t="s">
        <v>465</v>
      </c>
      <c r="G303" s="9">
        <v>0</v>
      </c>
      <c r="H303" s="23">
        <v>-184396.55</v>
      </c>
      <c r="I303" s="23">
        <v>-121034.48</v>
      </c>
      <c r="J303" s="22">
        <v>-1</v>
      </c>
    </row>
    <row r="304" spans="1:10" hidden="1" outlineLevel="1" x14ac:dyDescent="0.25">
      <c r="A304" s="13"/>
      <c r="B304" s="5">
        <v>42754</v>
      </c>
      <c r="C304" s="6">
        <v>205</v>
      </c>
      <c r="D304" s="2" t="s">
        <v>5</v>
      </c>
      <c r="E304" s="2" t="s">
        <v>471</v>
      </c>
      <c r="F304" s="2" t="s">
        <v>489</v>
      </c>
      <c r="G304" s="9">
        <v>0</v>
      </c>
      <c r="H304" s="23">
        <v>-158534.48000000001</v>
      </c>
      <c r="I304" s="23">
        <v>-242068.96</v>
      </c>
      <c r="J304" s="22">
        <v>-1</v>
      </c>
    </row>
    <row r="305" spans="1:10" hidden="1" outlineLevel="1" x14ac:dyDescent="0.25">
      <c r="A305" s="13"/>
      <c r="B305" s="5">
        <v>42738</v>
      </c>
      <c r="C305" s="6">
        <v>45</v>
      </c>
      <c r="D305" s="2" t="s">
        <v>5</v>
      </c>
      <c r="E305" s="2" t="s">
        <v>446</v>
      </c>
      <c r="F305" s="2" t="s">
        <v>447</v>
      </c>
      <c r="G305" s="9">
        <v>0</v>
      </c>
      <c r="H305" s="23">
        <v>-146465.51999999999</v>
      </c>
      <c r="I305" s="23">
        <v>-242067.96</v>
      </c>
      <c r="J305" s="22">
        <v>-1</v>
      </c>
    </row>
    <row r="306" spans="1:10" hidden="1" outlineLevel="1" x14ac:dyDescent="0.25">
      <c r="A306" s="13"/>
      <c r="B306" s="5">
        <v>42738</v>
      </c>
      <c r="C306" s="6">
        <v>23</v>
      </c>
      <c r="D306" s="2" t="s">
        <v>5</v>
      </c>
      <c r="E306" s="2" t="s">
        <v>437</v>
      </c>
      <c r="F306" s="2" t="s">
        <v>438</v>
      </c>
      <c r="G306" s="9">
        <v>0</v>
      </c>
      <c r="H306" s="23">
        <v>-142672.41</v>
      </c>
      <c r="I306" s="23">
        <v>-363102.44</v>
      </c>
      <c r="J306" s="22">
        <v>-1</v>
      </c>
    </row>
    <row r="307" spans="1:10" hidden="1" outlineLevel="1" x14ac:dyDescent="0.25">
      <c r="A307" s="13"/>
      <c r="B307" s="5">
        <v>42751</v>
      </c>
      <c r="C307" s="6">
        <v>159</v>
      </c>
      <c r="D307" s="2" t="s">
        <v>5</v>
      </c>
      <c r="E307" s="2" t="s">
        <v>473</v>
      </c>
      <c r="F307" s="2" t="s">
        <v>475</v>
      </c>
      <c r="G307" s="9">
        <v>0</v>
      </c>
      <c r="H307" s="23">
        <v>-135689.66</v>
      </c>
      <c r="I307" s="23">
        <v>-505774.85</v>
      </c>
      <c r="J307" s="22">
        <v>-1</v>
      </c>
    </row>
    <row r="308" spans="1:10" hidden="1" outlineLevel="1" x14ac:dyDescent="0.25">
      <c r="A308" s="13"/>
      <c r="B308" s="5">
        <v>42765</v>
      </c>
      <c r="C308" s="6">
        <v>353</v>
      </c>
      <c r="D308" s="2" t="s">
        <v>5</v>
      </c>
      <c r="E308" s="2" t="s">
        <v>473</v>
      </c>
      <c r="F308" s="2" t="s">
        <v>514</v>
      </c>
      <c r="G308" s="9">
        <v>0</v>
      </c>
      <c r="H308" s="23">
        <v>-135689.66</v>
      </c>
      <c r="I308" s="23">
        <v>-690171.4</v>
      </c>
      <c r="J308" s="22">
        <v>-1</v>
      </c>
    </row>
    <row r="309" spans="1:10" hidden="1" outlineLevel="1" x14ac:dyDescent="0.25">
      <c r="A309" s="13"/>
      <c r="B309" s="5">
        <v>42765</v>
      </c>
      <c r="C309" s="6">
        <v>360</v>
      </c>
      <c r="D309" s="2" t="s">
        <v>5</v>
      </c>
      <c r="E309" s="2" t="s">
        <v>518</v>
      </c>
      <c r="F309" s="2" t="s">
        <v>520</v>
      </c>
      <c r="G309" s="9">
        <v>0</v>
      </c>
      <c r="H309" s="23">
        <v>-135689.66</v>
      </c>
      <c r="I309" s="23">
        <v>-547498.99</v>
      </c>
      <c r="J309" s="22">
        <v>-1</v>
      </c>
    </row>
    <row r="310" spans="1:10" hidden="1" outlineLevel="1" x14ac:dyDescent="0.25">
      <c r="A310" s="13"/>
      <c r="B310" s="5">
        <v>42737</v>
      </c>
      <c r="C310" s="6">
        <v>9</v>
      </c>
      <c r="D310" s="2" t="s">
        <v>5</v>
      </c>
      <c r="E310" s="2" t="s">
        <v>423</v>
      </c>
      <c r="F310" s="2" t="s">
        <v>424</v>
      </c>
      <c r="G310" s="9">
        <v>0</v>
      </c>
      <c r="H310" s="23">
        <v>-121034.48</v>
      </c>
      <c r="I310" s="23">
        <v>-668533.47</v>
      </c>
      <c r="J310" s="22">
        <v>-1</v>
      </c>
    </row>
    <row r="311" spans="1:10" hidden="1" outlineLevel="1" x14ac:dyDescent="0.25">
      <c r="A311" s="13"/>
      <c r="B311" s="5">
        <v>42738</v>
      </c>
      <c r="C311" s="6">
        <v>38</v>
      </c>
      <c r="D311" s="2" t="s">
        <v>5</v>
      </c>
      <c r="E311" s="2" t="s">
        <v>443</v>
      </c>
      <c r="F311" s="2" t="s">
        <v>444</v>
      </c>
      <c r="G311" s="9">
        <v>0</v>
      </c>
      <c r="H311" s="23">
        <v>-121034.48</v>
      </c>
      <c r="I311" s="23">
        <v>-789567.95</v>
      </c>
      <c r="J311" s="22">
        <v>-1</v>
      </c>
    </row>
    <row r="312" spans="1:10" hidden="1" outlineLevel="1" x14ac:dyDescent="0.25">
      <c r="A312" s="13"/>
      <c r="B312" s="5">
        <v>42741</v>
      </c>
      <c r="C312" s="6">
        <v>104</v>
      </c>
      <c r="D312" s="2" t="s">
        <v>5</v>
      </c>
      <c r="E312" s="2" t="s">
        <v>462</v>
      </c>
      <c r="F312" s="2" t="s">
        <v>463</v>
      </c>
      <c r="G312" s="9">
        <v>0</v>
      </c>
      <c r="H312" s="23">
        <v>-121034.48</v>
      </c>
      <c r="I312" s="23">
        <v>-668533.47</v>
      </c>
      <c r="J312" s="22">
        <v>-1</v>
      </c>
    </row>
    <row r="313" spans="1:10" hidden="1" outlineLevel="1" x14ac:dyDescent="0.25">
      <c r="A313" s="13"/>
      <c r="B313" s="5">
        <v>42761</v>
      </c>
      <c r="C313" s="6">
        <v>296</v>
      </c>
      <c r="D313" s="2" t="s">
        <v>5</v>
      </c>
      <c r="E313" s="2" t="s">
        <v>493</v>
      </c>
      <c r="F313" s="2" t="s">
        <v>508</v>
      </c>
      <c r="G313" s="9">
        <v>0</v>
      </c>
      <c r="H313" s="23">
        <v>-118879.31</v>
      </c>
      <c r="I313" s="23">
        <v>-789567.95</v>
      </c>
      <c r="J313" s="22">
        <v>-1</v>
      </c>
    </row>
    <row r="314" spans="1:10" hidden="1" outlineLevel="1" x14ac:dyDescent="0.25">
      <c r="A314" s="13"/>
      <c r="B314" s="5">
        <v>42737</v>
      </c>
      <c r="C314" s="6">
        <v>13</v>
      </c>
      <c r="D314" s="2" t="s">
        <v>5</v>
      </c>
      <c r="E314" s="2" t="s">
        <v>430</v>
      </c>
      <c r="F314" s="2" t="s">
        <v>431</v>
      </c>
      <c r="G314" s="9">
        <v>0</v>
      </c>
      <c r="H314" s="23">
        <v>-1</v>
      </c>
      <c r="I314" s="23">
        <v>-643102.43000000005</v>
      </c>
      <c r="J314" s="22">
        <v>-1</v>
      </c>
    </row>
    <row r="315" spans="1:10" hidden="1" outlineLevel="1" x14ac:dyDescent="0.25">
      <c r="A315" s="13"/>
      <c r="B315" s="5">
        <v>42738</v>
      </c>
      <c r="C315" s="6">
        <v>88</v>
      </c>
      <c r="D315" s="2" t="s">
        <v>5</v>
      </c>
      <c r="E315" s="2" t="s">
        <v>460</v>
      </c>
      <c r="F315" s="2" t="s">
        <v>461</v>
      </c>
      <c r="G315" s="9">
        <v>0</v>
      </c>
      <c r="H315" s="23">
        <v>104655.17</v>
      </c>
      <c r="I315" s="23">
        <v>-789567.95</v>
      </c>
      <c r="J315" s="22">
        <v>1</v>
      </c>
    </row>
    <row r="316" spans="1:10" hidden="1" outlineLevel="1" x14ac:dyDescent="0.25">
      <c r="A316" s="13"/>
      <c r="B316" s="5">
        <v>42755</v>
      </c>
      <c r="C316" s="6">
        <v>216</v>
      </c>
      <c r="D316" s="2" t="s">
        <v>5</v>
      </c>
      <c r="E316" s="2" t="s">
        <v>493</v>
      </c>
      <c r="F316" s="2" t="s">
        <v>494</v>
      </c>
      <c r="G316" s="9">
        <v>0</v>
      </c>
      <c r="H316" s="23">
        <v>118879.31</v>
      </c>
      <c r="I316" s="23">
        <v>-932240.36</v>
      </c>
      <c r="J316" s="22">
        <v>1</v>
      </c>
    </row>
    <row r="317" spans="1:10" hidden="1" outlineLevel="1" x14ac:dyDescent="0.25">
      <c r="A317" s="13"/>
      <c r="B317" s="5">
        <v>42758</v>
      </c>
      <c r="C317" s="6">
        <v>239</v>
      </c>
      <c r="D317" s="2" t="s">
        <v>5</v>
      </c>
      <c r="E317" s="2" t="s">
        <v>497</v>
      </c>
      <c r="F317" s="2" t="s">
        <v>498</v>
      </c>
      <c r="G317" s="9">
        <v>0</v>
      </c>
      <c r="H317" s="23">
        <v>118879.31</v>
      </c>
      <c r="I317" s="23">
        <v>-1070602.43</v>
      </c>
      <c r="J317" s="22">
        <v>1</v>
      </c>
    </row>
    <row r="318" spans="1:10" hidden="1" outlineLevel="1" x14ac:dyDescent="0.25">
      <c r="A318" s="13"/>
      <c r="B318" s="5">
        <v>42758</v>
      </c>
      <c r="C318" s="6">
        <v>242</v>
      </c>
      <c r="D318" s="2" t="s">
        <v>5</v>
      </c>
      <c r="E318" s="2" t="s">
        <v>501</v>
      </c>
      <c r="F318" s="2" t="s">
        <v>502</v>
      </c>
      <c r="G318" s="9">
        <v>0</v>
      </c>
      <c r="H318" s="23">
        <v>118879.31</v>
      </c>
      <c r="I318" s="23">
        <v>-1213274.8400000001</v>
      </c>
      <c r="J318" s="22">
        <v>1</v>
      </c>
    </row>
    <row r="319" spans="1:10" hidden="1" outlineLevel="1" x14ac:dyDescent="0.25">
      <c r="A319" s="13"/>
      <c r="B319" s="5">
        <v>42761</v>
      </c>
      <c r="C319" s="6">
        <v>297</v>
      </c>
      <c r="D319" s="2" t="s">
        <v>5</v>
      </c>
      <c r="E319" s="2" t="s">
        <v>493</v>
      </c>
      <c r="F319" s="2" t="s">
        <v>509</v>
      </c>
      <c r="G319" s="9">
        <v>0</v>
      </c>
      <c r="H319" s="23">
        <v>118879.31</v>
      </c>
      <c r="I319" s="23">
        <v>-1355947.25</v>
      </c>
      <c r="J319" s="22">
        <v>1</v>
      </c>
    </row>
    <row r="320" spans="1:10" hidden="1" outlineLevel="1" x14ac:dyDescent="0.25">
      <c r="A320" s="13"/>
      <c r="B320" s="5">
        <v>42765</v>
      </c>
      <c r="C320" s="6">
        <v>357</v>
      </c>
      <c r="D320" s="2" t="s">
        <v>5</v>
      </c>
      <c r="E320" s="2" t="s">
        <v>516</v>
      </c>
      <c r="F320" s="2" t="s">
        <v>517</v>
      </c>
      <c r="G320" s="9">
        <v>0</v>
      </c>
      <c r="H320" s="23">
        <v>118879.31</v>
      </c>
      <c r="I320" s="23">
        <v>-1476981.73</v>
      </c>
      <c r="J320" s="22">
        <v>1</v>
      </c>
    </row>
    <row r="321" spans="1:10" hidden="1" outlineLevel="1" x14ac:dyDescent="0.25">
      <c r="A321" s="13"/>
      <c r="B321" s="5">
        <v>42737</v>
      </c>
      <c r="C321" s="6">
        <v>10</v>
      </c>
      <c r="D321" s="2" t="s">
        <v>5</v>
      </c>
      <c r="E321" s="2" t="s">
        <v>423</v>
      </c>
      <c r="F321" s="2" t="s">
        <v>425</v>
      </c>
      <c r="G321" s="9">
        <v>0</v>
      </c>
      <c r="H321" s="23">
        <v>121034.48</v>
      </c>
      <c r="I321" s="23">
        <v>-1598016.21</v>
      </c>
      <c r="J321" s="22">
        <v>1</v>
      </c>
    </row>
    <row r="322" spans="1:10" hidden="1" outlineLevel="1" x14ac:dyDescent="0.25">
      <c r="A322" s="13"/>
      <c r="B322" s="5">
        <v>42737</v>
      </c>
      <c r="C322" s="6">
        <v>11</v>
      </c>
      <c r="D322" s="2" t="s">
        <v>5</v>
      </c>
      <c r="E322" s="2" t="s">
        <v>426</v>
      </c>
      <c r="F322" s="2" t="s">
        <v>427</v>
      </c>
      <c r="G322" s="9">
        <v>0</v>
      </c>
      <c r="H322" s="23">
        <v>121034.48</v>
      </c>
      <c r="I322" s="23">
        <v>-1702671.38</v>
      </c>
      <c r="J322" s="22">
        <v>1</v>
      </c>
    </row>
    <row r="323" spans="1:10" hidden="1" outlineLevel="1" x14ac:dyDescent="0.25">
      <c r="A323" s="13"/>
      <c r="B323" s="5">
        <v>42737</v>
      </c>
      <c r="C323" s="6">
        <v>12</v>
      </c>
      <c r="D323" s="2" t="s">
        <v>5</v>
      </c>
      <c r="E323" s="2" t="s">
        <v>428</v>
      </c>
      <c r="F323" s="2" t="s">
        <v>429</v>
      </c>
      <c r="G323" s="9">
        <v>0</v>
      </c>
      <c r="H323" s="23">
        <v>121034.48</v>
      </c>
      <c r="I323" s="23">
        <v>-1581636.9</v>
      </c>
      <c r="J323" s="22">
        <v>1</v>
      </c>
    </row>
    <row r="324" spans="1:10" hidden="1" outlineLevel="1" x14ac:dyDescent="0.25">
      <c r="A324" s="13"/>
      <c r="B324" s="5">
        <v>42737</v>
      </c>
      <c r="C324" s="6">
        <v>14</v>
      </c>
      <c r="D324" s="2" t="s">
        <v>5</v>
      </c>
      <c r="E324" s="2" t="s">
        <v>430</v>
      </c>
      <c r="F324" s="2" t="s">
        <v>432</v>
      </c>
      <c r="G324" s="9">
        <v>0</v>
      </c>
      <c r="H324" s="23">
        <v>121034.48</v>
      </c>
      <c r="I324" s="23">
        <v>-1717326.56</v>
      </c>
      <c r="J324" s="22">
        <v>1</v>
      </c>
    </row>
    <row r="325" spans="1:10" hidden="1" outlineLevel="1" x14ac:dyDescent="0.25">
      <c r="A325" s="13"/>
      <c r="B325" s="5">
        <v>42738</v>
      </c>
      <c r="C325" s="6">
        <v>24</v>
      </c>
      <c r="D325" s="2" t="s">
        <v>5</v>
      </c>
      <c r="E325" s="2" t="s">
        <v>439</v>
      </c>
      <c r="F325" s="2" t="s">
        <v>440</v>
      </c>
      <c r="G325" s="9">
        <v>0</v>
      </c>
      <c r="H325" s="23">
        <v>121034.48</v>
      </c>
      <c r="I325" s="23">
        <v>-1532930.01</v>
      </c>
      <c r="J325" s="22">
        <v>1</v>
      </c>
    </row>
    <row r="326" spans="1:10" hidden="1" outlineLevel="1" x14ac:dyDescent="0.25">
      <c r="A326" s="13"/>
      <c r="B326" s="5">
        <v>42738</v>
      </c>
      <c r="C326" s="6">
        <v>37</v>
      </c>
      <c r="D326" s="2" t="s">
        <v>5</v>
      </c>
      <c r="E326" s="2" t="s">
        <v>441</v>
      </c>
      <c r="F326" s="2" t="s">
        <v>442</v>
      </c>
      <c r="G326" s="9">
        <v>0</v>
      </c>
      <c r="H326" s="23">
        <v>121034.48</v>
      </c>
      <c r="I326" s="23">
        <v>-1668619.67</v>
      </c>
      <c r="J326" s="22">
        <v>1</v>
      </c>
    </row>
    <row r="327" spans="1:10" hidden="1" outlineLevel="1" x14ac:dyDescent="0.25">
      <c r="A327" s="13"/>
      <c r="B327" s="5">
        <v>42738</v>
      </c>
      <c r="C327" s="6">
        <v>39</v>
      </c>
      <c r="D327" s="2" t="s">
        <v>5</v>
      </c>
      <c r="E327" s="2" t="s">
        <v>443</v>
      </c>
      <c r="F327" s="2" t="s">
        <v>445</v>
      </c>
      <c r="G327" s="9">
        <v>0</v>
      </c>
      <c r="H327" s="23">
        <v>121034.48</v>
      </c>
      <c r="I327" s="23">
        <v>-1858188.64</v>
      </c>
      <c r="J327" s="22">
        <v>1</v>
      </c>
    </row>
    <row r="328" spans="1:10" hidden="1" outlineLevel="1" x14ac:dyDescent="0.25">
      <c r="A328" s="13"/>
      <c r="B328" s="5">
        <v>42738</v>
      </c>
      <c r="C328" s="6">
        <v>72</v>
      </c>
      <c r="D328" s="2" t="s">
        <v>5</v>
      </c>
      <c r="E328" s="2" t="s">
        <v>456</v>
      </c>
      <c r="F328" s="2" t="s">
        <v>457</v>
      </c>
      <c r="G328" s="9">
        <v>0</v>
      </c>
      <c r="H328" s="23">
        <v>121034.48</v>
      </c>
      <c r="I328" s="23">
        <v>-2056378.3</v>
      </c>
      <c r="J328" s="22">
        <v>1</v>
      </c>
    </row>
    <row r="329" spans="1:10" hidden="1" outlineLevel="1" x14ac:dyDescent="0.25">
      <c r="A329" s="13"/>
      <c r="B329" s="5">
        <v>42738</v>
      </c>
      <c r="C329" s="6">
        <v>85</v>
      </c>
      <c r="D329" s="2" t="s">
        <v>5</v>
      </c>
      <c r="E329" s="2" t="s">
        <v>458</v>
      </c>
      <c r="F329" s="2" t="s">
        <v>459</v>
      </c>
      <c r="G329" s="9">
        <v>0</v>
      </c>
      <c r="H329" s="23">
        <v>121034.48</v>
      </c>
      <c r="I329" s="23">
        <v>-2214912.7799999998</v>
      </c>
      <c r="J329" s="22">
        <v>1</v>
      </c>
    </row>
    <row r="330" spans="1:10" hidden="1" outlineLevel="1" x14ac:dyDescent="0.25">
      <c r="A330" s="13"/>
      <c r="B330" s="5">
        <v>42741</v>
      </c>
      <c r="C330" s="6">
        <v>107</v>
      </c>
      <c r="D330" s="2" t="s">
        <v>5</v>
      </c>
      <c r="E330" s="2" t="s">
        <v>462</v>
      </c>
      <c r="F330" s="2" t="s">
        <v>464</v>
      </c>
      <c r="G330" s="9">
        <v>0</v>
      </c>
      <c r="H330" s="23">
        <v>135689.66</v>
      </c>
      <c r="I330" s="23">
        <v>-2350602.44</v>
      </c>
      <c r="J330" s="22">
        <v>1</v>
      </c>
    </row>
    <row r="331" spans="1:10" hidden="1" outlineLevel="1" x14ac:dyDescent="0.25">
      <c r="A331" s="13"/>
      <c r="B331" s="5">
        <v>42742</v>
      </c>
      <c r="C331" s="6">
        <v>111</v>
      </c>
      <c r="D331" s="2" t="s">
        <v>5</v>
      </c>
      <c r="E331" s="2" t="s">
        <v>466</v>
      </c>
      <c r="F331" s="2" t="s">
        <v>467</v>
      </c>
      <c r="G331" s="9">
        <v>0</v>
      </c>
      <c r="H331" s="23">
        <v>135689.66</v>
      </c>
      <c r="I331" s="23">
        <v>-2214912.7799999998</v>
      </c>
      <c r="J331" s="22">
        <v>1</v>
      </c>
    </row>
    <row r="332" spans="1:10" hidden="1" outlineLevel="1" x14ac:dyDescent="0.25">
      <c r="A332" s="13"/>
      <c r="B332" s="5">
        <v>42749</v>
      </c>
      <c r="C332" s="6">
        <v>157</v>
      </c>
      <c r="D332" s="2" t="s">
        <v>5</v>
      </c>
      <c r="E332" s="2" t="s">
        <v>473</v>
      </c>
      <c r="F332" s="2" t="s">
        <v>474</v>
      </c>
      <c r="G332" s="9">
        <v>0</v>
      </c>
      <c r="H332" s="23">
        <v>135689.66</v>
      </c>
      <c r="I332" s="23">
        <v>-2350602.44</v>
      </c>
      <c r="J332" s="22">
        <v>1</v>
      </c>
    </row>
    <row r="333" spans="1:10" hidden="1" outlineLevel="1" x14ac:dyDescent="0.25">
      <c r="A333" s="13"/>
      <c r="B333" s="5">
        <v>42751</v>
      </c>
      <c r="C333" s="6">
        <v>160</v>
      </c>
      <c r="D333" s="2" t="s">
        <v>5</v>
      </c>
      <c r="E333" s="2" t="s">
        <v>473</v>
      </c>
      <c r="F333" s="2" t="s">
        <v>476</v>
      </c>
      <c r="G333" s="9">
        <v>0</v>
      </c>
      <c r="H333" s="23">
        <v>135689.66</v>
      </c>
      <c r="I333" s="23">
        <v>-2152412.7799999998</v>
      </c>
      <c r="J333" s="22">
        <v>1</v>
      </c>
    </row>
    <row r="334" spans="1:10" hidden="1" outlineLevel="1" x14ac:dyDescent="0.25">
      <c r="A334" s="13"/>
      <c r="B334" s="5">
        <v>42758</v>
      </c>
      <c r="C334" s="6">
        <v>244</v>
      </c>
      <c r="D334" s="2" t="s">
        <v>5</v>
      </c>
      <c r="E334" s="2" t="s">
        <v>503</v>
      </c>
      <c r="F334" s="2" t="s">
        <v>504</v>
      </c>
      <c r="G334" s="9">
        <v>0</v>
      </c>
      <c r="H334" s="23">
        <v>135689.66</v>
      </c>
      <c r="I334" s="23">
        <v>-2350602.44</v>
      </c>
      <c r="J334" s="22">
        <v>1</v>
      </c>
    </row>
    <row r="335" spans="1:10" hidden="1" outlineLevel="1" x14ac:dyDescent="0.25">
      <c r="A335" s="13"/>
      <c r="B335" s="5">
        <v>42765</v>
      </c>
      <c r="C335" s="6">
        <v>354</v>
      </c>
      <c r="D335" s="2" t="s">
        <v>5</v>
      </c>
      <c r="E335" s="2" t="s">
        <v>473</v>
      </c>
      <c r="F335" s="2" t="s">
        <v>515</v>
      </c>
      <c r="G335" s="9">
        <v>0</v>
      </c>
      <c r="H335" s="23">
        <v>135689.66</v>
      </c>
      <c r="I335" s="23">
        <v>-2509998.9899999998</v>
      </c>
      <c r="J335" s="22">
        <v>1</v>
      </c>
    </row>
    <row r="336" spans="1:10" hidden="1" outlineLevel="1" x14ac:dyDescent="0.25">
      <c r="A336" s="13"/>
      <c r="B336" s="5">
        <v>42765</v>
      </c>
      <c r="C336" s="6">
        <v>358</v>
      </c>
      <c r="D336" s="2" t="s">
        <v>5</v>
      </c>
      <c r="E336" s="2" t="s">
        <v>518</v>
      </c>
      <c r="F336" s="2" t="s">
        <v>519</v>
      </c>
      <c r="G336" s="9">
        <v>0</v>
      </c>
      <c r="H336" s="23">
        <v>135689.66</v>
      </c>
      <c r="I336" s="23">
        <v>-2699567.96</v>
      </c>
      <c r="J336" s="22">
        <v>1</v>
      </c>
    </row>
    <row r="337" spans="1:10" hidden="1" outlineLevel="1" x14ac:dyDescent="0.25">
      <c r="A337" s="13"/>
      <c r="B337" s="5">
        <v>42766</v>
      </c>
      <c r="C337" s="6">
        <v>394</v>
      </c>
      <c r="D337" s="2" t="s">
        <v>5</v>
      </c>
      <c r="E337" s="2" t="s">
        <v>523</v>
      </c>
      <c r="F337" s="2" t="s">
        <v>524</v>
      </c>
      <c r="G337" s="9">
        <v>0</v>
      </c>
      <c r="H337" s="23">
        <v>135689.66</v>
      </c>
      <c r="I337" s="23">
        <v>-2858964.51</v>
      </c>
      <c r="J337" s="22">
        <v>1</v>
      </c>
    </row>
    <row r="338" spans="1:10" hidden="1" outlineLevel="1" x14ac:dyDescent="0.25">
      <c r="A338" s="13"/>
      <c r="B338" s="5">
        <v>42766</v>
      </c>
      <c r="C338" s="6">
        <v>401</v>
      </c>
      <c r="D338" s="2" t="s">
        <v>5</v>
      </c>
      <c r="E338" s="2" t="s">
        <v>527</v>
      </c>
      <c r="F338" s="2" t="s">
        <v>528</v>
      </c>
      <c r="G338" s="9">
        <v>0</v>
      </c>
      <c r="H338" s="23">
        <v>135689.66</v>
      </c>
      <c r="I338" s="23">
        <v>-3018361.06</v>
      </c>
      <c r="J338" s="22">
        <v>1</v>
      </c>
    </row>
    <row r="339" spans="1:10" hidden="1" outlineLevel="1" x14ac:dyDescent="0.25">
      <c r="A339" s="13"/>
      <c r="B339" s="5">
        <v>42738</v>
      </c>
      <c r="C339" s="6">
        <v>51</v>
      </c>
      <c r="D339" s="2" t="s">
        <v>5</v>
      </c>
      <c r="E339" s="2" t="s">
        <v>450</v>
      </c>
      <c r="F339" s="2" t="s">
        <v>451</v>
      </c>
      <c r="G339" s="9">
        <v>0</v>
      </c>
      <c r="H339" s="23">
        <v>138362.07</v>
      </c>
      <c r="I339" s="23">
        <v>-3177757.61</v>
      </c>
      <c r="J339" s="22">
        <v>1</v>
      </c>
    </row>
    <row r="340" spans="1:10" hidden="1" outlineLevel="1" x14ac:dyDescent="0.25">
      <c r="A340" s="13"/>
      <c r="B340" s="5">
        <v>42737</v>
      </c>
      <c r="C340" s="6">
        <v>15</v>
      </c>
      <c r="D340" s="2" t="s">
        <v>5</v>
      </c>
      <c r="E340" s="2" t="s">
        <v>433</v>
      </c>
      <c r="F340" s="2" t="s">
        <v>434</v>
      </c>
      <c r="G340" s="9">
        <v>0</v>
      </c>
      <c r="H340" s="23">
        <v>142672.41</v>
      </c>
      <c r="I340" s="23">
        <v>-3019223.13</v>
      </c>
      <c r="J340" s="22">
        <v>1</v>
      </c>
    </row>
    <row r="341" spans="1:10" hidden="1" outlineLevel="1" x14ac:dyDescent="0.25">
      <c r="A341" s="13"/>
      <c r="B341" s="5">
        <v>42738</v>
      </c>
      <c r="C341" s="6">
        <v>48</v>
      </c>
      <c r="D341" s="2" t="s">
        <v>5</v>
      </c>
      <c r="E341" s="2" t="s">
        <v>437</v>
      </c>
      <c r="F341" s="2" t="s">
        <v>449</v>
      </c>
      <c r="G341" s="9">
        <v>0</v>
      </c>
      <c r="H341" s="23">
        <v>142672.41</v>
      </c>
      <c r="I341" s="23">
        <v>-3177757.61</v>
      </c>
      <c r="J341" s="22">
        <v>1</v>
      </c>
    </row>
    <row r="342" spans="1:10" hidden="1" outlineLevel="1" x14ac:dyDescent="0.25">
      <c r="A342" s="13"/>
      <c r="B342" s="5">
        <v>42738</v>
      </c>
      <c r="C342" s="6">
        <v>54</v>
      </c>
      <c r="D342" s="2" t="s">
        <v>5</v>
      </c>
      <c r="E342" s="2" t="s">
        <v>452</v>
      </c>
      <c r="F342" s="2" t="s">
        <v>453</v>
      </c>
      <c r="G342" s="9">
        <v>0</v>
      </c>
      <c r="H342" s="23">
        <v>142672.41</v>
      </c>
      <c r="I342" s="23">
        <v>-3336292.09</v>
      </c>
      <c r="J342" s="22">
        <v>1</v>
      </c>
    </row>
    <row r="343" spans="1:10" hidden="1" outlineLevel="1" x14ac:dyDescent="0.25">
      <c r="A343" s="13"/>
      <c r="B343" s="5">
        <v>42738</v>
      </c>
      <c r="C343" s="6">
        <v>71</v>
      </c>
      <c r="D343" s="2" t="s">
        <v>5</v>
      </c>
      <c r="E343" s="2" t="s">
        <v>454</v>
      </c>
      <c r="F343" s="2" t="s">
        <v>455</v>
      </c>
      <c r="G343" s="9">
        <v>0</v>
      </c>
      <c r="H343" s="23">
        <v>142672.41</v>
      </c>
      <c r="I343" s="23">
        <v>-3455171.4</v>
      </c>
      <c r="J343" s="22">
        <v>1</v>
      </c>
    </row>
    <row r="344" spans="1:10" hidden="1" outlineLevel="1" x14ac:dyDescent="0.25">
      <c r="A344" s="13"/>
      <c r="B344" s="5">
        <v>42760</v>
      </c>
      <c r="C344" s="6">
        <v>18</v>
      </c>
      <c r="D344" s="2" t="s">
        <v>78</v>
      </c>
      <c r="E344" s="2" t="s">
        <v>433</v>
      </c>
      <c r="F344" s="2" t="s">
        <v>505</v>
      </c>
      <c r="G344" s="9">
        <v>0</v>
      </c>
      <c r="H344" s="23">
        <v>142672.41</v>
      </c>
      <c r="I344" s="23">
        <v>-3613705.88</v>
      </c>
      <c r="J344" s="22">
        <v>1</v>
      </c>
    </row>
    <row r="345" spans="1:10" hidden="1" outlineLevel="1" x14ac:dyDescent="0.25">
      <c r="A345" s="13"/>
      <c r="B345" s="51">
        <v>42745</v>
      </c>
      <c r="C345" s="52">
        <v>15</v>
      </c>
      <c r="D345" s="53" t="s">
        <v>82</v>
      </c>
      <c r="E345" s="53" t="s">
        <v>450</v>
      </c>
      <c r="F345" s="53" t="s">
        <v>571</v>
      </c>
      <c r="G345" s="18">
        <v>0</v>
      </c>
      <c r="H345" s="54">
        <v>-138362.07</v>
      </c>
      <c r="I345" s="23">
        <v>138362.07</v>
      </c>
      <c r="J345" s="22">
        <v>-1</v>
      </c>
    </row>
    <row r="346" spans="1:10" hidden="1" outlineLevel="1" x14ac:dyDescent="0.25">
      <c r="A346" s="13"/>
      <c r="B346" s="51">
        <v>42760</v>
      </c>
      <c r="C346" s="52">
        <v>62</v>
      </c>
      <c r="D346" s="53" t="s">
        <v>82</v>
      </c>
      <c r="E346" s="53" t="s">
        <v>433</v>
      </c>
      <c r="F346" s="53" t="s">
        <v>572</v>
      </c>
      <c r="G346" s="18">
        <v>0</v>
      </c>
      <c r="H346" s="54">
        <v>-142672.41</v>
      </c>
      <c r="I346" s="23">
        <v>281034.48</v>
      </c>
      <c r="J346" s="22">
        <v>-1</v>
      </c>
    </row>
    <row r="347" spans="1:10" hidden="1" outlineLevel="1" x14ac:dyDescent="0.25">
      <c r="A347" s="13"/>
      <c r="B347" s="5">
        <v>42738</v>
      </c>
      <c r="C347" s="6">
        <v>46</v>
      </c>
      <c r="D347" s="2" t="s">
        <v>5</v>
      </c>
      <c r="E347" s="2" t="s">
        <v>446</v>
      </c>
      <c r="F347" s="2" t="s">
        <v>448</v>
      </c>
      <c r="G347" s="9">
        <v>0</v>
      </c>
      <c r="H347" s="23">
        <v>146465.51999999999</v>
      </c>
      <c r="I347" s="23">
        <v>-3732585.19</v>
      </c>
      <c r="J347" s="22">
        <v>1</v>
      </c>
    </row>
    <row r="348" spans="1:10" hidden="1" outlineLevel="1" x14ac:dyDescent="0.25">
      <c r="A348" s="13"/>
      <c r="B348" s="5">
        <v>42747</v>
      </c>
      <c r="C348" s="6">
        <v>146</v>
      </c>
      <c r="D348" s="2" t="s">
        <v>5</v>
      </c>
      <c r="E348" s="2" t="s">
        <v>471</v>
      </c>
      <c r="F348" s="2" t="s">
        <v>472</v>
      </c>
      <c r="G348" s="9">
        <v>0</v>
      </c>
      <c r="H348" s="23">
        <v>158534.48000000001</v>
      </c>
      <c r="I348" s="23">
        <v>-3902671.4</v>
      </c>
      <c r="J348" s="22">
        <v>1</v>
      </c>
    </row>
    <row r="349" spans="1:10" hidden="1" outlineLevel="1" x14ac:dyDescent="0.25">
      <c r="A349" s="13"/>
      <c r="B349" s="5">
        <v>42754</v>
      </c>
      <c r="C349" s="6">
        <v>206</v>
      </c>
      <c r="D349" s="2" t="s">
        <v>5</v>
      </c>
      <c r="E349" s="2" t="s">
        <v>471</v>
      </c>
      <c r="F349" s="2" t="s">
        <v>490</v>
      </c>
      <c r="G349" s="9">
        <v>0</v>
      </c>
      <c r="H349" s="23">
        <v>158534.48000000001</v>
      </c>
      <c r="I349" s="23">
        <v>-4021550.71</v>
      </c>
      <c r="J349" s="22">
        <v>1</v>
      </c>
    </row>
    <row r="350" spans="1:10" hidden="1" outlineLevel="1" x14ac:dyDescent="0.25">
      <c r="A350" s="13"/>
      <c r="B350" s="5">
        <v>42755</v>
      </c>
      <c r="C350" s="6">
        <v>212</v>
      </c>
      <c r="D350" s="2" t="s">
        <v>5</v>
      </c>
      <c r="E350" s="2" t="s">
        <v>491</v>
      </c>
      <c r="F350" s="2" t="s">
        <v>492</v>
      </c>
      <c r="G350" s="9">
        <v>0</v>
      </c>
      <c r="H350" s="23">
        <v>158534.48000000001</v>
      </c>
      <c r="I350" s="23">
        <v>-4157240.37</v>
      </c>
      <c r="J350" s="22">
        <v>1</v>
      </c>
    </row>
    <row r="351" spans="1:10" hidden="1" outlineLevel="1" x14ac:dyDescent="0.25">
      <c r="A351" s="13"/>
      <c r="B351" s="5">
        <v>42756</v>
      </c>
      <c r="C351" s="6">
        <v>227</v>
      </c>
      <c r="D351" s="2" t="s">
        <v>5</v>
      </c>
      <c r="E351" s="2" t="s">
        <v>495</v>
      </c>
      <c r="F351" s="2" t="s">
        <v>496</v>
      </c>
      <c r="G351" s="9">
        <v>0</v>
      </c>
      <c r="H351" s="23">
        <v>158534.48000000001</v>
      </c>
      <c r="I351" s="23">
        <v>-4299912.78</v>
      </c>
      <c r="J351" s="22">
        <v>1</v>
      </c>
    </row>
    <row r="352" spans="1:10" hidden="1" outlineLevel="1" x14ac:dyDescent="0.25">
      <c r="A352" s="13"/>
      <c r="B352" s="5">
        <v>42752</v>
      </c>
      <c r="C352" s="6">
        <v>173</v>
      </c>
      <c r="D352" s="2" t="s">
        <v>5</v>
      </c>
      <c r="E352" s="2" t="s">
        <v>479</v>
      </c>
      <c r="F352" s="2" t="s">
        <v>480</v>
      </c>
      <c r="G352" s="9">
        <v>0</v>
      </c>
      <c r="H352" s="23">
        <v>159396.54999999999</v>
      </c>
      <c r="I352" s="23">
        <v>-4459309.33</v>
      </c>
      <c r="J352" s="22">
        <v>1</v>
      </c>
    </row>
    <row r="353" spans="1:10" hidden="1" outlineLevel="1" x14ac:dyDescent="0.25">
      <c r="A353" s="13"/>
      <c r="B353" s="5">
        <v>42752</v>
      </c>
      <c r="C353" s="6">
        <v>176</v>
      </c>
      <c r="D353" s="2" t="s">
        <v>5</v>
      </c>
      <c r="E353" s="2" t="s">
        <v>483</v>
      </c>
      <c r="F353" s="2" t="s">
        <v>484</v>
      </c>
      <c r="G353" s="9">
        <v>0</v>
      </c>
      <c r="H353" s="23">
        <v>159396.54999999999</v>
      </c>
      <c r="I353" s="23">
        <v>-4340430.0199999996</v>
      </c>
      <c r="J353" s="22">
        <v>1</v>
      </c>
    </row>
    <row r="354" spans="1:10" hidden="1" outlineLevel="1" x14ac:dyDescent="0.25">
      <c r="A354" s="13"/>
      <c r="B354" s="5">
        <v>42753</v>
      </c>
      <c r="C354" s="6">
        <v>184</v>
      </c>
      <c r="D354" s="2" t="s">
        <v>5</v>
      </c>
      <c r="E354" s="2" t="s">
        <v>485</v>
      </c>
      <c r="F354" s="2" t="s">
        <v>486</v>
      </c>
      <c r="G354" s="9">
        <v>0</v>
      </c>
      <c r="H354" s="23">
        <v>159396.54999999999</v>
      </c>
      <c r="I354" s="23">
        <v>-4459309.33</v>
      </c>
      <c r="J354" s="22">
        <v>1</v>
      </c>
    </row>
    <row r="355" spans="1:10" hidden="1" outlineLevel="1" x14ac:dyDescent="0.25">
      <c r="A355" s="13"/>
      <c r="B355" s="5">
        <v>42753</v>
      </c>
      <c r="C355" s="6">
        <v>188</v>
      </c>
      <c r="D355" s="2" t="s">
        <v>5</v>
      </c>
      <c r="E355" s="2" t="s">
        <v>487</v>
      </c>
      <c r="F355" s="2" t="s">
        <v>488</v>
      </c>
      <c r="G355" s="9">
        <v>0</v>
      </c>
      <c r="H355" s="23">
        <v>159396.54999999999</v>
      </c>
      <c r="I355" s="23">
        <v>-4261119.67</v>
      </c>
      <c r="J355" s="22">
        <v>1</v>
      </c>
    </row>
    <row r="356" spans="1:10" hidden="1" outlineLevel="1" x14ac:dyDescent="0.25">
      <c r="A356" s="13"/>
      <c r="B356" s="5">
        <v>42761</v>
      </c>
      <c r="C356" s="6">
        <v>295</v>
      </c>
      <c r="D356" s="2" t="s">
        <v>5</v>
      </c>
      <c r="E356" s="2" t="s">
        <v>506</v>
      </c>
      <c r="F356" s="2" t="s">
        <v>507</v>
      </c>
      <c r="G356" s="9">
        <v>0</v>
      </c>
      <c r="H356" s="23">
        <v>159396.54999999999</v>
      </c>
      <c r="I356" s="23">
        <v>-4459309.33</v>
      </c>
      <c r="J356" s="22">
        <v>1</v>
      </c>
    </row>
    <row r="357" spans="1:10" hidden="1" outlineLevel="1" x14ac:dyDescent="0.25">
      <c r="A357" s="13"/>
      <c r="B357" s="5">
        <v>42762</v>
      </c>
      <c r="C357" s="6">
        <v>327</v>
      </c>
      <c r="D357" s="2" t="s">
        <v>5</v>
      </c>
      <c r="E357" s="2" t="s">
        <v>512</v>
      </c>
      <c r="F357" s="2" t="s">
        <v>513</v>
      </c>
      <c r="G357" s="9">
        <v>0</v>
      </c>
      <c r="H357" s="23">
        <v>159396.54999999999</v>
      </c>
      <c r="I357" s="23">
        <v>-4618705.88</v>
      </c>
      <c r="J357" s="22">
        <v>1</v>
      </c>
    </row>
    <row r="358" spans="1:10" hidden="1" outlineLevel="1" x14ac:dyDescent="0.25">
      <c r="A358" s="13"/>
      <c r="B358" s="5">
        <v>42766</v>
      </c>
      <c r="C358" s="6">
        <v>392</v>
      </c>
      <c r="D358" s="2" t="s">
        <v>5</v>
      </c>
      <c r="E358" s="2" t="s">
        <v>521</v>
      </c>
      <c r="F358" s="2" t="s">
        <v>522</v>
      </c>
      <c r="G358" s="9">
        <v>0</v>
      </c>
      <c r="H358" s="23">
        <v>159396.54999999999</v>
      </c>
      <c r="I358" s="23">
        <v>-4483016.22</v>
      </c>
      <c r="J358" s="22">
        <v>1</v>
      </c>
    </row>
    <row r="359" spans="1:10" hidden="1" outlineLevel="1" x14ac:dyDescent="0.25">
      <c r="A359" s="13"/>
      <c r="B359" s="5">
        <v>42758</v>
      </c>
      <c r="C359" s="6">
        <v>241</v>
      </c>
      <c r="D359" s="2" t="s">
        <v>5</v>
      </c>
      <c r="E359" s="2" t="s">
        <v>499</v>
      </c>
      <c r="F359" s="2" t="s">
        <v>500</v>
      </c>
      <c r="G359" s="9">
        <v>0</v>
      </c>
      <c r="H359" s="23">
        <v>170086.21</v>
      </c>
      <c r="I359" s="23">
        <v>-4618705.88</v>
      </c>
      <c r="J359" s="22">
        <v>1</v>
      </c>
    </row>
    <row r="360" spans="1:10" hidden="1" outlineLevel="1" x14ac:dyDescent="0.25">
      <c r="A360" s="13"/>
      <c r="B360" s="5">
        <v>42738</v>
      </c>
      <c r="C360" s="6">
        <v>21</v>
      </c>
      <c r="D360" s="2" t="s">
        <v>5</v>
      </c>
      <c r="E360" s="2" t="s">
        <v>435</v>
      </c>
      <c r="F360" s="2" t="s">
        <v>436</v>
      </c>
      <c r="G360" s="9">
        <v>0</v>
      </c>
      <c r="H360" s="23">
        <v>184396.55</v>
      </c>
      <c r="I360" s="23">
        <v>-4737585.1900000004</v>
      </c>
      <c r="J360" s="22">
        <v>1</v>
      </c>
    </row>
    <row r="361" spans="1:10" hidden="1" outlineLevel="1" x14ac:dyDescent="0.25">
      <c r="A361" s="13"/>
      <c r="B361" s="5">
        <v>42745</v>
      </c>
      <c r="C361" s="6">
        <v>116</v>
      </c>
      <c r="D361" s="2" t="s">
        <v>5</v>
      </c>
      <c r="E361" s="2" t="s">
        <v>468</v>
      </c>
      <c r="F361" s="2" t="s">
        <v>469</v>
      </c>
      <c r="G361" s="9">
        <v>0</v>
      </c>
      <c r="H361" s="71">
        <v>189568.97</v>
      </c>
      <c r="I361" s="23">
        <v>-4873274.8499999996</v>
      </c>
      <c r="J361" s="22">
        <v>1</v>
      </c>
    </row>
    <row r="362" spans="1:10" hidden="1" outlineLevel="1" x14ac:dyDescent="0.25">
      <c r="A362" s="13"/>
      <c r="B362" s="5">
        <v>42752</v>
      </c>
      <c r="C362" s="6">
        <v>174</v>
      </c>
      <c r="D362" s="2" t="s">
        <v>5</v>
      </c>
      <c r="E362" s="2" t="s">
        <v>481</v>
      </c>
      <c r="F362" s="2" t="s">
        <v>482</v>
      </c>
      <c r="G362" s="9">
        <v>0</v>
      </c>
      <c r="H362" s="71">
        <v>189568.97</v>
      </c>
      <c r="I362" s="23">
        <v>-4737585.1900000004</v>
      </c>
      <c r="J362" s="22">
        <v>1</v>
      </c>
    </row>
    <row r="363" spans="1:10" hidden="1" outlineLevel="1" x14ac:dyDescent="0.25">
      <c r="A363" s="13"/>
      <c r="B363" s="5">
        <v>42766</v>
      </c>
      <c r="C363" s="6">
        <v>399</v>
      </c>
      <c r="D363" s="2" t="s">
        <v>5</v>
      </c>
      <c r="E363" s="2" t="s">
        <v>525</v>
      </c>
      <c r="F363" s="2" t="s">
        <v>526</v>
      </c>
      <c r="G363" s="9">
        <v>0</v>
      </c>
      <c r="H363" s="71">
        <v>189568.97</v>
      </c>
      <c r="I363" s="23">
        <v>-4896981.74</v>
      </c>
      <c r="J363" s="22">
        <v>1</v>
      </c>
    </row>
    <row r="364" spans="1:10" hidden="1" outlineLevel="1" x14ac:dyDescent="0.25">
      <c r="A364" s="13"/>
      <c r="B364" s="5">
        <v>42766</v>
      </c>
      <c r="C364" s="6">
        <v>405</v>
      </c>
      <c r="D364" s="2" t="s">
        <v>5</v>
      </c>
      <c r="E364" s="2" t="s">
        <v>529</v>
      </c>
      <c r="F364" s="2" t="s">
        <v>530</v>
      </c>
      <c r="G364" s="9">
        <v>0</v>
      </c>
      <c r="H364" s="71">
        <v>189568.97</v>
      </c>
      <c r="I364" s="23">
        <v>-5032671.4000000004</v>
      </c>
      <c r="J364" s="22">
        <v>1</v>
      </c>
    </row>
    <row r="365" spans="1:10" hidden="1" outlineLevel="1" x14ac:dyDescent="0.25">
      <c r="A365" s="13"/>
      <c r="B365" s="5">
        <v>42745</v>
      </c>
      <c r="C365" s="6">
        <v>120</v>
      </c>
      <c r="D365" s="2" t="s">
        <v>5</v>
      </c>
      <c r="E365" s="2" t="s">
        <v>435</v>
      </c>
      <c r="F365" s="2" t="s">
        <v>470</v>
      </c>
      <c r="G365" s="9">
        <v>0</v>
      </c>
      <c r="H365" s="23">
        <v>198189.66</v>
      </c>
      <c r="I365" s="23">
        <v>-5222240.37</v>
      </c>
      <c r="J365" s="22">
        <v>1</v>
      </c>
    </row>
    <row r="366" spans="1:10" hidden="1" outlineLevel="1" x14ac:dyDescent="0.25">
      <c r="A366" s="13"/>
      <c r="B366" s="5">
        <v>42751</v>
      </c>
      <c r="C366" s="6">
        <v>163</v>
      </c>
      <c r="D366" s="2" t="s">
        <v>5</v>
      </c>
      <c r="E366" s="2" t="s">
        <v>435</v>
      </c>
      <c r="F366" s="2" t="s">
        <v>478</v>
      </c>
      <c r="G366" s="9">
        <v>0</v>
      </c>
      <c r="H366" s="23">
        <v>198189.66</v>
      </c>
      <c r="I366" s="23">
        <v>-5357930.03</v>
      </c>
      <c r="J366" s="22">
        <v>1</v>
      </c>
    </row>
    <row r="367" spans="1:10" hidden="1" outlineLevel="1" x14ac:dyDescent="0.25">
      <c r="A367" s="13"/>
      <c r="B367" s="5">
        <v>42761</v>
      </c>
      <c r="C367" s="6">
        <v>307</v>
      </c>
      <c r="D367" s="2" t="s">
        <v>5</v>
      </c>
      <c r="E367" s="2" t="s">
        <v>435</v>
      </c>
      <c r="F367" s="2" t="s">
        <v>511</v>
      </c>
      <c r="G367" s="9">
        <v>0</v>
      </c>
      <c r="H367" s="23">
        <v>198189.66</v>
      </c>
      <c r="I367" s="23">
        <v>-5547499</v>
      </c>
      <c r="J367" s="22">
        <v>1</v>
      </c>
    </row>
    <row r="368" spans="1:10" collapsed="1" x14ac:dyDescent="0.25">
      <c r="A368" s="13"/>
      <c r="B368" s="5"/>
      <c r="C368" s="6"/>
      <c r="D368" s="2"/>
      <c r="E368" s="2"/>
      <c r="F368" s="2"/>
      <c r="G368" s="9"/>
      <c r="H368" s="24">
        <f>SUM(H301:H367)</f>
        <v>5266464.5199999986</v>
      </c>
      <c r="I368" s="24"/>
      <c r="J368" s="25">
        <f>SUM(J301:J367)</f>
        <v>35</v>
      </c>
    </row>
    <row r="369" spans="1:10" x14ac:dyDescent="0.25">
      <c r="A369" s="13"/>
      <c r="B369" s="5"/>
      <c r="C369" s="6"/>
      <c r="D369" s="2"/>
      <c r="E369" s="2"/>
      <c r="F369" s="2"/>
      <c r="G369" s="9"/>
      <c r="H369" s="23"/>
      <c r="I369" s="23"/>
      <c r="J369" s="22"/>
    </row>
    <row r="370" spans="1:10" x14ac:dyDescent="0.25">
      <c r="A370" s="11" t="s">
        <v>531</v>
      </c>
      <c r="B370" s="1"/>
      <c r="C370" s="1"/>
      <c r="D370" s="1"/>
      <c r="E370" s="1"/>
      <c r="F370" s="1"/>
      <c r="G370" s="8"/>
      <c r="H370" s="21"/>
      <c r="I370" s="21"/>
      <c r="J370" s="22"/>
    </row>
    <row r="371" spans="1:10" x14ac:dyDescent="0.25">
      <c r="A371" s="12" t="s">
        <v>2</v>
      </c>
      <c r="B371" s="11" t="s">
        <v>532</v>
      </c>
      <c r="C371" s="1"/>
      <c r="D371" s="1"/>
      <c r="E371" s="1"/>
      <c r="F371" s="1"/>
      <c r="G371" s="8"/>
      <c r="H371" s="21"/>
      <c r="I371" s="21"/>
      <c r="J371" s="22"/>
    </row>
    <row r="372" spans="1:10" hidden="1" outlineLevel="1" x14ac:dyDescent="0.25">
      <c r="A372" s="13"/>
      <c r="B372" s="5">
        <v>42759</v>
      </c>
      <c r="C372" s="6">
        <v>263</v>
      </c>
      <c r="D372" s="2" t="s">
        <v>5</v>
      </c>
      <c r="E372" s="2" t="s">
        <v>547</v>
      </c>
      <c r="F372" s="2" t="s">
        <v>555</v>
      </c>
      <c r="G372" s="9">
        <v>0</v>
      </c>
      <c r="H372" s="23">
        <v>-307230.86</v>
      </c>
      <c r="I372" s="23">
        <v>-285977.84000000003</v>
      </c>
      <c r="J372" s="22">
        <v>-1</v>
      </c>
    </row>
    <row r="373" spans="1:10" hidden="1" outlineLevel="1" x14ac:dyDescent="0.25">
      <c r="A373" s="13"/>
      <c r="B373" s="5">
        <v>42761</v>
      </c>
      <c r="C373" s="6">
        <v>301</v>
      </c>
      <c r="D373" s="2" t="s">
        <v>5</v>
      </c>
      <c r="E373" s="2" t="s">
        <v>559</v>
      </c>
      <c r="F373" s="2" t="s">
        <v>561</v>
      </c>
      <c r="G373" s="9">
        <v>0</v>
      </c>
      <c r="H373" s="23">
        <v>-307230.86</v>
      </c>
      <c r="I373" s="23">
        <v>-49805.100000000006</v>
      </c>
      <c r="J373" s="22">
        <v>-1</v>
      </c>
    </row>
    <row r="374" spans="1:10" hidden="1" outlineLevel="1" x14ac:dyDescent="0.25">
      <c r="A374" s="13"/>
      <c r="B374" s="5">
        <v>42738</v>
      </c>
      <c r="C374" s="6">
        <v>79</v>
      </c>
      <c r="D374" s="2" t="s">
        <v>5</v>
      </c>
      <c r="E374" s="2" t="s">
        <v>540</v>
      </c>
      <c r="F374" s="2" t="s">
        <v>541</v>
      </c>
      <c r="G374" s="9">
        <v>0</v>
      </c>
      <c r="H374" s="23">
        <v>-298481.76</v>
      </c>
      <c r="I374" s="23">
        <v>-285977.83999999997</v>
      </c>
      <c r="J374" s="22">
        <v>-1</v>
      </c>
    </row>
    <row r="375" spans="1:10" hidden="1" outlineLevel="1" x14ac:dyDescent="0.25">
      <c r="A375" s="13"/>
      <c r="B375" s="5">
        <v>42738</v>
      </c>
      <c r="C375" s="6">
        <v>63</v>
      </c>
      <c r="D375" s="2" t="s">
        <v>5</v>
      </c>
      <c r="E375" s="2" t="s">
        <v>533</v>
      </c>
      <c r="F375" s="2" t="s">
        <v>538</v>
      </c>
      <c r="G375" s="9">
        <v>0</v>
      </c>
      <c r="H375" s="23">
        <v>-285977.84000000003</v>
      </c>
      <c r="I375" s="23">
        <v>2.5611370801925659E-11</v>
      </c>
      <c r="J375" s="22">
        <v>-1</v>
      </c>
    </row>
    <row r="376" spans="1:10" hidden="1" outlineLevel="1" x14ac:dyDescent="0.25">
      <c r="A376" s="13"/>
      <c r="B376" s="5">
        <v>42760</v>
      </c>
      <c r="C376" s="6">
        <v>270</v>
      </c>
      <c r="D376" s="2" t="s">
        <v>5</v>
      </c>
      <c r="E376" s="2" t="s">
        <v>549</v>
      </c>
      <c r="F376" s="2" t="s">
        <v>557</v>
      </c>
      <c r="G376" s="9">
        <v>0</v>
      </c>
      <c r="H376" s="23">
        <v>-239416.18</v>
      </c>
      <c r="I376" s="23">
        <v>-289560.82</v>
      </c>
      <c r="J376" s="22">
        <v>-1</v>
      </c>
    </row>
    <row r="377" spans="1:10" hidden="1" outlineLevel="1" x14ac:dyDescent="0.25">
      <c r="A377" s="13"/>
      <c r="B377" s="5">
        <v>42738</v>
      </c>
      <c r="C377" s="6">
        <v>33</v>
      </c>
      <c r="D377" s="2" t="s">
        <v>5</v>
      </c>
      <c r="E377" s="2" t="s">
        <v>535</v>
      </c>
      <c r="F377" s="2" t="s">
        <v>536</v>
      </c>
      <c r="G377" s="9">
        <v>0</v>
      </c>
      <c r="H377" s="23">
        <v>-236172.74</v>
      </c>
      <c r="I377" s="23">
        <v>8920.9400000000096</v>
      </c>
      <c r="J377" s="22">
        <v>-1</v>
      </c>
    </row>
    <row r="378" spans="1:10" hidden="1" outlineLevel="1" x14ac:dyDescent="0.25">
      <c r="A378" s="13"/>
      <c r="B378" s="5">
        <v>42746</v>
      </c>
      <c r="C378" s="6">
        <v>123</v>
      </c>
      <c r="D378" s="2" t="s">
        <v>5</v>
      </c>
      <c r="E378" s="2" t="s">
        <v>535</v>
      </c>
      <c r="F378" s="2" t="s">
        <v>543</v>
      </c>
      <c r="G378" s="9">
        <v>0</v>
      </c>
      <c r="H378" s="23">
        <v>-236172.74</v>
      </c>
      <c r="I378" s="23">
        <v>-289560.82</v>
      </c>
      <c r="J378" s="22">
        <v>-1</v>
      </c>
    </row>
    <row r="379" spans="1:10" hidden="1" outlineLevel="1" x14ac:dyDescent="0.25">
      <c r="A379" s="13"/>
      <c r="B379" s="5">
        <v>42738</v>
      </c>
      <c r="C379" s="6">
        <v>34</v>
      </c>
      <c r="D379" s="2" t="s">
        <v>5</v>
      </c>
      <c r="E379" s="2" t="s">
        <v>535</v>
      </c>
      <c r="F379" s="2" t="s">
        <v>537</v>
      </c>
      <c r="G379" s="9">
        <v>0</v>
      </c>
      <c r="H379" s="23">
        <v>236172.74</v>
      </c>
      <c r="I379" s="23">
        <v>-53388.080000000009</v>
      </c>
      <c r="J379" s="22">
        <v>1</v>
      </c>
    </row>
    <row r="380" spans="1:10" hidden="1" outlineLevel="1" x14ac:dyDescent="0.25">
      <c r="A380" s="13"/>
      <c r="B380" s="5">
        <v>42746</v>
      </c>
      <c r="C380" s="6">
        <v>124</v>
      </c>
      <c r="D380" s="2" t="s">
        <v>5</v>
      </c>
      <c r="E380" s="2" t="s">
        <v>535</v>
      </c>
      <c r="F380" s="2" t="s">
        <v>544</v>
      </c>
      <c r="G380" s="9">
        <v>0</v>
      </c>
      <c r="H380" s="23">
        <v>239416.18</v>
      </c>
      <c r="I380" s="23">
        <v>-292804.26</v>
      </c>
      <c r="J380" s="22">
        <v>1</v>
      </c>
    </row>
    <row r="381" spans="1:10" hidden="1" outlineLevel="1" x14ac:dyDescent="0.25">
      <c r="A381" s="13"/>
      <c r="B381" s="5">
        <v>42758</v>
      </c>
      <c r="C381" s="6">
        <v>240</v>
      </c>
      <c r="D381" s="2" t="s">
        <v>5</v>
      </c>
      <c r="E381" s="2" t="s">
        <v>549</v>
      </c>
      <c r="F381" s="2" t="s">
        <v>550</v>
      </c>
      <c r="G381" s="9">
        <v>0</v>
      </c>
      <c r="H381" s="23">
        <v>239416.18</v>
      </c>
      <c r="I381" s="23">
        <v>-577991.65</v>
      </c>
      <c r="J381" s="22">
        <v>1</v>
      </c>
    </row>
    <row r="382" spans="1:10" hidden="1" outlineLevel="1" x14ac:dyDescent="0.25">
      <c r="A382" s="13"/>
      <c r="B382" s="5">
        <v>42759</v>
      </c>
      <c r="C382" s="6">
        <v>254</v>
      </c>
      <c r="D382" s="2" t="s">
        <v>5</v>
      </c>
      <c r="E382" s="2" t="s">
        <v>551</v>
      </c>
      <c r="F382" s="2" t="s">
        <v>552</v>
      </c>
      <c r="G382" s="9">
        <v>0</v>
      </c>
      <c r="H382" s="23">
        <v>239416.18</v>
      </c>
      <c r="I382" s="23">
        <v>-885222.51</v>
      </c>
      <c r="J382" s="22">
        <v>1</v>
      </c>
    </row>
    <row r="383" spans="1:10" hidden="1" outlineLevel="1" x14ac:dyDescent="0.25">
      <c r="A383" s="13"/>
      <c r="B383" s="5">
        <v>42759</v>
      </c>
      <c r="C383" s="6">
        <v>255</v>
      </c>
      <c r="D383" s="2" t="s">
        <v>5</v>
      </c>
      <c r="E383" s="2" t="s">
        <v>553</v>
      </c>
      <c r="F383" s="2" t="s">
        <v>554</v>
      </c>
      <c r="G383" s="9">
        <v>0</v>
      </c>
      <c r="H383" s="23">
        <v>239416.18</v>
      </c>
      <c r="I383" s="23">
        <v>-1124638.69</v>
      </c>
      <c r="J383" s="22">
        <v>1</v>
      </c>
    </row>
    <row r="384" spans="1:10" hidden="1" outlineLevel="1" x14ac:dyDescent="0.25">
      <c r="A384" s="13"/>
      <c r="B384" s="5">
        <v>42760</v>
      </c>
      <c r="C384" s="6">
        <v>273</v>
      </c>
      <c r="D384" s="2" t="s">
        <v>5</v>
      </c>
      <c r="E384" s="2" t="s">
        <v>549</v>
      </c>
      <c r="F384" s="2" t="s">
        <v>558</v>
      </c>
      <c r="G384" s="9">
        <v>0</v>
      </c>
      <c r="H384" s="23">
        <v>239416.18</v>
      </c>
      <c r="I384" s="23">
        <v>-1364054.8699999999</v>
      </c>
      <c r="J384" s="22">
        <v>1</v>
      </c>
    </row>
    <row r="385" spans="1:10" hidden="1" outlineLevel="1" x14ac:dyDescent="0.25">
      <c r="A385" s="13"/>
      <c r="B385" s="5">
        <v>42763</v>
      </c>
      <c r="C385" s="6">
        <v>343</v>
      </c>
      <c r="D385" s="2" t="s">
        <v>5</v>
      </c>
      <c r="E385" s="2" t="s">
        <v>565</v>
      </c>
      <c r="F385" s="2" t="s">
        <v>566</v>
      </c>
      <c r="G385" s="9">
        <v>0</v>
      </c>
      <c r="H385" s="23">
        <v>239416.18</v>
      </c>
      <c r="I385" s="23">
        <v>-1603471.05</v>
      </c>
      <c r="J385" s="22">
        <v>1</v>
      </c>
    </row>
    <row r="386" spans="1:10" hidden="1" outlineLevel="1" x14ac:dyDescent="0.25">
      <c r="A386" s="13"/>
      <c r="B386" s="5">
        <v>42746</v>
      </c>
      <c r="C386" s="6">
        <v>129</v>
      </c>
      <c r="D386" s="2" t="s">
        <v>5</v>
      </c>
      <c r="E386" s="2" t="s">
        <v>545</v>
      </c>
      <c r="F386" s="2" t="s">
        <v>546</v>
      </c>
      <c r="G386" s="9">
        <v>0</v>
      </c>
      <c r="H386" s="23">
        <v>285187.39</v>
      </c>
      <c r="I386" s="23">
        <v>-1296240.19</v>
      </c>
      <c r="J386" s="22">
        <v>1</v>
      </c>
    </row>
    <row r="387" spans="1:10" hidden="1" outlineLevel="1" x14ac:dyDescent="0.25">
      <c r="A387" s="13"/>
      <c r="B387" s="5">
        <v>42737</v>
      </c>
      <c r="C387" s="6">
        <v>4</v>
      </c>
      <c r="D387" s="2" t="s">
        <v>5</v>
      </c>
      <c r="E387" s="2" t="s">
        <v>533</v>
      </c>
      <c r="F387" s="2" t="s">
        <v>534</v>
      </c>
      <c r="G387" s="9">
        <v>0</v>
      </c>
      <c r="H387" s="23">
        <v>285977.84000000003</v>
      </c>
      <c r="I387" s="23">
        <v>-1603471.05</v>
      </c>
      <c r="J387" s="22">
        <v>1</v>
      </c>
    </row>
    <row r="388" spans="1:10" hidden="1" outlineLevel="1" x14ac:dyDescent="0.25">
      <c r="A388" s="13"/>
      <c r="B388" s="5">
        <v>42738</v>
      </c>
      <c r="C388" s="6">
        <v>64</v>
      </c>
      <c r="D388" s="2" t="s">
        <v>5</v>
      </c>
      <c r="E388" s="2" t="s">
        <v>533</v>
      </c>
      <c r="F388" s="2" t="s">
        <v>539</v>
      </c>
      <c r="G388" s="9">
        <v>0</v>
      </c>
      <c r="H388" s="23">
        <v>289560.82</v>
      </c>
      <c r="I388" s="23">
        <v>-1364054.87</v>
      </c>
      <c r="J388" s="22">
        <v>1</v>
      </c>
    </row>
    <row r="389" spans="1:10" hidden="1" outlineLevel="1" x14ac:dyDescent="0.25">
      <c r="A389" s="13"/>
      <c r="B389" s="5">
        <v>42738</v>
      </c>
      <c r="C389" s="6">
        <v>80</v>
      </c>
      <c r="D389" s="2" t="s">
        <v>5</v>
      </c>
      <c r="E389" s="2" t="s">
        <v>540</v>
      </c>
      <c r="F389" s="2" t="s">
        <v>542</v>
      </c>
      <c r="G389" s="9">
        <v>0</v>
      </c>
      <c r="H389" s="23">
        <v>298481.76</v>
      </c>
      <c r="I389" s="23">
        <v>-1603471.05</v>
      </c>
      <c r="J389" s="22">
        <v>1</v>
      </c>
    </row>
    <row r="390" spans="1:10" hidden="1" outlineLevel="1" x14ac:dyDescent="0.25">
      <c r="A390" s="13"/>
      <c r="B390" s="5">
        <v>42753</v>
      </c>
      <c r="C390" s="6">
        <v>185</v>
      </c>
      <c r="D390" s="2" t="s">
        <v>5</v>
      </c>
      <c r="E390" s="2" t="s">
        <v>547</v>
      </c>
      <c r="F390" s="2" t="s">
        <v>548</v>
      </c>
      <c r="G390" s="9">
        <v>0</v>
      </c>
      <c r="H390" s="23">
        <v>307230.86</v>
      </c>
      <c r="I390" s="23">
        <v>-1910701.91</v>
      </c>
      <c r="J390" s="22">
        <v>1</v>
      </c>
    </row>
    <row r="391" spans="1:10" hidden="1" outlineLevel="1" x14ac:dyDescent="0.25">
      <c r="A391" s="13"/>
      <c r="B391" s="5">
        <v>42759</v>
      </c>
      <c r="C391" s="6">
        <v>264</v>
      </c>
      <c r="D391" s="2" t="s">
        <v>5</v>
      </c>
      <c r="E391" s="2" t="s">
        <v>547</v>
      </c>
      <c r="F391" s="2" t="s">
        <v>556</v>
      </c>
      <c r="G391" s="9">
        <v>0</v>
      </c>
      <c r="H391" s="23">
        <v>307230.86</v>
      </c>
      <c r="I391" s="23">
        <v>-1603471.05</v>
      </c>
      <c r="J391" s="22">
        <v>1</v>
      </c>
    </row>
    <row r="392" spans="1:10" hidden="1" outlineLevel="1" x14ac:dyDescent="0.25">
      <c r="A392" s="13"/>
      <c r="B392" s="5">
        <v>42760</v>
      </c>
      <c r="C392" s="6">
        <v>290</v>
      </c>
      <c r="D392" s="2" t="s">
        <v>5</v>
      </c>
      <c r="E392" s="2" t="s">
        <v>559</v>
      </c>
      <c r="F392" s="2" t="s">
        <v>560</v>
      </c>
      <c r="G392" s="9">
        <v>0</v>
      </c>
      <c r="H392" s="23">
        <v>307230.86</v>
      </c>
      <c r="I392" s="23">
        <v>-1910701.91</v>
      </c>
      <c r="J392" s="22">
        <v>1</v>
      </c>
    </row>
    <row r="393" spans="1:10" hidden="1" outlineLevel="1" x14ac:dyDescent="0.25">
      <c r="A393" s="13"/>
      <c r="B393" s="5">
        <v>42761</v>
      </c>
      <c r="C393" s="6">
        <v>302</v>
      </c>
      <c r="D393" s="2" t="s">
        <v>5</v>
      </c>
      <c r="E393" s="2" t="s">
        <v>559</v>
      </c>
      <c r="F393" s="2" t="s">
        <v>562</v>
      </c>
      <c r="G393" s="9">
        <v>0</v>
      </c>
      <c r="H393" s="23">
        <v>307230.86</v>
      </c>
      <c r="I393" s="23">
        <v>-2217932.77</v>
      </c>
      <c r="J393" s="22">
        <v>1</v>
      </c>
    </row>
    <row r="394" spans="1:10" hidden="1" outlineLevel="1" x14ac:dyDescent="0.25">
      <c r="A394" s="13"/>
      <c r="B394" s="5">
        <v>42762</v>
      </c>
      <c r="C394" s="6">
        <v>326</v>
      </c>
      <c r="D394" s="2" t="s">
        <v>5</v>
      </c>
      <c r="E394" s="2" t="s">
        <v>563</v>
      </c>
      <c r="F394" s="2" t="s">
        <v>564</v>
      </c>
      <c r="G394" s="9">
        <v>0</v>
      </c>
      <c r="H394" s="23">
        <v>307230.86</v>
      </c>
      <c r="I394" s="23">
        <v>-2457348.9500000002</v>
      </c>
      <c r="J394" s="22">
        <v>1</v>
      </c>
    </row>
    <row r="395" spans="1:10" hidden="1" outlineLevel="1" x14ac:dyDescent="0.25">
      <c r="A395" s="13"/>
      <c r="B395" s="5">
        <v>42766</v>
      </c>
      <c r="C395" s="6">
        <v>387</v>
      </c>
      <c r="D395" s="2" t="s">
        <v>5</v>
      </c>
      <c r="E395" s="2" t="s">
        <v>567</v>
      </c>
      <c r="F395" s="2" t="s">
        <v>568</v>
      </c>
      <c r="G395" s="9">
        <v>0</v>
      </c>
      <c r="H395" s="23">
        <v>307230.86</v>
      </c>
      <c r="I395" s="23">
        <v>-2764579.81</v>
      </c>
      <c r="J395" s="22">
        <v>1</v>
      </c>
    </row>
    <row r="396" spans="1:10" hidden="1" outlineLevel="1" x14ac:dyDescent="0.25">
      <c r="A396" s="13"/>
      <c r="B396" s="5">
        <v>42766</v>
      </c>
      <c r="C396" s="6">
        <v>400</v>
      </c>
      <c r="D396" s="2" t="s">
        <v>5</v>
      </c>
      <c r="E396" s="2" t="s">
        <v>569</v>
      </c>
      <c r="F396" s="2" t="s">
        <v>570</v>
      </c>
      <c r="G396" s="9">
        <v>0</v>
      </c>
      <c r="H396" s="23">
        <v>307230.86</v>
      </c>
      <c r="I396" s="23">
        <v>-3071810.67</v>
      </c>
      <c r="J396" s="22">
        <v>1</v>
      </c>
    </row>
    <row r="397" spans="1:10" collapsed="1" x14ac:dyDescent="0.25">
      <c r="A397" s="13"/>
      <c r="B397" s="5"/>
      <c r="C397" s="6"/>
      <c r="D397" s="2"/>
      <c r="E397" s="2"/>
      <c r="F397" s="2"/>
      <c r="G397" s="9"/>
      <c r="H397" s="24">
        <f>SUM(H372:H396)</f>
        <v>3071810.669999999</v>
      </c>
      <c r="I397" s="24"/>
      <c r="J397" s="25">
        <f>SUM(J372:J396)</f>
        <v>11</v>
      </c>
    </row>
    <row r="398" spans="1:10" x14ac:dyDescent="0.25">
      <c r="A398" s="13"/>
      <c r="B398" s="5"/>
      <c r="C398" s="6"/>
      <c r="D398" s="2"/>
      <c r="E398" s="2"/>
      <c r="F398" s="2"/>
      <c r="G398" s="9"/>
      <c r="H398" s="23"/>
      <c r="I398" s="23"/>
      <c r="J398" s="22"/>
    </row>
    <row r="399" spans="1:10" x14ac:dyDescent="0.25">
      <c r="A399" s="13"/>
      <c r="B399" s="5"/>
      <c r="C399" s="6"/>
      <c r="D399" s="2"/>
      <c r="E399" s="2"/>
      <c r="F399" s="2"/>
      <c r="G399" s="9"/>
      <c r="H399" s="24"/>
      <c r="I399" s="24"/>
      <c r="J399" s="25"/>
    </row>
    <row r="400" spans="1:10" x14ac:dyDescent="0.25">
      <c r="A400" s="13"/>
      <c r="B400" s="5"/>
      <c r="C400" s="6"/>
      <c r="D400" s="2"/>
      <c r="E400" s="2"/>
      <c r="F400" s="2"/>
      <c r="G400" s="9"/>
      <c r="H400" s="9"/>
      <c r="I400" s="9"/>
      <c r="J400" s="4"/>
    </row>
    <row r="401" spans="1:10" x14ac:dyDescent="0.25">
      <c r="A401" s="13"/>
      <c r="B401" s="5"/>
      <c r="C401" s="6"/>
      <c r="D401" s="2"/>
      <c r="E401" s="2"/>
      <c r="F401" s="2"/>
      <c r="G401" s="9"/>
      <c r="H401" s="9"/>
      <c r="I401" s="9"/>
      <c r="J401" s="4"/>
    </row>
    <row r="402" spans="1:10" x14ac:dyDescent="0.25">
      <c r="A402" s="13"/>
      <c r="B402" s="133" t="s">
        <v>1061</v>
      </c>
      <c r="C402" s="134"/>
      <c r="D402" s="134"/>
      <c r="E402" s="134"/>
      <c r="F402" s="135"/>
      <c r="G402" s="20"/>
      <c r="H402" s="20">
        <f>+H11+H17+H28+H33+H39+H52+H65+H80+H95+H224+H297+H368+H397+H399</f>
        <v>31767072.68</v>
      </c>
      <c r="I402" s="20"/>
      <c r="J402" s="28">
        <f>+J11+J17+J28+J33+J39+J52+J65+J80+J95+J224+J297+J368+J397+J399</f>
        <v>166</v>
      </c>
    </row>
    <row r="403" spans="1:10" x14ac:dyDescent="0.25">
      <c r="A403" s="13"/>
      <c r="B403" s="5"/>
      <c r="C403" s="6"/>
      <c r="D403" s="2"/>
      <c r="E403" s="2"/>
      <c r="F403" s="2"/>
      <c r="G403" s="9"/>
      <c r="H403" s="9"/>
      <c r="I403" s="9"/>
      <c r="J403" s="4"/>
    </row>
    <row r="404" spans="1:10" x14ac:dyDescent="0.25">
      <c r="A404" s="13"/>
      <c r="B404" s="5"/>
      <c r="C404" s="6"/>
      <c r="D404" s="2"/>
      <c r="E404" s="2"/>
      <c r="F404" s="2"/>
      <c r="G404" s="9"/>
      <c r="H404" s="9"/>
      <c r="I404" s="9"/>
      <c r="J404" s="4"/>
    </row>
    <row r="405" spans="1:10" x14ac:dyDescent="0.25">
      <c r="A405" s="11" t="s">
        <v>573</v>
      </c>
      <c r="B405" s="1"/>
      <c r="C405" s="1"/>
      <c r="D405" s="1"/>
      <c r="E405" s="1"/>
      <c r="F405" s="1"/>
      <c r="G405" s="8"/>
      <c r="H405" s="8"/>
      <c r="I405" s="8"/>
      <c r="J405" s="4"/>
    </row>
    <row r="406" spans="1:10" x14ac:dyDescent="0.25">
      <c r="A406" s="12" t="s">
        <v>2</v>
      </c>
      <c r="B406" s="11" t="s">
        <v>21</v>
      </c>
      <c r="C406" s="1"/>
      <c r="D406" s="1"/>
      <c r="E406" s="1"/>
      <c r="F406" s="1"/>
      <c r="G406" s="8"/>
      <c r="H406" s="8"/>
      <c r="I406" s="8"/>
      <c r="J406" s="4"/>
    </row>
    <row r="407" spans="1:10" outlineLevel="1" x14ac:dyDescent="0.25">
      <c r="A407" s="13"/>
      <c r="B407" s="5">
        <v>42754</v>
      </c>
      <c r="C407" s="6">
        <v>202</v>
      </c>
      <c r="D407" s="2" t="s">
        <v>5</v>
      </c>
      <c r="E407" s="2" t="s">
        <v>574</v>
      </c>
      <c r="F407" s="2" t="s">
        <v>575</v>
      </c>
      <c r="G407" s="9">
        <v>0</v>
      </c>
      <c r="H407" s="9">
        <v>187167.67</v>
      </c>
      <c r="I407" s="9">
        <v>-187167.67</v>
      </c>
      <c r="J407" s="4"/>
    </row>
    <row r="408" spans="1:10" outlineLevel="1" x14ac:dyDescent="0.25">
      <c r="A408" s="13"/>
      <c r="B408" s="5">
        <v>42766</v>
      </c>
      <c r="C408" s="6">
        <v>388</v>
      </c>
      <c r="D408" s="2" t="s">
        <v>5</v>
      </c>
      <c r="E408" s="2" t="s">
        <v>576</v>
      </c>
      <c r="F408" s="2" t="s">
        <v>577</v>
      </c>
      <c r="G408" s="9">
        <v>0</v>
      </c>
      <c r="H408" s="9">
        <v>175307.03</v>
      </c>
      <c r="I408" s="9">
        <v>-362474.7</v>
      </c>
      <c r="J408" s="4"/>
    </row>
    <row r="409" spans="1:10" x14ac:dyDescent="0.25">
      <c r="A409" s="13"/>
      <c r="B409" s="5"/>
      <c r="C409" s="6"/>
      <c r="D409" s="2"/>
      <c r="E409" s="2"/>
      <c r="F409" s="2"/>
      <c r="G409" s="9"/>
      <c r="H409" s="16">
        <f>SUM(H407:H408)</f>
        <v>362474.7</v>
      </c>
      <c r="I409" s="16"/>
      <c r="J409" s="12">
        <v>2</v>
      </c>
    </row>
    <row r="410" spans="1:10" x14ac:dyDescent="0.25">
      <c r="A410" s="13"/>
      <c r="B410" s="5"/>
      <c r="C410" s="6"/>
      <c r="D410" s="2"/>
      <c r="E410" s="2"/>
      <c r="F410" s="2"/>
      <c r="G410" s="9"/>
      <c r="H410" s="16"/>
      <c r="I410" s="16"/>
      <c r="J410" s="12"/>
    </row>
    <row r="411" spans="1:10" x14ac:dyDescent="0.25">
      <c r="A411" s="11" t="s">
        <v>578</v>
      </c>
      <c r="B411" s="1"/>
      <c r="C411" s="1"/>
      <c r="D411" s="1"/>
      <c r="E411" s="1"/>
      <c r="F411" s="1"/>
      <c r="G411" s="8"/>
      <c r="H411" s="26"/>
      <c r="I411" s="26"/>
      <c r="J411" s="12"/>
    </row>
    <row r="412" spans="1:10" x14ac:dyDescent="0.25">
      <c r="A412" s="12" t="s">
        <v>2</v>
      </c>
      <c r="B412" s="11" t="s">
        <v>39</v>
      </c>
      <c r="C412" s="1"/>
      <c r="D412" s="1"/>
      <c r="E412" s="1"/>
      <c r="F412" s="1"/>
      <c r="G412" s="8"/>
      <c r="H412" s="26"/>
      <c r="I412" s="26"/>
      <c r="J412" s="12"/>
    </row>
    <row r="413" spans="1:10" hidden="1" outlineLevel="1" x14ac:dyDescent="0.25">
      <c r="A413" s="13"/>
      <c r="B413" s="5">
        <v>42763</v>
      </c>
      <c r="C413" s="6">
        <v>333</v>
      </c>
      <c r="D413" s="2" t="s">
        <v>5</v>
      </c>
      <c r="E413" s="2" t="s">
        <v>579</v>
      </c>
      <c r="F413" s="2" t="s">
        <v>580</v>
      </c>
      <c r="G413" s="9">
        <v>0</v>
      </c>
      <c r="H413" s="16">
        <v>362392.6</v>
      </c>
      <c r="I413" s="16">
        <v>-362392.6</v>
      </c>
      <c r="J413" s="12"/>
    </row>
    <row r="414" spans="1:10" collapsed="1" x14ac:dyDescent="0.25">
      <c r="A414" s="13"/>
      <c r="B414" s="5"/>
      <c r="C414" s="6"/>
      <c r="D414" s="2"/>
      <c r="E414" s="2"/>
      <c r="F414" s="2"/>
      <c r="G414" s="9"/>
      <c r="H414" s="16">
        <f>SUM(H413)</f>
        <v>362392.6</v>
      </c>
      <c r="I414" s="16"/>
      <c r="J414" s="12">
        <v>1</v>
      </c>
    </row>
    <row r="415" spans="1:10" x14ac:dyDescent="0.25">
      <c r="A415" s="13"/>
      <c r="B415" s="5"/>
      <c r="C415" s="6"/>
      <c r="D415" s="2"/>
      <c r="E415" s="2"/>
      <c r="F415" s="2"/>
      <c r="G415" s="9"/>
      <c r="H415" s="16"/>
      <c r="I415" s="16"/>
      <c r="J415" s="12"/>
    </row>
    <row r="416" spans="1:10" x14ac:dyDescent="0.25">
      <c r="A416" s="11" t="s">
        <v>581</v>
      </c>
      <c r="B416" s="1"/>
      <c r="C416" s="1"/>
      <c r="D416" s="1"/>
      <c r="E416" s="1"/>
      <c r="F416" s="1"/>
      <c r="G416" s="8"/>
      <c r="H416" s="26"/>
      <c r="I416" s="26"/>
      <c r="J416" s="12"/>
    </row>
    <row r="417" spans="1:10" x14ac:dyDescent="0.25">
      <c r="A417" s="12" t="s">
        <v>2</v>
      </c>
      <c r="B417" s="11" t="s">
        <v>57</v>
      </c>
      <c r="C417" s="1"/>
      <c r="D417" s="1"/>
      <c r="E417" s="1"/>
      <c r="F417" s="1"/>
      <c r="G417" s="8"/>
      <c r="H417" s="26"/>
      <c r="I417" s="26"/>
      <c r="J417" s="12"/>
    </row>
    <row r="418" spans="1:10" hidden="1" outlineLevel="1" x14ac:dyDescent="0.25">
      <c r="A418" s="13"/>
      <c r="B418" s="5">
        <v>42739</v>
      </c>
      <c r="C418" s="6">
        <v>99</v>
      </c>
      <c r="D418" s="2" t="s">
        <v>5</v>
      </c>
      <c r="E418" s="2" t="s">
        <v>582</v>
      </c>
      <c r="F418" s="2" t="s">
        <v>583</v>
      </c>
      <c r="G418" s="9">
        <v>0</v>
      </c>
      <c r="H418" s="16">
        <v>729864.54</v>
      </c>
      <c r="I418" s="16">
        <v>-729864.54</v>
      </c>
      <c r="J418" s="12"/>
    </row>
    <row r="419" spans="1:10" hidden="1" outlineLevel="1" x14ac:dyDescent="0.25">
      <c r="A419" s="13"/>
      <c r="B419" s="5">
        <v>42760</v>
      </c>
      <c r="C419" s="6">
        <v>271</v>
      </c>
      <c r="D419" s="2" t="s">
        <v>5</v>
      </c>
      <c r="E419" s="2" t="s">
        <v>584</v>
      </c>
      <c r="F419" s="2" t="s">
        <v>585</v>
      </c>
      <c r="G419" s="9">
        <v>0</v>
      </c>
      <c r="H419" s="16">
        <v>737176.77</v>
      </c>
      <c r="I419" s="16">
        <v>-1467041.31</v>
      </c>
      <c r="J419" s="12"/>
    </row>
    <row r="420" spans="1:10" hidden="1" outlineLevel="1" x14ac:dyDescent="0.25">
      <c r="A420" s="13"/>
      <c r="B420" s="5">
        <v>42762</v>
      </c>
      <c r="C420" s="6">
        <v>323</v>
      </c>
      <c r="D420" s="2" t="s">
        <v>5</v>
      </c>
      <c r="E420" s="2" t="s">
        <v>584</v>
      </c>
      <c r="F420" s="2" t="s">
        <v>586</v>
      </c>
      <c r="G420" s="9">
        <v>0</v>
      </c>
      <c r="H420" s="16">
        <v>-737176.77</v>
      </c>
      <c r="I420" s="16">
        <v>-729864.54</v>
      </c>
      <c r="J420" s="12"/>
    </row>
    <row r="421" spans="1:10" collapsed="1" x14ac:dyDescent="0.25">
      <c r="A421" s="13"/>
      <c r="B421" s="5"/>
      <c r="C421" s="6"/>
      <c r="D421" s="2"/>
      <c r="E421" s="2"/>
      <c r="F421" s="2"/>
      <c r="G421" s="9"/>
      <c r="H421" s="16">
        <f>SUM(H418:H420)</f>
        <v>729864.54</v>
      </c>
      <c r="I421" s="16"/>
      <c r="J421" s="12">
        <v>1</v>
      </c>
    </row>
    <row r="422" spans="1:10" x14ac:dyDescent="0.25">
      <c r="A422" s="13"/>
      <c r="B422" s="5"/>
      <c r="C422" s="6"/>
      <c r="D422" s="2"/>
      <c r="E422" s="2"/>
      <c r="F422" s="2"/>
      <c r="G422" s="9"/>
      <c r="H422" s="16"/>
      <c r="I422" s="16"/>
      <c r="J422" s="12"/>
    </row>
    <row r="423" spans="1:10" x14ac:dyDescent="0.25">
      <c r="A423" s="11" t="s">
        <v>587</v>
      </c>
      <c r="B423" s="1"/>
      <c r="C423" s="1"/>
      <c r="D423" s="1"/>
      <c r="E423" s="1"/>
      <c r="F423" s="1"/>
      <c r="G423" s="8"/>
      <c r="H423" s="26"/>
      <c r="I423" s="26"/>
      <c r="J423" s="12"/>
    </row>
    <row r="424" spans="1:10" x14ac:dyDescent="0.25">
      <c r="A424" s="12" t="s">
        <v>2</v>
      </c>
      <c r="B424" s="11" t="s">
        <v>91</v>
      </c>
      <c r="C424" s="1"/>
      <c r="D424" s="1"/>
      <c r="E424" s="1"/>
      <c r="F424" s="1"/>
      <c r="G424" s="8"/>
      <c r="H424" s="26"/>
      <c r="I424" s="26"/>
      <c r="J424" s="12"/>
    </row>
    <row r="425" spans="1:10" hidden="1" outlineLevel="1" x14ac:dyDescent="0.25">
      <c r="A425" s="13"/>
      <c r="B425" s="5">
        <v>42739</v>
      </c>
      <c r="C425" s="6">
        <v>93</v>
      </c>
      <c r="D425" s="2" t="s">
        <v>5</v>
      </c>
      <c r="E425" s="2" t="s">
        <v>588</v>
      </c>
      <c r="F425" s="2" t="s">
        <v>589</v>
      </c>
      <c r="G425" s="9">
        <v>0</v>
      </c>
      <c r="H425" s="16">
        <v>346241.04</v>
      </c>
      <c r="I425" s="16">
        <v>-346241.04</v>
      </c>
      <c r="J425" s="12"/>
    </row>
    <row r="426" spans="1:10" hidden="1" outlineLevel="1" x14ac:dyDescent="0.25">
      <c r="A426" s="13"/>
      <c r="B426" s="5">
        <v>42746</v>
      </c>
      <c r="C426" s="6">
        <v>122</v>
      </c>
      <c r="D426" s="2" t="s">
        <v>5</v>
      </c>
      <c r="E426" s="2" t="s">
        <v>590</v>
      </c>
      <c r="F426" s="2" t="s">
        <v>591</v>
      </c>
      <c r="G426" s="9">
        <v>0</v>
      </c>
      <c r="H426" s="16">
        <v>314612.65000000002</v>
      </c>
      <c r="I426" s="16">
        <v>-660853.69000000006</v>
      </c>
      <c r="J426" s="12"/>
    </row>
    <row r="427" spans="1:10" hidden="1" outlineLevel="1" x14ac:dyDescent="0.25">
      <c r="A427" s="13"/>
      <c r="B427" s="5">
        <v>42760</v>
      </c>
      <c r="C427" s="6">
        <v>275</v>
      </c>
      <c r="D427" s="2" t="s">
        <v>5</v>
      </c>
      <c r="E427" s="2" t="s">
        <v>592</v>
      </c>
      <c r="F427" s="2" t="s">
        <v>593</v>
      </c>
      <c r="G427" s="9">
        <v>0</v>
      </c>
      <c r="H427" s="16">
        <v>362920.21</v>
      </c>
      <c r="I427" s="16">
        <v>-1023773.9</v>
      </c>
      <c r="J427" s="12"/>
    </row>
    <row r="428" spans="1:10" hidden="1" outlineLevel="1" x14ac:dyDescent="0.25">
      <c r="A428" s="13"/>
      <c r="B428" s="5">
        <v>42763</v>
      </c>
      <c r="C428" s="6">
        <v>340</v>
      </c>
      <c r="D428" s="2" t="s">
        <v>5</v>
      </c>
      <c r="E428" s="2" t="s">
        <v>594</v>
      </c>
      <c r="F428" s="2" t="s">
        <v>595</v>
      </c>
      <c r="G428" s="9">
        <v>0</v>
      </c>
      <c r="H428" s="16">
        <v>346241.04</v>
      </c>
      <c r="I428" s="16">
        <v>-1370014.94</v>
      </c>
      <c r="J428" s="12"/>
    </row>
    <row r="429" spans="1:10" hidden="1" outlineLevel="1" x14ac:dyDescent="0.25">
      <c r="A429" s="13"/>
      <c r="B429" s="5">
        <v>42766</v>
      </c>
      <c r="C429" s="6">
        <v>376</v>
      </c>
      <c r="D429" s="2" t="s">
        <v>5</v>
      </c>
      <c r="E429" s="2" t="s">
        <v>596</v>
      </c>
      <c r="F429" s="2" t="s">
        <v>597</v>
      </c>
      <c r="G429" s="9">
        <v>0</v>
      </c>
      <c r="H429" s="16">
        <v>290476.28999999998</v>
      </c>
      <c r="I429" s="16">
        <v>-1660491.23</v>
      </c>
      <c r="J429" s="12"/>
    </row>
    <row r="430" spans="1:10" collapsed="1" x14ac:dyDescent="0.25">
      <c r="A430" s="13"/>
      <c r="B430" s="5"/>
      <c r="C430" s="6"/>
      <c r="D430" s="2"/>
      <c r="E430" s="2"/>
      <c r="F430" s="2"/>
      <c r="G430" s="9"/>
      <c r="H430" s="16">
        <f>SUM(H425:H429)</f>
        <v>1660491.23</v>
      </c>
      <c r="I430" s="16"/>
      <c r="J430" s="12">
        <v>5</v>
      </c>
    </row>
    <row r="431" spans="1:10" x14ac:dyDescent="0.25">
      <c r="A431" s="13"/>
      <c r="B431" s="5"/>
      <c r="C431" s="6"/>
      <c r="D431" s="2"/>
      <c r="E431" s="2"/>
      <c r="F431" s="2"/>
      <c r="G431" s="9"/>
      <c r="H431" s="16"/>
      <c r="I431" s="16"/>
      <c r="J431" s="12"/>
    </row>
    <row r="432" spans="1:10" x14ac:dyDescent="0.25">
      <c r="A432" s="11" t="s">
        <v>598</v>
      </c>
      <c r="B432" s="1"/>
      <c r="C432" s="1"/>
      <c r="D432" s="1"/>
      <c r="E432" s="1"/>
      <c r="F432" s="1"/>
      <c r="G432" s="8"/>
      <c r="H432" s="26"/>
      <c r="I432" s="26"/>
      <c r="J432" s="12"/>
    </row>
    <row r="433" spans="1:10" x14ac:dyDescent="0.25">
      <c r="A433" s="12" t="s">
        <v>2</v>
      </c>
      <c r="B433" s="11" t="s">
        <v>108</v>
      </c>
      <c r="C433" s="1"/>
      <c r="D433" s="1"/>
      <c r="E433" s="1"/>
      <c r="F433" s="1"/>
      <c r="G433" s="8"/>
      <c r="H433" s="26"/>
      <c r="I433" s="26"/>
      <c r="J433" s="12"/>
    </row>
    <row r="434" spans="1:10" hidden="1" outlineLevel="1" x14ac:dyDescent="0.25">
      <c r="A434" s="13"/>
      <c r="B434" s="5">
        <v>42747</v>
      </c>
      <c r="C434" s="6">
        <v>142</v>
      </c>
      <c r="D434" s="2" t="s">
        <v>5</v>
      </c>
      <c r="E434" s="2" t="s">
        <v>109</v>
      </c>
      <c r="F434" s="2" t="s">
        <v>599</v>
      </c>
      <c r="G434" s="9">
        <v>0</v>
      </c>
      <c r="H434" s="16">
        <v>150004.28</v>
      </c>
      <c r="I434" s="16">
        <v>-150004.28</v>
      </c>
      <c r="J434" s="12"/>
    </row>
    <row r="435" spans="1:10" hidden="1" outlineLevel="1" x14ac:dyDescent="0.25">
      <c r="A435" s="13"/>
      <c r="B435" s="5">
        <v>42752</v>
      </c>
      <c r="C435" s="6">
        <v>170</v>
      </c>
      <c r="D435" s="2" t="s">
        <v>5</v>
      </c>
      <c r="E435" s="2" t="s">
        <v>600</v>
      </c>
      <c r="F435" s="2" t="s">
        <v>601</v>
      </c>
      <c r="G435" s="9">
        <v>0</v>
      </c>
      <c r="H435" s="16">
        <v>149134.51</v>
      </c>
      <c r="I435" s="16">
        <v>-299138.79000000004</v>
      </c>
      <c r="J435" s="12"/>
    </row>
    <row r="436" spans="1:10" hidden="1" outlineLevel="1" x14ac:dyDescent="0.25">
      <c r="A436" s="13"/>
      <c r="B436" s="5">
        <v>42752</v>
      </c>
      <c r="C436" s="6">
        <v>171</v>
      </c>
      <c r="D436" s="2" t="s">
        <v>5</v>
      </c>
      <c r="E436" s="2" t="s">
        <v>602</v>
      </c>
      <c r="F436" s="2" t="s">
        <v>603</v>
      </c>
      <c r="G436" s="9">
        <v>0</v>
      </c>
      <c r="H436" s="16">
        <v>175702.37</v>
      </c>
      <c r="I436" s="16">
        <v>-474841.16</v>
      </c>
      <c r="J436" s="12"/>
    </row>
    <row r="437" spans="1:10" hidden="1" outlineLevel="1" x14ac:dyDescent="0.25">
      <c r="A437" s="13"/>
      <c r="B437" s="5">
        <v>42756</v>
      </c>
      <c r="C437" s="6">
        <v>220</v>
      </c>
      <c r="D437" s="2" t="s">
        <v>5</v>
      </c>
      <c r="E437" s="2" t="s">
        <v>604</v>
      </c>
      <c r="F437" s="2" t="s">
        <v>605</v>
      </c>
      <c r="G437" s="9">
        <v>0</v>
      </c>
      <c r="H437" s="16">
        <v>150004.28</v>
      </c>
      <c r="I437" s="16">
        <v>-624845.43999999994</v>
      </c>
      <c r="J437" s="12"/>
    </row>
    <row r="438" spans="1:10" hidden="1" outlineLevel="1" x14ac:dyDescent="0.25">
      <c r="A438" s="13"/>
      <c r="B438" s="5">
        <v>42756</v>
      </c>
      <c r="C438" s="6">
        <v>225</v>
      </c>
      <c r="D438" s="2" t="s">
        <v>5</v>
      </c>
      <c r="E438" s="2" t="s">
        <v>606</v>
      </c>
      <c r="F438" s="2" t="s">
        <v>607</v>
      </c>
      <c r="G438" s="9">
        <v>0</v>
      </c>
      <c r="H438" s="16">
        <v>151981.07</v>
      </c>
      <c r="I438" s="16">
        <v>-776826.51</v>
      </c>
      <c r="J438" s="12"/>
    </row>
    <row r="439" spans="1:10" hidden="1" outlineLevel="1" x14ac:dyDescent="0.25">
      <c r="A439" s="13"/>
      <c r="B439" s="5">
        <v>42758</v>
      </c>
      <c r="C439" s="6">
        <v>232</v>
      </c>
      <c r="D439" s="2" t="s">
        <v>5</v>
      </c>
      <c r="E439" s="2" t="s">
        <v>218</v>
      </c>
      <c r="F439" s="2" t="s">
        <v>608</v>
      </c>
      <c r="G439" s="9">
        <v>0</v>
      </c>
      <c r="H439" s="16">
        <v>140120.41</v>
      </c>
      <c r="I439" s="16">
        <v>-916946.92</v>
      </c>
      <c r="J439" s="12"/>
    </row>
    <row r="440" spans="1:10" hidden="1" outlineLevel="1" x14ac:dyDescent="0.25">
      <c r="A440" s="13"/>
      <c r="B440" s="5">
        <v>42760</v>
      </c>
      <c r="C440" s="6">
        <v>272</v>
      </c>
      <c r="D440" s="2" t="s">
        <v>5</v>
      </c>
      <c r="E440" s="2" t="s">
        <v>609</v>
      </c>
      <c r="F440" s="2" t="s">
        <v>610</v>
      </c>
      <c r="G440" s="9">
        <v>0</v>
      </c>
      <c r="H440" s="16">
        <v>140120.41</v>
      </c>
      <c r="I440" s="16">
        <v>-1057067.33</v>
      </c>
      <c r="J440" s="12"/>
    </row>
    <row r="441" spans="1:10" hidden="1" outlineLevel="1" x14ac:dyDescent="0.25">
      <c r="A441" s="13"/>
      <c r="B441" s="5">
        <v>42760</v>
      </c>
      <c r="C441" s="6">
        <v>276</v>
      </c>
      <c r="D441" s="2" t="s">
        <v>5</v>
      </c>
      <c r="E441" s="2" t="s">
        <v>611</v>
      </c>
      <c r="F441" s="2" t="s">
        <v>612</v>
      </c>
      <c r="G441" s="9">
        <v>0</v>
      </c>
      <c r="H441" s="16">
        <v>140120.41</v>
      </c>
      <c r="I441" s="16">
        <v>-1197187.74</v>
      </c>
      <c r="J441" s="12"/>
    </row>
    <row r="442" spans="1:10" hidden="1" outlineLevel="1" x14ac:dyDescent="0.25">
      <c r="A442" s="13"/>
      <c r="B442" s="5">
        <v>42761</v>
      </c>
      <c r="C442" s="6">
        <v>308</v>
      </c>
      <c r="D442" s="2" t="s">
        <v>5</v>
      </c>
      <c r="E442" s="2" t="s">
        <v>613</v>
      </c>
      <c r="F442" s="2" t="s">
        <v>614</v>
      </c>
      <c r="G442" s="9">
        <v>0</v>
      </c>
      <c r="H442" s="16">
        <v>140120.41</v>
      </c>
      <c r="I442" s="16">
        <v>-1337308.1499999999</v>
      </c>
      <c r="J442" s="12"/>
    </row>
    <row r="443" spans="1:10" hidden="1" outlineLevel="1" x14ac:dyDescent="0.25">
      <c r="A443" s="13"/>
      <c r="B443" s="5">
        <v>42765</v>
      </c>
      <c r="C443" s="6">
        <v>370</v>
      </c>
      <c r="D443" s="2" t="s">
        <v>5</v>
      </c>
      <c r="E443" s="2" t="s">
        <v>615</v>
      </c>
      <c r="F443" s="2" t="s">
        <v>616</v>
      </c>
      <c r="G443" s="9">
        <v>0</v>
      </c>
      <c r="H443" s="16">
        <v>151981.07</v>
      </c>
      <c r="I443" s="16">
        <v>-1489289.22</v>
      </c>
      <c r="J443" s="12"/>
    </row>
    <row r="444" spans="1:10" hidden="1" outlineLevel="1" x14ac:dyDescent="0.25">
      <c r="A444" s="13"/>
      <c r="B444" s="5">
        <v>42766</v>
      </c>
      <c r="C444" s="6">
        <v>374</v>
      </c>
      <c r="D444" s="2" t="s">
        <v>5</v>
      </c>
      <c r="E444" s="2" t="s">
        <v>617</v>
      </c>
      <c r="F444" s="2" t="s">
        <v>618</v>
      </c>
      <c r="G444" s="9">
        <v>0</v>
      </c>
      <c r="H444" s="16">
        <v>179655.93</v>
      </c>
      <c r="I444" s="16">
        <v>-1668945.15</v>
      </c>
      <c r="J444" s="12"/>
    </row>
    <row r="445" spans="1:10" hidden="1" outlineLevel="1" x14ac:dyDescent="0.25">
      <c r="A445" s="13"/>
      <c r="B445" s="5">
        <v>42766</v>
      </c>
      <c r="C445" s="6">
        <v>379</v>
      </c>
      <c r="D445" s="2" t="s">
        <v>5</v>
      </c>
      <c r="E445" s="2" t="s">
        <v>617</v>
      </c>
      <c r="F445" s="2" t="s">
        <v>619</v>
      </c>
      <c r="G445" s="9">
        <v>0</v>
      </c>
      <c r="H445" s="16">
        <v>-179655.93</v>
      </c>
      <c r="I445" s="16">
        <v>-1489289.22</v>
      </c>
      <c r="J445" s="12"/>
    </row>
    <row r="446" spans="1:10" hidden="1" outlineLevel="1" x14ac:dyDescent="0.25">
      <c r="A446" s="13"/>
      <c r="B446" s="5">
        <v>42766</v>
      </c>
      <c r="C446" s="6">
        <v>381</v>
      </c>
      <c r="D446" s="2" t="s">
        <v>5</v>
      </c>
      <c r="E446" s="2" t="s">
        <v>617</v>
      </c>
      <c r="F446" s="2" t="s">
        <v>620</v>
      </c>
      <c r="G446" s="9">
        <v>0</v>
      </c>
      <c r="H446" s="16">
        <v>179655.93</v>
      </c>
      <c r="I446" s="16">
        <v>-1668945.15</v>
      </c>
      <c r="J446" s="12"/>
    </row>
    <row r="447" spans="1:10" hidden="1" outlineLevel="1" x14ac:dyDescent="0.25">
      <c r="A447" s="13"/>
      <c r="B447" s="5">
        <v>42766</v>
      </c>
      <c r="C447" s="6">
        <v>390</v>
      </c>
      <c r="D447" s="2" t="s">
        <v>5</v>
      </c>
      <c r="E447" s="2" t="s">
        <v>621</v>
      </c>
      <c r="F447" s="2" t="s">
        <v>622</v>
      </c>
      <c r="G447" s="9">
        <v>0</v>
      </c>
      <c r="H447" s="16">
        <v>148027.51</v>
      </c>
      <c r="I447" s="16">
        <v>-1816972.66</v>
      </c>
      <c r="J447" s="12"/>
    </row>
    <row r="448" spans="1:10" hidden="1" outlineLevel="1" x14ac:dyDescent="0.25">
      <c r="A448" s="13"/>
      <c r="B448" s="5">
        <v>42766</v>
      </c>
      <c r="C448" s="6">
        <v>395</v>
      </c>
      <c r="D448" s="2" t="s">
        <v>5</v>
      </c>
      <c r="E448" s="2" t="s">
        <v>623</v>
      </c>
      <c r="F448" s="2" t="s">
        <v>624</v>
      </c>
      <c r="G448" s="9">
        <v>0</v>
      </c>
      <c r="H448" s="16">
        <v>151981.07</v>
      </c>
      <c r="I448" s="16">
        <v>-1968953.73</v>
      </c>
      <c r="J448" s="12"/>
    </row>
    <row r="449" spans="1:10" collapsed="1" x14ac:dyDescent="0.25">
      <c r="A449" s="13"/>
      <c r="B449" s="5"/>
      <c r="C449" s="6"/>
      <c r="D449" s="2"/>
      <c r="E449" s="2"/>
      <c r="F449" s="2"/>
      <c r="G449" s="9"/>
      <c r="H449" s="16">
        <f>SUM(H434:H448)</f>
        <v>1968953.73</v>
      </c>
      <c r="I449" s="16"/>
      <c r="J449" s="12">
        <v>13</v>
      </c>
    </row>
    <row r="450" spans="1:10" x14ac:dyDescent="0.25">
      <c r="A450" s="13"/>
      <c r="B450" s="5"/>
      <c r="C450" s="6"/>
      <c r="D450" s="2"/>
      <c r="E450" s="2"/>
      <c r="F450" s="2"/>
      <c r="G450" s="9"/>
      <c r="H450" s="16"/>
      <c r="I450" s="16"/>
      <c r="J450" s="12"/>
    </row>
    <row r="451" spans="1:10" x14ac:dyDescent="0.25">
      <c r="A451" s="11" t="s">
        <v>625</v>
      </c>
      <c r="B451" s="1"/>
      <c r="C451" s="1"/>
      <c r="D451" s="1"/>
      <c r="E451" s="1"/>
      <c r="F451" s="1"/>
      <c r="G451" s="8"/>
      <c r="H451" s="26"/>
      <c r="I451" s="26"/>
      <c r="J451" s="12"/>
    </row>
    <row r="452" spans="1:10" x14ac:dyDescent="0.25">
      <c r="A452" s="12" t="s">
        <v>2</v>
      </c>
      <c r="B452" s="11" t="s">
        <v>312</v>
      </c>
      <c r="C452" s="1"/>
      <c r="D452" s="1"/>
      <c r="E452" s="1"/>
      <c r="F452" s="1"/>
      <c r="G452" s="8"/>
      <c r="H452" s="26"/>
      <c r="I452" s="26"/>
      <c r="J452" s="12"/>
    </row>
    <row r="453" spans="1:10" hidden="1" outlineLevel="1" x14ac:dyDescent="0.25">
      <c r="A453" s="13"/>
      <c r="B453" s="5">
        <v>42738</v>
      </c>
      <c r="C453" s="6">
        <v>61</v>
      </c>
      <c r="D453" s="2" t="s">
        <v>5</v>
      </c>
      <c r="E453" s="2" t="s">
        <v>626</v>
      </c>
      <c r="F453" s="2" t="s">
        <v>627</v>
      </c>
      <c r="G453" s="9">
        <v>0</v>
      </c>
      <c r="H453" s="16">
        <v>172144.17</v>
      </c>
      <c r="I453" s="16">
        <v>-172144.17</v>
      </c>
      <c r="J453" s="12"/>
    </row>
    <row r="454" spans="1:10" hidden="1" outlineLevel="1" x14ac:dyDescent="0.25">
      <c r="A454" s="13"/>
      <c r="B454" s="5">
        <v>42739</v>
      </c>
      <c r="C454" s="6">
        <v>94</v>
      </c>
      <c r="D454" s="2" t="s">
        <v>5</v>
      </c>
      <c r="E454" s="2" t="s">
        <v>628</v>
      </c>
      <c r="F454" s="2" t="s">
        <v>629</v>
      </c>
      <c r="G454" s="9">
        <v>0</v>
      </c>
      <c r="H454" s="16">
        <v>172144.16</v>
      </c>
      <c r="I454" s="16">
        <v>-344288.33</v>
      </c>
      <c r="J454" s="12"/>
    </row>
    <row r="455" spans="1:10" hidden="1" outlineLevel="1" x14ac:dyDescent="0.25">
      <c r="A455" s="13"/>
      <c r="B455" s="5">
        <v>42739</v>
      </c>
      <c r="C455" s="6">
        <v>95</v>
      </c>
      <c r="D455" s="2" t="s">
        <v>5</v>
      </c>
      <c r="E455" s="2" t="s">
        <v>630</v>
      </c>
      <c r="F455" s="2" t="s">
        <v>631</v>
      </c>
      <c r="G455" s="9">
        <v>0</v>
      </c>
      <c r="H455" s="16">
        <v>172144.17</v>
      </c>
      <c r="I455" s="16">
        <v>-516432.5</v>
      </c>
      <c r="J455" s="12"/>
    </row>
    <row r="456" spans="1:10" hidden="1" outlineLevel="1" x14ac:dyDescent="0.25">
      <c r="A456" s="13"/>
      <c r="B456" s="5">
        <v>42739</v>
      </c>
      <c r="C456" s="6">
        <v>96</v>
      </c>
      <c r="D456" s="2" t="s">
        <v>5</v>
      </c>
      <c r="E456" s="2" t="s">
        <v>632</v>
      </c>
      <c r="F456" s="2" t="s">
        <v>633</v>
      </c>
      <c r="G456" s="9">
        <v>0</v>
      </c>
      <c r="H456" s="16">
        <v>172144.17</v>
      </c>
      <c r="I456" s="16">
        <v>-688576.67</v>
      </c>
      <c r="J456" s="12"/>
    </row>
    <row r="457" spans="1:10" hidden="1" outlineLevel="1" x14ac:dyDescent="0.25">
      <c r="A457" s="13"/>
      <c r="B457" s="5">
        <v>42747</v>
      </c>
      <c r="C457" s="6">
        <v>135</v>
      </c>
      <c r="D457" s="2" t="s">
        <v>5</v>
      </c>
      <c r="E457" s="2" t="s">
        <v>634</v>
      </c>
      <c r="F457" s="2" t="s">
        <v>635</v>
      </c>
      <c r="G457" s="9">
        <v>0</v>
      </c>
      <c r="H457" s="16">
        <v>184004.83</v>
      </c>
      <c r="I457" s="16">
        <v>-872581.5</v>
      </c>
      <c r="J457" s="12"/>
    </row>
    <row r="458" spans="1:10" hidden="1" outlineLevel="1" x14ac:dyDescent="0.25">
      <c r="A458" s="13"/>
      <c r="B458" s="5">
        <v>42747</v>
      </c>
      <c r="C458" s="6">
        <v>141</v>
      </c>
      <c r="D458" s="2" t="s">
        <v>5</v>
      </c>
      <c r="E458" s="2" t="s">
        <v>636</v>
      </c>
      <c r="F458" s="2" t="s">
        <v>637</v>
      </c>
      <c r="G458" s="9">
        <v>0</v>
      </c>
      <c r="H458" s="16">
        <v>172144.17</v>
      </c>
      <c r="I458" s="16">
        <v>-1044725.67</v>
      </c>
      <c r="J458" s="12"/>
    </row>
    <row r="459" spans="1:10" hidden="1" outlineLevel="1" x14ac:dyDescent="0.25">
      <c r="A459" s="13"/>
      <c r="B459" s="5">
        <v>42749</v>
      </c>
      <c r="C459" s="6">
        <v>152</v>
      </c>
      <c r="D459" s="2" t="s">
        <v>5</v>
      </c>
      <c r="E459" s="2" t="s">
        <v>638</v>
      </c>
      <c r="F459" s="2" t="s">
        <v>639</v>
      </c>
      <c r="G459" s="9">
        <v>0</v>
      </c>
      <c r="H459" s="16">
        <v>184004.83</v>
      </c>
      <c r="I459" s="16">
        <v>-1228730.5</v>
      </c>
      <c r="J459" s="12"/>
    </row>
    <row r="460" spans="1:10" hidden="1" outlineLevel="1" x14ac:dyDescent="0.25">
      <c r="A460" s="13"/>
      <c r="B460" s="5">
        <v>42753</v>
      </c>
      <c r="C460" s="6">
        <v>182</v>
      </c>
      <c r="D460" s="2" t="s">
        <v>5</v>
      </c>
      <c r="E460" s="2" t="s">
        <v>640</v>
      </c>
      <c r="F460" s="2" t="s">
        <v>641</v>
      </c>
      <c r="G460" s="9">
        <v>0</v>
      </c>
      <c r="H460" s="16">
        <v>172144.17</v>
      </c>
      <c r="I460" s="16">
        <v>-1400874.67</v>
      </c>
      <c r="J460" s="12"/>
    </row>
    <row r="461" spans="1:10" hidden="1" outlineLevel="1" x14ac:dyDescent="0.25">
      <c r="A461" s="13"/>
      <c r="B461" s="5">
        <v>42756</v>
      </c>
      <c r="C461" s="6">
        <v>221</v>
      </c>
      <c r="D461" s="2" t="s">
        <v>5</v>
      </c>
      <c r="E461" s="2" t="s">
        <v>642</v>
      </c>
      <c r="F461" s="2" t="s">
        <v>643</v>
      </c>
      <c r="G461" s="9">
        <v>0</v>
      </c>
      <c r="H461" s="16">
        <v>172144.17</v>
      </c>
      <c r="I461" s="16">
        <v>-1573018.84</v>
      </c>
      <c r="J461" s="12"/>
    </row>
    <row r="462" spans="1:10" hidden="1" outlineLevel="1" x14ac:dyDescent="0.25">
      <c r="A462" s="13"/>
      <c r="B462" s="5">
        <v>42758</v>
      </c>
      <c r="C462" s="6">
        <v>238</v>
      </c>
      <c r="D462" s="2" t="s">
        <v>5</v>
      </c>
      <c r="E462" s="2" t="s">
        <v>644</v>
      </c>
      <c r="F462" s="2" t="s">
        <v>645</v>
      </c>
      <c r="G462" s="9">
        <v>0</v>
      </c>
      <c r="H462" s="16">
        <v>201242.32</v>
      </c>
      <c r="I462" s="16">
        <v>-1774261.16</v>
      </c>
      <c r="J462" s="12"/>
    </row>
    <row r="463" spans="1:10" hidden="1" outlineLevel="1" x14ac:dyDescent="0.25">
      <c r="A463" s="13"/>
      <c r="B463" s="5">
        <v>42760</v>
      </c>
      <c r="C463" s="6">
        <v>277</v>
      </c>
      <c r="D463" s="2" t="s">
        <v>5</v>
      </c>
      <c r="E463" s="2" t="s">
        <v>646</v>
      </c>
      <c r="F463" s="2" t="s">
        <v>647</v>
      </c>
      <c r="G463" s="9">
        <v>0</v>
      </c>
      <c r="H463" s="16">
        <v>172144.16</v>
      </c>
      <c r="I463" s="16">
        <v>-1946405.32</v>
      </c>
      <c r="J463" s="12"/>
    </row>
    <row r="464" spans="1:10" hidden="1" outlineLevel="1" x14ac:dyDescent="0.25">
      <c r="A464" s="13"/>
      <c r="B464" s="5">
        <v>42763</v>
      </c>
      <c r="C464" s="6">
        <v>332</v>
      </c>
      <c r="D464" s="2" t="s">
        <v>5</v>
      </c>
      <c r="E464" s="2" t="s">
        <v>648</v>
      </c>
      <c r="F464" s="2" t="s">
        <v>649</v>
      </c>
      <c r="G464" s="9">
        <v>0</v>
      </c>
      <c r="H464" s="16">
        <v>170167.41</v>
      </c>
      <c r="I464" s="16">
        <v>-2116572.73</v>
      </c>
      <c r="J464" s="12"/>
    </row>
    <row r="465" spans="1:10" hidden="1" outlineLevel="1" x14ac:dyDescent="0.25">
      <c r="A465" s="13"/>
      <c r="B465" s="5">
        <v>42763</v>
      </c>
      <c r="C465" s="6">
        <v>334</v>
      </c>
      <c r="D465" s="2" t="s">
        <v>5</v>
      </c>
      <c r="E465" s="2" t="s">
        <v>650</v>
      </c>
      <c r="F465" s="2" t="s">
        <v>651</v>
      </c>
      <c r="G465" s="9">
        <v>0</v>
      </c>
      <c r="H465" s="16">
        <v>172144.16</v>
      </c>
      <c r="I465" s="16">
        <v>-2288716.89</v>
      </c>
      <c r="J465" s="12"/>
    </row>
    <row r="466" spans="1:10" hidden="1" outlineLevel="1" x14ac:dyDescent="0.25">
      <c r="A466" s="13"/>
      <c r="B466" s="5">
        <v>42763</v>
      </c>
      <c r="C466" s="6">
        <v>335</v>
      </c>
      <c r="D466" s="2" t="s">
        <v>5</v>
      </c>
      <c r="E466" s="2" t="s">
        <v>652</v>
      </c>
      <c r="F466" s="2" t="s">
        <v>653</v>
      </c>
      <c r="G466" s="9">
        <v>0</v>
      </c>
      <c r="H466" s="16">
        <v>172144.16</v>
      </c>
      <c r="I466" s="16">
        <v>-2460861.0499999998</v>
      </c>
      <c r="J466" s="12"/>
    </row>
    <row r="467" spans="1:10" hidden="1" outlineLevel="1" x14ac:dyDescent="0.25">
      <c r="A467" s="13"/>
      <c r="B467" s="5">
        <v>42763</v>
      </c>
      <c r="C467" s="6">
        <v>342</v>
      </c>
      <c r="D467" s="2" t="s">
        <v>5</v>
      </c>
      <c r="E467" s="2" t="s">
        <v>654</v>
      </c>
      <c r="F467" s="2" t="s">
        <v>655</v>
      </c>
      <c r="G467" s="9">
        <v>0</v>
      </c>
      <c r="H467" s="16">
        <v>184004.83</v>
      </c>
      <c r="I467" s="16">
        <v>-2644865.88</v>
      </c>
      <c r="J467" s="12"/>
    </row>
    <row r="468" spans="1:10" hidden="1" outlineLevel="1" x14ac:dyDescent="0.25">
      <c r="A468" s="13"/>
      <c r="B468" s="5">
        <v>42765</v>
      </c>
      <c r="C468" s="6">
        <v>346</v>
      </c>
      <c r="D468" s="2" t="s">
        <v>5</v>
      </c>
      <c r="E468" s="2" t="s">
        <v>656</v>
      </c>
      <c r="F468" s="2" t="s">
        <v>657</v>
      </c>
      <c r="G468" s="9">
        <v>0</v>
      </c>
      <c r="H468" s="16">
        <v>176097.73</v>
      </c>
      <c r="I468" s="16">
        <v>-2820963.61</v>
      </c>
      <c r="J468" s="12"/>
    </row>
    <row r="469" spans="1:10" hidden="1" outlineLevel="1" x14ac:dyDescent="0.25">
      <c r="A469" s="13"/>
      <c r="B469" s="5">
        <v>42765</v>
      </c>
      <c r="C469" s="6">
        <v>369</v>
      </c>
      <c r="D469" s="2" t="s">
        <v>5</v>
      </c>
      <c r="E469" s="2" t="s">
        <v>658</v>
      </c>
      <c r="F469" s="2" t="s">
        <v>659</v>
      </c>
      <c r="G469" s="9">
        <v>0</v>
      </c>
      <c r="H469" s="16">
        <v>172144.16</v>
      </c>
      <c r="I469" s="16">
        <v>-2993107.77</v>
      </c>
      <c r="J469" s="12"/>
    </row>
    <row r="470" spans="1:10" hidden="1" outlineLevel="1" x14ac:dyDescent="0.25">
      <c r="A470" s="13"/>
      <c r="B470" s="5">
        <v>42766</v>
      </c>
      <c r="C470" s="6">
        <v>375</v>
      </c>
      <c r="D470" s="2" t="s">
        <v>5</v>
      </c>
      <c r="E470" s="2" t="s">
        <v>370</v>
      </c>
      <c r="F470" s="2" t="s">
        <v>660</v>
      </c>
      <c r="G470" s="9">
        <v>0</v>
      </c>
      <c r="H470" s="16">
        <v>172144.17</v>
      </c>
      <c r="I470" s="16">
        <v>-3165251.94</v>
      </c>
      <c r="J470" s="12"/>
    </row>
    <row r="471" spans="1:10" hidden="1" outlineLevel="1" x14ac:dyDescent="0.25">
      <c r="A471" s="13"/>
      <c r="B471" s="5">
        <v>42766</v>
      </c>
      <c r="C471" s="6">
        <v>383</v>
      </c>
      <c r="D471" s="2" t="s">
        <v>5</v>
      </c>
      <c r="E471" s="2" t="s">
        <v>370</v>
      </c>
      <c r="F471" s="2" t="s">
        <v>661</v>
      </c>
      <c r="G471" s="9">
        <v>0</v>
      </c>
      <c r="H471" s="16">
        <v>-172144.17</v>
      </c>
      <c r="I471" s="16">
        <v>-2993107.77</v>
      </c>
      <c r="J471" s="12"/>
    </row>
    <row r="472" spans="1:10" hidden="1" outlineLevel="1" x14ac:dyDescent="0.25">
      <c r="A472" s="13"/>
      <c r="B472" s="5">
        <v>42766</v>
      </c>
      <c r="C472" s="6">
        <v>393</v>
      </c>
      <c r="D472" s="2" t="s">
        <v>5</v>
      </c>
      <c r="E472" s="2" t="s">
        <v>370</v>
      </c>
      <c r="F472" s="2" t="s">
        <v>662</v>
      </c>
      <c r="G472" s="9">
        <v>0</v>
      </c>
      <c r="H472" s="16">
        <v>172144.17</v>
      </c>
      <c r="I472" s="16">
        <v>-3165251.94</v>
      </c>
      <c r="J472" s="12"/>
    </row>
    <row r="473" spans="1:10" collapsed="1" x14ac:dyDescent="0.25">
      <c r="A473" s="13"/>
      <c r="B473" s="5"/>
      <c r="C473" s="6"/>
      <c r="D473" s="2"/>
      <c r="E473" s="2"/>
      <c r="F473" s="2"/>
      <c r="G473" s="9"/>
      <c r="H473" s="16">
        <f>SUM(H453:H472)</f>
        <v>3165251.9400000004</v>
      </c>
      <c r="I473" s="16"/>
      <c r="J473" s="12">
        <v>18</v>
      </c>
    </row>
    <row r="474" spans="1:10" x14ac:dyDescent="0.25">
      <c r="A474" s="13"/>
      <c r="B474" s="5"/>
      <c r="C474" s="6"/>
      <c r="D474" s="2"/>
      <c r="E474" s="2"/>
      <c r="F474" s="2"/>
      <c r="G474" s="9"/>
      <c r="H474" s="16"/>
      <c r="I474" s="16"/>
      <c r="J474" s="12"/>
    </row>
    <row r="475" spans="1:10" x14ac:dyDescent="0.25">
      <c r="A475" s="11" t="s">
        <v>663</v>
      </c>
      <c r="B475" s="1"/>
      <c r="C475" s="1"/>
      <c r="D475" s="1"/>
      <c r="E475" s="1"/>
      <c r="F475" s="1"/>
      <c r="G475" s="8"/>
      <c r="H475" s="26"/>
      <c r="I475" s="26"/>
      <c r="J475" s="12"/>
    </row>
    <row r="476" spans="1:10" x14ac:dyDescent="0.25">
      <c r="A476" s="12" t="s">
        <v>2</v>
      </c>
      <c r="B476" s="11" t="s">
        <v>422</v>
      </c>
      <c r="C476" s="1"/>
      <c r="D476" s="1"/>
      <c r="E476" s="1"/>
      <c r="F476" s="1"/>
      <c r="G476" s="8"/>
      <c r="H476" s="26"/>
      <c r="I476" s="26"/>
      <c r="J476" s="12"/>
    </row>
    <row r="477" spans="1:10" hidden="1" outlineLevel="1" x14ac:dyDescent="0.25">
      <c r="A477" s="13"/>
      <c r="B477" s="5">
        <v>42739</v>
      </c>
      <c r="C477" s="6">
        <v>97</v>
      </c>
      <c r="D477" s="2" t="s">
        <v>5</v>
      </c>
      <c r="E477" s="2" t="s">
        <v>664</v>
      </c>
      <c r="F477" s="2" t="s">
        <v>665</v>
      </c>
      <c r="G477" s="9">
        <v>0</v>
      </c>
      <c r="H477" s="16">
        <v>146129.79999999999</v>
      </c>
      <c r="I477" s="16">
        <v>-146129.79999999999</v>
      </c>
      <c r="J477" s="12"/>
    </row>
    <row r="478" spans="1:10" hidden="1" outlineLevel="1" x14ac:dyDescent="0.25">
      <c r="A478" s="13"/>
      <c r="B478" s="5">
        <v>42739</v>
      </c>
      <c r="C478" s="6">
        <v>98</v>
      </c>
      <c r="D478" s="2" t="s">
        <v>5</v>
      </c>
      <c r="E478" s="2" t="s">
        <v>666</v>
      </c>
      <c r="F478" s="2" t="s">
        <v>667</v>
      </c>
      <c r="G478" s="9">
        <v>0</v>
      </c>
      <c r="H478" s="16">
        <v>112050.18</v>
      </c>
      <c r="I478" s="16">
        <v>-258179.97999999998</v>
      </c>
      <c r="J478" s="12"/>
    </row>
    <row r="479" spans="1:10" hidden="1" outlineLevel="1" x14ac:dyDescent="0.25">
      <c r="A479" s="13"/>
      <c r="B479" s="5">
        <v>42744</v>
      </c>
      <c r="C479" s="6">
        <v>112</v>
      </c>
      <c r="D479" s="2" t="s">
        <v>5</v>
      </c>
      <c r="E479" s="2" t="s">
        <v>668</v>
      </c>
      <c r="F479" s="2" t="s">
        <v>669</v>
      </c>
      <c r="G479" s="9">
        <v>0</v>
      </c>
      <c r="H479" s="16">
        <v>122645.71</v>
      </c>
      <c r="I479" s="16">
        <v>-380825.69</v>
      </c>
      <c r="J479" s="12"/>
    </row>
    <row r="480" spans="1:10" hidden="1" outlineLevel="1" x14ac:dyDescent="0.25">
      <c r="A480" s="13"/>
      <c r="B480" s="5">
        <v>42752</v>
      </c>
      <c r="C480" s="6">
        <v>169</v>
      </c>
      <c r="D480" s="2" t="s">
        <v>5</v>
      </c>
      <c r="E480" s="2" t="s">
        <v>670</v>
      </c>
      <c r="F480" s="2" t="s">
        <v>671</v>
      </c>
      <c r="G480" s="9">
        <v>0</v>
      </c>
      <c r="H480" s="16">
        <v>168585.97</v>
      </c>
      <c r="I480" s="16">
        <v>-549411.66</v>
      </c>
      <c r="J480" s="12"/>
    </row>
    <row r="481" spans="1:10" hidden="1" outlineLevel="1" x14ac:dyDescent="0.25">
      <c r="A481" s="13"/>
      <c r="B481" s="5">
        <v>42753</v>
      </c>
      <c r="C481" s="6">
        <v>183</v>
      </c>
      <c r="D481" s="2" t="s">
        <v>5</v>
      </c>
      <c r="E481" s="2" t="s">
        <v>672</v>
      </c>
      <c r="F481" s="2" t="s">
        <v>673</v>
      </c>
      <c r="G481" s="9">
        <v>0</v>
      </c>
      <c r="H481" s="16">
        <v>131027.23</v>
      </c>
      <c r="I481" s="16">
        <v>-680438.89</v>
      </c>
      <c r="J481" s="12"/>
    </row>
    <row r="482" spans="1:10" hidden="1" outlineLevel="1" x14ac:dyDescent="0.25">
      <c r="A482" s="13"/>
      <c r="B482" s="5">
        <v>42755</v>
      </c>
      <c r="C482" s="6">
        <v>210</v>
      </c>
      <c r="D482" s="2" t="s">
        <v>5</v>
      </c>
      <c r="E482" s="2" t="s">
        <v>674</v>
      </c>
      <c r="F482" s="2" t="s">
        <v>675</v>
      </c>
      <c r="G482" s="9">
        <v>0</v>
      </c>
      <c r="H482" s="16">
        <v>172618.6</v>
      </c>
      <c r="I482" s="16">
        <v>-853057.49</v>
      </c>
      <c r="J482" s="12"/>
    </row>
    <row r="483" spans="1:10" hidden="1" outlineLevel="1" x14ac:dyDescent="0.25">
      <c r="A483" s="13"/>
      <c r="B483" s="5">
        <v>42756</v>
      </c>
      <c r="C483" s="6">
        <v>219</v>
      </c>
      <c r="D483" s="2" t="s">
        <v>5</v>
      </c>
      <c r="E483" s="2" t="s">
        <v>676</v>
      </c>
      <c r="F483" s="2" t="s">
        <v>677</v>
      </c>
      <c r="G483" s="9">
        <v>0</v>
      </c>
      <c r="H483" s="16">
        <v>112050.18</v>
      </c>
      <c r="I483" s="16">
        <v>-965107.67</v>
      </c>
      <c r="J483" s="12"/>
    </row>
    <row r="484" spans="1:10" hidden="1" outlineLevel="1" x14ac:dyDescent="0.25">
      <c r="A484" s="13"/>
      <c r="B484" s="5">
        <v>42758</v>
      </c>
      <c r="C484" s="6">
        <v>231</v>
      </c>
      <c r="D484" s="2" t="s">
        <v>5</v>
      </c>
      <c r="E484" s="2" t="s">
        <v>678</v>
      </c>
      <c r="F484" s="2" t="s">
        <v>679</v>
      </c>
      <c r="G484" s="9">
        <v>0</v>
      </c>
      <c r="H484" s="16">
        <v>168585.97</v>
      </c>
      <c r="I484" s="16">
        <v>-1133693.6399999999</v>
      </c>
      <c r="J484" s="12"/>
    </row>
    <row r="485" spans="1:10" hidden="1" outlineLevel="1" x14ac:dyDescent="0.25">
      <c r="A485" s="13"/>
      <c r="B485" s="5">
        <v>42760</v>
      </c>
      <c r="C485" s="6">
        <v>274</v>
      </c>
      <c r="D485" s="2" t="s">
        <v>5</v>
      </c>
      <c r="E485" s="2" t="s">
        <v>680</v>
      </c>
      <c r="F485" s="2" t="s">
        <v>681</v>
      </c>
      <c r="G485" s="9">
        <v>0</v>
      </c>
      <c r="H485" s="16">
        <v>115608.36</v>
      </c>
      <c r="I485" s="16">
        <v>-1249302</v>
      </c>
      <c r="J485" s="12"/>
    </row>
    <row r="486" spans="1:10" hidden="1" outlineLevel="1" x14ac:dyDescent="0.25">
      <c r="A486" s="13"/>
      <c r="B486" s="5">
        <v>42760</v>
      </c>
      <c r="C486" s="6">
        <v>278</v>
      </c>
      <c r="D486" s="2" t="s">
        <v>5</v>
      </c>
      <c r="E486" s="2" t="s">
        <v>682</v>
      </c>
      <c r="F486" s="2" t="s">
        <v>683</v>
      </c>
      <c r="G486" s="9">
        <v>0</v>
      </c>
      <c r="H486" s="16">
        <v>168585.97</v>
      </c>
      <c r="I486" s="16">
        <v>-1417887.97</v>
      </c>
      <c r="J486" s="12"/>
    </row>
    <row r="487" spans="1:10" hidden="1" outlineLevel="1" x14ac:dyDescent="0.25">
      <c r="A487" s="13"/>
      <c r="B487" s="5">
        <v>42760</v>
      </c>
      <c r="C487" s="6">
        <v>279</v>
      </c>
      <c r="D487" s="2" t="s">
        <v>5</v>
      </c>
      <c r="E487" s="2" t="s">
        <v>684</v>
      </c>
      <c r="F487" s="2" t="s">
        <v>685</v>
      </c>
      <c r="G487" s="9">
        <v>0</v>
      </c>
      <c r="H487" s="16">
        <v>167004.57</v>
      </c>
      <c r="I487" s="16">
        <v>-1584892.54</v>
      </c>
      <c r="J487" s="12"/>
    </row>
    <row r="488" spans="1:10" hidden="1" outlineLevel="1" x14ac:dyDescent="0.25">
      <c r="A488" s="13"/>
      <c r="B488" s="5">
        <v>42761</v>
      </c>
      <c r="C488" s="6">
        <v>303</v>
      </c>
      <c r="D488" s="2" t="s">
        <v>5</v>
      </c>
      <c r="E488" s="2" t="s">
        <v>686</v>
      </c>
      <c r="F488" s="2" t="s">
        <v>687</v>
      </c>
      <c r="G488" s="9">
        <v>0</v>
      </c>
      <c r="H488" s="16">
        <v>122645.71</v>
      </c>
      <c r="I488" s="16">
        <v>-1707538.25</v>
      </c>
      <c r="J488" s="12"/>
    </row>
    <row r="489" spans="1:10" hidden="1" outlineLevel="1" x14ac:dyDescent="0.25">
      <c r="A489" s="13"/>
      <c r="B489" s="5">
        <v>42763</v>
      </c>
      <c r="C489" s="6">
        <v>336</v>
      </c>
      <c r="D489" s="2" t="s">
        <v>5</v>
      </c>
      <c r="E489" s="2" t="s">
        <v>688</v>
      </c>
      <c r="F489" s="2" t="s">
        <v>689</v>
      </c>
      <c r="G489" s="9">
        <v>0</v>
      </c>
      <c r="H489" s="16">
        <v>172144.16</v>
      </c>
      <c r="I489" s="16">
        <v>-1879682.41</v>
      </c>
      <c r="J489" s="12"/>
    </row>
    <row r="490" spans="1:10" hidden="1" outlineLevel="1" x14ac:dyDescent="0.25">
      <c r="A490" s="13"/>
      <c r="B490" s="5">
        <v>42763</v>
      </c>
      <c r="C490" s="6">
        <v>337</v>
      </c>
      <c r="D490" s="2" t="s">
        <v>5</v>
      </c>
      <c r="E490" s="2" t="s">
        <v>688</v>
      </c>
      <c r="F490" s="2" t="s">
        <v>690</v>
      </c>
      <c r="G490" s="9">
        <v>0</v>
      </c>
      <c r="H490" s="16">
        <v>-172144.16</v>
      </c>
      <c r="I490" s="16">
        <v>-1707538.25</v>
      </c>
      <c r="J490" s="12"/>
    </row>
    <row r="491" spans="1:10" hidden="1" outlineLevel="1" x14ac:dyDescent="0.25">
      <c r="A491" s="13"/>
      <c r="B491" s="5">
        <v>42763</v>
      </c>
      <c r="C491" s="6">
        <v>338</v>
      </c>
      <c r="D491" s="2" t="s">
        <v>5</v>
      </c>
      <c r="E491" s="2" t="s">
        <v>688</v>
      </c>
      <c r="F491" s="2" t="s">
        <v>691</v>
      </c>
      <c r="G491" s="9">
        <v>0</v>
      </c>
      <c r="H491" s="16">
        <v>115608.36</v>
      </c>
      <c r="I491" s="16">
        <v>-1823146.61</v>
      </c>
      <c r="J491" s="12"/>
    </row>
    <row r="492" spans="1:10" hidden="1" outlineLevel="1" x14ac:dyDescent="0.25">
      <c r="A492" s="13"/>
      <c r="B492" s="5">
        <v>42763</v>
      </c>
      <c r="C492" s="6">
        <v>339</v>
      </c>
      <c r="D492" s="2" t="s">
        <v>5</v>
      </c>
      <c r="E492" s="2" t="s">
        <v>692</v>
      </c>
      <c r="F492" s="2" t="s">
        <v>693</v>
      </c>
      <c r="G492" s="9">
        <v>0</v>
      </c>
      <c r="H492" s="16">
        <v>131027.23</v>
      </c>
      <c r="I492" s="16">
        <v>-1954173.84</v>
      </c>
      <c r="J492" s="12"/>
    </row>
    <row r="493" spans="1:10" hidden="1" outlineLevel="1" x14ac:dyDescent="0.25">
      <c r="A493" s="13"/>
      <c r="B493" s="5">
        <v>42765</v>
      </c>
      <c r="C493" s="6">
        <v>359</v>
      </c>
      <c r="D493" s="2" t="s">
        <v>5</v>
      </c>
      <c r="E493" s="2" t="s">
        <v>694</v>
      </c>
      <c r="F493" s="2" t="s">
        <v>695</v>
      </c>
      <c r="G493" s="9">
        <v>0</v>
      </c>
      <c r="H493" s="16">
        <v>147236.79999999999</v>
      </c>
      <c r="I493" s="16">
        <v>-2101410.64</v>
      </c>
      <c r="J493" s="12"/>
    </row>
    <row r="494" spans="1:10" hidden="1" outlineLevel="1" x14ac:dyDescent="0.25">
      <c r="A494" s="13"/>
      <c r="B494" s="5">
        <v>42765</v>
      </c>
      <c r="C494" s="6">
        <v>368</v>
      </c>
      <c r="D494" s="2" t="s">
        <v>5</v>
      </c>
      <c r="E494" s="2" t="s">
        <v>696</v>
      </c>
      <c r="F494" s="2" t="s">
        <v>697</v>
      </c>
      <c r="G494" s="9">
        <v>0</v>
      </c>
      <c r="H494" s="16">
        <v>153562.47</v>
      </c>
      <c r="I494" s="16">
        <v>-2254973.11</v>
      </c>
      <c r="J494" s="12"/>
    </row>
    <row r="495" spans="1:10" hidden="1" outlineLevel="1" x14ac:dyDescent="0.25">
      <c r="A495" s="13"/>
      <c r="B495" s="5">
        <v>42766</v>
      </c>
      <c r="C495" s="6">
        <v>377</v>
      </c>
      <c r="D495" s="2" t="s">
        <v>5</v>
      </c>
      <c r="E495" s="2" t="s">
        <v>698</v>
      </c>
      <c r="F495" s="2" t="s">
        <v>699</v>
      </c>
      <c r="G495" s="9">
        <v>0</v>
      </c>
      <c r="H495" s="16">
        <v>115608.36</v>
      </c>
      <c r="I495" s="16">
        <v>-2370581.4700000002</v>
      </c>
      <c r="J495" s="12"/>
    </row>
    <row r="496" spans="1:10" hidden="1" outlineLevel="1" x14ac:dyDescent="0.25">
      <c r="A496" s="13"/>
      <c r="B496" s="5">
        <v>42766</v>
      </c>
      <c r="C496" s="6">
        <v>397</v>
      </c>
      <c r="D496" s="2" t="s">
        <v>5</v>
      </c>
      <c r="E496" s="2" t="s">
        <v>700</v>
      </c>
      <c r="F496" s="2" t="s">
        <v>701</v>
      </c>
      <c r="G496" s="9">
        <v>0</v>
      </c>
      <c r="H496" s="16">
        <v>115608.37</v>
      </c>
      <c r="I496" s="16">
        <v>-2486189.84</v>
      </c>
      <c r="J496" s="12"/>
    </row>
    <row r="497" spans="1:10" collapsed="1" x14ac:dyDescent="0.25">
      <c r="A497" s="13"/>
      <c r="B497" s="5"/>
      <c r="C497" s="6"/>
      <c r="D497" s="2"/>
      <c r="E497" s="2"/>
      <c r="F497" s="2"/>
      <c r="G497" s="9"/>
      <c r="H497" s="16">
        <f>SUM(H477:H496)</f>
        <v>2486189.8400000003</v>
      </c>
      <c r="I497" s="16"/>
      <c r="J497" s="12">
        <v>18</v>
      </c>
    </row>
    <row r="498" spans="1:10" x14ac:dyDescent="0.25">
      <c r="A498" s="13"/>
      <c r="B498" s="5"/>
      <c r="C498" s="6"/>
      <c r="D498" s="2"/>
      <c r="E498" s="2"/>
      <c r="F498" s="2"/>
      <c r="G498" s="9"/>
      <c r="H498" s="16"/>
      <c r="I498" s="16"/>
      <c r="J498" s="12"/>
    </row>
    <row r="499" spans="1:10" x14ac:dyDescent="0.25">
      <c r="A499" s="11" t="s">
        <v>702</v>
      </c>
      <c r="B499" s="1"/>
      <c r="C499" s="1"/>
      <c r="D499" s="1"/>
      <c r="E499" s="1"/>
      <c r="F499" s="1"/>
      <c r="G499" s="8"/>
      <c r="H499" s="26"/>
      <c r="I499" s="26"/>
      <c r="J499" s="12"/>
    </row>
    <row r="500" spans="1:10" x14ac:dyDescent="0.25">
      <c r="A500" s="12" t="s">
        <v>2</v>
      </c>
      <c r="B500" s="11" t="s">
        <v>532</v>
      </c>
      <c r="C500" s="1"/>
      <c r="D500" s="1"/>
      <c r="E500" s="1"/>
      <c r="F500" s="1"/>
      <c r="G500" s="8"/>
      <c r="H500" s="26"/>
      <c r="I500" s="26"/>
      <c r="J500" s="12"/>
    </row>
    <row r="501" spans="1:10" hidden="1" outlineLevel="1" x14ac:dyDescent="0.25">
      <c r="A501" s="13"/>
      <c r="B501" s="5">
        <v>42747</v>
      </c>
      <c r="C501" s="6">
        <v>139</v>
      </c>
      <c r="D501" s="2" t="s">
        <v>5</v>
      </c>
      <c r="E501" s="2" t="s">
        <v>703</v>
      </c>
      <c r="F501" s="2" t="s">
        <v>704</v>
      </c>
      <c r="G501" s="9">
        <v>0</v>
      </c>
      <c r="H501" s="16">
        <v>237761.53</v>
      </c>
      <c r="I501" s="16">
        <v>-237761.53</v>
      </c>
      <c r="J501" s="12"/>
    </row>
    <row r="502" spans="1:10" hidden="1" outlineLevel="1" x14ac:dyDescent="0.25">
      <c r="A502" s="13"/>
      <c r="B502" s="5">
        <v>42756</v>
      </c>
      <c r="C502" s="6">
        <v>222</v>
      </c>
      <c r="D502" s="2" t="s">
        <v>5</v>
      </c>
      <c r="E502" s="2" t="s">
        <v>705</v>
      </c>
      <c r="F502" s="2" t="s">
        <v>706</v>
      </c>
      <c r="G502" s="9">
        <v>0</v>
      </c>
      <c r="H502" s="16">
        <v>237761.53</v>
      </c>
      <c r="I502" s="16">
        <v>-475523.06</v>
      </c>
      <c r="J502" s="12"/>
    </row>
    <row r="503" spans="1:10" hidden="1" outlineLevel="1" x14ac:dyDescent="0.25">
      <c r="A503" s="13"/>
      <c r="B503" s="5">
        <v>42756</v>
      </c>
      <c r="C503" s="6">
        <v>224</v>
      </c>
      <c r="D503" s="2" t="s">
        <v>5</v>
      </c>
      <c r="E503" s="2" t="s">
        <v>707</v>
      </c>
      <c r="F503" s="2" t="s">
        <v>708</v>
      </c>
      <c r="G503" s="9">
        <v>0</v>
      </c>
      <c r="H503" s="16">
        <v>274662.11</v>
      </c>
      <c r="I503" s="16">
        <v>-750185.17</v>
      </c>
      <c r="J503" s="12"/>
    </row>
    <row r="504" spans="1:10" hidden="1" outlineLevel="1" x14ac:dyDescent="0.25">
      <c r="A504" s="13"/>
      <c r="B504" s="5">
        <v>42760</v>
      </c>
      <c r="C504" s="6">
        <v>280</v>
      </c>
      <c r="D504" s="2" t="s">
        <v>5</v>
      </c>
      <c r="E504" s="2" t="s">
        <v>705</v>
      </c>
      <c r="F504" s="2" t="s">
        <v>709</v>
      </c>
      <c r="G504" s="9">
        <v>0</v>
      </c>
      <c r="H504" s="16">
        <v>-237761.53</v>
      </c>
      <c r="I504" s="16">
        <v>-512423.64</v>
      </c>
      <c r="J504" s="12"/>
    </row>
    <row r="505" spans="1:10" hidden="1" outlineLevel="1" x14ac:dyDescent="0.25">
      <c r="A505" s="13"/>
      <c r="B505" s="5">
        <v>42760</v>
      </c>
      <c r="C505" s="6">
        <v>281</v>
      </c>
      <c r="D505" s="2" t="s">
        <v>5</v>
      </c>
      <c r="E505" s="2" t="s">
        <v>705</v>
      </c>
      <c r="F505" s="2" t="s">
        <v>710</v>
      </c>
      <c r="G505" s="9">
        <v>0</v>
      </c>
      <c r="H505" s="16">
        <v>237761.53</v>
      </c>
      <c r="I505" s="16">
        <v>-750185.17</v>
      </c>
      <c r="J505" s="12"/>
    </row>
    <row r="506" spans="1:10" hidden="1" outlineLevel="1" x14ac:dyDescent="0.25">
      <c r="A506" s="13"/>
      <c r="B506" s="5">
        <v>42766</v>
      </c>
      <c r="C506" s="6">
        <v>396</v>
      </c>
      <c r="D506" s="2" t="s">
        <v>5</v>
      </c>
      <c r="E506" s="2" t="s">
        <v>711</v>
      </c>
      <c r="F506" s="2" t="s">
        <v>712</v>
      </c>
      <c r="G506" s="9">
        <v>0</v>
      </c>
      <c r="H506" s="16">
        <v>237761.53</v>
      </c>
      <c r="I506" s="16">
        <v>-987946.7</v>
      </c>
      <c r="J506" s="12"/>
    </row>
    <row r="507" spans="1:10" collapsed="1" x14ac:dyDescent="0.25">
      <c r="A507" s="13"/>
      <c r="B507" s="5"/>
      <c r="C507" s="6"/>
      <c r="D507" s="2"/>
      <c r="E507" s="2"/>
      <c r="F507" s="2"/>
      <c r="G507" s="9"/>
      <c r="H507" s="16">
        <f>SUM(H501:H506)</f>
        <v>987946.7</v>
      </c>
      <c r="I507" s="16"/>
      <c r="J507" s="12">
        <v>4</v>
      </c>
    </row>
    <row r="508" spans="1:10" x14ac:dyDescent="0.25">
      <c r="A508" s="13"/>
      <c r="B508" s="5"/>
      <c r="C508" s="6"/>
      <c r="D508" s="2"/>
      <c r="E508" s="2"/>
      <c r="F508" s="2"/>
      <c r="G508" s="9"/>
      <c r="H508" s="9"/>
      <c r="I508" s="9"/>
      <c r="J508" s="4"/>
    </row>
    <row r="509" spans="1:10" x14ac:dyDescent="0.25">
      <c r="A509" s="13"/>
      <c r="B509" s="133" t="s">
        <v>1062</v>
      </c>
      <c r="C509" s="134"/>
      <c r="D509" s="134"/>
      <c r="E509" s="134"/>
      <c r="F509" s="135"/>
      <c r="G509" s="20"/>
      <c r="H509" s="20">
        <f>+H409+H414+H421+H430+H449+H473+H497+H507</f>
        <v>11723565.280000001</v>
      </c>
      <c r="I509" s="20"/>
      <c r="J509" s="27">
        <f>+J409+J414+J421+J430+J449+J473+J497+J507</f>
        <v>62</v>
      </c>
    </row>
    <row r="510" spans="1:10" x14ac:dyDescent="0.25">
      <c r="A510" s="13"/>
      <c r="B510" s="5"/>
      <c r="C510" s="6"/>
      <c r="D510" s="2"/>
      <c r="E510" s="2"/>
      <c r="F510" s="2"/>
      <c r="G510" s="9"/>
      <c r="H510" s="9"/>
      <c r="I510" s="9"/>
      <c r="J510" s="4"/>
    </row>
    <row r="511" spans="1:10" x14ac:dyDescent="0.25">
      <c r="A511" s="13"/>
      <c r="B511" s="5"/>
      <c r="C511" s="6"/>
      <c r="D511" s="2"/>
      <c r="E511" s="2"/>
      <c r="F511" s="2"/>
      <c r="G511" s="9"/>
      <c r="H511" s="9"/>
      <c r="I511" s="9"/>
      <c r="J511" s="4"/>
    </row>
    <row r="512" spans="1:10" x14ac:dyDescent="0.25">
      <c r="A512" s="13"/>
      <c r="B512" s="5"/>
      <c r="C512" s="6"/>
      <c r="D512" s="2"/>
      <c r="E512" s="2"/>
      <c r="F512" s="2"/>
      <c r="G512" s="9"/>
      <c r="H512" s="9"/>
      <c r="I512" s="9"/>
      <c r="J512" s="4"/>
    </row>
    <row r="513" spans="1:10" x14ac:dyDescent="0.25">
      <c r="A513" s="11" t="s">
        <v>713</v>
      </c>
      <c r="B513" s="1"/>
      <c r="C513" s="1"/>
      <c r="D513" s="1"/>
      <c r="E513" s="1"/>
      <c r="F513" s="1"/>
      <c r="G513" s="8"/>
      <c r="H513" s="8"/>
      <c r="I513" s="8"/>
      <c r="J513" s="4"/>
    </row>
    <row r="514" spans="1:10" x14ac:dyDescent="0.25">
      <c r="A514" s="12" t="s">
        <v>2</v>
      </c>
      <c r="B514" s="11" t="s">
        <v>714</v>
      </c>
      <c r="C514" s="1"/>
      <c r="D514" s="1"/>
      <c r="E514" s="1"/>
      <c r="F514" s="1"/>
      <c r="G514" s="8"/>
      <c r="H514" s="8"/>
      <c r="I514" s="8"/>
      <c r="J514" s="4"/>
    </row>
    <row r="515" spans="1:10" hidden="1" outlineLevel="1" x14ac:dyDescent="0.25">
      <c r="A515" s="13"/>
      <c r="B515" s="5">
        <v>42737</v>
      </c>
      <c r="C515" s="6">
        <v>1</v>
      </c>
      <c r="D515" s="2" t="s">
        <v>715</v>
      </c>
      <c r="E515" s="2" t="s">
        <v>716</v>
      </c>
      <c r="F515" s="2" t="s">
        <v>717</v>
      </c>
      <c r="G515" s="9">
        <v>0</v>
      </c>
      <c r="H515" s="9">
        <v>-2586.21</v>
      </c>
      <c r="I515" s="9">
        <v>2586.21</v>
      </c>
      <c r="J515" s="4"/>
    </row>
    <row r="516" spans="1:10" hidden="1" outlineLevel="1" x14ac:dyDescent="0.25">
      <c r="A516" s="13"/>
      <c r="B516" s="5">
        <v>42738</v>
      </c>
      <c r="C516" s="6">
        <v>13</v>
      </c>
      <c r="D516" s="2" t="s">
        <v>715</v>
      </c>
      <c r="E516" s="2" t="s">
        <v>716</v>
      </c>
      <c r="F516" s="2" t="s">
        <v>718</v>
      </c>
      <c r="G516" s="9">
        <v>0</v>
      </c>
      <c r="H516" s="9">
        <v>344.83</v>
      </c>
      <c r="I516" s="9">
        <v>2241.38</v>
      </c>
      <c r="J516" s="4"/>
    </row>
    <row r="517" spans="1:10" hidden="1" outlineLevel="1" x14ac:dyDescent="0.25">
      <c r="A517" s="13"/>
      <c r="B517" s="5">
        <v>42738</v>
      </c>
      <c r="C517" s="6">
        <v>14</v>
      </c>
      <c r="D517" s="2" t="s">
        <v>715</v>
      </c>
      <c r="E517" s="2" t="s">
        <v>716</v>
      </c>
      <c r="F517" s="2" t="s">
        <v>719</v>
      </c>
      <c r="G517" s="9">
        <v>0</v>
      </c>
      <c r="H517" s="9">
        <v>8620.69</v>
      </c>
      <c r="I517" s="9">
        <v>-6379.31</v>
      </c>
      <c r="J517" s="4"/>
    </row>
    <row r="518" spans="1:10" hidden="1" outlineLevel="1" x14ac:dyDescent="0.25">
      <c r="A518" s="13"/>
      <c r="B518" s="5">
        <v>42738</v>
      </c>
      <c r="C518" s="6">
        <v>3</v>
      </c>
      <c r="D518" s="2" t="s">
        <v>82</v>
      </c>
      <c r="E518" s="2" t="s">
        <v>720</v>
      </c>
      <c r="F518" s="2" t="s">
        <v>721</v>
      </c>
      <c r="G518" s="9">
        <v>0</v>
      </c>
      <c r="H518" s="9">
        <v>-3343.97</v>
      </c>
      <c r="I518" s="9">
        <v>-3035.34</v>
      </c>
      <c r="J518" s="4"/>
    </row>
    <row r="519" spans="1:10" hidden="1" outlineLevel="1" x14ac:dyDescent="0.25">
      <c r="A519" s="13"/>
      <c r="B519" s="5">
        <v>42738</v>
      </c>
      <c r="C519" s="6">
        <v>22</v>
      </c>
      <c r="D519" s="2" t="s">
        <v>715</v>
      </c>
      <c r="E519" s="2" t="s">
        <v>716</v>
      </c>
      <c r="F519" s="2" t="s">
        <v>722</v>
      </c>
      <c r="G519" s="9">
        <v>0</v>
      </c>
      <c r="H519" s="9">
        <v>-4310.3500000000004</v>
      </c>
      <c r="I519" s="9">
        <v>1275.0100000000004</v>
      </c>
      <c r="J519" s="4"/>
    </row>
    <row r="520" spans="1:10" hidden="1" outlineLevel="1" x14ac:dyDescent="0.25">
      <c r="A520" s="13"/>
      <c r="B520" s="5">
        <v>42738</v>
      </c>
      <c r="C520" s="6">
        <v>23</v>
      </c>
      <c r="D520" s="2" t="s">
        <v>715</v>
      </c>
      <c r="E520" s="2" t="s">
        <v>716</v>
      </c>
      <c r="F520" s="2" t="s">
        <v>723</v>
      </c>
      <c r="G520" s="9">
        <v>0</v>
      </c>
      <c r="H520" s="9">
        <v>-2586.21</v>
      </c>
      <c r="I520" s="9">
        <v>3861.2200000000003</v>
      </c>
      <c r="J520" s="4"/>
    </row>
    <row r="521" spans="1:10" hidden="1" outlineLevel="1" x14ac:dyDescent="0.25">
      <c r="A521" s="13"/>
      <c r="B521" s="5">
        <v>42738</v>
      </c>
      <c r="C521" s="6">
        <v>26</v>
      </c>
      <c r="D521" s="2" t="s">
        <v>715</v>
      </c>
      <c r="E521" s="2" t="s">
        <v>716</v>
      </c>
      <c r="F521" s="2" t="s">
        <v>724</v>
      </c>
      <c r="G521" s="9">
        <v>0</v>
      </c>
      <c r="H521" s="9">
        <v>-1724.14</v>
      </c>
      <c r="I521" s="9">
        <v>5585.36</v>
      </c>
      <c r="J521" s="4"/>
    </row>
    <row r="522" spans="1:10" hidden="1" outlineLevel="1" x14ac:dyDescent="0.25">
      <c r="A522" s="13"/>
      <c r="B522" s="5">
        <v>42738</v>
      </c>
      <c r="C522" s="6">
        <v>31</v>
      </c>
      <c r="D522" s="2" t="s">
        <v>715</v>
      </c>
      <c r="E522" s="2" t="s">
        <v>716</v>
      </c>
      <c r="F522" s="2" t="s">
        <v>725</v>
      </c>
      <c r="G522" s="9">
        <v>0</v>
      </c>
      <c r="H522" s="9">
        <v>-2586.21</v>
      </c>
      <c r="I522" s="9">
        <v>8171.57</v>
      </c>
      <c r="J522" s="4"/>
    </row>
    <row r="523" spans="1:10" hidden="1" outlineLevel="1" x14ac:dyDescent="0.25">
      <c r="A523" s="13"/>
      <c r="B523" s="5">
        <v>42738</v>
      </c>
      <c r="C523" s="6">
        <v>33</v>
      </c>
      <c r="D523" s="2" t="s">
        <v>715</v>
      </c>
      <c r="E523" s="2" t="s">
        <v>716</v>
      </c>
      <c r="F523" s="2" t="s">
        <v>726</v>
      </c>
      <c r="G523" s="9">
        <v>0</v>
      </c>
      <c r="H523" s="9">
        <v>3275</v>
      </c>
      <c r="I523" s="9">
        <v>4896.57</v>
      </c>
      <c r="J523" s="4"/>
    </row>
    <row r="524" spans="1:10" hidden="1" outlineLevel="1" x14ac:dyDescent="0.25">
      <c r="A524" s="13"/>
      <c r="B524" s="5">
        <v>42738</v>
      </c>
      <c r="C524" s="6">
        <v>6</v>
      </c>
      <c r="D524" s="2" t="s">
        <v>82</v>
      </c>
      <c r="E524" s="2" t="s">
        <v>720</v>
      </c>
      <c r="F524" s="2" t="s">
        <v>727</v>
      </c>
      <c r="G524" s="9">
        <v>0</v>
      </c>
      <c r="H524" s="9">
        <v>-431.24</v>
      </c>
      <c r="I524" s="9">
        <v>5327.81</v>
      </c>
      <c r="J524" s="4"/>
    </row>
    <row r="525" spans="1:10" hidden="1" outlineLevel="1" x14ac:dyDescent="0.25">
      <c r="A525" s="13"/>
      <c r="B525" s="5">
        <v>42738</v>
      </c>
      <c r="C525" s="6">
        <v>35</v>
      </c>
      <c r="D525" s="2" t="s">
        <v>715</v>
      </c>
      <c r="E525" s="2" t="s">
        <v>716</v>
      </c>
      <c r="F525" s="2" t="s">
        <v>728</v>
      </c>
      <c r="G525" s="9">
        <v>0</v>
      </c>
      <c r="H525" s="9">
        <v>-1000</v>
      </c>
      <c r="I525" s="9">
        <v>6327.81</v>
      </c>
      <c r="J525" s="4"/>
    </row>
    <row r="526" spans="1:10" hidden="1" outlineLevel="1" x14ac:dyDescent="0.25">
      <c r="A526" s="13"/>
      <c r="B526" s="5">
        <v>42739</v>
      </c>
      <c r="C526" s="6">
        <v>38</v>
      </c>
      <c r="D526" s="2" t="s">
        <v>715</v>
      </c>
      <c r="E526" s="2" t="s">
        <v>716</v>
      </c>
      <c r="F526" s="2" t="s">
        <v>729</v>
      </c>
      <c r="G526" s="9">
        <v>0</v>
      </c>
      <c r="H526" s="9">
        <v>-1724.14</v>
      </c>
      <c r="I526" s="9">
        <v>8051.95</v>
      </c>
      <c r="J526" s="4"/>
    </row>
    <row r="527" spans="1:10" hidden="1" outlineLevel="1" x14ac:dyDescent="0.25">
      <c r="A527" s="13"/>
      <c r="B527" s="5">
        <v>42739</v>
      </c>
      <c r="C527" s="6">
        <v>41</v>
      </c>
      <c r="D527" s="2" t="s">
        <v>715</v>
      </c>
      <c r="E527" s="2" t="s">
        <v>716</v>
      </c>
      <c r="F527" s="2" t="s">
        <v>730</v>
      </c>
      <c r="G527" s="9">
        <v>0</v>
      </c>
      <c r="H527" s="9">
        <v>-1724.14</v>
      </c>
      <c r="I527" s="9">
        <v>9776.09</v>
      </c>
      <c r="J527" s="4"/>
    </row>
    <row r="528" spans="1:10" hidden="1" outlineLevel="1" x14ac:dyDescent="0.25">
      <c r="A528" s="13"/>
      <c r="B528" s="5">
        <v>42739</v>
      </c>
      <c r="C528" s="6">
        <v>42</v>
      </c>
      <c r="D528" s="2" t="s">
        <v>715</v>
      </c>
      <c r="E528" s="2" t="s">
        <v>716</v>
      </c>
      <c r="F528" s="2" t="s">
        <v>731</v>
      </c>
      <c r="G528" s="9">
        <v>0</v>
      </c>
      <c r="H528" s="9">
        <v>-862.07</v>
      </c>
      <c r="I528" s="9">
        <v>10638.16</v>
      </c>
      <c r="J528" s="4"/>
    </row>
    <row r="529" spans="1:10" hidden="1" outlineLevel="1" x14ac:dyDescent="0.25">
      <c r="A529" s="13"/>
      <c r="B529" s="5">
        <v>42739</v>
      </c>
      <c r="C529" s="6">
        <v>7</v>
      </c>
      <c r="D529" s="2" t="s">
        <v>82</v>
      </c>
      <c r="E529" s="2" t="s">
        <v>720</v>
      </c>
      <c r="F529" s="2" t="s">
        <v>732</v>
      </c>
      <c r="G529" s="9">
        <v>0</v>
      </c>
      <c r="H529" s="9">
        <v>-1724.14</v>
      </c>
      <c r="I529" s="9">
        <v>12362.3</v>
      </c>
      <c r="J529" s="4"/>
    </row>
    <row r="530" spans="1:10" hidden="1" outlineLevel="1" x14ac:dyDescent="0.25">
      <c r="A530" s="13"/>
      <c r="B530" s="5">
        <v>42740</v>
      </c>
      <c r="C530" s="6">
        <v>44</v>
      </c>
      <c r="D530" s="2" t="s">
        <v>715</v>
      </c>
      <c r="E530" s="2" t="s">
        <v>716</v>
      </c>
      <c r="F530" s="2" t="s">
        <v>733</v>
      </c>
      <c r="G530" s="9">
        <v>0</v>
      </c>
      <c r="H530" s="9">
        <v>1724.14</v>
      </c>
      <c r="I530" s="9">
        <v>10638.16</v>
      </c>
      <c r="J530" s="4"/>
    </row>
    <row r="531" spans="1:10" hidden="1" outlineLevel="1" x14ac:dyDescent="0.25">
      <c r="A531" s="13"/>
      <c r="B531" s="5">
        <v>42740</v>
      </c>
      <c r="C531" s="6">
        <v>45</v>
      </c>
      <c r="D531" s="2" t="s">
        <v>715</v>
      </c>
      <c r="E531" s="2" t="s">
        <v>716</v>
      </c>
      <c r="F531" s="2" t="s">
        <v>734</v>
      </c>
      <c r="G531" s="9">
        <v>0</v>
      </c>
      <c r="H531" s="9">
        <v>-4310.3500000000004</v>
      </c>
      <c r="I531" s="9">
        <v>14948.51</v>
      </c>
      <c r="J531" s="4"/>
    </row>
    <row r="532" spans="1:10" hidden="1" outlineLevel="1" x14ac:dyDescent="0.25">
      <c r="A532" s="13"/>
      <c r="B532" s="5">
        <v>42740</v>
      </c>
      <c r="C532" s="6">
        <v>46</v>
      </c>
      <c r="D532" s="2" t="s">
        <v>715</v>
      </c>
      <c r="E532" s="2" t="s">
        <v>716</v>
      </c>
      <c r="F532" s="2" t="s">
        <v>735</v>
      </c>
      <c r="G532" s="9">
        <v>0</v>
      </c>
      <c r="H532" s="9">
        <v>4310.3500000000004</v>
      </c>
      <c r="I532" s="9">
        <v>10638.16</v>
      </c>
      <c r="J532" s="4"/>
    </row>
    <row r="533" spans="1:10" hidden="1" outlineLevel="1" x14ac:dyDescent="0.25">
      <c r="A533" s="13"/>
      <c r="B533" s="5">
        <v>42741</v>
      </c>
      <c r="C533" s="6">
        <v>10</v>
      </c>
      <c r="D533" s="2" t="s">
        <v>82</v>
      </c>
      <c r="E533" s="2" t="s">
        <v>720</v>
      </c>
      <c r="F533" s="2" t="s">
        <v>736</v>
      </c>
      <c r="G533" s="9">
        <v>0</v>
      </c>
      <c r="H533" s="9">
        <v>-1327.83</v>
      </c>
      <c r="I533" s="9">
        <v>11965.99</v>
      </c>
      <c r="J533" s="4"/>
    </row>
    <row r="534" spans="1:10" hidden="1" outlineLevel="1" x14ac:dyDescent="0.25">
      <c r="A534" s="13"/>
      <c r="B534" s="5">
        <v>42741</v>
      </c>
      <c r="C534" s="6">
        <v>49</v>
      </c>
      <c r="D534" s="2" t="s">
        <v>715</v>
      </c>
      <c r="E534" s="2" t="s">
        <v>716</v>
      </c>
      <c r="F534" s="2" t="s">
        <v>737</v>
      </c>
      <c r="G534" s="9">
        <v>0</v>
      </c>
      <c r="H534" s="9">
        <v>2586.21</v>
      </c>
      <c r="I534" s="9">
        <v>9379.7800000000007</v>
      </c>
      <c r="J534" s="4"/>
    </row>
    <row r="535" spans="1:10" hidden="1" outlineLevel="1" x14ac:dyDescent="0.25">
      <c r="A535" s="13"/>
      <c r="B535" s="5">
        <v>42741</v>
      </c>
      <c r="C535" s="6">
        <v>51</v>
      </c>
      <c r="D535" s="2" t="s">
        <v>715</v>
      </c>
      <c r="E535" s="2" t="s">
        <v>716</v>
      </c>
      <c r="F535" s="2" t="s">
        <v>738</v>
      </c>
      <c r="G535" s="9">
        <v>0</v>
      </c>
      <c r="H535" s="9">
        <v>-8620.69</v>
      </c>
      <c r="I535" s="9">
        <v>18000.47</v>
      </c>
      <c r="J535" s="4"/>
    </row>
    <row r="536" spans="1:10" hidden="1" outlineLevel="1" x14ac:dyDescent="0.25">
      <c r="A536" s="13"/>
      <c r="B536" s="5">
        <v>42741</v>
      </c>
      <c r="C536" s="6">
        <v>11</v>
      </c>
      <c r="D536" s="2" t="s">
        <v>82</v>
      </c>
      <c r="E536" s="2" t="s">
        <v>720</v>
      </c>
      <c r="F536" s="2" t="s">
        <v>739</v>
      </c>
      <c r="G536" s="9">
        <v>0</v>
      </c>
      <c r="H536" s="9">
        <v>-1724.14</v>
      </c>
      <c r="I536" s="9">
        <v>19724.61</v>
      </c>
      <c r="J536" s="4"/>
    </row>
    <row r="537" spans="1:10" hidden="1" outlineLevel="1" x14ac:dyDescent="0.25">
      <c r="A537" s="13"/>
      <c r="B537" s="5">
        <v>42741</v>
      </c>
      <c r="C537" s="6">
        <v>12</v>
      </c>
      <c r="D537" s="2" t="s">
        <v>82</v>
      </c>
      <c r="E537" s="2" t="s">
        <v>720</v>
      </c>
      <c r="F537" s="2" t="s">
        <v>740</v>
      </c>
      <c r="G537" s="9">
        <v>0</v>
      </c>
      <c r="H537" s="9">
        <v>-4310.3500000000004</v>
      </c>
      <c r="I537" s="9">
        <v>24034.959999999999</v>
      </c>
      <c r="J537" s="4"/>
    </row>
    <row r="538" spans="1:10" hidden="1" outlineLevel="1" x14ac:dyDescent="0.25">
      <c r="A538" s="13"/>
      <c r="B538" s="5">
        <v>42744</v>
      </c>
      <c r="C538" s="6">
        <v>13</v>
      </c>
      <c r="D538" s="2" t="s">
        <v>82</v>
      </c>
      <c r="E538" s="2" t="s">
        <v>720</v>
      </c>
      <c r="F538" s="2" t="s">
        <v>741</v>
      </c>
      <c r="G538" s="9">
        <v>0</v>
      </c>
      <c r="H538" s="9">
        <v>-4310.3500000000004</v>
      </c>
      <c r="I538" s="9">
        <v>28345.31</v>
      </c>
      <c r="J538" s="4"/>
    </row>
    <row r="539" spans="1:10" hidden="1" outlineLevel="1" x14ac:dyDescent="0.25">
      <c r="A539" s="13"/>
      <c r="B539" s="5">
        <v>42744</v>
      </c>
      <c r="C539" s="6">
        <v>14</v>
      </c>
      <c r="D539" s="2" t="s">
        <v>82</v>
      </c>
      <c r="E539" s="2" t="s">
        <v>720</v>
      </c>
      <c r="F539" s="2" t="s">
        <v>742</v>
      </c>
      <c r="G539" s="9">
        <v>0</v>
      </c>
      <c r="H539" s="9">
        <v>-2586.21</v>
      </c>
      <c r="I539" s="9">
        <v>30931.52</v>
      </c>
      <c r="J539" s="4"/>
    </row>
    <row r="540" spans="1:10" hidden="1" outlineLevel="1" x14ac:dyDescent="0.25">
      <c r="A540" s="13"/>
      <c r="B540" s="5">
        <v>42745</v>
      </c>
      <c r="C540" s="6">
        <v>16</v>
      </c>
      <c r="D540" s="2" t="s">
        <v>82</v>
      </c>
      <c r="E540" s="2" t="s">
        <v>720</v>
      </c>
      <c r="F540" s="2" t="s">
        <v>743</v>
      </c>
      <c r="G540" s="9">
        <v>0</v>
      </c>
      <c r="H540" s="9">
        <v>-344.83</v>
      </c>
      <c r="I540" s="9">
        <v>31276.35</v>
      </c>
      <c r="J540" s="4"/>
    </row>
    <row r="541" spans="1:10" hidden="1" outlineLevel="1" x14ac:dyDescent="0.25">
      <c r="A541" s="13"/>
      <c r="B541" s="5">
        <v>42746</v>
      </c>
      <c r="C541" s="6">
        <v>17</v>
      </c>
      <c r="D541" s="2" t="s">
        <v>82</v>
      </c>
      <c r="E541" s="2" t="s">
        <v>720</v>
      </c>
      <c r="F541" s="2" t="s">
        <v>744</v>
      </c>
      <c r="G541" s="9">
        <v>0</v>
      </c>
      <c r="H541" s="9">
        <v>-862.07</v>
      </c>
      <c r="I541" s="9">
        <v>32138.42</v>
      </c>
      <c r="J541" s="4"/>
    </row>
    <row r="542" spans="1:10" hidden="1" outlineLevel="1" x14ac:dyDescent="0.25">
      <c r="A542" s="13"/>
      <c r="B542" s="5">
        <v>42746</v>
      </c>
      <c r="C542" s="6">
        <v>18</v>
      </c>
      <c r="D542" s="2" t="s">
        <v>82</v>
      </c>
      <c r="E542" s="2" t="s">
        <v>720</v>
      </c>
      <c r="F542" s="2" t="s">
        <v>745</v>
      </c>
      <c r="G542" s="9">
        <v>0</v>
      </c>
      <c r="H542" s="9">
        <v>-4310.3500000000004</v>
      </c>
      <c r="I542" s="9">
        <v>36448.769999999997</v>
      </c>
      <c r="J542" s="4"/>
    </row>
    <row r="543" spans="1:10" hidden="1" outlineLevel="1" x14ac:dyDescent="0.25">
      <c r="A543" s="13"/>
      <c r="B543" s="5">
        <v>42746</v>
      </c>
      <c r="C543" s="6">
        <v>20</v>
      </c>
      <c r="D543" s="2" t="s">
        <v>82</v>
      </c>
      <c r="E543" s="2" t="s">
        <v>720</v>
      </c>
      <c r="F543" s="2" t="s">
        <v>746</v>
      </c>
      <c r="G543" s="9">
        <v>0</v>
      </c>
      <c r="H543" s="9">
        <v>-2586.21</v>
      </c>
      <c r="I543" s="9">
        <v>39034.980000000003</v>
      </c>
      <c r="J543" s="4"/>
    </row>
    <row r="544" spans="1:10" hidden="1" outlineLevel="1" x14ac:dyDescent="0.25">
      <c r="A544" s="13"/>
      <c r="B544" s="5">
        <v>42746</v>
      </c>
      <c r="C544" s="6">
        <v>63</v>
      </c>
      <c r="D544" s="2" t="s">
        <v>715</v>
      </c>
      <c r="E544" s="2" t="s">
        <v>716</v>
      </c>
      <c r="F544" s="2" t="s">
        <v>747</v>
      </c>
      <c r="G544" s="9">
        <v>0</v>
      </c>
      <c r="H544" s="9">
        <v>-4310.3500000000004</v>
      </c>
      <c r="I544" s="9">
        <v>43345.33</v>
      </c>
      <c r="J544" s="4"/>
    </row>
    <row r="545" spans="1:10" hidden="1" outlineLevel="1" x14ac:dyDescent="0.25">
      <c r="A545" s="13"/>
      <c r="B545" s="5">
        <v>42746</v>
      </c>
      <c r="C545" s="6">
        <v>22</v>
      </c>
      <c r="D545" s="2" t="s">
        <v>82</v>
      </c>
      <c r="E545" s="2" t="s">
        <v>720</v>
      </c>
      <c r="F545" s="2" t="s">
        <v>748</v>
      </c>
      <c r="G545" s="9">
        <v>0</v>
      </c>
      <c r="H545" s="9">
        <v>-4310.3500000000004</v>
      </c>
      <c r="I545" s="9">
        <v>47655.68</v>
      </c>
      <c r="J545" s="4"/>
    </row>
    <row r="546" spans="1:10" hidden="1" outlineLevel="1" x14ac:dyDescent="0.25">
      <c r="A546" s="13"/>
      <c r="B546" s="5">
        <v>42747</v>
      </c>
      <c r="C546" s="6">
        <v>67</v>
      </c>
      <c r="D546" s="2" t="s">
        <v>715</v>
      </c>
      <c r="E546" s="2" t="s">
        <v>716</v>
      </c>
      <c r="F546" s="2" t="s">
        <v>749</v>
      </c>
      <c r="G546" s="9">
        <v>0</v>
      </c>
      <c r="H546" s="9">
        <v>-2586.21</v>
      </c>
      <c r="I546" s="9">
        <v>50241.89</v>
      </c>
      <c r="J546" s="4"/>
    </row>
    <row r="547" spans="1:10" hidden="1" outlineLevel="1" x14ac:dyDescent="0.25">
      <c r="A547" s="13"/>
      <c r="B547" s="5">
        <v>42747</v>
      </c>
      <c r="C547" s="6">
        <v>23</v>
      </c>
      <c r="D547" s="2" t="s">
        <v>82</v>
      </c>
      <c r="E547" s="2" t="s">
        <v>720</v>
      </c>
      <c r="F547" s="2" t="s">
        <v>750</v>
      </c>
      <c r="G547" s="9">
        <v>0</v>
      </c>
      <c r="H547" s="9">
        <v>-1293.0999999999999</v>
      </c>
      <c r="I547" s="9">
        <v>51534.99</v>
      </c>
      <c r="J547" s="4"/>
    </row>
    <row r="548" spans="1:10" hidden="1" outlineLevel="1" x14ac:dyDescent="0.25">
      <c r="A548" s="13"/>
      <c r="B548" s="5">
        <v>42747</v>
      </c>
      <c r="C548" s="6">
        <v>24</v>
      </c>
      <c r="D548" s="2" t="s">
        <v>82</v>
      </c>
      <c r="E548" s="2" t="s">
        <v>720</v>
      </c>
      <c r="F548" s="2" t="s">
        <v>751</v>
      </c>
      <c r="G548" s="9">
        <v>0</v>
      </c>
      <c r="H548" s="9">
        <v>-862.07</v>
      </c>
      <c r="I548" s="9">
        <v>52397.06</v>
      </c>
      <c r="J548" s="4"/>
    </row>
    <row r="549" spans="1:10" hidden="1" outlineLevel="1" x14ac:dyDescent="0.25">
      <c r="A549" s="13"/>
      <c r="B549" s="5">
        <v>42747</v>
      </c>
      <c r="C549" s="6">
        <v>25</v>
      </c>
      <c r="D549" s="2" t="s">
        <v>82</v>
      </c>
      <c r="E549" s="2" t="s">
        <v>720</v>
      </c>
      <c r="F549" s="2" t="s">
        <v>752</v>
      </c>
      <c r="G549" s="9">
        <v>0</v>
      </c>
      <c r="H549" s="9">
        <v>-4310.3500000000004</v>
      </c>
      <c r="I549" s="9">
        <v>56707.41</v>
      </c>
      <c r="J549" s="4"/>
    </row>
    <row r="550" spans="1:10" hidden="1" outlineLevel="1" x14ac:dyDescent="0.25">
      <c r="A550" s="13"/>
      <c r="B550" s="5">
        <v>42747</v>
      </c>
      <c r="C550" s="6">
        <v>26</v>
      </c>
      <c r="D550" s="2" t="s">
        <v>82</v>
      </c>
      <c r="E550" s="2" t="s">
        <v>720</v>
      </c>
      <c r="F550" s="2" t="s">
        <v>753</v>
      </c>
      <c r="G550" s="9">
        <v>0</v>
      </c>
      <c r="H550" s="9">
        <v>-4310.3500000000004</v>
      </c>
      <c r="I550" s="9">
        <v>61017.760000000002</v>
      </c>
      <c r="J550" s="4"/>
    </row>
    <row r="551" spans="1:10" hidden="1" outlineLevel="1" x14ac:dyDescent="0.25">
      <c r="A551" s="13"/>
      <c r="B551" s="5">
        <v>42747</v>
      </c>
      <c r="C551" s="6">
        <v>72</v>
      </c>
      <c r="D551" s="2" t="s">
        <v>715</v>
      </c>
      <c r="E551" s="2" t="s">
        <v>716</v>
      </c>
      <c r="F551" s="2" t="s">
        <v>754</v>
      </c>
      <c r="G551" s="9">
        <v>0</v>
      </c>
      <c r="H551" s="9">
        <v>-4310.3500000000004</v>
      </c>
      <c r="I551" s="9">
        <v>65328.11</v>
      </c>
      <c r="J551" s="4"/>
    </row>
    <row r="552" spans="1:10" hidden="1" outlineLevel="1" x14ac:dyDescent="0.25">
      <c r="A552" s="13"/>
      <c r="B552" s="5">
        <v>42748</v>
      </c>
      <c r="C552" s="6">
        <v>29</v>
      </c>
      <c r="D552" s="2" t="s">
        <v>82</v>
      </c>
      <c r="E552" s="2" t="s">
        <v>720</v>
      </c>
      <c r="F552" s="2" t="s">
        <v>755</v>
      </c>
      <c r="G552" s="9">
        <v>0</v>
      </c>
      <c r="H552" s="9">
        <v>-862.07</v>
      </c>
      <c r="I552" s="9">
        <v>66190.179999999993</v>
      </c>
      <c r="J552" s="4"/>
    </row>
    <row r="553" spans="1:10" hidden="1" outlineLevel="1" x14ac:dyDescent="0.25">
      <c r="A553" s="13"/>
      <c r="B553" s="5">
        <v>42749</v>
      </c>
      <c r="C553" s="6">
        <v>30</v>
      </c>
      <c r="D553" s="2" t="s">
        <v>82</v>
      </c>
      <c r="E553" s="2" t="s">
        <v>720</v>
      </c>
      <c r="F553" s="2" t="s">
        <v>756</v>
      </c>
      <c r="G553" s="9">
        <v>0</v>
      </c>
      <c r="H553" s="9">
        <v>-3051.72</v>
      </c>
      <c r="I553" s="9">
        <v>69241.899999999994</v>
      </c>
      <c r="J553" s="4"/>
    </row>
    <row r="554" spans="1:10" hidden="1" outlineLevel="1" x14ac:dyDescent="0.25">
      <c r="A554" s="13"/>
      <c r="B554" s="5">
        <v>42751</v>
      </c>
      <c r="C554" s="6">
        <v>33</v>
      </c>
      <c r="D554" s="2" t="s">
        <v>82</v>
      </c>
      <c r="E554" s="2" t="s">
        <v>720</v>
      </c>
      <c r="F554" s="2" t="s">
        <v>757</v>
      </c>
      <c r="G554" s="9">
        <v>0</v>
      </c>
      <c r="H554" s="9">
        <v>-421.91</v>
      </c>
      <c r="I554" s="9">
        <v>69663.81</v>
      </c>
      <c r="J554" s="4"/>
    </row>
    <row r="555" spans="1:10" hidden="1" outlineLevel="1" x14ac:dyDescent="0.25">
      <c r="A555" s="13"/>
      <c r="B555" s="5">
        <v>42751</v>
      </c>
      <c r="C555" s="6">
        <v>34</v>
      </c>
      <c r="D555" s="2" t="s">
        <v>82</v>
      </c>
      <c r="E555" s="2" t="s">
        <v>720</v>
      </c>
      <c r="F555" s="2" t="s">
        <v>758</v>
      </c>
      <c r="G555" s="9">
        <v>0</v>
      </c>
      <c r="H555" s="9">
        <v>-2155.17</v>
      </c>
      <c r="I555" s="9">
        <v>71818.98</v>
      </c>
      <c r="J555" s="4"/>
    </row>
    <row r="556" spans="1:10" hidden="1" outlineLevel="1" x14ac:dyDescent="0.25">
      <c r="A556" s="13"/>
      <c r="B556" s="5">
        <v>42751</v>
      </c>
      <c r="C556" s="6">
        <v>35</v>
      </c>
      <c r="D556" s="2" t="s">
        <v>82</v>
      </c>
      <c r="E556" s="2" t="s">
        <v>720</v>
      </c>
      <c r="F556" s="2" t="s">
        <v>759</v>
      </c>
      <c r="G556" s="9">
        <v>0</v>
      </c>
      <c r="H556" s="9">
        <v>-163.79</v>
      </c>
      <c r="I556" s="9">
        <v>71982.77</v>
      </c>
      <c r="J556" s="4"/>
    </row>
    <row r="557" spans="1:10" hidden="1" outlineLevel="1" x14ac:dyDescent="0.25">
      <c r="A557" s="13"/>
      <c r="B557" s="5">
        <v>42751</v>
      </c>
      <c r="C557" s="6">
        <v>79</v>
      </c>
      <c r="D557" s="2" t="s">
        <v>715</v>
      </c>
      <c r="E557" s="2" t="s">
        <v>716</v>
      </c>
      <c r="F557" s="2" t="s">
        <v>760</v>
      </c>
      <c r="G557" s="9">
        <v>0</v>
      </c>
      <c r="H557" s="9">
        <v>-41379.31</v>
      </c>
      <c r="I557" s="9">
        <v>113362.08</v>
      </c>
      <c r="J557" s="4"/>
    </row>
    <row r="558" spans="1:10" hidden="1" outlineLevel="1" x14ac:dyDescent="0.25">
      <c r="A558" s="13"/>
      <c r="B558" s="5">
        <v>42752</v>
      </c>
      <c r="C558" s="6">
        <v>36</v>
      </c>
      <c r="D558" s="2" t="s">
        <v>82</v>
      </c>
      <c r="E558" s="2" t="s">
        <v>720</v>
      </c>
      <c r="F558" s="2" t="s">
        <v>761</v>
      </c>
      <c r="G558" s="9">
        <v>0</v>
      </c>
      <c r="H558" s="9">
        <v>-4719.26</v>
      </c>
      <c r="I558" s="9">
        <v>118081.34</v>
      </c>
      <c r="J558" s="4"/>
    </row>
    <row r="559" spans="1:10" hidden="1" outlineLevel="1" x14ac:dyDescent="0.25">
      <c r="A559" s="13"/>
      <c r="B559" s="5">
        <v>42752</v>
      </c>
      <c r="C559" s="6">
        <v>81</v>
      </c>
      <c r="D559" s="2" t="s">
        <v>715</v>
      </c>
      <c r="E559" s="2" t="s">
        <v>716</v>
      </c>
      <c r="F559" s="2" t="s">
        <v>762</v>
      </c>
      <c r="G559" s="9">
        <v>0</v>
      </c>
      <c r="H559" s="9">
        <v>-1293.0999999999999</v>
      </c>
      <c r="I559" s="9">
        <v>119374.44</v>
      </c>
      <c r="J559" s="4"/>
    </row>
    <row r="560" spans="1:10" hidden="1" outlineLevel="1" x14ac:dyDescent="0.25">
      <c r="A560" s="13"/>
      <c r="B560" s="5">
        <v>42752</v>
      </c>
      <c r="C560" s="6">
        <v>37</v>
      </c>
      <c r="D560" s="2" t="s">
        <v>82</v>
      </c>
      <c r="E560" s="2" t="s">
        <v>720</v>
      </c>
      <c r="F560" s="2" t="s">
        <v>763</v>
      </c>
      <c r="G560" s="9">
        <v>0</v>
      </c>
      <c r="H560" s="9">
        <v>-4310.3500000000004</v>
      </c>
      <c r="I560" s="9">
        <v>123684.79</v>
      </c>
      <c r="J560" s="4"/>
    </row>
    <row r="561" spans="1:10" hidden="1" outlineLevel="1" x14ac:dyDescent="0.25">
      <c r="A561" s="13"/>
      <c r="B561" s="5">
        <v>42752</v>
      </c>
      <c r="C561" s="6">
        <v>38</v>
      </c>
      <c r="D561" s="2" t="s">
        <v>82</v>
      </c>
      <c r="E561" s="2" t="s">
        <v>720</v>
      </c>
      <c r="F561" s="2" t="s">
        <v>764</v>
      </c>
      <c r="G561" s="9">
        <v>0</v>
      </c>
      <c r="H561" s="9">
        <v>-5172.41</v>
      </c>
      <c r="I561" s="9">
        <v>128857.2</v>
      </c>
      <c r="J561" s="4"/>
    </row>
    <row r="562" spans="1:10" hidden="1" outlineLevel="1" x14ac:dyDescent="0.25">
      <c r="A562" s="13"/>
      <c r="B562" s="5">
        <v>42753</v>
      </c>
      <c r="C562" s="6">
        <v>40</v>
      </c>
      <c r="D562" s="2" t="s">
        <v>82</v>
      </c>
      <c r="E562" s="2" t="s">
        <v>720</v>
      </c>
      <c r="F562" s="2" t="s">
        <v>765</v>
      </c>
      <c r="G562" s="9">
        <v>0</v>
      </c>
      <c r="H562" s="9">
        <v>-4137.93</v>
      </c>
      <c r="I562" s="9">
        <v>132995.13</v>
      </c>
      <c r="J562" s="4"/>
    </row>
    <row r="563" spans="1:10" hidden="1" outlineLevel="1" x14ac:dyDescent="0.25">
      <c r="A563" s="13"/>
      <c r="B563" s="5">
        <v>42753</v>
      </c>
      <c r="C563" s="6">
        <v>87</v>
      </c>
      <c r="D563" s="2" t="s">
        <v>715</v>
      </c>
      <c r="E563" s="2" t="s">
        <v>716</v>
      </c>
      <c r="F563" s="2" t="s">
        <v>766</v>
      </c>
      <c r="G563" s="9">
        <v>0</v>
      </c>
      <c r="H563" s="9">
        <v>-3412.85</v>
      </c>
      <c r="I563" s="9">
        <v>136407.98000000001</v>
      </c>
      <c r="J563" s="4"/>
    </row>
    <row r="564" spans="1:10" hidden="1" outlineLevel="1" x14ac:dyDescent="0.25">
      <c r="A564" s="13"/>
      <c r="B564" s="5">
        <v>42753</v>
      </c>
      <c r="C564" s="6">
        <v>88</v>
      </c>
      <c r="D564" s="2" t="s">
        <v>715</v>
      </c>
      <c r="E564" s="2" t="s">
        <v>716</v>
      </c>
      <c r="F564" s="2" t="s">
        <v>767</v>
      </c>
      <c r="G564" s="9">
        <v>0</v>
      </c>
      <c r="H564" s="9">
        <v>-5172.41</v>
      </c>
      <c r="I564" s="9">
        <v>141580.39000000001</v>
      </c>
      <c r="J564" s="4"/>
    </row>
    <row r="565" spans="1:10" hidden="1" outlineLevel="1" x14ac:dyDescent="0.25">
      <c r="A565" s="13"/>
      <c r="B565" s="5">
        <v>42753</v>
      </c>
      <c r="C565" s="6">
        <v>89</v>
      </c>
      <c r="D565" s="2" t="s">
        <v>715</v>
      </c>
      <c r="E565" s="2" t="s">
        <v>716</v>
      </c>
      <c r="F565" s="2" t="s">
        <v>768</v>
      </c>
      <c r="G565" s="9">
        <v>0</v>
      </c>
      <c r="H565" s="9">
        <v>41379.31</v>
      </c>
      <c r="I565" s="9">
        <v>100201.08</v>
      </c>
      <c r="J565" s="4"/>
    </row>
    <row r="566" spans="1:10" hidden="1" outlineLevel="1" x14ac:dyDescent="0.25">
      <c r="A566" s="13"/>
      <c r="B566" s="5">
        <v>42753</v>
      </c>
      <c r="C566" s="6">
        <v>90</v>
      </c>
      <c r="D566" s="2" t="s">
        <v>715</v>
      </c>
      <c r="E566" s="2" t="s">
        <v>716</v>
      </c>
      <c r="F566" s="2" t="s">
        <v>769</v>
      </c>
      <c r="G566" s="9">
        <v>0</v>
      </c>
      <c r="H566" s="9">
        <v>-41379.31</v>
      </c>
      <c r="I566" s="9">
        <v>141580.38999999998</v>
      </c>
      <c r="J566" s="4"/>
    </row>
    <row r="567" spans="1:10" hidden="1" outlineLevel="1" x14ac:dyDescent="0.25">
      <c r="A567" s="13"/>
      <c r="B567" s="5">
        <v>42753</v>
      </c>
      <c r="C567" s="6">
        <v>41</v>
      </c>
      <c r="D567" s="2" t="s">
        <v>82</v>
      </c>
      <c r="E567" s="2" t="s">
        <v>720</v>
      </c>
      <c r="F567" s="2" t="s">
        <v>770</v>
      </c>
      <c r="G567" s="9">
        <v>0</v>
      </c>
      <c r="H567" s="9">
        <v>-4310.3500000000004</v>
      </c>
      <c r="I567" s="9">
        <v>145890.74</v>
      </c>
      <c r="J567" s="4"/>
    </row>
    <row r="568" spans="1:10" hidden="1" outlineLevel="1" x14ac:dyDescent="0.25">
      <c r="A568" s="13"/>
      <c r="B568" s="5">
        <v>42754</v>
      </c>
      <c r="C568" s="6">
        <v>91</v>
      </c>
      <c r="D568" s="2" t="s">
        <v>715</v>
      </c>
      <c r="E568" s="2" t="s">
        <v>716</v>
      </c>
      <c r="F568" s="2" t="s">
        <v>771</v>
      </c>
      <c r="G568" s="9">
        <v>0</v>
      </c>
      <c r="H568" s="9">
        <v>41379.31</v>
      </c>
      <c r="I568" s="9">
        <v>104511.43000000001</v>
      </c>
      <c r="J568" s="4"/>
    </row>
    <row r="569" spans="1:10" hidden="1" outlineLevel="1" x14ac:dyDescent="0.25">
      <c r="A569" s="13"/>
      <c r="B569" s="5">
        <v>42754</v>
      </c>
      <c r="C569" s="6">
        <v>92</v>
      </c>
      <c r="D569" s="2" t="s">
        <v>715</v>
      </c>
      <c r="E569" s="2" t="s">
        <v>716</v>
      </c>
      <c r="F569" s="2" t="s">
        <v>772</v>
      </c>
      <c r="G569" s="9">
        <v>0</v>
      </c>
      <c r="H569" s="9">
        <v>-41379.31</v>
      </c>
      <c r="I569" s="9">
        <v>145890.74</v>
      </c>
      <c r="J569" s="4"/>
    </row>
    <row r="570" spans="1:10" hidden="1" outlineLevel="1" x14ac:dyDescent="0.25">
      <c r="A570" s="13"/>
      <c r="B570" s="5">
        <v>42754</v>
      </c>
      <c r="C570" s="6">
        <v>42</v>
      </c>
      <c r="D570" s="2" t="s">
        <v>82</v>
      </c>
      <c r="E570" s="2" t="s">
        <v>720</v>
      </c>
      <c r="F570" s="2" t="s">
        <v>773</v>
      </c>
      <c r="G570" s="9">
        <v>0</v>
      </c>
      <c r="H570" s="9">
        <v>-1724.14</v>
      </c>
      <c r="I570" s="9">
        <v>147614.88</v>
      </c>
      <c r="J570" s="4"/>
    </row>
    <row r="571" spans="1:10" hidden="1" outlineLevel="1" x14ac:dyDescent="0.25">
      <c r="A571" s="13"/>
      <c r="B571" s="5">
        <v>42754</v>
      </c>
      <c r="C571" s="6">
        <v>43</v>
      </c>
      <c r="D571" s="2" t="s">
        <v>82</v>
      </c>
      <c r="E571" s="2" t="s">
        <v>720</v>
      </c>
      <c r="F571" s="2" t="s">
        <v>774</v>
      </c>
      <c r="G571" s="9">
        <v>0</v>
      </c>
      <c r="H571" s="9">
        <v>-4310.3500000000004</v>
      </c>
      <c r="I571" s="9">
        <v>151925.23000000001</v>
      </c>
      <c r="J571" s="4"/>
    </row>
    <row r="572" spans="1:10" hidden="1" outlineLevel="1" x14ac:dyDescent="0.25">
      <c r="A572" s="13"/>
      <c r="B572" s="5">
        <v>42754</v>
      </c>
      <c r="C572" s="6">
        <v>44</v>
      </c>
      <c r="D572" s="2" t="s">
        <v>82</v>
      </c>
      <c r="E572" s="2" t="s">
        <v>720</v>
      </c>
      <c r="F572" s="2" t="s">
        <v>775</v>
      </c>
      <c r="G572" s="9">
        <v>0</v>
      </c>
      <c r="H572" s="9">
        <v>-206.9</v>
      </c>
      <c r="I572" s="9">
        <v>152132.13</v>
      </c>
      <c r="J572" s="4"/>
    </row>
    <row r="573" spans="1:10" hidden="1" outlineLevel="1" x14ac:dyDescent="0.25">
      <c r="A573" s="13"/>
      <c r="B573" s="5">
        <v>42754</v>
      </c>
      <c r="C573" s="6">
        <v>95</v>
      </c>
      <c r="D573" s="2" t="s">
        <v>715</v>
      </c>
      <c r="E573" s="2" t="s">
        <v>716</v>
      </c>
      <c r="F573" s="2" t="s">
        <v>776</v>
      </c>
      <c r="G573" s="9">
        <v>0</v>
      </c>
      <c r="H573" s="9">
        <v>4310.3500000000004</v>
      </c>
      <c r="I573" s="9">
        <v>147821.78</v>
      </c>
      <c r="J573" s="4"/>
    </row>
    <row r="574" spans="1:10" hidden="1" outlineLevel="1" x14ac:dyDescent="0.25">
      <c r="A574" s="13"/>
      <c r="B574" s="5">
        <v>42754</v>
      </c>
      <c r="C574" s="6">
        <v>96</v>
      </c>
      <c r="D574" s="2" t="s">
        <v>715</v>
      </c>
      <c r="E574" s="2" t="s">
        <v>716</v>
      </c>
      <c r="F574" s="2" t="s">
        <v>777</v>
      </c>
      <c r="G574" s="9">
        <v>0</v>
      </c>
      <c r="H574" s="9">
        <v>1034.48</v>
      </c>
      <c r="I574" s="9">
        <v>146787.29999999999</v>
      </c>
      <c r="J574" s="4"/>
    </row>
    <row r="575" spans="1:10" hidden="1" outlineLevel="1" x14ac:dyDescent="0.25">
      <c r="A575" s="13"/>
      <c r="B575" s="5">
        <v>42754</v>
      </c>
      <c r="C575" s="6">
        <v>97</v>
      </c>
      <c r="D575" s="2" t="s">
        <v>715</v>
      </c>
      <c r="E575" s="2" t="s">
        <v>716</v>
      </c>
      <c r="F575" s="2" t="s">
        <v>778</v>
      </c>
      <c r="G575" s="9">
        <v>0</v>
      </c>
      <c r="H575" s="9">
        <v>-2050.5100000000002</v>
      </c>
      <c r="I575" s="9">
        <v>148837.81</v>
      </c>
      <c r="J575" s="4"/>
    </row>
    <row r="576" spans="1:10" hidden="1" outlineLevel="1" x14ac:dyDescent="0.25">
      <c r="A576" s="13"/>
      <c r="B576" s="5">
        <v>42754</v>
      </c>
      <c r="C576" s="6">
        <v>98</v>
      </c>
      <c r="D576" s="2" t="s">
        <v>715</v>
      </c>
      <c r="E576" s="2" t="s">
        <v>716</v>
      </c>
      <c r="F576" s="2" t="s">
        <v>779</v>
      </c>
      <c r="G576" s="9">
        <v>0</v>
      </c>
      <c r="H576" s="9">
        <v>-4310.3500000000004</v>
      </c>
      <c r="I576" s="9">
        <v>153148.16</v>
      </c>
      <c r="J576" s="4"/>
    </row>
    <row r="577" spans="1:10" hidden="1" outlineLevel="1" x14ac:dyDescent="0.25">
      <c r="A577" s="13"/>
      <c r="B577" s="5">
        <v>42754</v>
      </c>
      <c r="C577" s="6">
        <v>45</v>
      </c>
      <c r="D577" s="2" t="s">
        <v>82</v>
      </c>
      <c r="E577" s="2" t="s">
        <v>720</v>
      </c>
      <c r="F577" s="2" t="s">
        <v>780</v>
      </c>
      <c r="G577" s="9">
        <v>0</v>
      </c>
      <c r="H577" s="9">
        <v>-2586.21</v>
      </c>
      <c r="I577" s="9">
        <v>155734.37</v>
      </c>
      <c r="J577" s="4"/>
    </row>
    <row r="578" spans="1:10" hidden="1" outlineLevel="1" x14ac:dyDescent="0.25">
      <c r="A578" s="13"/>
      <c r="B578" s="5">
        <v>42755</v>
      </c>
      <c r="C578" s="6">
        <v>99</v>
      </c>
      <c r="D578" s="2" t="s">
        <v>715</v>
      </c>
      <c r="E578" s="2" t="s">
        <v>716</v>
      </c>
      <c r="F578" s="2" t="s">
        <v>781</v>
      </c>
      <c r="G578" s="9">
        <v>0</v>
      </c>
      <c r="H578" s="9">
        <v>-2844.83</v>
      </c>
      <c r="I578" s="9">
        <v>158579.20000000001</v>
      </c>
      <c r="J578" s="4"/>
    </row>
    <row r="579" spans="1:10" hidden="1" outlineLevel="1" x14ac:dyDescent="0.25">
      <c r="A579" s="13"/>
      <c r="B579" s="5">
        <v>42755</v>
      </c>
      <c r="C579" s="6">
        <v>105</v>
      </c>
      <c r="D579" s="2" t="s">
        <v>715</v>
      </c>
      <c r="E579" s="2" t="s">
        <v>716</v>
      </c>
      <c r="F579" s="2" t="s">
        <v>782</v>
      </c>
      <c r="G579" s="9">
        <v>0</v>
      </c>
      <c r="H579" s="9">
        <v>-3448.28</v>
      </c>
      <c r="I579" s="9">
        <v>162027.48000000001</v>
      </c>
      <c r="J579" s="4"/>
    </row>
    <row r="580" spans="1:10" hidden="1" outlineLevel="1" x14ac:dyDescent="0.25">
      <c r="A580" s="13"/>
      <c r="B580" s="5">
        <v>42756</v>
      </c>
      <c r="C580" s="6">
        <v>108</v>
      </c>
      <c r="D580" s="2" t="s">
        <v>715</v>
      </c>
      <c r="E580" s="2" t="s">
        <v>716</v>
      </c>
      <c r="F580" s="2" t="s">
        <v>783</v>
      </c>
      <c r="G580" s="9">
        <v>0</v>
      </c>
      <c r="H580" s="9">
        <v>-603.45000000000005</v>
      </c>
      <c r="I580" s="9">
        <v>162630.93</v>
      </c>
      <c r="J580" s="4"/>
    </row>
    <row r="581" spans="1:10" hidden="1" outlineLevel="1" x14ac:dyDescent="0.25">
      <c r="A581" s="13"/>
      <c r="B581" s="5">
        <v>42758</v>
      </c>
      <c r="C581" s="6">
        <v>117</v>
      </c>
      <c r="D581" s="2" t="s">
        <v>715</v>
      </c>
      <c r="E581" s="2" t="s">
        <v>716</v>
      </c>
      <c r="F581" s="2" t="s">
        <v>784</v>
      </c>
      <c r="G581" s="9">
        <v>0</v>
      </c>
      <c r="H581" s="9">
        <v>603.45000000000005</v>
      </c>
      <c r="I581" s="9">
        <v>162027.48000000001</v>
      </c>
      <c r="J581" s="4"/>
    </row>
    <row r="582" spans="1:10" hidden="1" outlineLevel="1" x14ac:dyDescent="0.25">
      <c r="A582" s="13"/>
      <c r="B582" s="5">
        <v>42758</v>
      </c>
      <c r="C582" s="6">
        <v>118</v>
      </c>
      <c r="D582" s="2" t="s">
        <v>715</v>
      </c>
      <c r="E582" s="2" t="s">
        <v>716</v>
      </c>
      <c r="F582" s="2" t="s">
        <v>785</v>
      </c>
      <c r="G582" s="9">
        <v>0</v>
      </c>
      <c r="H582" s="9">
        <v>-948.28</v>
      </c>
      <c r="I582" s="9">
        <v>162975.76</v>
      </c>
      <c r="J582" s="4"/>
    </row>
    <row r="583" spans="1:10" hidden="1" outlineLevel="1" x14ac:dyDescent="0.25">
      <c r="A583" s="13"/>
      <c r="B583" s="5">
        <v>42758</v>
      </c>
      <c r="C583" s="6">
        <v>124</v>
      </c>
      <c r="D583" s="2" t="s">
        <v>715</v>
      </c>
      <c r="E583" s="2" t="s">
        <v>716</v>
      </c>
      <c r="F583" s="2" t="s">
        <v>786</v>
      </c>
      <c r="G583" s="9">
        <v>0</v>
      </c>
      <c r="H583" s="9">
        <v>-3448.28</v>
      </c>
      <c r="I583" s="9">
        <v>166424.04</v>
      </c>
      <c r="J583" s="4"/>
    </row>
    <row r="584" spans="1:10" hidden="1" outlineLevel="1" x14ac:dyDescent="0.25">
      <c r="A584" s="13"/>
      <c r="B584" s="5">
        <v>42758</v>
      </c>
      <c r="C584" s="6">
        <v>125</v>
      </c>
      <c r="D584" s="2" t="s">
        <v>715</v>
      </c>
      <c r="E584" s="2" t="s">
        <v>716</v>
      </c>
      <c r="F584" s="2" t="s">
        <v>787</v>
      </c>
      <c r="G584" s="9">
        <v>0</v>
      </c>
      <c r="H584" s="9">
        <v>-2586.21</v>
      </c>
      <c r="I584" s="9">
        <v>169010.25</v>
      </c>
      <c r="J584" s="4"/>
    </row>
    <row r="585" spans="1:10" hidden="1" outlineLevel="1" x14ac:dyDescent="0.25">
      <c r="A585" s="13"/>
      <c r="B585" s="5">
        <v>42758</v>
      </c>
      <c r="C585" s="6">
        <v>52</v>
      </c>
      <c r="D585" s="2" t="s">
        <v>82</v>
      </c>
      <c r="E585" s="2" t="s">
        <v>720</v>
      </c>
      <c r="F585" s="2" t="s">
        <v>788</v>
      </c>
      <c r="G585" s="9">
        <v>0</v>
      </c>
      <c r="H585" s="9">
        <v>-6034.49</v>
      </c>
      <c r="I585" s="9">
        <v>175044.74</v>
      </c>
      <c r="J585" s="4"/>
    </row>
    <row r="586" spans="1:10" hidden="1" outlineLevel="1" x14ac:dyDescent="0.25">
      <c r="A586" s="13"/>
      <c r="B586" s="5">
        <v>42760</v>
      </c>
      <c r="C586" s="6">
        <v>57</v>
      </c>
      <c r="D586" s="2" t="s">
        <v>82</v>
      </c>
      <c r="E586" s="2" t="s">
        <v>720</v>
      </c>
      <c r="F586" s="2" t="s">
        <v>789</v>
      </c>
      <c r="G586" s="9">
        <v>0</v>
      </c>
      <c r="H586" s="9">
        <v>-1293.0999999999999</v>
      </c>
      <c r="I586" s="9">
        <v>176337.84</v>
      </c>
      <c r="J586" s="4"/>
    </row>
    <row r="587" spans="1:10" hidden="1" outlineLevel="1" x14ac:dyDescent="0.25">
      <c r="A587" s="13"/>
      <c r="B587" s="5">
        <v>42760</v>
      </c>
      <c r="C587" s="6">
        <v>139</v>
      </c>
      <c r="D587" s="2" t="s">
        <v>715</v>
      </c>
      <c r="E587" s="2" t="s">
        <v>716</v>
      </c>
      <c r="F587" s="2" t="s">
        <v>790</v>
      </c>
      <c r="G587" s="9">
        <v>0</v>
      </c>
      <c r="H587" s="9">
        <v>-1724.14</v>
      </c>
      <c r="I587" s="9">
        <v>178061.98</v>
      </c>
      <c r="J587" s="4"/>
    </row>
    <row r="588" spans="1:10" hidden="1" outlineLevel="1" x14ac:dyDescent="0.25">
      <c r="A588" s="13"/>
      <c r="B588" s="5">
        <v>42760</v>
      </c>
      <c r="C588" s="6">
        <v>58</v>
      </c>
      <c r="D588" s="2" t="s">
        <v>82</v>
      </c>
      <c r="E588" s="2" t="s">
        <v>720</v>
      </c>
      <c r="F588" s="2" t="s">
        <v>791</v>
      </c>
      <c r="G588" s="9">
        <v>0</v>
      </c>
      <c r="H588" s="9">
        <v>-3522.41</v>
      </c>
      <c r="I588" s="9">
        <v>181584.39</v>
      </c>
      <c r="J588" s="4"/>
    </row>
    <row r="589" spans="1:10" hidden="1" outlineLevel="1" x14ac:dyDescent="0.25">
      <c r="A589" s="13"/>
      <c r="B589" s="5">
        <v>42760</v>
      </c>
      <c r="C589" s="6">
        <v>140</v>
      </c>
      <c r="D589" s="2" t="s">
        <v>715</v>
      </c>
      <c r="E589" s="2" t="s">
        <v>716</v>
      </c>
      <c r="F589" s="2" t="s">
        <v>792</v>
      </c>
      <c r="G589" s="9">
        <v>0</v>
      </c>
      <c r="H589" s="9">
        <v>2844.83</v>
      </c>
      <c r="I589" s="9">
        <v>178739.56</v>
      </c>
      <c r="J589" s="4"/>
    </row>
    <row r="590" spans="1:10" hidden="1" outlineLevel="1" x14ac:dyDescent="0.25">
      <c r="A590" s="13"/>
      <c r="B590" s="5">
        <v>42760</v>
      </c>
      <c r="C590" s="6">
        <v>144</v>
      </c>
      <c r="D590" s="2" t="s">
        <v>715</v>
      </c>
      <c r="E590" s="2" t="s">
        <v>716</v>
      </c>
      <c r="F590" s="2" t="s">
        <v>793</v>
      </c>
      <c r="G590" s="9">
        <v>0</v>
      </c>
      <c r="H590" s="9">
        <v>-2762.93</v>
      </c>
      <c r="I590" s="9">
        <v>181502.49</v>
      </c>
      <c r="J590" s="4"/>
    </row>
    <row r="591" spans="1:10" hidden="1" outlineLevel="1" x14ac:dyDescent="0.25">
      <c r="A591" s="13"/>
      <c r="B591" s="5">
        <v>42760</v>
      </c>
      <c r="C591" s="6">
        <v>145</v>
      </c>
      <c r="D591" s="2" t="s">
        <v>715</v>
      </c>
      <c r="E591" s="2" t="s">
        <v>716</v>
      </c>
      <c r="F591" s="2" t="s">
        <v>794</v>
      </c>
      <c r="G591" s="9">
        <v>0</v>
      </c>
      <c r="H591" s="9">
        <v>-2586.21</v>
      </c>
      <c r="I591" s="9">
        <v>184088.7</v>
      </c>
      <c r="J591" s="4"/>
    </row>
    <row r="592" spans="1:10" hidden="1" outlineLevel="1" x14ac:dyDescent="0.25">
      <c r="A592" s="13"/>
      <c r="B592" s="5">
        <v>42761</v>
      </c>
      <c r="C592" s="6">
        <v>63</v>
      </c>
      <c r="D592" s="2" t="s">
        <v>82</v>
      </c>
      <c r="E592" s="2" t="s">
        <v>720</v>
      </c>
      <c r="F592" s="2" t="s">
        <v>795</v>
      </c>
      <c r="G592" s="9">
        <v>0</v>
      </c>
      <c r="H592" s="9">
        <v>-4310.3500000000004</v>
      </c>
      <c r="I592" s="9">
        <v>188399.05</v>
      </c>
      <c r="J592" s="4"/>
    </row>
    <row r="593" spans="1:10" hidden="1" outlineLevel="1" x14ac:dyDescent="0.25">
      <c r="A593" s="13"/>
      <c r="B593" s="5">
        <v>42761</v>
      </c>
      <c r="C593" s="6">
        <v>149</v>
      </c>
      <c r="D593" s="2" t="s">
        <v>715</v>
      </c>
      <c r="E593" s="2" t="s">
        <v>716</v>
      </c>
      <c r="F593" s="2" t="s">
        <v>796</v>
      </c>
      <c r="G593" s="9">
        <v>0</v>
      </c>
      <c r="H593" s="9">
        <v>2762.93</v>
      </c>
      <c r="I593" s="9">
        <v>185636.12</v>
      </c>
      <c r="J593" s="4"/>
    </row>
    <row r="594" spans="1:10" hidden="1" outlineLevel="1" x14ac:dyDescent="0.25">
      <c r="A594" s="13"/>
      <c r="B594" s="5">
        <v>42761</v>
      </c>
      <c r="C594" s="6">
        <v>151</v>
      </c>
      <c r="D594" s="2" t="s">
        <v>715</v>
      </c>
      <c r="E594" s="2" t="s">
        <v>716</v>
      </c>
      <c r="F594" s="2" t="s">
        <v>797</v>
      </c>
      <c r="G594" s="9">
        <v>0</v>
      </c>
      <c r="H594" s="9">
        <v>-2762.93</v>
      </c>
      <c r="I594" s="9">
        <v>188399.05</v>
      </c>
      <c r="J594" s="4"/>
    </row>
    <row r="595" spans="1:10" hidden="1" outlineLevel="1" x14ac:dyDescent="0.25">
      <c r="A595" s="13"/>
      <c r="B595" s="5">
        <v>42761</v>
      </c>
      <c r="C595" s="6">
        <v>65</v>
      </c>
      <c r="D595" s="2" t="s">
        <v>82</v>
      </c>
      <c r="E595" s="2" t="s">
        <v>720</v>
      </c>
      <c r="F595" s="2" t="s">
        <v>798</v>
      </c>
      <c r="G595" s="9">
        <v>0</v>
      </c>
      <c r="H595" s="9">
        <v>-3448.28</v>
      </c>
      <c r="I595" s="9">
        <v>191847.33</v>
      </c>
      <c r="J595" s="4"/>
    </row>
    <row r="596" spans="1:10" hidden="1" outlineLevel="1" x14ac:dyDescent="0.25">
      <c r="A596" s="13"/>
      <c r="B596" s="5">
        <v>42761</v>
      </c>
      <c r="C596" s="6">
        <v>155</v>
      </c>
      <c r="D596" s="2" t="s">
        <v>715</v>
      </c>
      <c r="E596" s="2" t="s">
        <v>716</v>
      </c>
      <c r="F596" s="2" t="s">
        <v>799</v>
      </c>
      <c r="G596" s="9">
        <v>0</v>
      </c>
      <c r="H596" s="9">
        <v>-818.97</v>
      </c>
      <c r="I596" s="9">
        <v>192666.3</v>
      </c>
      <c r="J596" s="4"/>
    </row>
    <row r="597" spans="1:10" hidden="1" outlineLevel="1" x14ac:dyDescent="0.25">
      <c r="A597" s="13"/>
      <c r="B597" s="5">
        <v>42762</v>
      </c>
      <c r="C597" s="6">
        <v>66</v>
      </c>
      <c r="D597" s="2" t="s">
        <v>82</v>
      </c>
      <c r="E597" s="2" t="s">
        <v>720</v>
      </c>
      <c r="F597" s="2" t="s">
        <v>800</v>
      </c>
      <c r="G597" s="9">
        <v>0</v>
      </c>
      <c r="H597" s="9">
        <v>-1016.52</v>
      </c>
      <c r="I597" s="9">
        <v>193682.82</v>
      </c>
      <c r="J597" s="4"/>
    </row>
    <row r="598" spans="1:10" hidden="1" outlineLevel="1" x14ac:dyDescent="0.25">
      <c r="A598" s="13"/>
      <c r="B598" s="5">
        <v>42762</v>
      </c>
      <c r="C598" s="6">
        <v>159</v>
      </c>
      <c r="D598" s="2" t="s">
        <v>715</v>
      </c>
      <c r="E598" s="2" t="s">
        <v>716</v>
      </c>
      <c r="F598" s="2" t="s">
        <v>801</v>
      </c>
      <c r="G598" s="9">
        <v>0</v>
      </c>
      <c r="H598" s="9">
        <v>-9843.1</v>
      </c>
      <c r="I598" s="9">
        <v>203525.92</v>
      </c>
      <c r="J598" s="4"/>
    </row>
    <row r="599" spans="1:10" hidden="1" outlineLevel="1" x14ac:dyDescent="0.25">
      <c r="A599" s="13"/>
      <c r="B599" s="5">
        <v>42762</v>
      </c>
      <c r="C599" s="6">
        <v>67</v>
      </c>
      <c r="D599" s="2" t="s">
        <v>82</v>
      </c>
      <c r="E599" s="2" t="s">
        <v>720</v>
      </c>
      <c r="F599" s="2" t="s">
        <v>802</v>
      </c>
      <c r="G599" s="9">
        <v>0</v>
      </c>
      <c r="H599" s="9">
        <v>-3448.28</v>
      </c>
      <c r="I599" s="9">
        <v>206974.2</v>
      </c>
      <c r="J599" s="4"/>
    </row>
    <row r="600" spans="1:10" hidden="1" outlineLevel="1" x14ac:dyDescent="0.25">
      <c r="A600" s="13"/>
      <c r="B600" s="5">
        <v>42762</v>
      </c>
      <c r="C600" s="6">
        <v>161</v>
      </c>
      <c r="D600" s="2" t="s">
        <v>715</v>
      </c>
      <c r="E600" s="2" t="s">
        <v>716</v>
      </c>
      <c r="F600" s="2" t="s">
        <v>803</v>
      </c>
      <c r="G600" s="9">
        <v>0</v>
      </c>
      <c r="H600" s="9">
        <v>-3448.28</v>
      </c>
      <c r="I600" s="9">
        <v>210422.48</v>
      </c>
      <c r="J600" s="4"/>
    </row>
    <row r="601" spans="1:10" hidden="1" outlineLevel="1" x14ac:dyDescent="0.25">
      <c r="A601" s="13"/>
      <c r="B601" s="5">
        <v>42762</v>
      </c>
      <c r="C601" s="6">
        <v>163</v>
      </c>
      <c r="D601" s="2" t="s">
        <v>715</v>
      </c>
      <c r="E601" s="2" t="s">
        <v>716</v>
      </c>
      <c r="F601" s="2" t="s">
        <v>804</v>
      </c>
      <c r="G601" s="9">
        <v>0</v>
      </c>
      <c r="H601" s="9">
        <v>818.97</v>
      </c>
      <c r="I601" s="9">
        <v>209603.51</v>
      </c>
      <c r="J601" s="4"/>
    </row>
    <row r="602" spans="1:10" hidden="1" outlineLevel="1" x14ac:dyDescent="0.25">
      <c r="A602" s="13"/>
      <c r="B602" s="5">
        <v>42762</v>
      </c>
      <c r="C602" s="6">
        <v>164</v>
      </c>
      <c r="D602" s="2" t="s">
        <v>715</v>
      </c>
      <c r="E602" s="2" t="s">
        <v>716</v>
      </c>
      <c r="F602" s="2" t="s">
        <v>805</v>
      </c>
      <c r="G602" s="9">
        <v>0</v>
      </c>
      <c r="H602" s="9">
        <v>-818.97</v>
      </c>
      <c r="I602" s="9">
        <v>210422.48</v>
      </c>
      <c r="J602" s="4"/>
    </row>
    <row r="603" spans="1:10" hidden="1" outlineLevel="1" x14ac:dyDescent="0.25">
      <c r="A603" s="13"/>
      <c r="B603" s="5">
        <v>42765</v>
      </c>
      <c r="C603" s="6">
        <v>170</v>
      </c>
      <c r="D603" s="2" t="s">
        <v>715</v>
      </c>
      <c r="E603" s="2" t="s">
        <v>716</v>
      </c>
      <c r="F603" s="2" t="s">
        <v>806</v>
      </c>
      <c r="G603" s="9">
        <v>0</v>
      </c>
      <c r="H603" s="9">
        <v>818.97</v>
      </c>
      <c r="I603" s="9">
        <v>209603.51</v>
      </c>
      <c r="J603" s="4"/>
    </row>
    <row r="604" spans="1:10" hidden="1" outlineLevel="1" x14ac:dyDescent="0.25">
      <c r="A604" s="13"/>
      <c r="B604" s="5">
        <v>42765</v>
      </c>
      <c r="C604" s="6">
        <v>173</v>
      </c>
      <c r="D604" s="2" t="s">
        <v>715</v>
      </c>
      <c r="E604" s="2" t="s">
        <v>716</v>
      </c>
      <c r="F604" s="2" t="s">
        <v>807</v>
      </c>
      <c r="G604" s="9">
        <v>0</v>
      </c>
      <c r="H604" s="9">
        <v>-4224.1400000000003</v>
      </c>
      <c r="I604" s="9">
        <v>213827.65</v>
      </c>
      <c r="J604" s="4"/>
    </row>
    <row r="605" spans="1:10" hidden="1" outlineLevel="1" x14ac:dyDescent="0.25">
      <c r="A605" s="13"/>
      <c r="B605" s="5">
        <v>42765</v>
      </c>
      <c r="C605" s="6">
        <v>182</v>
      </c>
      <c r="D605" s="2" t="s">
        <v>715</v>
      </c>
      <c r="E605" s="2" t="s">
        <v>716</v>
      </c>
      <c r="F605" s="2" t="s">
        <v>808</v>
      </c>
      <c r="G605" s="9">
        <v>0</v>
      </c>
      <c r="H605" s="9">
        <v>-3448.28</v>
      </c>
      <c r="I605" s="9">
        <v>217275.93</v>
      </c>
      <c r="J605" s="4"/>
    </row>
    <row r="606" spans="1:10" hidden="1" outlineLevel="1" x14ac:dyDescent="0.25">
      <c r="A606" s="13"/>
      <c r="B606" s="5">
        <v>42766</v>
      </c>
      <c r="C606" s="6">
        <v>184</v>
      </c>
      <c r="D606" s="2" t="s">
        <v>715</v>
      </c>
      <c r="E606" s="2" t="s">
        <v>716</v>
      </c>
      <c r="F606" s="2" t="s">
        <v>809</v>
      </c>
      <c r="G606" s="9">
        <v>0</v>
      </c>
      <c r="H606" s="9">
        <v>-4310.3500000000004</v>
      </c>
      <c r="I606" s="9">
        <v>221586.28</v>
      </c>
      <c r="J606" s="4"/>
    </row>
    <row r="607" spans="1:10" hidden="1" outlineLevel="1" x14ac:dyDescent="0.25">
      <c r="A607" s="13"/>
      <c r="B607" s="5">
        <v>42766</v>
      </c>
      <c r="C607" s="6">
        <v>188</v>
      </c>
      <c r="D607" s="2" t="s">
        <v>715</v>
      </c>
      <c r="E607" s="2" t="s">
        <v>716</v>
      </c>
      <c r="F607" s="2" t="s">
        <v>810</v>
      </c>
      <c r="G607" s="9">
        <v>0</v>
      </c>
      <c r="H607" s="9">
        <v>-4310.3500000000004</v>
      </c>
      <c r="I607" s="9">
        <v>225896.63</v>
      </c>
      <c r="J607" s="4"/>
    </row>
    <row r="608" spans="1:10" hidden="1" outlineLevel="1" x14ac:dyDescent="0.25">
      <c r="A608" s="13"/>
      <c r="B608" s="5">
        <v>42766</v>
      </c>
      <c r="C608" s="6">
        <v>191</v>
      </c>
      <c r="D608" s="2" t="s">
        <v>715</v>
      </c>
      <c r="E608" s="2" t="s">
        <v>716</v>
      </c>
      <c r="F608" s="2" t="s">
        <v>811</v>
      </c>
      <c r="G608" s="9">
        <v>0</v>
      </c>
      <c r="H608" s="9">
        <v>-4310.3500000000004</v>
      </c>
      <c r="I608" s="9">
        <v>230206.98</v>
      </c>
      <c r="J608" s="4"/>
    </row>
    <row r="609" spans="1:10" hidden="1" outlineLevel="1" x14ac:dyDescent="0.25">
      <c r="A609" s="13"/>
      <c r="B609" s="5">
        <v>42766</v>
      </c>
      <c r="C609" s="6">
        <v>71</v>
      </c>
      <c r="D609" s="2" t="s">
        <v>82</v>
      </c>
      <c r="E609" s="2" t="s">
        <v>720</v>
      </c>
      <c r="F609" s="2" t="s">
        <v>812</v>
      </c>
      <c r="G609" s="9">
        <v>0</v>
      </c>
      <c r="H609" s="9">
        <v>-5172.41</v>
      </c>
      <c r="I609" s="9">
        <v>235379.39</v>
      </c>
      <c r="J609" s="4"/>
    </row>
    <row r="610" spans="1:10" hidden="1" outlineLevel="1" x14ac:dyDescent="0.25">
      <c r="A610" s="13"/>
      <c r="B610" s="5">
        <v>42766</v>
      </c>
      <c r="C610" s="6">
        <v>72</v>
      </c>
      <c r="D610" s="2" t="s">
        <v>82</v>
      </c>
      <c r="E610" s="2" t="s">
        <v>720</v>
      </c>
      <c r="F610" s="2" t="s">
        <v>812</v>
      </c>
      <c r="G610" s="9">
        <v>0</v>
      </c>
      <c r="H610" s="9">
        <v>5172.41</v>
      </c>
      <c r="I610" s="9">
        <v>230206.98</v>
      </c>
      <c r="J610" s="4"/>
    </row>
    <row r="611" spans="1:10" hidden="1" outlineLevel="1" x14ac:dyDescent="0.25">
      <c r="A611" s="13"/>
      <c r="B611" s="5">
        <v>42766</v>
      </c>
      <c r="C611" s="6">
        <v>73</v>
      </c>
      <c r="D611" s="2" t="s">
        <v>82</v>
      </c>
      <c r="E611" s="2" t="s">
        <v>720</v>
      </c>
      <c r="F611" s="2" t="s">
        <v>813</v>
      </c>
      <c r="G611" s="9">
        <v>0</v>
      </c>
      <c r="H611" s="9">
        <v>-3448.28</v>
      </c>
      <c r="I611" s="9">
        <v>233655.26</v>
      </c>
      <c r="J611" s="4"/>
    </row>
    <row r="612" spans="1:10" hidden="1" outlineLevel="1" x14ac:dyDescent="0.25">
      <c r="A612" s="13"/>
      <c r="B612" s="5">
        <v>42766</v>
      </c>
      <c r="C612" s="6">
        <v>74</v>
      </c>
      <c r="D612" s="2" t="s">
        <v>82</v>
      </c>
      <c r="E612" s="2" t="s">
        <v>720</v>
      </c>
      <c r="F612" s="2" t="s">
        <v>814</v>
      </c>
      <c r="G612" s="9">
        <v>0</v>
      </c>
      <c r="H612" s="9">
        <v>-4310.3500000000004</v>
      </c>
      <c r="I612" s="9">
        <v>237965.61</v>
      </c>
      <c r="J612" s="4"/>
    </row>
    <row r="613" spans="1:10" hidden="1" outlineLevel="1" x14ac:dyDescent="0.25">
      <c r="A613" s="13"/>
      <c r="B613" s="5">
        <v>42766</v>
      </c>
      <c r="C613" s="6">
        <v>75</v>
      </c>
      <c r="D613" s="2" t="s">
        <v>82</v>
      </c>
      <c r="E613" s="2" t="s">
        <v>720</v>
      </c>
      <c r="F613" s="2" t="s">
        <v>815</v>
      </c>
      <c r="G613" s="9">
        <v>0</v>
      </c>
      <c r="H613" s="9">
        <v>-2155.17</v>
      </c>
      <c r="I613" s="9">
        <v>240120.78</v>
      </c>
      <c r="J613" s="4"/>
    </row>
    <row r="614" spans="1:10" hidden="1" outlineLevel="1" x14ac:dyDescent="0.25">
      <c r="A614" s="13"/>
      <c r="B614" s="5">
        <v>42766</v>
      </c>
      <c r="C614" s="6">
        <v>196</v>
      </c>
      <c r="D614" s="2" t="s">
        <v>715</v>
      </c>
      <c r="E614" s="2" t="s">
        <v>716</v>
      </c>
      <c r="F614" s="2" t="s">
        <v>816</v>
      </c>
      <c r="G614" s="9">
        <v>0</v>
      </c>
      <c r="H614" s="9">
        <v>-2586.21</v>
      </c>
      <c r="I614" s="9">
        <v>242706.99</v>
      </c>
      <c r="J614" s="4"/>
    </row>
    <row r="615" spans="1:10" collapsed="1" x14ac:dyDescent="0.25">
      <c r="A615" s="13"/>
      <c r="B615" s="5"/>
      <c r="C615" s="6"/>
      <c r="D615" s="2"/>
      <c r="E615" s="2"/>
      <c r="F615" s="2"/>
      <c r="G615" s="9"/>
      <c r="H615" s="19">
        <f>SUM(H515:H614)</f>
        <v>-242706.99000000005</v>
      </c>
      <c r="I615" s="9"/>
      <c r="J615" s="4"/>
    </row>
    <row r="616" spans="1:10" x14ac:dyDescent="0.25">
      <c r="A616" s="13"/>
      <c r="B616" s="5"/>
      <c r="C616" s="6"/>
      <c r="D616" s="2"/>
      <c r="E616" s="2"/>
      <c r="F616" s="2"/>
      <c r="G616" s="9"/>
      <c r="H616" s="9"/>
      <c r="I616" s="9"/>
      <c r="J616" s="4"/>
    </row>
    <row r="617" spans="1:10" x14ac:dyDescent="0.25">
      <c r="A617" s="11" t="s">
        <v>817</v>
      </c>
      <c r="B617" s="1"/>
      <c r="C617" s="1"/>
      <c r="D617" s="1"/>
      <c r="E617" s="1"/>
      <c r="F617" s="1"/>
      <c r="G617" s="8"/>
      <c r="H617" s="8"/>
      <c r="I617" s="8"/>
      <c r="J617" s="4"/>
    </row>
    <row r="618" spans="1:10" x14ac:dyDescent="0.25">
      <c r="A618" s="12" t="s">
        <v>2</v>
      </c>
      <c r="B618" s="11" t="s">
        <v>818</v>
      </c>
      <c r="C618" s="1"/>
      <c r="D618" s="1"/>
      <c r="E618" s="1"/>
      <c r="F618" s="1"/>
      <c r="G618" s="8"/>
      <c r="H618" s="8"/>
      <c r="I618" s="8"/>
      <c r="J618" s="4"/>
    </row>
    <row r="619" spans="1:10" hidden="1" outlineLevel="1" x14ac:dyDescent="0.25">
      <c r="A619" s="13"/>
      <c r="B619" s="5">
        <v>42738</v>
      </c>
      <c r="C619" s="6">
        <v>1</v>
      </c>
      <c r="D619" s="2" t="s">
        <v>82</v>
      </c>
      <c r="E619" s="2" t="s">
        <v>720</v>
      </c>
      <c r="F619" s="2" t="s">
        <v>819</v>
      </c>
      <c r="G619" s="9">
        <v>0</v>
      </c>
      <c r="H619" s="9">
        <v>-6896.55</v>
      </c>
      <c r="I619" s="9">
        <v>6896.55</v>
      </c>
      <c r="J619" s="4"/>
    </row>
    <row r="620" spans="1:10" hidden="1" outlineLevel="1" x14ac:dyDescent="0.25">
      <c r="A620" s="13"/>
      <c r="B620" s="5">
        <v>42738</v>
      </c>
      <c r="C620" s="6">
        <v>2</v>
      </c>
      <c r="D620" s="2" t="s">
        <v>82</v>
      </c>
      <c r="E620" s="2" t="s">
        <v>720</v>
      </c>
      <c r="F620" s="2" t="s">
        <v>820</v>
      </c>
      <c r="G620" s="9">
        <v>0</v>
      </c>
      <c r="H620" s="9">
        <v>-6034.48</v>
      </c>
      <c r="I620" s="9">
        <v>12931.029999999999</v>
      </c>
      <c r="J620" s="4"/>
    </row>
    <row r="621" spans="1:10" hidden="1" outlineLevel="1" x14ac:dyDescent="0.25">
      <c r="A621" s="13"/>
      <c r="B621" s="5">
        <v>42746</v>
      </c>
      <c r="C621" s="6">
        <v>21</v>
      </c>
      <c r="D621" s="2" t="s">
        <v>82</v>
      </c>
      <c r="E621" s="2" t="s">
        <v>720</v>
      </c>
      <c r="F621" s="2" t="s">
        <v>821</v>
      </c>
      <c r="G621" s="9">
        <v>0</v>
      </c>
      <c r="H621" s="9">
        <v>-4310.3500000000004</v>
      </c>
      <c r="I621" s="9">
        <v>17241.38</v>
      </c>
      <c r="J621" s="4"/>
    </row>
    <row r="622" spans="1:10" hidden="1" outlineLevel="1" x14ac:dyDescent="0.25">
      <c r="A622" s="13"/>
      <c r="B622" s="5">
        <v>42747</v>
      </c>
      <c r="C622" s="6">
        <v>28</v>
      </c>
      <c r="D622" s="2" t="s">
        <v>82</v>
      </c>
      <c r="E622" s="2" t="s">
        <v>720</v>
      </c>
      <c r="F622" s="2" t="s">
        <v>822</v>
      </c>
      <c r="G622" s="9">
        <v>0</v>
      </c>
      <c r="H622" s="9">
        <v>-17241.38</v>
      </c>
      <c r="I622" s="9">
        <v>34482.76</v>
      </c>
      <c r="J622" s="4"/>
    </row>
    <row r="623" spans="1:10" hidden="1" outlineLevel="1" x14ac:dyDescent="0.25">
      <c r="A623" s="13"/>
      <c r="B623" s="5">
        <v>42752</v>
      </c>
      <c r="C623" s="6">
        <v>39</v>
      </c>
      <c r="D623" s="2" t="s">
        <v>82</v>
      </c>
      <c r="E623" s="2" t="s">
        <v>720</v>
      </c>
      <c r="F623" s="2" t="s">
        <v>823</v>
      </c>
      <c r="G623" s="9">
        <v>0</v>
      </c>
      <c r="H623" s="9">
        <v>-60344.83</v>
      </c>
      <c r="I623" s="9">
        <v>94827.59</v>
      </c>
      <c r="J623" s="4"/>
    </row>
    <row r="624" spans="1:10" hidden="1" outlineLevel="1" x14ac:dyDescent="0.25">
      <c r="A624" s="13"/>
      <c r="B624" s="5">
        <v>42759</v>
      </c>
      <c r="C624" s="6">
        <v>53</v>
      </c>
      <c r="D624" s="2" t="s">
        <v>82</v>
      </c>
      <c r="E624" s="2" t="s">
        <v>720</v>
      </c>
      <c r="F624" s="2" t="s">
        <v>824</v>
      </c>
      <c r="G624" s="9">
        <v>0</v>
      </c>
      <c r="H624" s="9">
        <v>-4310.3500000000004</v>
      </c>
      <c r="I624" s="9">
        <v>99137.94</v>
      </c>
      <c r="J624" s="4"/>
    </row>
    <row r="625" spans="1:10" hidden="1" outlineLevel="1" x14ac:dyDescent="0.25">
      <c r="A625" s="13"/>
      <c r="B625" s="5">
        <v>42759</v>
      </c>
      <c r="C625" s="6">
        <v>54</v>
      </c>
      <c r="D625" s="2" t="s">
        <v>82</v>
      </c>
      <c r="E625" s="2" t="s">
        <v>720</v>
      </c>
      <c r="F625" s="2" t="s">
        <v>825</v>
      </c>
      <c r="G625" s="9">
        <v>0</v>
      </c>
      <c r="H625" s="9">
        <v>-1293.0999999999999</v>
      </c>
      <c r="I625" s="9">
        <v>100431.03999999999</v>
      </c>
      <c r="J625" s="4"/>
    </row>
    <row r="626" spans="1:10" hidden="1" outlineLevel="1" x14ac:dyDescent="0.25">
      <c r="A626" s="13"/>
      <c r="B626" s="5">
        <v>42761</v>
      </c>
      <c r="C626" s="6">
        <v>64</v>
      </c>
      <c r="D626" s="2" t="s">
        <v>82</v>
      </c>
      <c r="E626" s="2" t="s">
        <v>720</v>
      </c>
      <c r="F626" s="2" t="s">
        <v>826</v>
      </c>
      <c r="G626" s="9">
        <v>0</v>
      </c>
      <c r="H626" s="9">
        <v>-17241.38</v>
      </c>
      <c r="I626" s="9">
        <v>117672.42</v>
      </c>
      <c r="J626" s="4"/>
    </row>
    <row r="627" spans="1:10" collapsed="1" x14ac:dyDescent="0.25">
      <c r="A627" s="13"/>
      <c r="B627" s="5"/>
      <c r="C627" s="6"/>
      <c r="D627" s="2"/>
      <c r="E627" s="2"/>
      <c r="F627" s="2"/>
      <c r="G627" s="9"/>
      <c r="H627" s="19">
        <f>SUM(H619:H626)</f>
        <v>-117672.42000000001</v>
      </c>
      <c r="I627" s="9"/>
      <c r="J627" s="4"/>
    </row>
    <row r="628" spans="1:10" x14ac:dyDescent="0.25">
      <c r="A628" s="13"/>
      <c r="B628" s="5"/>
      <c r="C628" s="6"/>
      <c r="D628" s="2"/>
      <c r="E628" s="2"/>
      <c r="F628" s="2"/>
      <c r="G628" s="9"/>
      <c r="H628" s="9"/>
      <c r="I628" s="9"/>
      <c r="J628" s="4"/>
    </row>
    <row r="629" spans="1:10" x14ac:dyDescent="0.25">
      <c r="A629" s="11" t="s">
        <v>827</v>
      </c>
      <c r="B629" s="1"/>
      <c r="C629" s="1"/>
      <c r="D629" s="1"/>
      <c r="E629" s="1"/>
      <c r="F629" s="1"/>
      <c r="G629" s="8"/>
      <c r="H629" s="8"/>
      <c r="I629" s="8"/>
      <c r="J629" s="4"/>
    </row>
    <row r="630" spans="1:10" x14ac:dyDescent="0.25">
      <c r="A630" s="12" t="s">
        <v>2</v>
      </c>
      <c r="B630" s="11" t="s">
        <v>828</v>
      </c>
      <c r="C630" s="1"/>
      <c r="D630" s="1"/>
      <c r="E630" s="1"/>
      <c r="F630" s="1"/>
      <c r="G630" s="8"/>
      <c r="H630" s="8"/>
      <c r="I630" s="8"/>
      <c r="J630" s="4"/>
    </row>
    <row r="631" spans="1:10" hidden="1" outlineLevel="1" x14ac:dyDescent="0.25">
      <c r="A631" s="13"/>
      <c r="B631" s="5">
        <v>42737</v>
      </c>
      <c r="C631" s="6">
        <v>3</v>
      </c>
      <c r="D631" s="2" t="s">
        <v>715</v>
      </c>
      <c r="E631" s="2" t="s">
        <v>716</v>
      </c>
      <c r="F631" s="2" t="s">
        <v>830</v>
      </c>
      <c r="G631" s="9">
        <v>0</v>
      </c>
      <c r="H631" s="9">
        <v>-15517.24</v>
      </c>
      <c r="I631" s="9">
        <v>-4310.3500000000004</v>
      </c>
      <c r="J631" s="4">
        <v>-1</v>
      </c>
    </row>
    <row r="632" spans="1:10" hidden="1" outlineLevel="1" x14ac:dyDescent="0.25">
      <c r="A632" s="13"/>
      <c r="B632" s="5">
        <v>42738</v>
      </c>
      <c r="C632" s="6">
        <v>15</v>
      </c>
      <c r="D632" s="2" t="s">
        <v>715</v>
      </c>
      <c r="E632" s="2" t="s">
        <v>716</v>
      </c>
      <c r="F632" s="2" t="s">
        <v>840</v>
      </c>
      <c r="G632" s="9">
        <v>0</v>
      </c>
      <c r="H632" s="9">
        <v>-15517.24</v>
      </c>
      <c r="I632" s="9">
        <v>11206.89</v>
      </c>
      <c r="J632" s="4">
        <v>-1</v>
      </c>
    </row>
    <row r="633" spans="1:10" hidden="1" outlineLevel="1" x14ac:dyDescent="0.25">
      <c r="A633" s="13"/>
      <c r="B633" s="5">
        <v>42760</v>
      </c>
      <c r="C633" s="6">
        <v>136</v>
      </c>
      <c r="D633" s="2" t="s">
        <v>715</v>
      </c>
      <c r="E633" s="2" t="s">
        <v>716</v>
      </c>
      <c r="F633" s="2" t="s">
        <v>928</v>
      </c>
      <c r="G633" s="9">
        <v>0</v>
      </c>
      <c r="H633" s="9">
        <v>-15517.24</v>
      </c>
      <c r="I633" s="9">
        <v>-4310.3499999999995</v>
      </c>
      <c r="J633" s="4">
        <v>-1</v>
      </c>
    </row>
    <row r="634" spans="1:10" hidden="1" outlineLevel="1" x14ac:dyDescent="0.25">
      <c r="A634" s="13"/>
      <c r="B634" s="5">
        <v>42755</v>
      </c>
      <c r="C634" s="6">
        <v>100</v>
      </c>
      <c r="D634" s="2" t="s">
        <v>715</v>
      </c>
      <c r="E634" s="2" t="s">
        <v>716</v>
      </c>
      <c r="F634" s="2" t="s">
        <v>899</v>
      </c>
      <c r="G634" s="9">
        <v>0</v>
      </c>
      <c r="H634" s="9">
        <v>-12931.04</v>
      </c>
      <c r="I634" s="9">
        <v>-6896.56</v>
      </c>
      <c r="J634" s="4">
        <v>-1</v>
      </c>
    </row>
    <row r="635" spans="1:10" hidden="1" outlineLevel="1" x14ac:dyDescent="0.25">
      <c r="A635" s="13"/>
      <c r="B635" s="5">
        <v>42753</v>
      </c>
      <c r="C635" s="6">
        <v>84</v>
      </c>
      <c r="D635" s="2" t="s">
        <v>715</v>
      </c>
      <c r="E635" s="2" t="s">
        <v>716</v>
      </c>
      <c r="F635" s="2" t="s">
        <v>894</v>
      </c>
      <c r="G635" s="9">
        <v>0</v>
      </c>
      <c r="H635" s="9">
        <v>-10344.83</v>
      </c>
      <c r="I635" s="9">
        <v>-11206.91</v>
      </c>
      <c r="J635" s="4">
        <v>-1</v>
      </c>
    </row>
    <row r="636" spans="1:10" hidden="1" outlineLevel="1" x14ac:dyDescent="0.25">
      <c r="A636" s="13"/>
      <c r="B636" s="5">
        <v>42759</v>
      </c>
      <c r="C636" s="6">
        <v>130</v>
      </c>
      <c r="D636" s="2" t="s">
        <v>715</v>
      </c>
      <c r="E636" s="2" t="s">
        <v>716</v>
      </c>
      <c r="F636" s="2" t="s">
        <v>922</v>
      </c>
      <c r="G636" s="9">
        <v>0</v>
      </c>
      <c r="H636" s="9">
        <v>-9482.76</v>
      </c>
      <c r="I636" s="9">
        <v>-15517.26</v>
      </c>
      <c r="J636" s="4">
        <v>-1</v>
      </c>
    </row>
    <row r="637" spans="1:10" hidden="1" outlineLevel="1" x14ac:dyDescent="0.25">
      <c r="A637" s="13"/>
      <c r="B637" s="5">
        <v>42759</v>
      </c>
      <c r="C637" s="6">
        <v>126</v>
      </c>
      <c r="D637" s="2" t="s">
        <v>715</v>
      </c>
      <c r="E637" s="2" t="s">
        <v>716</v>
      </c>
      <c r="F637" s="2" t="s">
        <v>918</v>
      </c>
      <c r="G637" s="9">
        <v>0</v>
      </c>
      <c r="H637" s="9">
        <v>-8620.69</v>
      </c>
      <c r="I637" s="9">
        <v>-11637.95</v>
      </c>
      <c r="J637" s="4">
        <v>-1</v>
      </c>
    </row>
    <row r="638" spans="1:10" hidden="1" outlineLevel="1" x14ac:dyDescent="0.25">
      <c r="A638" s="13"/>
      <c r="B638" s="5">
        <v>42759</v>
      </c>
      <c r="C638" s="6">
        <v>128</v>
      </c>
      <c r="D638" s="2" t="s">
        <v>715</v>
      </c>
      <c r="E638" s="2" t="s">
        <v>716</v>
      </c>
      <c r="F638" s="2" t="s">
        <v>920</v>
      </c>
      <c r="G638" s="9">
        <v>0</v>
      </c>
      <c r="H638" s="9">
        <v>-8620.69</v>
      </c>
      <c r="I638" s="9">
        <v>-15517.26</v>
      </c>
      <c r="J638" s="4">
        <v>-1</v>
      </c>
    </row>
    <row r="639" spans="1:10" hidden="1" outlineLevel="1" x14ac:dyDescent="0.25">
      <c r="A639" s="13"/>
      <c r="B639" s="5">
        <v>42759</v>
      </c>
      <c r="C639" s="6">
        <v>133</v>
      </c>
      <c r="D639" s="2" t="s">
        <v>715</v>
      </c>
      <c r="E639" s="2" t="s">
        <v>716</v>
      </c>
      <c r="F639" s="2" t="s">
        <v>925</v>
      </c>
      <c r="G639" s="9">
        <v>0</v>
      </c>
      <c r="H639" s="9">
        <v>-8620.69</v>
      </c>
      <c r="I639" s="9">
        <v>-21551.739999999998</v>
      </c>
      <c r="J639" s="4">
        <v>-1</v>
      </c>
    </row>
    <row r="640" spans="1:10" hidden="1" outlineLevel="1" x14ac:dyDescent="0.25">
      <c r="A640" s="13"/>
      <c r="B640" s="5">
        <v>42762</v>
      </c>
      <c r="C640" s="6">
        <v>157</v>
      </c>
      <c r="D640" s="2" t="s">
        <v>715</v>
      </c>
      <c r="E640" s="2" t="s">
        <v>716</v>
      </c>
      <c r="F640" s="2" t="s">
        <v>943</v>
      </c>
      <c r="G640" s="9">
        <v>0</v>
      </c>
      <c r="H640" s="9">
        <v>-8620.69</v>
      </c>
      <c r="I640" s="9">
        <v>-18534.5</v>
      </c>
      <c r="J640" s="4">
        <v>-1</v>
      </c>
    </row>
    <row r="641" spans="1:10" hidden="1" outlineLevel="1" x14ac:dyDescent="0.25">
      <c r="A641" s="13"/>
      <c r="B641" s="5">
        <v>42738</v>
      </c>
      <c r="C641" s="6">
        <v>20</v>
      </c>
      <c r="D641" s="2" t="s">
        <v>715</v>
      </c>
      <c r="E641" s="2" t="s">
        <v>716</v>
      </c>
      <c r="F641" s="2" t="s">
        <v>845</v>
      </c>
      <c r="G641" s="9">
        <v>0</v>
      </c>
      <c r="H641" s="9">
        <v>-7758.62</v>
      </c>
      <c r="I641" s="9">
        <v>-21551.739999999998</v>
      </c>
      <c r="J641" s="4">
        <v>-1</v>
      </c>
    </row>
    <row r="642" spans="1:10" hidden="1" outlineLevel="1" x14ac:dyDescent="0.25">
      <c r="A642" s="13"/>
      <c r="B642" s="5">
        <v>42738</v>
      </c>
      <c r="C642" s="6">
        <v>30</v>
      </c>
      <c r="D642" s="2" t="s">
        <v>715</v>
      </c>
      <c r="E642" s="2" t="s">
        <v>716</v>
      </c>
      <c r="F642" s="2" t="s">
        <v>852</v>
      </c>
      <c r="G642" s="9">
        <v>0</v>
      </c>
      <c r="H642" s="9">
        <v>-7758.62</v>
      </c>
      <c r="I642" s="9">
        <v>-6034.5</v>
      </c>
      <c r="J642" s="4">
        <v>-1</v>
      </c>
    </row>
    <row r="643" spans="1:10" hidden="1" outlineLevel="1" x14ac:dyDescent="0.25">
      <c r="A643" s="13"/>
      <c r="B643" s="5">
        <v>42738</v>
      </c>
      <c r="C643" s="6">
        <v>18</v>
      </c>
      <c r="D643" s="2" t="s">
        <v>715</v>
      </c>
      <c r="E643" s="2" t="s">
        <v>716</v>
      </c>
      <c r="F643" s="2" t="s">
        <v>843</v>
      </c>
      <c r="G643" s="9">
        <v>0</v>
      </c>
      <c r="H643" s="9">
        <v>-7327.59</v>
      </c>
      <c r="I643" s="9">
        <v>-22844.85</v>
      </c>
      <c r="J643" s="4">
        <v>-1</v>
      </c>
    </row>
    <row r="644" spans="1:10" hidden="1" outlineLevel="1" x14ac:dyDescent="0.25">
      <c r="A644" s="13"/>
      <c r="B644" s="5">
        <v>42746</v>
      </c>
      <c r="C644" s="6">
        <v>56</v>
      </c>
      <c r="D644" s="2" t="s">
        <v>715</v>
      </c>
      <c r="E644" s="2" t="s">
        <v>716</v>
      </c>
      <c r="F644" s="2" t="s">
        <v>870</v>
      </c>
      <c r="G644" s="9">
        <v>0</v>
      </c>
      <c r="H644" s="9">
        <v>-7327.59</v>
      </c>
      <c r="I644" s="9">
        <v>-20258.64</v>
      </c>
      <c r="J644" s="4">
        <v>-1</v>
      </c>
    </row>
    <row r="645" spans="1:10" hidden="1" outlineLevel="1" x14ac:dyDescent="0.25">
      <c r="A645" s="13"/>
      <c r="B645" s="5">
        <v>42754</v>
      </c>
      <c r="C645" s="6">
        <v>93</v>
      </c>
      <c r="D645" s="2" t="s">
        <v>715</v>
      </c>
      <c r="E645" s="2" t="s">
        <v>716</v>
      </c>
      <c r="F645" s="2" t="s">
        <v>897</v>
      </c>
      <c r="G645" s="9">
        <v>0</v>
      </c>
      <c r="H645" s="9">
        <v>-7327.59</v>
      </c>
      <c r="I645" s="9">
        <v>-12931.05</v>
      </c>
      <c r="J645" s="4">
        <v>-1</v>
      </c>
    </row>
    <row r="646" spans="1:10" hidden="1" outlineLevel="1" x14ac:dyDescent="0.25">
      <c r="A646" s="13"/>
      <c r="B646" s="5">
        <v>42765</v>
      </c>
      <c r="C646" s="6">
        <v>168</v>
      </c>
      <c r="D646" s="2" t="s">
        <v>715</v>
      </c>
      <c r="E646" s="2" t="s">
        <v>716</v>
      </c>
      <c r="F646" s="2" t="s">
        <v>950</v>
      </c>
      <c r="G646" s="9">
        <v>0</v>
      </c>
      <c r="H646" s="9">
        <v>-7327.59</v>
      </c>
      <c r="I646" s="9">
        <v>-20258.64</v>
      </c>
      <c r="J646" s="4">
        <v>-1</v>
      </c>
    </row>
    <row r="647" spans="1:10" hidden="1" outlineLevel="1" x14ac:dyDescent="0.25">
      <c r="A647" s="13"/>
      <c r="B647" s="5">
        <v>42765</v>
      </c>
      <c r="C647" s="6">
        <v>171</v>
      </c>
      <c r="D647" s="2" t="s">
        <v>715</v>
      </c>
      <c r="E647" s="2" t="s">
        <v>716</v>
      </c>
      <c r="F647" s="2" t="s">
        <v>952</v>
      </c>
      <c r="G647" s="9">
        <v>0</v>
      </c>
      <c r="H647" s="9">
        <v>-7327.59</v>
      </c>
      <c r="I647" s="9">
        <v>-12500.02</v>
      </c>
      <c r="J647" s="4">
        <v>-1</v>
      </c>
    </row>
    <row r="648" spans="1:10" hidden="1" outlineLevel="1" x14ac:dyDescent="0.25">
      <c r="A648" s="13"/>
      <c r="B648" s="5">
        <v>42751</v>
      </c>
      <c r="C648" s="6">
        <v>78</v>
      </c>
      <c r="D648" s="2" t="s">
        <v>715</v>
      </c>
      <c r="E648" s="2" t="s">
        <v>716</v>
      </c>
      <c r="F648" s="2" t="s">
        <v>890</v>
      </c>
      <c r="G648" s="9">
        <v>0</v>
      </c>
      <c r="H648" s="9">
        <v>-6465.52</v>
      </c>
      <c r="I648" s="9">
        <v>-20258.64</v>
      </c>
      <c r="J648" s="4">
        <v>-1</v>
      </c>
    </row>
    <row r="649" spans="1:10" hidden="1" outlineLevel="1" x14ac:dyDescent="0.25">
      <c r="A649" s="13"/>
      <c r="B649" s="5">
        <v>42755</v>
      </c>
      <c r="C649" s="6">
        <v>103</v>
      </c>
      <c r="D649" s="2" t="s">
        <v>715</v>
      </c>
      <c r="E649" s="2" t="s">
        <v>716</v>
      </c>
      <c r="F649" s="2" t="s">
        <v>902</v>
      </c>
      <c r="G649" s="9">
        <v>0</v>
      </c>
      <c r="H649" s="9">
        <v>-6465.52</v>
      </c>
      <c r="I649" s="9">
        <v>-23275.88</v>
      </c>
      <c r="J649" s="4">
        <v>-1</v>
      </c>
    </row>
    <row r="650" spans="1:10" hidden="1" outlineLevel="1" x14ac:dyDescent="0.25">
      <c r="A650" s="13"/>
      <c r="B650" s="5">
        <v>42760</v>
      </c>
      <c r="C650" s="6">
        <v>142</v>
      </c>
      <c r="D650" s="2" t="s">
        <v>715</v>
      </c>
      <c r="E650" s="2" t="s">
        <v>716</v>
      </c>
      <c r="F650" s="2" t="s">
        <v>932</v>
      </c>
      <c r="G650" s="9">
        <v>0</v>
      </c>
      <c r="H650" s="9">
        <v>-6465.52</v>
      </c>
      <c r="I650" s="9">
        <v>-27155.19</v>
      </c>
      <c r="J650" s="4">
        <v>-1</v>
      </c>
    </row>
    <row r="651" spans="1:10" hidden="1" outlineLevel="1" x14ac:dyDescent="0.25">
      <c r="A651" s="13"/>
      <c r="B651" s="5">
        <v>42766</v>
      </c>
      <c r="C651" s="6">
        <v>186</v>
      </c>
      <c r="D651" s="2" t="s">
        <v>715</v>
      </c>
      <c r="E651" s="2" t="s">
        <v>716</v>
      </c>
      <c r="F651" s="2" t="s">
        <v>965</v>
      </c>
      <c r="G651" s="9">
        <v>0</v>
      </c>
      <c r="H651" s="9">
        <v>-5603.45</v>
      </c>
      <c r="I651" s="9">
        <v>-31465.54</v>
      </c>
      <c r="J651" s="4">
        <v>-1</v>
      </c>
    </row>
    <row r="652" spans="1:10" hidden="1" outlineLevel="1" x14ac:dyDescent="0.25">
      <c r="A652" s="13"/>
      <c r="B652" s="5">
        <v>42749</v>
      </c>
      <c r="C652" s="6">
        <v>75</v>
      </c>
      <c r="D652" s="2" t="s">
        <v>715</v>
      </c>
      <c r="E652" s="2" t="s">
        <v>716</v>
      </c>
      <c r="F652" s="2" t="s">
        <v>887</v>
      </c>
      <c r="G652" s="9">
        <v>0</v>
      </c>
      <c r="H652" s="9">
        <v>-5172.42</v>
      </c>
      <c r="I652" s="9">
        <v>-27155.19</v>
      </c>
      <c r="J652" s="4">
        <v>-1</v>
      </c>
    </row>
    <row r="653" spans="1:10" hidden="1" outlineLevel="1" x14ac:dyDescent="0.25">
      <c r="A653" s="13"/>
      <c r="B653" s="5">
        <v>42761</v>
      </c>
      <c r="C653" s="6">
        <v>152</v>
      </c>
      <c r="D653" s="2" t="s">
        <v>715</v>
      </c>
      <c r="E653" s="2" t="s">
        <v>716</v>
      </c>
      <c r="F653" s="2" t="s">
        <v>938</v>
      </c>
      <c r="G653" s="9">
        <v>0</v>
      </c>
      <c r="H653" s="9">
        <v>-4741.38</v>
      </c>
      <c r="I653" s="9">
        <v>-31465.54</v>
      </c>
      <c r="J653" s="4">
        <v>-1</v>
      </c>
    </row>
    <row r="654" spans="1:10" hidden="1" outlineLevel="1" x14ac:dyDescent="0.25">
      <c r="A654" s="13"/>
      <c r="B654" s="5">
        <v>42738</v>
      </c>
      <c r="C654" s="6">
        <v>28</v>
      </c>
      <c r="D654" s="2" t="s">
        <v>715</v>
      </c>
      <c r="E654" s="2" t="s">
        <v>716</v>
      </c>
      <c r="F654" s="2" t="s">
        <v>850</v>
      </c>
      <c r="G654" s="9">
        <v>0</v>
      </c>
      <c r="H654" s="9">
        <v>-4310.3500000000004</v>
      </c>
      <c r="I654" s="9">
        <v>-23706.920000000002</v>
      </c>
      <c r="J654" s="4">
        <v>-1</v>
      </c>
    </row>
    <row r="655" spans="1:10" hidden="1" outlineLevel="1" x14ac:dyDescent="0.25">
      <c r="A655" s="13"/>
      <c r="B655" s="5">
        <v>42740</v>
      </c>
      <c r="C655" s="6">
        <v>48</v>
      </c>
      <c r="D655" s="2" t="s">
        <v>715</v>
      </c>
      <c r="E655" s="2" t="s">
        <v>716</v>
      </c>
      <c r="F655" s="2" t="s">
        <v>863</v>
      </c>
      <c r="G655" s="9">
        <v>0</v>
      </c>
      <c r="H655" s="9">
        <v>-4310.3500000000004</v>
      </c>
      <c r="I655" s="9">
        <v>-21120.71</v>
      </c>
      <c r="J655" s="4">
        <v>-1</v>
      </c>
    </row>
    <row r="656" spans="1:10" hidden="1" outlineLevel="1" x14ac:dyDescent="0.25">
      <c r="A656" s="13"/>
      <c r="B656" s="5">
        <v>42744</v>
      </c>
      <c r="C656" s="6">
        <v>52</v>
      </c>
      <c r="D656" s="2" t="s">
        <v>715</v>
      </c>
      <c r="E656" s="2" t="s">
        <v>716</v>
      </c>
      <c r="F656" s="2" t="s">
        <v>865</v>
      </c>
      <c r="G656" s="9">
        <v>0</v>
      </c>
      <c r="H656" s="9">
        <v>-4310.3500000000004</v>
      </c>
      <c r="I656" s="9">
        <v>-23706.92</v>
      </c>
      <c r="J656" s="4">
        <v>-1</v>
      </c>
    </row>
    <row r="657" spans="1:10" hidden="1" outlineLevel="1" x14ac:dyDescent="0.25">
      <c r="A657" s="13"/>
      <c r="B657" s="5">
        <v>42746</v>
      </c>
      <c r="C657" s="6">
        <v>65</v>
      </c>
      <c r="D657" s="2" t="s">
        <v>715</v>
      </c>
      <c r="E657" s="2" t="s">
        <v>716</v>
      </c>
      <c r="F657" s="2" t="s">
        <v>878</v>
      </c>
      <c r="G657" s="9">
        <v>0</v>
      </c>
      <c r="H657" s="9">
        <v>-4310.3500000000004</v>
      </c>
      <c r="I657" s="9">
        <v>-27155.200000000001</v>
      </c>
      <c r="J657" s="4">
        <v>-1</v>
      </c>
    </row>
    <row r="658" spans="1:10" hidden="1" outlineLevel="1" x14ac:dyDescent="0.25">
      <c r="A658" s="13"/>
      <c r="B658" s="5">
        <v>42747</v>
      </c>
      <c r="C658" s="6">
        <v>69</v>
      </c>
      <c r="D658" s="2" t="s">
        <v>715</v>
      </c>
      <c r="E658" s="2" t="s">
        <v>716</v>
      </c>
      <c r="F658" s="2" t="s">
        <v>881</v>
      </c>
      <c r="G658" s="9">
        <v>0</v>
      </c>
      <c r="H658" s="9">
        <v>-4310.3500000000004</v>
      </c>
      <c r="I658" s="9">
        <v>-31465.55</v>
      </c>
      <c r="J658" s="4">
        <v>-1</v>
      </c>
    </row>
    <row r="659" spans="1:10" hidden="1" outlineLevel="1" x14ac:dyDescent="0.25">
      <c r="A659" s="13"/>
      <c r="B659" s="5">
        <v>42758</v>
      </c>
      <c r="C659" s="6">
        <v>111</v>
      </c>
      <c r="D659" s="2" t="s">
        <v>715</v>
      </c>
      <c r="E659" s="2" t="s">
        <v>716</v>
      </c>
      <c r="F659" s="2" t="s">
        <v>907</v>
      </c>
      <c r="G659" s="9">
        <v>0</v>
      </c>
      <c r="H659" s="9">
        <v>-4310.3500000000004</v>
      </c>
      <c r="I659" s="9">
        <v>-34913.83</v>
      </c>
      <c r="J659" s="4">
        <v>-1</v>
      </c>
    </row>
    <row r="660" spans="1:10" hidden="1" outlineLevel="1" x14ac:dyDescent="0.25">
      <c r="A660" s="13"/>
      <c r="B660" s="5">
        <v>42758</v>
      </c>
      <c r="C660" s="6">
        <v>114</v>
      </c>
      <c r="D660" s="2" t="s">
        <v>715</v>
      </c>
      <c r="E660" s="2" t="s">
        <v>716</v>
      </c>
      <c r="F660" s="2" t="s">
        <v>910</v>
      </c>
      <c r="G660" s="9">
        <v>0</v>
      </c>
      <c r="H660" s="9">
        <v>-4310.3500000000004</v>
      </c>
      <c r="I660" s="9">
        <v>-37500.04</v>
      </c>
      <c r="J660" s="4">
        <v>-1</v>
      </c>
    </row>
    <row r="661" spans="1:10" hidden="1" outlineLevel="1" x14ac:dyDescent="0.25">
      <c r="A661" s="13"/>
      <c r="B661" s="5">
        <v>42762</v>
      </c>
      <c r="C661" s="6">
        <v>165</v>
      </c>
      <c r="D661" s="2" t="s">
        <v>715</v>
      </c>
      <c r="E661" s="2" t="s">
        <v>716</v>
      </c>
      <c r="F661" s="2" t="s">
        <v>947</v>
      </c>
      <c r="G661" s="9">
        <v>0</v>
      </c>
      <c r="H661" s="9">
        <v>-4310.3500000000004</v>
      </c>
      <c r="I661" s="9">
        <v>-39074.18</v>
      </c>
      <c r="J661" s="4">
        <v>-1</v>
      </c>
    </row>
    <row r="662" spans="1:10" hidden="1" outlineLevel="1" x14ac:dyDescent="0.25">
      <c r="A662" s="13"/>
      <c r="B662" s="5">
        <v>42765</v>
      </c>
      <c r="C662" s="6">
        <v>180</v>
      </c>
      <c r="D662" s="2" t="s">
        <v>715</v>
      </c>
      <c r="E662" s="2" t="s">
        <v>716</v>
      </c>
      <c r="F662" s="2" t="s">
        <v>961</v>
      </c>
      <c r="G662" s="9">
        <v>0</v>
      </c>
      <c r="H662" s="9">
        <v>-4310.3500000000004</v>
      </c>
      <c r="I662" s="9">
        <v>-41660.39</v>
      </c>
      <c r="J662" s="4">
        <v>-1</v>
      </c>
    </row>
    <row r="663" spans="1:10" hidden="1" outlineLevel="1" x14ac:dyDescent="0.25">
      <c r="A663" s="13"/>
      <c r="B663" s="5">
        <v>42737</v>
      </c>
      <c r="C663" s="6">
        <v>8</v>
      </c>
      <c r="D663" s="2" t="s">
        <v>715</v>
      </c>
      <c r="E663" s="2" t="s">
        <v>716</v>
      </c>
      <c r="F663" s="2" t="s">
        <v>835</v>
      </c>
      <c r="G663" s="9">
        <v>0</v>
      </c>
      <c r="H663" s="9">
        <v>-3879.31</v>
      </c>
      <c r="I663" s="9">
        <v>-50281.08</v>
      </c>
      <c r="J663" s="4">
        <v>-1</v>
      </c>
    </row>
    <row r="664" spans="1:10" hidden="1" outlineLevel="1" x14ac:dyDescent="0.25">
      <c r="A664" s="13"/>
      <c r="B664" s="5">
        <v>42746</v>
      </c>
      <c r="C664" s="6">
        <v>61</v>
      </c>
      <c r="D664" s="2" t="s">
        <v>715</v>
      </c>
      <c r="E664" s="2" t="s">
        <v>716</v>
      </c>
      <c r="F664" s="2" t="s">
        <v>875</v>
      </c>
      <c r="G664" s="9">
        <v>0</v>
      </c>
      <c r="H664" s="9">
        <v>-3879.31</v>
      </c>
      <c r="I664" s="9">
        <v>-45970.73</v>
      </c>
      <c r="J664" s="4">
        <v>-1</v>
      </c>
    </row>
    <row r="665" spans="1:10" hidden="1" outlineLevel="1" x14ac:dyDescent="0.25">
      <c r="A665" s="13"/>
      <c r="B665" s="5">
        <v>42765</v>
      </c>
      <c r="C665" s="6">
        <v>175</v>
      </c>
      <c r="D665" s="2" t="s">
        <v>715</v>
      </c>
      <c r="E665" s="2" t="s">
        <v>716</v>
      </c>
      <c r="F665" s="2" t="s">
        <v>956</v>
      </c>
      <c r="G665" s="9">
        <v>0</v>
      </c>
      <c r="H665" s="9">
        <v>-3448.28</v>
      </c>
      <c r="I665" s="9">
        <v>-48384.53</v>
      </c>
      <c r="J665" s="4">
        <v>-1</v>
      </c>
    </row>
    <row r="666" spans="1:10" hidden="1" outlineLevel="1" x14ac:dyDescent="0.25">
      <c r="A666" s="13"/>
      <c r="B666" s="5">
        <v>42738</v>
      </c>
      <c r="C666" s="6">
        <v>11</v>
      </c>
      <c r="D666" s="2" t="s">
        <v>715</v>
      </c>
      <c r="E666" s="2" t="s">
        <v>716</v>
      </c>
      <c r="F666" s="2" t="s">
        <v>838</v>
      </c>
      <c r="G666" s="9">
        <v>0</v>
      </c>
      <c r="H666" s="9">
        <v>-3017.24</v>
      </c>
      <c r="I666" s="9">
        <v>-44074.18</v>
      </c>
      <c r="J666" s="4">
        <v>-1</v>
      </c>
    </row>
    <row r="667" spans="1:10" hidden="1" outlineLevel="1" x14ac:dyDescent="0.25">
      <c r="A667" s="13"/>
      <c r="B667" s="5">
        <v>42738</v>
      </c>
      <c r="C667" s="6">
        <v>17</v>
      </c>
      <c r="D667" s="2" t="s">
        <v>715</v>
      </c>
      <c r="E667" s="2" t="s">
        <v>716</v>
      </c>
      <c r="F667" s="2" t="s">
        <v>842</v>
      </c>
      <c r="G667" s="9">
        <v>0</v>
      </c>
      <c r="H667" s="9">
        <v>-2586.21</v>
      </c>
      <c r="I667" s="9">
        <v>-45798.32</v>
      </c>
      <c r="J667" s="4">
        <v>-1</v>
      </c>
    </row>
    <row r="668" spans="1:10" hidden="1" outlineLevel="1" x14ac:dyDescent="0.25">
      <c r="A668" s="13"/>
      <c r="B668" s="5">
        <v>42738</v>
      </c>
      <c r="C668" s="6">
        <v>32</v>
      </c>
      <c r="D668" s="2" t="s">
        <v>715</v>
      </c>
      <c r="E668" s="2" t="s">
        <v>716</v>
      </c>
      <c r="F668" s="2" t="s">
        <v>853</v>
      </c>
      <c r="G668" s="9">
        <v>0</v>
      </c>
      <c r="H668" s="9">
        <v>-2586.21</v>
      </c>
      <c r="I668" s="9">
        <v>-50108.67</v>
      </c>
      <c r="J668" s="4">
        <v>-1</v>
      </c>
    </row>
    <row r="669" spans="1:10" hidden="1" outlineLevel="1" x14ac:dyDescent="0.25">
      <c r="A669" s="13"/>
      <c r="B669" s="5">
        <v>42746</v>
      </c>
      <c r="C669" s="6">
        <v>59</v>
      </c>
      <c r="D669" s="2" t="s">
        <v>715</v>
      </c>
      <c r="E669" s="2" t="s">
        <v>716</v>
      </c>
      <c r="F669" s="2" t="s">
        <v>873</v>
      </c>
      <c r="G669" s="9">
        <v>0</v>
      </c>
      <c r="H669" s="9">
        <v>-2586.21</v>
      </c>
      <c r="I669" s="9">
        <v>-51401.78</v>
      </c>
      <c r="J669" s="4">
        <v>-1</v>
      </c>
    </row>
    <row r="670" spans="1:10" hidden="1" outlineLevel="1" x14ac:dyDescent="0.25">
      <c r="A670" s="13"/>
      <c r="B670" s="5">
        <v>42758</v>
      </c>
      <c r="C670" s="6">
        <v>113</v>
      </c>
      <c r="D670" s="2" t="s">
        <v>715</v>
      </c>
      <c r="E670" s="2" t="s">
        <v>716</v>
      </c>
      <c r="F670" s="2" t="s">
        <v>909</v>
      </c>
      <c r="G670" s="9">
        <v>0</v>
      </c>
      <c r="H670" s="9">
        <v>-2586.21</v>
      </c>
      <c r="I670" s="9">
        <v>-61746.61</v>
      </c>
      <c r="J670" s="4">
        <v>-1</v>
      </c>
    </row>
    <row r="671" spans="1:10" hidden="1" outlineLevel="1" x14ac:dyDescent="0.25">
      <c r="A671" s="13"/>
      <c r="B671" s="5">
        <v>42758</v>
      </c>
      <c r="C671" s="6">
        <v>119</v>
      </c>
      <c r="D671" s="2" t="s">
        <v>715</v>
      </c>
      <c r="E671" s="2" t="s">
        <v>716</v>
      </c>
      <c r="F671" s="2" t="s">
        <v>913</v>
      </c>
      <c r="G671" s="9">
        <v>0</v>
      </c>
      <c r="H671" s="9">
        <v>-2586.21</v>
      </c>
      <c r="I671" s="9">
        <v>-54419.02</v>
      </c>
      <c r="J671" s="4">
        <v>-1</v>
      </c>
    </row>
    <row r="672" spans="1:10" hidden="1" outlineLevel="1" x14ac:dyDescent="0.25">
      <c r="A672" s="13"/>
      <c r="B672" s="5">
        <v>42758</v>
      </c>
      <c r="C672" s="6">
        <v>122</v>
      </c>
      <c r="D672" s="2" t="s">
        <v>715</v>
      </c>
      <c r="E672" s="2" t="s">
        <v>716</v>
      </c>
      <c r="F672" s="2" t="s">
        <v>916</v>
      </c>
      <c r="G672" s="9">
        <v>0</v>
      </c>
      <c r="H672" s="9">
        <v>-2586.21</v>
      </c>
      <c r="I672" s="9">
        <v>-61746.61</v>
      </c>
      <c r="J672" s="4">
        <v>-1</v>
      </c>
    </row>
    <row r="673" spans="1:10" hidden="1" outlineLevel="1" x14ac:dyDescent="0.25">
      <c r="A673" s="13"/>
      <c r="B673" s="5">
        <v>42765</v>
      </c>
      <c r="C673" s="6">
        <v>177</v>
      </c>
      <c r="D673" s="2" t="s">
        <v>715</v>
      </c>
      <c r="E673" s="2" t="s">
        <v>716</v>
      </c>
      <c r="F673" s="2" t="s">
        <v>958</v>
      </c>
      <c r="G673" s="9">
        <v>0</v>
      </c>
      <c r="H673" s="9">
        <v>-2586.21</v>
      </c>
      <c r="I673" s="9">
        <v>-66056.960000000006</v>
      </c>
      <c r="J673" s="4">
        <v>-1</v>
      </c>
    </row>
    <row r="674" spans="1:10" hidden="1" outlineLevel="1" x14ac:dyDescent="0.25">
      <c r="A674" s="13"/>
      <c r="B674" s="5">
        <v>42761</v>
      </c>
      <c r="C674" s="6">
        <v>148</v>
      </c>
      <c r="D674" s="2" t="s">
        <v>715</v>
      </c>
      <c r="E674" s="2" t="s">
        <v>716</v>
      </c>
      <c r="F674" s="2" t="s">
        <v>936</v>
      </c>
      <c r="G674" s="9">
        <v>0</v>
      </c>
      <c r="H674" s="9">
        <v>-1724.14</v>
      </c>
      <c r="I674" s="9">
        <v>-63470.75</v>
      </c>
      <c r="J674" s="4">
        <v>-1</v>
      </c>
    </row>
    <row r="675" spans="1:10" hidden="1" outlineLevel="1" x14ac:dyDescent="0.25">
      <c r="A675" s="13"/>
      <c r="B675" s="5">
        <v>42763</v>
      </c>
      <c r="C675" s="6">
        <v>167</v>
      </c>
      <c r="D675" s="2" t="s">
        <v>715</v>
      </c>
      <c r="E675" s="2" t="s">
        <v>716</v>
      </c>
      <c r="F675" s="2" t="s">
        <v>949</v>
      </c>
      <c r="G675" s="9">
        <v>0</v>
      </c>
      <c r="H675" s="9">
        <v>-862.07</v>
      </c>
      <c r="I675" s="9">
        <v>-66056.960000000006</v>
      </c>
      <c r="J675" s="4">
        <v>-1</v>
      </c>
    </row>
    <row r="676" spans="1:10" hidden="1" outlineLevel="1" x14ac:dyDescent="0.25">
      <c r="A676" s="13"/>
      <c r="B676" s="5">
        <v>42745</v>
      </c>
      <c r="C676" s="6">
        <v>54</v>
      </c>
      <c r="D676" s="2" t="s">
        <v>715</v>
      </c>
      <c r="E676" s="2" t="s">
        <v>716</v>
      </c>
      <c r="F676" s="2" t="s">
        <v>868</v>
      </c>
      <c r="G676" s="9">
        <v>0</v>
      </c>
      <c r="H676" s="9">
        <v>1293.1099999999999</v>
      </c>
      <c r="I676" s="9">
        <v>-62177.65</v>
      </c>
      <c r="J676" s="4">
        <v>1</v>
      </c>
    </row>
    <row r="677" spans="1:10" hidden="1" outlineLevel="1" x14ac:dyDescent="0.25">
      <c r="A677" s="13"/>
      <c r="B677" s="5">
        <v>42739</v>
      </c>
      <c r="C677" s="6">
        <v>2</v>
      </c>
      <c r="D677" s="2" t="s">
        <v>78</v>
      </c>
      <c r="E677" s="2" t="s">
        <v>859</v>
      </c>
      <c r="F677" s="2" t="s">
        <v>860</v>
      </c>
      <c r="G677" s="9">
        <v>0</v>
      </c>
      <c r="H677" s="9">
        <v>1574.14</v>
      </c>
      <c r="I677" s="9">
        <v>-66056.960000000006</v>
      </c>
      <c r="J677" s="4">
        <v>1</v>
      </c>
    </row>
    <row r="678" spans="1:10" hidden="1" outlineLevel="1" x14ac:dyDescent="0.25">
      <c r="A678" s="13"/>
      <c r="B678" s="5">
        <v>42744</v>
      </c>
      <c r="C678" s="6">
        <v>6</v>
      </c>
      <c r="D678" s="2" t="s">
        <v>78</v>
      </c>
      <c r="E678" s="2" t="s">
        <v>859</v>
      </c>
      <c r="F678" s="2" t="s">
        <v>866</v>
      </c>
      <c r="G678" s="9">
        <v>0</v>
      </c>
      <c r="H678" s="9">
        <v>1724.14</v>
      </c>
      <c r="I678" s="9">
        <v>-70367.31</v>
      </c>
      <c r="J678" s="4">
        <v>1</v>
      </c>
    </row>
    <row r="679" spans="1:10" hidden="1" outlineLevel="1" x14ac:dyDescent="0.25">
      <c r="A679" s="13"/>
      <c r="B679" s="5">
        <v>42760</v>
      </c>
      <c r="C679" s="6">
        <v>143</v>
      </c>
      <c r="D679" s="2" t="s">
        <v>715</v>
      </c>
      <c r="E679" s="2" t="s">
        <v>716</v>
      </c>
      <c r="F679" s="2" t="s">
        <v>933</v>
      </c>
      <c r="G679" s="9">
        <v>0</v>
      </c>
      <c r="H679" s="9">
        <v>1724.14</v>
      </c>
      <c r="I679" s="9">
        <v>-66056.960000000006</v>
      </c>
      <c r="J679" s="4">
        <v>1</v>
      </c>
    </row>
    <row r="680" spans="1:10" hidden="1" outlineLevel="1" x14ac:dyDescent="0.25">
      <c r="A680" s="13"/>
      <c r="B680" s="5">
        <v>42761</v>
      </c>
      <c r="C680" s="6">
        <v>150</v>
      </c>
      <c r="D680" s="2" t="s">
        <v>715</v>
      </c>
      <c r="E680" s="2" t="s">
        <v>716</v>
      </c>
      <c r="F680" s="2" t="s">
        <v>937</v>
      </c>
      <c r="G680" s="9">
        <v>0</v>
      </c>
      <c r="H680" s="9">
        <v>1724.14</v>
      </c>
      <c r="I680" s="9">
        <v>-69505.240000000005</v>
      </c>
      <c r="J680" s="4">
        <v>1</v>
      </c>
    </row>
    <row r="681" spans="1:10" hidden="1" outlineLevel="1" x14ac:dyDescent="0.25">
      <c r="A681" s="13"/>
      <c r="B681" s="5">
        <v>42766</v>
      </c>
      <c r="C681" s="6">
        <v>193</v>
      </c>
      <c r="D681" s="2" t="s">
        <v>715</v>
      </c>
      <c r="E681" s="2" t="s">
        <v>716</v>
      </c>
      <c r="F681" s="2" t="s">
        <v>970</v>
      </c>
      <c r="G681" s="9">
        <v>0</v>
      </c>
      <c r="H681" s="9">
        <v>1724.14</v>
      </c>
      <c r="I681" s="9">
        <v>-82436.28</v>
      </c>
      <c r="J681" s="4">
        <v>1</v>
      </c>
    </row>
    <row r="682" spans="1:10" hidden="1" outlineLevel="1" x14ac:dyDescent="0.25">
      <c r="A682" s="13"/>
      <c r="B682" s="5">
        <v>42766</v>
      </c>
      <c r="C682" s="6">
        <v>194</v>
      </c>
      <c r="D682" s="2" t="s">
        <v>715</v>
      </c>
      <c r="E682" s="2" t="s">
        <v>716</v>
      </c>
      <c r="F682" s="2" t="s">
        <v>971</v>
      </c>
      <c r="G682" s="9">
        <v>0</v>
      </c>
      <c r="H682" s="9">
        <v>1724.14</v>
      </c>
      <c r="I682" s="9">
        <v>-78125.929999999993</v>
      </c>
      <c r="J682" s="4">
        <v>1</v>
      </c>
    </row>
    <row r="683" spans="1:10" hidden="1" outlineLevel="1" x14ac:dyDescent="0.25">
      <c r="A683" s="13"/>
      <c r="B683" s="5">
        <v>42765</v>
      </c>
      <c r="C683" s="6">
        <v>84</v>
      </c>
      <c r="D683" s="2" t="s">
        <v>78</v>
      </c>
      <c r="E683" s="2" t="s">
        <v>859</v>
      </c>
      <c r="F683" s="2" t="s">
        <v>953</v>
      </c>
      <c r="G683" s="9">
        <v>0</v>
      </c>
      <c r="H683" s="9">
        <v>1896.55</v>
      </c>
      <c r="I683" s="9">
        <v>-81574.210000000006</v>
      </c>
      <c r="J683" s="4">
        <v>1</v>
      </c>
    </row>
    <row r="684" spans="1:10" hidden="1" outlineLevel="1" x14ac:dyDescent="0.25">
      <c r="A684" s="13"/>
      <c r="B684" s="5">
        <v>42766</v>
      </c>
      <c r="C684" s="6">
        <v>85</v>
      </c>
      <c r="D684" s="2" t="s">
        <v>78</v>
      </c>
      <c r="E684" s="2" t="s">
        <v>859</v>
      </c>
      <c r="F684" s="2" t="s">
        <v>967</v>
      </c>
      <c r="G684" s="9">
        <v>0</v>
      </c>
      <c r="H684" s="9">
        <v>2155.17</v>
      </c>
      <c r="I684" s="9">
        <v>-85884.56</v>
      </c>
      <c r="J684" s="4">
        <v>1</v>
      </c>
    </row>
    <row r="685" spans="1:10" hidden="1" outlineLevel="1" x14ac:dyDescent="0.25">
      <c r="A685" s="13"/>
      <c r="B685" s="5">
        <v>42766</v>
      </c>
      <c r="C685" s="6">
        <v>195</v>
      </c>
      <c r="D685" s="2" t="s">
        <v>715</v>
      </c>
      <c r="E685" s="2" t="s">
        <v>716</v>
      </c>
      <c r="F685" s="2" t="s">
        <v>972</v>
      </c>
      <c r="G685" s="9">
        <v>0</v>
      </c>
      <c r="H685" s="9">
        <v>2155.17</v>
      </c>
      <c r="I685" s="9">
        <v>-88901.8</v>
      </c>
      <c r="J685" s="4">
        <v>1</v>
      </c>
    </row>
    <row r="686" spans="1:10" hidden="1" outlineLevel="1" x14ac:dyDescent="0.25">
      <c r="A686" s="13"/>
      <c r="B686" s="5">
        <v>42765</v>
      </c>
      <c r="C686" s="6">
        <v>178</v>
      </c>
      <c r="D686" s="2" t="s">
        <v>715</v>
      </c>
      <c r="E686" s="2" t="s">
        <v>716</v>
      </c>
      <c r="F686" s="2" t="s">
        <v>959</v>
      </c>
      <c r="G686" s="9">
        <v>0</v>
      </c>
      <c r="H686" s="9">
        <v>2327.59</v>
      </c>
      <c r="I686" s="9">
        <v>-96229.39</v>
      </c>
      <c r="J686" s="4">
        <v>1</v>
      </c>
    </row>
    <row r="687" spans="1:10" hidden="1" outlineLevel="1" x14ac:dyDescent="0.25">
      <c r="A687" s="13"/>
      <c r="B687" s="5">
        <v>42741</v>
      </c>
      <c r="C687" s="6">
        <v>50</v>
      </c>
      <c r="D687" s="2" t="s">
        <v>715</v>
      </c>
      <c r="E687" s="2" t="s">
        <v>716</v>
      </c>
      <c r="F687" s="2" t="s">
        <v>864</v>
      </c>
      <c r="G687" s="9">
        <v>0</v>
      </c>
      <c r="H687" s="9">
        <v>2413.8000000000002</v>
      </c>
      <c r="I687" s="9">
        <v>-101401.81</v>
      </c>
      <c r="J687" s="4">
        <v>1</v>
      </c>
    </row>
    <row r="688" spans="1:10" hidden="1" outlineLevel="1" x14ac:dyDescent="0.25">
      <c r="A688" s="13"/>
      <c r="B688" s="5">
        <v>42737</v>
      </c>
      <c r="C688" s="6">
        <v>5</v>
      </c>
      <c r="D688" s="2" t="s">
        <v>715</v>
      </c>
      <c r="E688" s="2" t="s">
        <v>716</v>
      </c>
      <c r="F688" s="2" t="s">
        <v>832</v>
      </c>
      <c r="G688" s="9">
        <v>0</v>
      </c>
      <c r="H688" s="9">
        <v>2586.21</v>
      </c>
      <c r="I688" s="9">
        <v>-96229.39</v>
      </c>
      <c r="J688" s="4">
        <v>1</v>
      </c>
    </row>
    <row r="689" spans="1:10" hidden="1" outlineLevel="1" x14ac:dyDescent="0.25">
      <c r="A689" s="13"/>
      <c r="B689" s="5">
        <v>42738</v>
      </c>
      <c r="C689" s="6">
        <v>34</v>
      </c>
      <c r="D689" s="2" t="s">
        <v>715</v>
      </c>
      <c r="E689" s="2" t="s">
        <v>716</v>
      </c>
      <c r="F689" s="2" t="s">
        <v>854</v>
      </c>
      <c r="G689" s="9">
        <v>0</v>
      </c>
      <c r="H689" s="9">
        <v>2586.21</v>
      </c>
      <c r="I689" s="9">
        <v>-101401.81</v>
      </c>
      <c r="J689" s="4">
        <v>1</v>
      </c>
    </row>
    <row r="690" spans="1:10" hidden="1" outlineLevel="1" x14ac:dyDescent="0.25">
      <c r="A690" s="13"/>
      <c r="B690" s="5">
        <v>42739</v>
      </c>
      <c r="C690" s="6">
        <v>40</v>
      </c>
      <c r="D690" s="2" t="s">
        <v>715</v>
      </c>
      <c r="E690" s="2" t="s">
        <v>716</v>
      </c>
      <c r="F690" s="2" t="s">
        <v>858</v>
      </c>
      <c r="G690" s="9">
        <v>0</v>
      </c>
      <c r="H690" s="9">
        <v>2586.21</v>
      </c>
      <c r="I690" s="9">
        <v>-106574.23</v>
      </c>
      <c r="J690" s="4">
        <v>1</v>
      </c>
    </row>
    <row r="691" spans="1:10" hidden="1" outlineLevel="1" x14ac:dyDescent="0.25">
      <c r="A691" s="13"/>
      <c r="B691" s="5">
        <v>42739</v>
      </c>
      <c r="C691" s="6">
        <v>43</v>
      </c>
      <c r="D691" s="2" t="s">
        <v>715</v>
      </c>
      <c r="E691" s="2" t="s">
        <v>716</v>
      </c>
      <c r="F691" s="2" t="s">
        <v>861</v>
      </c>
      <c r="G691" s="9">
        <v>0</v>
      </c>
      <c r="H691" s="9">
        <v>2586.21</v>
      </c>
      <c r="I691" s="9">
        <v>-100108.71</v>
      </c>
      <c r="J691" s="4">
        <v>1</v>
      </c>
    </row>
    <row r="692" spans="1:10" hidden="1" outlineLevel="1" x14ac:dyDescent="0.25">
      <c r="A692" s="13"/>
      <c r="B692" s="5">
        <v>42746</v>
      </c>
      <c r="C692" s="6">
        <v>60</v>
      </c>
      <c r="D692" s="2" t="s">
        <v>715</v>
      </c>
      <c r="E692" s="2" t="s">
        <v>716</v>
      </c>
      <c r="F692" s="2" t="s">
        <v>874</v>
      </c>
      <c r="G692" s="9">
        <v>0</v>
      </c>
      <c r="H692" s="9">
        <v>2586.21</v>
      </c>
      <c r="I692" s="9">
        <v>-107436.3</v>
      </c>
      <c r="J692" s="4">
        <v>1</v>
      </c>
    </row>
    <row r="693" spans="1:10" hidden="1" outlineLevel="1" x14ac:dyDescent="0.25">
      <c r="A693" s="13"/>
      <c r="B693" s="5">
        <v>42752</v>
      </c>
      <c r="C693" s="6">
        <v>83</v>
      </c>
      <c r="D693" s="2" t="s">
        <v>715</v>
      </c>
      <c r="E693" s="2" t="s">
        <v>716</v>
      </c>
      <c r="F693" s="2" t="s">
        <v>893</v>
      </c>
      <c r="G693" s="9">
        <v>0</v>
      </c>
      <c r="H693" s="9">
        <v>2586.21</v>
      </c>
      <c r="I693" s="9">
        <v>-111746.65</v>
      </c>
      <c r="J693" s="4">
        <v>1</v>
      </c>
    </row>
    <row r="694" spans="1:10" hidden="1" outlineLevel="1" x14ac:dyDescent="0.25">
      <c r="A694" s="13"/>
      <c r="B694" s="5">
        <v>42756</v>
      </c>
      <c r="C694" s="6">
        <v>107</v>
      </c>
      <c r="D694" s="2" t="s">
        <v>715</v>
      </c>
      <c r="E694" s="2" t="s">
        <v>716</v>
      </c>
      <c r="F694" s="2" t="s">
        <v>904</v>
      </c>
      <c r="G694" s="9">
        <v>0</v>
      </c>
      <c r="H694" s="9">
        <v>2586.21</v>
      </c>
      <c r="I694" s="9">
        <v>-114332.86</v>
      </c>
      <c r="J694" s="4">
        <v>1</v>
      </c>
    </row>
    <row r="695" spans="1:10" hidden="1" outlineLevel="1" x14ac:dyDescent="0.25">
      <c r="A695" s="13"/>
      <c r="B695" s="5">
        <v>42758</v>
      </c>
      <c r="C695" s="6">
        <v>116</v>
      </c>
      <c r="D695" s="2" t="s">
        <v>715</v>
      </c>
      <c r="E695" s="2" t="s">
        <v>716</v>
      </c>
      <c r="F695" s="2" t="s">
        <v>912</v>
      </c>
      <c r="G695" s="9">
        <v>0</v>
      </c>
      <c r="H695" s="9">
        <v>2586.21</v>
      </c>
      <c r="I695" s="9">
        <v>-103988.03</v>
      </c>
      <c r="J695" s="4">
        <v>1</v>
      </c>
    </row>
    <row r="696" spans="1:10" hidden="1" outlineLevel="1" x14ac:dyDescent="0.25">
      <c r="A696" s="13"/>
      <c r="B696" s="5">
        <v>42758</v>
      </c>
      <c r="C696" s="6">
        <v>121</v>
      </c>
      <c r="D696" s="2" t="s">
        <v>715</v>
      </c>
      <c r="E696" s="2" t="s">
        <v>716</v>
      </c>
      <c r="F696" s="2" t="s">
        <v>915</v>
      </c>
      <c r="G696" s="9">
        <v>0</v>
      </c>
      <c r="H696" s="9">
        <v>2586.21</v>
      </c>
      <c r="I696" s="9">
        <v>-112608.72</v>
      </c>
      <c r="J696" s="4">
        <v>1</v>
      </c>
    </row>
    <row r="697" spans="1:10" hidden="1" outlineLevel="1" x14ac:dyDescent="0.25">
      <c r="A697" s="13"/>
      <c r="B697" s="5">
        <v>42766</v>
      </c>
      <c r="C697" s="6">
        <v>187</v>
      </c>
      <c r="D697" s="2" t="s">
        <v>715</v>
      </c>
      <c r="E697" s="2" t="s">
        <v>716</v>
      </c>
      <c r="F697" s="2" t="s">
        <v>966</v>
      </c>
      <c r="G697" s="9">
        <v>0</v>
      </c>
      <c r="H697" s="9">
        <v>2586.21</v>
      </c>
      <c r="I697" s="9">
        <v>-121229.41</v>
      </c>
      <c r="J697" s="4">
        <v>1</v>
      </c>
    </row>
    <row r="698" spans="1:10" hidden="1" outlineLevel="1" x14ac:dyDescent="0.25">
      <c r="A698" s="13"/>
      <c r="B698" s="5">
        <v>42766</v>
      </c>
      <c r="C698" s="6">
        <v>192</v>
      </c>
      <c r="D698" s="2" t="s">
        <v>715</v>
      </c>
      <c r="E698" s="2" t="s">
        <v>716</v>
      </c>
      <c r="F698" s="2" t="s">
        <v>969</v>
      </c>
      <c r="G698" s="9">
        <v>0</v>
      </c>
      <c r="H698" s="9">
        <v>2586.21</v>
      </c>
      <c r="I698" s="9">
        <v>-113901.82</v>
      </c>
      <c r="J698" s="4">
        <v>1</v>
      </c>
    </row>
    <row r="699" spans="1:10" hidden="1" outlineLevel="1" x14ac:dyDescent="0.25">
      <c r="A699" s="13"/>
      <c r="B699" s="5">
        <v>42738</v>
      </c>
      <c r="C699" s="6">
        <v>12</v>
      </c>
      <c r="D699" s="2" t="s">
        <v>715</v>
      </c>
      <c r="E699" s="2" t="s">
        <v>716</v>
      </c>
      <c r="F699" s="2" t="s">
        <v>839</v>
      </c>
      <c r="G699" s="9">
        <v>0</v>
      </c>
      <c r="H699" s="9">
        <v>3017.24</v>
      </c>
      <c r="I699" s="9">
        <v>-121229.41</v>
      </c>
      <c r="J699" s="4">
        <v>1</v>
      </c>
    </row>
    <row r="700" spans="1:10" hidden="1" outlineLevel="1" x14ac:dyDescent="0.25">
      <c r="A700" s="13"/>
      <c r="B700" s="5">
        <v>42738</v>
      </c>
      <c r="C700" s="6">
        <v>24</v>
      </c>
      <c r="D700" s="2" t="s">
        <v>715</v>
      </c>
      <c r="E700" s="2" t="s">
        <v>716</v>
      </c>
      <c r="F700" s="2" t="s">
        <v>847</v>
      </c>
      <c r="G700" s="9">
        <v>0</v>
      </c>
      <c r="H700" s="9">
        <v>3017.24</v>
      </c>
      <c r="I700" s="9">
        <v>-108298.37</v>
      </c>
      <c r="J700" s="4">
        <v>1</v>
      </c>
    </row>
    <row r="701" spans="1:10" hidden="1" outlineLevel="1" x14ac:dyDescent="0.25">
      <c r="A701" s="13"/>
      <c r="B701" s="5">
        <v>42748</v>
      </c>
      <c r="C701" s="6">
        <v>13</v>
      </c>
      <c r="D701" s="2" t="s">
        <v>78</v>
      </c>
      <c r="E701" s="2" t="s">
        <v>859</v>
      </c>
      <c r="F701" s="2" t="s">
        <v>884</v>
      </c>
      <c r="G701" s="9">
        <v>0</v>
      </c>
      <c r="H701" s="9">
        <v>3017.24</v>
      </c>
      <c r="I701" s="9">
        <v>-116919.06</v>
      </c>
      <c r="J701" s="4">
        <v>1</v>
      </c>
    </row>
    <row r="702" spans="1:10" hidden="1" outlineLevel="1" x14ac:dyDescent="0.25">
      <c r="A702" s="13"/>
      <c r="B702" s="5">
        <v>42738</v>
      </c>
      <c r="C702" s="6">
        <v>36</v>
      </c>
      <c r="D702" s="2" t="s">
        <v>715</v>
      </c>
      <c r="E702" s="2" t="s">
        <v>716</v>
      </c>
      <c r="F702" s="2" t="s">
        <v>855</v>
      </c>
      <c r="G702" s="9">
        <v>0</v>
      </c>
      <c r="H702" s="9">
        <v>3448.28</v>
      </c>
      <c r="I702" s="9">
        <v>-123384.58</v>
      </c>
      <c r="J702" s="4">
        <v>1</v>
      </c>
    </row>
    <row r="703" spans="1:10" hidden="1" outlineLevel="1" x14ac:dyDescent="0.25">
      <c r="A703" s="13"/>
      <c r="B703" s="5">
        <v>42739</v>
      </c>
      <c r="C703" s="6">
        <v>39</v>
      </c>
      <c r="D703" s="2" t="s">
        <v>715</v>
      </c>
      <c r="E703" s="2" t="s">
        <v>716</v>
      </c>
      <c r="F703" s="2" t="s">
        <v>857</v>
      </c>
      <c r="G703" s="9">
        <v>0</v>
      </c>
      <c r="H703" s="9">
        <v>3448.28</v>
      </c>
      <c r="I703" s="9">
        <v>-116919.06</v>
      </c>
      <c r="J703" s="4">
        <v>1</v>
      </c>
    </row>
    <row r="704" spans="1:10" hidden="1" outlineLevel="1" x14ac:dyDescent="0.25">
      <c r="A704" s="13"/>
      <c r="B704" s="5">
        <v>42747</v>
      </c>
      <c r="C704" s="6">
        <v>66</v>
      </c>
      <c r="D704" s="2" t="s">
        <v>715</v>
      </c>
      <c r="E704" s="2" t="s">
        <v>716</v>
      </c>
      <c r="F704" s="2" t="s">
        <v>879</v>
      </c>
      <c r="G704" s="9">
        <v>0</v>
      </c>
      <c r="H704" s="9">
        <v>3448.28</v>
      </c>
      <c r="I704" s="9">
        <v>-124246.65</v>
      </c>
      <c r="J704" s="4">
        <v>1</v>
      </c>
    </row>
    <row r="705" spans="1:10" hidden="1" outlineLevel="1" x14ac:dyDescent="0.25">
      <c r="A705" s="13"/>
      <c r="B705" s="5">
        <v>42747</v>
      </c>
      <c r="C705" s="6">
        <v>70</v>
      </c>
      <c r="D705" s="2" t="s">
        <v>715</v>
      </c>
      <c r="E705" s="2" t="s">
        <v>716</v>
      </c>
      <c r="F705" s="2" t="s">
        <v>882</v>
      </c>
      <c r="G705" s="9">
        <v>0</v>
      </c>
      <c r="H705" s="9">
        <v>3448.28</v>
      </c>
      <c r="I705" s="9">
        <v>-126832.86</v>
      </c>
      <c r="J705" s="4">
        <v>1</v>
      </c>
    </row>
    <row r="706" spans="1:10" hidden="1" outlineLevel="1" x14ac:dyDescent="0.25">
      <c r="A706" s="13"/>
      <c r="B706" s="5">
        <v>42765</v>
      </c>
      <c r="C706" s="6">
        <v>174</v>
      </c>
      <c r="D706" s="2" t="s">
        <v>715</v>
      </c>
      <c r="E706" s="2" t="s">
        <v>716</v>
      </c>
      <c r="F706" s="2" t="s">
        <v>955</v>
      </c>
      <c r="G706" s="9">
        <v>0</v>
      </c>
      <c r="H706" s="9">
        <v>3448.28</v>
      </c>
      <c r="I706" s="9">
        <v>-133729.41</v>
      </c>
      <c r="J706" s="4">
        <v>1</v>
      </c>
    </row>
    <row r="707" spans="1:10" hidden="1" outlineLevel="1" x14ac:dyDescent="0.25">
      <c r="A707" s="13"/>
      <c r="B707" s="5">
        <v>42765</v>
      </c>
      <c r="C707" s="6">
        <v>176</v>
      </c>
      <c r="D707" s="2" t="s">
        <v>715</v>
      </c>
      <c r="E707" s="2" t="s">
        <v>716</v>
      </c>
      <c r="F707" s="2" t="s">
        <v>957</v>
      </c>
      <c r="G707" s="9">
        <v>0</v>
      </c>
      <c r="H707" s="9">
        <v>3448.28</v>
      </c>
      <c r="I707" s="9">
        <v>-138039.76</v>
      </c>
      <c r="J707" s="4">
        <v>1</v>
      </c>
    </row>
    <row r="708" spans="1:10" hidden="1" outlineLevel="1" x14ac:dyDescent="0.25">
      <c r="A708" s="13"/>
      <c r="B708" s="5">
        <v>42737</v>
      </c>
      <c r="C708" s="6">
        <v>9</v>
      </c>
      <c r="D708" s="2" t="s">
        <v>715</v>
      </c>
      <c r="E708" s="2" t="s">
        <v>716</v>
      </c>
      <c r="F708" s="2" t="s">
        <v>836</v>
      </c>
      <c r="G708" s="9">
        <v>0</v>
      </c>
      <c r="H708" s="9">
        <v>3879.31</v>
      </c>
      <c r="I708" s="9">
        <v>-133729.41</v>
      </c>
      <c r="J708" s="4">
        <v>1</v>
      </c>
    </row>
    <row r="709" spans="1:10" hidden="1" outlineLevel="1" x14ac:dyDescent="0.25">
      <c r="A709" s="13"/>
      <c r="B709" s="5">
        <v>42738</v>
      </c>
      <c r="C709" s="6">
        <v>25</v>
      </c>
      <c r="D709" s="2" t="s">
        <v>715</v>
      </c>
      <c r="E709" s="2" t="s">
        <v>716</v>
      </c>
      <c r="F709" s="2" t="s">
        <v>848</v>
      </c>
      <c r="G709" s="9">
        <v>0</v>
      </c>
      <c r="H709" s="9">
        <v>3879.31</v>
      </c>
      <c r="I709" s="9">
        <v>-138039.76</v>
      </c>
      <c r="J709" s="4">
        <v>1</v>
      </c>
    </row>
    <row r="710" spans="1:10" hidden="1" outlineLevel="1" x14ac:dyDescent="0.25">
      <c r="A710" s="13"/>
      <c r="B710" s="5">
        <v>42746</v>
      </c>
      <c r="C710" s="6">
        <v>62</v>
      </c>
      <c r="D710" s="2" t="s">
        <v>715</v>
      </c>
      <c r="E710" s="2" t="s">
        <v>716</v>
      </c>
      <c r="F710" s="2" t="s">
        <v>876</v>
      </c>
      <c r="G710" s="9">
        <v>0</v>
      </c>
      <c r="H710" s="9">
        <v>3879.31</v>
      </c>
      <c r="I710" s="9">
        <v>-135453.54999999999</v>
      </c>
      <c r="J710" s="4">
        <v>1</v>
      </c>
    </row>
    <row r="711" spans="1:10" hidden="1" outlineLevel="1" x14ac:dyDescent="0.25">
      <c r="A711" s="13"/>
      <c r="B711" s="5">
        <v>42737</v>
      </c>
      <c r="C711" s="6">
        <v>2</v>
      </c>
      <c r="D711" s="2" t="s">
        <v>715</v>
      </c>
      <c r="E711" s="2" t="s">
        <v>716</v>
      </c>
      <c r="F711" s="2" t="s">
        <v>829</v>
      </c>
      <c r="G711" s="9">
        <v>0</v>
      </c>
      <c r="H711" s="9">
        <v>4310.3500000000004</v>
      </c>
      <c r="I711" s="9">
        <v>-131143.20000000001</v>
      </c>
      <c r="J711" s="4">
        <v>1</v>
      </c>
    </row>
    <row r="712" spans="1:10" hidden="1" outlineLevel="1" x14ac:dyDescent="0.25">
      <c r="A712" s="13"/>
      <c r="B712" s="5">
        <v>42737</v>
      </c>
      <c r="C712" s="6">
        <v>6</v>
      </c>
      <c r="D712" s="2" t="s">
        <v>715</v>
      </c>
      <c r="E712" s="2" t="s">
        <v>716</v>
      </c>
      <c r="F712" s="2" t="s">
        <v>833</v>
      </c>
      <c r="G712" s="9">
        <v>0</v>
      </c>
      <c r="H712" s="9">
        <v>4310.3500000000004</v>
      </c>
      <c r="I712" s="9">
        <v>-135453.54999999999</v>
      </c>
      <c r="J712" s="4">
        <v>1</v>
      </c>
    </row>
    <row r="713" spans="1:10" hidden="1" outlineLevel="1" x14ac:dyDescent="0.25">
      <c r="A713" s="13"/>
      <c r="B713" s="5">
        <v>42737</v>
      </c>
      <c r="C713" s="6">
        <v>7</v>
      </c>
      <c r="D713" s="2" t="s">
        <v>715</v>
      </c>
      <c r="E713" s="2" t="s">
        <v>716</v>
      </c>
      <c r="F713" s="2" t="s">
        <v>834</v>
      </c>
      <c r="G713" s="9">
        <v>0</v>
      </c>
      <c r="H713" s="9">
        <v>4310.3500000000004</v>
      </c>
      <c r="I713" s="9">
        <v>-138039.76</v>
      </c>
      <c r="J713" s="4">
        <v>1</v>
      </c>
    </row>
    <row r="714" spans="1:10" hidden="1" outlineLevel="1" x14ac:dyDescent="0.25">
      <c r="A714" s="13"/>
      <c r="B714" s="5">
        <v>42738</v>
      </c>
      <c r="C714" s="6">
        <v>27</v>
      </c>
      <c r="D714" s="2" t="s">
        <v>715</v>
      </c>
      <c r="E714" s="2" t="s">
        <v>716</v>
      </c>
      <c r="F714" s="2" t="s">
        <v>849</v>
      </c>
      <c r="G714" s="9">
        <v>0</v>
      </c>
      <c r="H714" s="9">
        <v>4310.3500000000004</v>
      </c>
      <c r="I714" s="9">
        <v>-135453.54999999999</v>
      </c>
      <c r="J714" s="4">
        <v>1</v>
      </c>
    </row>
    <row r="715" spans="1:10" hidden="1" outlineLevel="1" x14ac:dyDescent="0.25">
      <c r="A715" s="13"/>
      <c r="B715" s="5">
        <v>42738</v>
      </c>
      <c r="C715" s="6">
        <v>29</v>
      </c>
      <c r="D715" s="2" t="s">
        <v>715</v>
      </c>
      <c r="E715" s="2" t="s">
        <v>716</v>
      </c>
      <c r="F715" s="2" t="s">
        <v>851</v>
      </c>
      <c r="G715" s="9">
        <v>0</v>
      </c>
      <c r="H715" s="9">
        <v>4310.3500000000004</v>
      </c>
      <c r="I715" s="9">
        <v>-150970.79</v>
      </c>
      <c r="J715" s="4">
        <v>1</v>
      </c>
    </row>
    <row r="716" spans="1:10" hidden="1" outlineLevel="1" x14ac:dyDescent="0.25">
      <c r="A716" s="13"/>
      <c r="B716" s="5">
        <v>42739</v>
      </c>
      <c r="C716" s="6">
        <v>37</v>
      </c>
      <c r="D716" s="2" t="s">
        <v>715</v>
      </c>
      <c r="E716" s="2" t="s">
        <v>716</v>
      </c>
      <c r="F716" s="2" t="s">
        <v>856</v>
      </c>
      <c r="G716" s="9">
        <v>0</v>
      </c>
      <c r="H716" s="9">
        <v>4310.3500000000004</v>
      </c>
      <c r="I716" s="9">
        <v>-153557</v>
      </c>
      <c r="J716" s="4">
        <v>1</v>
      </c>
    </row>
    <row r="717" spans="1:10" hidden="1" outlineLevel="1" x14ac:dyDescent="0.25">
      <c r="A717" s="13"/>
      <c r="B717" s="5">
        <v>42744</v>
      </c>
      <c r="C717" s="6">
        <v>53</v>
      </c>
      <c r="D717" s="2" t="s">
        <v>715</v>
      </c>
      <c r="E717" s="2" t="s">
        <v>716</v>
      </c>
      <c r="F717" s="2" t="s">
        <v>867</v>
      </c>
      <c r="G717" s="9">
        <v>0</v>
      </c>
      <c r="H717" s="9">
        <v>4310.3500000000004</v>
      </c>
      <c r="I717" s="9">
        <v>-150970.79</v>
      </c>
      <c r="J717" s="4">
        <v>1</v>
      </c>
    </row>
    <row r="718" spans="1:10" hidden="1" outlineLevel="1" x14ac:dyDescent="0.25">
      <c r="A718" s="13"/>
      <c r="B718" s="5">
        <v>42746</v>
      </c>
      <c r="C718" s="6">
        <v>58</v>
      </c>
      <c r="D718" s="2" t="s">
        <v>715</v>
      </c>
      <c r="E718" s="2" t="s">
        <v>716</v>
      </c>
      <c r="F718" s="2" t="s">
        <v>872</v>
      </c>
      <c r="G718" s="9">
        <v>0</v>
      </c>
      <c r="H718" s="9">
        <v>4310.3500000000004</v>
      </c>
      <c r="I718" s="9">
        <v>-160453.54999999999</v>
      </c>
      <c r="J718" s="4">
        <v>1</v>
      </c>
    </row>
    <row r="719" spans="1:10" hidden="1" outlineLevel="1" x14ac:dyDescent="0.25">
      <c r="A719" s="13"/>
      <c r="B719" s="5">
        <v>42746</v>
      </c>
      <c r="C719" s="6">
        <v>64</v>
      </c>
      <c r="D719" s="2" t="s">
        <v>715</v>
      </c>
      <c r="E719" s="2" t="s">
        <v>716</v>
      </c>
      <c r="F719" s="2" t="s">
        <v>877</v>
      </c>
      <c r="G719" s="9">
        <v>0</v>
      </c>
      <c r="H719" s="9">
        <v>4310.3500000000004</v>
      </c>
      <c r="I719" s="9">
        <v>-151832.85999999999</v>
      </c>
      <c r="J719" s="4">
        <v>1</v>
      </c>
    </row>
    <row r="720" spans="1:10" hidden="1" outlineLevel="1" x14ac:dyDescent="0.25">
      <c r="A720" s="13"/>
      <c r="B720" s="5">
        <v>42747</v>
      </c>
      <c r="C720" s="6">
        <v>71</v>
      </c>
      <c r="D720" s="2" t="s">
        <v>715</v>
      </c>
      <c r="E720" s="2" t="s">
        <v>716</v>
      </c>
      <c r="F720" s="2" t="s">
        <v>883</v>
      </c>
      <c r="G720" s="9">
        <v>0</v>
      </c>
      <c r="H720" s="9">
        <v>4310.3500000000004</v>
      </c>
      <c r="I720" s="9">
        <v>-160453.54999999999</v>
      </c>
      <c r="J720" s="4">
        <v>1</v>
      </c>
    </row>
    <row r="721" spans="1:10" hidden="1" outlineLevel="1" x14ac:dyDescent="0.25">
      <c r="A721" s="13"/>
      <c r="B721" s="5">
        <v>42752</v>
      </c>
      <c r="C721" s="6">
        <v>82</v>
      </c>
      <c r="D721" s="2" t="s">
        <v>715</v>
      </c>
      <c r="E721" s="2" t="s">
        <v>716</v>
      </c>
      <c r="F721" s="2" t="s">
        <v>892</v>
      </c>
      <c r="G721" s="9">
        <v>0</v>
      </c>
      <c r="H721" s="9">
        <v>4310.3500000000004</v>
      </c>
      <c r="I721" s="9">
        <v>-151832.85999999999</v>
      </c>
      <c r="J721" s="4">
        <v>1</v>
      </c>
    </row>
    <row r="722" spans="1:10" hidden="1" outlineLevel="1" x14ac:dyDescent="0.25">
      <c r="A722" s="13"/>
      <c r="B722" s="5">
        <v>42758</v>
      </c>
      <c r="C722" s="6">
        <v>110</v>
      </c>
      <c r="D722" s="2" t="s">
        <v>715</v>
      </c>
      <c r="E722" s="2" t="s">
        <v>716</v>
      </c>
      <c r="F722" s="2" t="s">
        <v>906</v>
      </c>
      <c r="G722" s="9">
        <v>0</v>
      </c>
      <c r="H722" s="9">
        <v>4310.3500000000004</v>
      </c>
      <c r="I722" s="9">
        <v>-160453.54999999999</v>
      </c>
      <c r="J722" s="4">
        <v>1</v>
      </c>
    </row>
    <row r="723" spans="1:10" hidden="1" outlineLevel="1" x14ac:dyDescent="0.25">
      <c r="A723" s="13"/>
      <c r="B723" s="5">
        <v>42758</v>
      </c>
      <c r="C723" s="6">
        <v>112</v>
      </c>
      <c r="D723" s="2" t="s">
        <v>715</v>
      </c>
      <c r="E723" s="2" t="s">
        <v>716</v>
      </c>
      <c r="F723" s="2" t="s">
        <v>908</v>
      </c>
      <c r="G723" s="9">
        <v>0</v>
      </c>
      <c r="H723" s="9">
        <v>4310.3500000000004</v>
      </c>
      <c r="I723" s="9">
        <v>-150970.79</v>
      </c>
      <c r="J723" s="4">
        <v>1</v>
      </c>
    </row>
    <row r="724" spans="1:10" hidden="1" outlineLevel="1" x14ac:dyDescent="0.25">
      <c r="A724" s="13"/>
      <c r="B724" s="5">
        <v>42758</v>
      </c>
      <c r="C724" s="6">
        <v>115</v>
      </c>
      <c r="D724" s="2" t="s">
        <v>715</v>
      </c>
      <c r="E724" s="2" t="s">
        <v>716</v>
      </c>
      <c r="F724" s="2" t="s">
        <v>911</v>
      </c>
      <c r="G724" s="9">
        <v>0</v>
      </c>
      <c r="H724" s="9">
        <v>4310.3500000000004</v>
      </c>
      <c r="I724" s="9">
        <v>-160453.54999999999</v>
      </c>
      <c r="J724" s="4">
        <v>1</v>
      </c>
    </row>
    <row r="725" spans="1:10" hidden="1" outlineLevel="1" x14ac:dyDescent="0.25">
      <c r="A725" s="13"/>
      <c r="B725" s="5">
        <v>42760</v>
      </c>
      <c r="C725" s="6">
        <v>138</v>
      </c>
      <c r="D725" s="2" t="s">
        <v>715</v>
      </c>
      <c r="E725" s="2" t="s">
        <v>716</v>
      </c>
      <c r="F725" s="2" t="s">
        <v>930</v>
      </c>
      <c r="G725" s="9">
        <v>0</v>
      </c>
      <c r="H725" s="9">
        <v>4310.3500000000004</v>
      </c>
      <c r="I725" s="9">
        <v>-167781.14</v>
      </c>
      <c r="J725" s="4">
        <v>1</v>
      </c>
    </row>
    <row r="726" spans="1:10" hidden="1" outlineLevel="1" x14ac:dyDescent="0.25">
      <c r="A726" s="13"/>
      <c r="B726" s="5">
        <v>42760</v>
      </c>
      <c r="C726" s="6">
        <v>146</v>
      </c>
      <c r="D726" s="2" t="s">
        <v>715</v>
      </c>
      <c r="E726" s="2" t="s">
        <v>716</v>
      </c>
      <c r="F726" s="2" t="s">
        <v>934</v>
      </c>
      <c r="G726" s="9">
        <v>0</v>
      </c>
      <c r="H726" s="9">
        <v>4310.3500000000004</v>
      </c>
      <c r="I726" s="9">
        <v>-159160.45000000001</v>
      </c>
      <c r="J726" s="4">
        <v>1</v>
      </c>
    </row>
    <row r="727" spans="1:10" hidden="1" outlineLevel="1" x14ac:dyDescent="0.25">
      <c r="A727" s="13"/>
      <c r="B727" s="5">
        <v>42761</v>
      </c>
      <c r="C727" s="6">
        <v>156</v>
      </c>
      <c r="D727" s="2" t="s">
        <v>715</v>
      </c>
      <c r="E727" s="2" t="s">
        <v>716</v>
      </c>
      <c r="F727" s="2" t="s">
        <v>941</v>
      </c>
      <c r="G727" s="9">
        <v>0</v>
      </c>
      <c r="H727" s="9">
        <v>4310.3500000000004</v>
      </c>
      <c r="I727" s="9">
        <v>-167781.14</v>
      </c>
      <c r="J727" s="4">
        <v>1</v>
      </c>
    </row>
    <row r="728" spans="1:10" hidden="1" outlineLevel="1" x14ac:dyDescent="0.25">
      <c r="A728" s="13"/>
      <c r="B728" s="5">
        <v>42762</v>
      </c>
      <c r="C728" s="6">
        <v>166</v>
      </c>
      <c r="D728" s="2" t="s">
        <v>715</v>
      </c>
      <c r="E728" s="2" t="s">
        <v>716</v>
      </c>
      <c r="F728" s="2" t="s">
        <v>948</v>
      </c>
      <c r="G728" s="9">
        <v>0</v>
      </c>
      <c r="H728" s="9">
        <v>4310.3500000000004</v>
      </c>
      <c r="I728" s="9">
        <v>-175108.73</v>
      </c>
      <c r="J728" s="4">
        <v>1</v>
      </c>
    </row>
    <row r="729" spans="1:10" hidden="1" outlineLevel="1" x14ac:dyDescent="0.25">
      <c r="A729" s="13"/>
      <c r="B729" s="5">
        <v>42765</v>
      </c>
      <c r="C729" s="6">
        <v>179</v>
      </c>
      <c r="D729" s="2" t="s">
        <v>715</v>
      </c>
      <c r="E729" s="2" t="s">
        <v>716</v>
      </c>
      <c r="F729" s="2" t="s">
        <v>960</v>
      </c>
      <c r="G729" s="9">
        <v>0</v>
      </c>
      <c r="H729" s="9">
        <v>4310.3500000000004</v>
      </c>
      <c r="I729" s="9">
        <v>-159591.49</v>
      </c>
      <c r="J729" s="4">
        <v>1</v>
      </c>
    </row>
    <row r="730" spans="1:10" hidden="1" outlineLevel="1" x14ac:dyDescent="0.25">
      <c r="A730" s="13"/>
      <c r="B730" s="5">
        <v>42765</v>
      </c>
      <c r="C730" s="6">
        <v>183</v>
      </c>
      <c r="D730" s="2" t="s">
        <v>715</v>
      </c>
      <c r="E730" s="2" t="s">
        <v>716</v>
      </c>
      <c r="F730" s="2" t="s">
        <v>963</v>
      </c>
      <c r="G730" s="9">
        <v>0</v>
      </c>
      <c r="H730" s="9">
        <v>4310.3500000000004</v>
      </c>
      <c r="I730" s="9">
        <v>-175108.73</v>
      </c>
      <c r="J730" s="4">
        <v>1</v>
      </c>
    </row>
    <row r="731" spans="1:10" hidden="1" outlineLevel="1" x14ac:dyDescent="0.25">
      <c r="A731" s="13"/>
      <c r="B731" s="5">
        <v>42766</v>
      </c>
      <c r="C731" s="6">
        <v>197</v>
      </c>
      <c r="D731" s="2" t="s">
        <v>715</v>
      </c>
      <c r="E731" s="2" t="s">
        <v>716</v>
      </c>
      <c r="F731" s="2" t="s">
        <v>973</v>
      </c>
      <c r="G731" s="9">
        <v>0</v>
      </c>
      <c r="H731" s="9">
        <v>4310.3500000000004</v>
      </c>
      <c r="I731" s="9">
        <v>-179419.08</v>
      </c>
      <c r="J731" s="4">
        <v>1</v>
      </c>
    </row>
    <row r="732" spans="1:10" hidden="1" outlineLevel="1" x14ac:dyDescent="0.25">
      <c r="A732" s="13"/>
      <c r="B732" s="5">
        <v>42760</v>
      </c>
      <c r="C732" s="6">
        <v>147</v>
      </c>
      <c r="D732" s="2" t="s">
        <v>715</v>
      </c>
      <c r="E732" s="2" t="s">
        <v>716</v>
      </c>
      <c r="F732" s="2" t="s">
        <v>935</v>
      </c>
      <c r="G732" s="9">
        <v>0</v>
      </c>
      <c r="H732" s="9">
        <v>4741.38</v>
      </c>
      <c r="I732" s="9">
        <v>-185884.6</v>
      </c>
      <c r="J732" s="4">
        <v>1</v>
      </c>
    </row>
    <row r="733" spans="1:10" hidden="1" outlineLevel="1" x14ac:dyDescent="0.25">
      <c r="A733" s="13"/>
      <c r="B733" s="5">
        <v>42761</v>
      </c>
      <c r="C733" s="6">
        <v>153</v>
      </c>
      <c r="D733" s="2" t="s">
        <v>715</v>
      </c>
      <c r="E733" s="2" t="s">
        <v>716</v>
      </c>
      <c r="F733" s="2" t="s">
        <v>939</v>
      </c>
      <c r="G733" s="9">
        <v>0</v>
      </c>
      <c r="H733" s="9">
        <v>4741.38</v>
      </c>
      <c r="I733" s="9">
        <v>-179419.08</v>
      </c>
      <c r="J733" s="4">
        <v>1</v>
      </c>
    </row>
    <row r="734" spans="1:10" hidden="1" outlineLevel="1" x14ac:dyDescent="0.25">
      <c r="A734" s="13"/>
      <c r="B734" s="5">
        <v>42748</v>
      </c>
      <c r="C734" s="6">
        <v>74</v>
      </c>
      <c r="D734" s="2" t="s">
        <v>715</v>
      </c>
      <c r="E734" s="2" t="s">
        <v>716</v>
      </c>
      <c r="F734" s="2" t="s">
        <v>886</v>
      </c>
      <c r="G734" s="9">
        <v>0</v>
      </c>
      <c r="H734" s="9">
        <v>5172.42</v>
      </c>
      <c r="I734" s="9">
        <v>-181143.22</v>
      </c>
      <c r="J734" s="4">
        <v>1</v>
      </c>
    </row>
    <row r="735" spans="1:10" hidden="1" outlineLevel="1" x14ac:dyDescent="0.25">
      <c r="A735" s="13"/>
      <c r="B735" s="5">
        <v>42749</v>
      </c>
      <c r="C735" s="6">
        <v>76</v>
      </c>
      <c r="D735" s="2" t="s">
        <v>715</v>
      </c>
      <c r="E735" s="2" t="s">
        <v>716</v>
      </c>
      <c r="F735" s="2" t="s">
        <v>888</v>
      </c>
      <c r="G735" s="9">
        <v>0</v>
      </c>
      <c r="H735" s="9">
        <v>5172.42</v>
      </c>
      <c r="I735" s="9">
        <v>-185453.57</v>
      </c>
      <c r="J735" s="4">
        <v>1</v>
      </c>
    </row>
    <row r="736" spans="1:10" hidden="1" outlineLevel="1" x14ac:dyDescent="0.25">
      <c r="A736" s="13"/>
      <c r="B736" s="5">
        <v>42749</v>
      </c>
      <c r="C736" s="6">
        <v>77</v>
      </c>
      <c r="D736" s="2" t="s">
        <v>715</v>
      </c>
      <c r="E736" s="2" t="s">
        <v>716</v>
      </c>
      <c r="F736" s="2" t="s">
        <v>889</v>
      </c>
      <c r="G736" s="9">
        <v>0</v>
      </c>
      <c r="H736" s="9">
        <v>5172.42</v>
      </c>
      <c r="I736" s="9">
        <v>-190194.95</v>
      </c>
      <c r="J736" s="4">
        <v>1</v>
      </c>
    </row>
    <row r="737" spans="1:10" hidden="1" outlineLevel="1" x14ac:dyDescent="0.25">
      <c r="A737" s="13"/>
      <c r="B737" s="5">
        <v>42737</v>
      </c>
      <c r="C737" s="6">
        <v>10</v>
      </c>
      <c r="D737" s="2" t="s">
        <v>715</v>
      </c>
      <c r="E737" s="2" t="s">
        <v>716</v>
      </c>
      <c r="F737" s="2" t="s">
        <v>837</v>
      </c>
      <c r="G737" s="9">
        <v>0</v>
      </c>
      <c r="H737" s="9">
        <v>6034.48</v>
      </c>
      <c r="I737" s="9">
        <v>-188470.81</v>
      </c>
      <c r="J737" s="4">
        <v>1</v>
      </c>
    </row>
    <row r="738" spans="1:10" hidden="1" outlineLevel="1" x14ac:dyDescent="0.25">
      <c r="A738" s="13"/>
      <c r="B738" s="5">
        <v>42755</v>
      </c>
      <c r="C738" s="6">
        <v>102</v>
      </c>
      <c r="D738" s="2" t="s">
        <v>715</v>
      </c>
      <c r="E738" s="2" t="s">
        <v>716</v>
      </c>
      <c r="F738" s="2" t="s">
        <v>901</v>
      </c>
      <c r="G738" s="9">
        <v>0</v>
      </c>
      <c r="H738" s="9">
        <v>6465.52</v>
      </c>
      <c r="I738" s="9">
        <v>-190194.95</v>
      </c>
      <c r="J738" s="4">
        <v>1</v>
      </c>
    </row>
    <row r="739" spans="1:10" hidden="1" outlineLevel="1" x14ac:dyDescent="0.25">
      <c r="A739" s="13"/>
      <c r="B739" s="5">
        <v>42760</v>
      </c>
      <c r="C739" s="6">
        <v>141</v>
      </c>
      <c r="D739" s="2" t="s">
        <v>715</v>
      </c>
      <c r="E739" s="2" t="s">
        <v>716</v>
      </c>
      <c r="F739" s="2" t="s">
        <v>931</v>
      </c>
      <c r="G739" s="9">
        <v>0</v>
      </c>
      <c r="H739" s="9">
        <v>6465.52</v>
      </c>
      <c r="I739" s="9">
        <v>-185453.57</v>
      </c>
      <c r="J739" s="4">
        <v>1</v>
      </c>
    </row>
    <row r="740" spans="1:10" hidden="1" outlineLevel="1" x14ac:dyDescent="0.25">
      <c r="A740" s="13"/>
      <c r="B740" s="5">
        <v>42756</v>
      </c>
      <c r="C740" s="6">
        <v>109</v>
      </c>
      <c r="D740" s="2" t="s">
        <v>715</v>
      </c>
      <c r="E740" s="2" t="s">
        <v>716</v>
      </c>
      <c r="F740" s="2" t="s">
        <v>905</v>
      </c>
      <c r="G740" s="9">
        <v>0</v>
      </c>
      <c r="H740" s="9">
        <v>6896.55</v>
      </c>
      <c r="I740" s="9">
        <v>-190194.95</v>
      </c>
      <c r="J740" s="4">
        <v>1</v>
      </c>
    </row>
    <row r="741" spans="1:10" hidden="1" outlineLevel="1" x14ac:dyDescent="0.25">
      <c r="A741" s="13"/>
      <c r="B741" s="5">
        <v>42762</v>
      </c>
      <c r="C741" s="6">
        <v>162</v>
      </c>
      <c r="D741" s="2" t="s">
        <v>715</v>
      </c>
      <c r="E741" s="2" t="s">
        <v>716</v>
      </c>
      <c r="F741" s="2" t="s">
        <v>946</v>
      </c>
      <c r="G741" s="9">
        <v>0</v>
      </c>
      <c r="H741" s="9">
        <v>6896.55</v>
      </c>
      <c r="I741" s="9">
        <v>-198815.64</v>
      </c>
      <c r="J741" s="4">
        <v>1</v>
      </c>
    </row>
    <row r="742" spans="1:10" hidden="1" outlineLevel="1" x14ac:dyDescent="0.25">
      <c r="A742" s="13"/>
      <c r="B742" s="5">
        <v>42765</v>
      </c>
      <c r="C742" s="6">
        <v>181</v>
      </c>
      <c r="D742" s="2" t="s">
        <v>715</v>
      </c>
      <c r="E742" s="2" t="s">
        <v>716</v>
      </c>
      <c r="F742" s="2" t="s">
        <v>962</v>
      </c>
      <c r="G742" s="9">
        <v>0</v>
      </c>
      <c r="H742" s="9">
        <v>6896.55</v>
      </c>
      <c r="I742" s="9">
        <v>-203125.99</v>
      </c>
      <c r="J742" s="4">
        <v>1</v>
      </c>
    </row>
    <row r="743" spans="1:10" hidden="1" outlineLevel="1" x14ac:dyDescent="0.25">
      <c r="A743" s="13"/>
      <c r="B743" s="5">
        <v>42738</v>
      </c>
      <c r="C743" s="6">
        <v>19</v>
      </c>
      <c r="D743" s="2" t="s">
        <v>715</v>
      </c>
      <c r="E743" s="2" t="s">
        <v>716</v>
      </c>
      <c r="F743" s="2" t="s">
        <v>844</v>
      </c>
      <c r="G743" s="9">
        <v>0</v>
      </c>
      <c r="H743" s="9">
        <v>7327.59</v>
      </c>
      <c r="I743" s="9">
        <v>-215315.65</v>
      </c>
      <c r="J743" s="4">
        <v>1</v>
      </c>
    </row>
    <row r="744" spans="1:10" hidden="1" outlineLevel="1" x14ac:dyDescent="0.25">
      <c r="A744" s="13"/>
      <c r="B744" s="5">
        <v>42746</v>
      </c>
      <c r="C744" s="6">
        <v>57</v>
      </c>
      <c r="D744" s="2" t="s">
        <v>715</v>
      </c>
      <c r="E744" s="2" t="s">
        <v>716</v>
      </c>
      <c r="F744" s="2" t="s">
        <v>871</v>
      </c>
      <c r="G744" s="9">
        <v>0</v>
      </c>
      <c r="H744" s="9">
        <v>7327.59</v>
      </c>
      <c r="I744" s="9">
        <v>-206694.96</v>
      </c>
      <c r="J744" s="4">
        <v>1</v>
      </c>
    </row>
    <row r="745" spans="1:10" hidden="1" outlineLevel="1" x14ac:dyDescent="0.25">
      <c r="A745" s="13"/>
      <c r="B745" s="5">
        <v>42748</v>
      </c>
      <c r="C745" s="6">
        <v>73</v>
      </c>
      <c r="D745" s="2" t="s">
        <v>715</v>
      </c>
      <c r="E745" s="2" t="s">
        <v>716</v>
      </c>
      <c r="F745" s="2" t="s">
        <v>885</v>
      </c>
      <c r="G745" s="9">
        <v>0</v>
      </c>
      <c r="H745" s="9">
        <v>7327.59</v>
      </c>
      <c r="I745" s="9">
        <v>-215315.65</v>
      </c>
      <c r="J745" s="4">
        <v>1</v>
      </c>
    </row>
    <row r="746" spans="1:10" hidden="1" outlineLevel="1" x14ac:dyDescent="0.25">
      <c r="A746" s="13"/>
      <c r="B746" s="5">
        <v>42752</v>
      </c>
      <c r="C746" s="6">
        <v>80</v>
      </c>
      <c r="D746" s="2" t="s">
        <v>715</v>
      </c>
      <c r="E746" s="2" t="s">
        <v>716</v>
      </c>
      <c r="F746" s="2" t="s">
        <v>891</v>
      </c>
      <c r="G746" s="9">
        <v>0</v>
      </c>
      <c r="H746" s="9">
        <v>7327.59</v>
      </c>
      <c r="I746" s="9">
        <v>-223936.34</v>
      </c>
      <c r="J746" s="4">
        <v>1</v>
      </c>
    </row>
    <row r="747" spans="1:10" hidden="1" outlineLevel="1" x14ac:dyDescent="0.25">
      <c r="A747" s="13"/>
      <c r="B747" s="5">
        <v>42754</v>
      </c>
      <c r="C747" s="6">
        <v>94</v>
      </c>
      <c r="D747" s="2" t="s">
        <v>715</v>
      </c>
      <c r="E747" s="2" t="s">
        <v>716</v>
      </c>
      <c r="F747" s="2" t="s">
        <v>898</v>
      </c>
      <c r="G747" s="9">
        <v>0</v>
      </c>
      <c r="H747" s="9">
        <v>7327.59</v>
      </c>
      <c r="I747" s="9">
        <v>-230832.89</v>
      </c>
      <c r="J747" s="4">
        <v>1</v>
      </c>
    </row>
    <row r="748" spans="1:10" hidden="1" outlineLevel="1" x14ac:dyDescent="0.25">
      <c r="A748" s="13"/>
      <c r="B748" s="5">
        <v>42755</v>
      </c>
      <c r="C748" s="6">
        <v>104</v>
      </c>
      <c r="D748" s="2" t="s">
        <v>715</v>
      </c>
      <c r="E748" s="2" t="s">
        <v>716</v>
      </c>
      <c r="F748" s="2" t="s">
        <v>903</v>
      </c>
      <c r="G748" s="9">
        <v>0</v>
      </c>
      <c r="H748" s="9">
        <v>7327.59</v>
      </c>
      <c r="I748" s="9">
        <v>-226522.54</v>
      </c>
      <c r="J748" s="4">
        <v>1</v>
      </c>
    </row>
    <row r="749" spans="1:10" hidden="1" outlineLevel="1" x14ac:dyDescent="0.25">
      <c r="A749" s="13"/>
      <c r="B749" s="5">
        <v>42759</v>
      </c>
      <c r="C749" s="6">
        <v>132</v>
      </c>
      <c r="D749" s="2" t="s">
        <v>715</v>
      </c>
      <c r="E749" s="2" t="s">
        <v>716</v>
      </c>
      <c r="F749" s="2" t="s">
        <v>924</v>
      </c>
      <c r="G749" s="9">
        <v>0</v>
      </c>
      <c r="H749" s="9">
        <v>7327.59</v>
      </c>
      <c r="I749" s="9">
        <v>-230832.89</v>
      </c>
      <c r="J749" s="4">
        <v>1</v>
      </c>
    </row>
    <row r="750" spans="1:10" hidden="1" outlineLevel="1" x14ac:dyDescent="0.25">
      <c r="A750" s="13"/>
      <c r="B750" s="5">
        <v>42759</v>
      </c>
      <c r="C750" s="6">
        <v>135</v>
      </c>
      <c r="D750" s="2" t="s">
        <v>715</v>
      </c>
      <c r="E750" s="2" t="s">
        <v>716</v>
      </c>
      <c r="F750" s="2" t="s">
        <v>927</v>
      </c>
      <c r="G750" s="9">
        <v>0</v>
      </c>
      <c r="H750" s="9">
        <v>7327.59</v>
      </c>
      <c r="I750" s="9">
        <v>-229970.82</v>
      </c>
      <c r="J750" s="4">
        <v>1</v>
      </c>
    </row>
    <row r="751" spans="1:10" hidden="1" outlineLevel="1" x14ac:dyDescent="0.25">
      <c r="A751" s="13"/>
      <c r="B751" s="5">
        <v>42765</v>
      </c>
      <c r="C751" s="6">
        <v>169</v>
      </c>
      <c r="D751" s="2" t="s">
        <v>715</v>
      </c>
      <c r="E751" s="2" t="s">
        <v>716</v>
      </c>
      <c r="F751" s="2" t="s">
        <v>951</v>
      </c>
      <c r="G751" s="9">
        <v>0</v>
      </c>
      <c r="H751" s="9">
        <v>7327.59</v>
      </c>
      <c r="I751" s="9">
        <v>-222643.23</v>
      </c>
      <c r="J751" s="4">
        <v>1</v>
      </c>
    </row>
    <row r="752" spans="1:10" hidden="1" outlineLevel="1" x14ac:dyDescent="0.25">
      <c r="A752" s="13"/>
      <c r="B752" s="5">
        <v>42765</v>
      </c>
      <c r="C752" s="6">
        <v>172</v>
      </c>
      <c r="D752" s="2" t="s">
        <v>715</v>
      </c>
      <c r="E752" s="2" t="s">
        <v>716</v>
      </c>
      <c r="F752" s="2" t="s">
        <v>954</v>
      </c>
      <c r="G752" s="9">
        <v>0</v>
      </c>
      <c r="H752" s="9">
        <v>7327.59</v>
      </c>
      <c r="I752" s="9">
        <v>-229970.82</v>
      </c>
      <c r="J752" s="4">
        <v>1</v>
      </c>
    </row>
    <row r="753" spans="1:10" hidden="1" outlineLevel="1" x14ac:dyDescent="0.25">
      <c r="A753" s="13"/>
      <c r="B753" s="5">
        <v>42766</v>
      </c>
      <c r="C753" s="6">
        <v>185</v>
      </c>
      <c r="D753" s="2" t="s">
        <v>715</v>
      </c>
      <c r="E753" s="2" t="s">
        <v>716</v>
      </c>
      <c r="F753" s="2" t="s">
        <v>964</v>
      </c>
      <c r="G753" s="9">
        <v>0</v>
      </c>
      <c r="H753" s="9">
        <v>7327.59</v>
      </c>
      <c r="I753" s="9">
        <v>-222643.23</v>
      </c>
      <c r="J753" s="4">
        <v>1</v>
      </c>
    </row>
    <row r="754" spans="1:10" hidden="1" outlineLevel="1" x14ac:dyDescent="0.25">
      <c r="A754" s="13"/>
      <c r="B754" s="5">
        <v>42738</v>
      </c>
      <c r="C754" s="6">
        <v>21</v>
      </c>
      <c r="D754" s="2" t="s">
        <v>715</v>
      </c>
      <c r="E754" s="2" t="s">
        <v>716</v>
      </c>
      <c r="F754" s="2" t="s">
        <v>846</v>
      </c>
      <c r="G754" s="9">
        <v>0</v>
      </c>
      <c r="H754" s="9">
        <v>7758.62</v>
      </c>
      <c r="I754" s="9">
        <v>-224539.78</v>
      </c>
      <c r="J754" s="4">
        <v>1</v>
      </c>
    </row>
    <row r="755" spans="1:10" hidden="1" outlineLevel="1" x14ac:dyDescent="0.25">
      <c r="A755" s="13"/>
      <c r="B755" s="5">
        <v>42766</v>
      </c>
      <c r="C755" s="6">
        <v>190</v>
      </c>
      <c r="D755" s="2" t="s">
        <v>715</v>
      </c>
      <c r="E755" s="2" t="s">
        <v>716</v>
      </c>
      <c r="F755" s="2" t="s">
        <v>968</v>
      </c>
      <c r="G755" s="9">
        <v>0</v>
      </c>
      <c r="H755" s="9">
        <v>7758.62</v>
      </c>
      <c r="I755" s="9">
        <v>-231867.37</v>
      </c>
      <c r="J755" s="4">
        <v>1</v>
      </c>
    </row>
    <row r="756" spans="1:10" hidden="1" outlineLevel="1" x14ac:dyDescent="0.25">
      <c r="A756" s="13"/>
      <c r="B756" s="5">
        <v>42740</v>
      </c>
      <c r="C756" s="6">
        <v>47</v>
      </c>
      <c r="D756" s="2" t="s">
        <v>715</v>
      </c>
      <c r="E756" s="2" t="s">
        <v>716</v>
      </c>
      <c r="F756" s="2" t="s">
        <v>862</v>
      </c>
      <c r="G756" s="9">
        <v>0</v>
      </c>
      <c r="H756" s="9">
        <v>8620.69</v>
      </c>
      <c r="I756" s="9">
        <v>-235315.65</v>
      </c>
      <c r="J756" s="4">
        <v>1</v>
      </c>
    </row>
    <row r="757" spans="1:10" hidden="1" outlineLevel="1" x14ac:dyDescent="0.25">
      <c r="A757" s="13"/>
      <c r="B757" s="5">
        <v>42753</v>
      </c>
      <c r="C757" s="6">
        <v>85</v>
      </c>
      <c r="D757" s="2" t="s">
        <v>715</v>
      </c>
      <c r="E757" s="2" t="s">
        <v>716</v>
      </c>
      <c r="F757" s="2" t="s">
        <v>895</v>
      </c>
      <c r="G757" s="9">
        <v>0</v>
      </c>
      <c r="H757" s="9">
        <v>8620.69</v>
      </c>
      <c r="I757" s="9">
        <v>-231867.37</v>
      </c>
      <c r="J757" s="4">
        <v>1</v>
      </c>
    </row>
    <row r="758" spans="1:10" hidden="1" outlineLevel="1" x14ac:dyDescent="0.25">
      <c r="A758" s="13"/>
      <c r="B758" s="5">
        <v>42753</v>
      </c>
      <c r="C758" s="6">
        <v>86</v>
      </c>
      <c r="D758" s="2" t="s">
        <v>715</v>
      </c>
      <c r="E758" s="2" t="s">
        <v>716</v>
      </c>
      <c r="F758" s="2" t="s">
        <v>896</v>
      </c>
      <c r="G758" s="9">
        <v>0</v>
      </c>
      <c r="H758" s="9">
        <v>8620.69</v>
      </c>
      <c r="I758" s="9">
        <v>-235315.65</v>
      </c>
      <c r="J758" s="4">
        <v>1</v>
      </c>
    </row>
    <row r="759" spans="1:10" hidden="1" outlineLevel="1" x14ac:dyDescent="0.25">
      <c r="A759" s="13"/>
      <c r="B759" s="5">
        <v>42755</v>
      </c>
      <c r="C759" s="6">
        <v>101</v>
      </c>
      <c r="D759" s="2" t="s">
        <v>715</v>
      </c>
      <c r="E759" s="2" t="s">
        <v>716</v>
      </c>
      <c r="F759" s="2" t="s">
        <v>900</v>
      </c>
      <c r="G759" s="9">
        <v>0</v>
      </c>
      <c r="H759" s="9">
        <v>8620.69</v>
      </c>
      <c r="I759" s="9">
        <v>-232729.44</v>
      </c>
      <c r="J759" s="4">
        <v>1</v>
      </c>
    </row>
    <row r="760" spans="1:10" hidden="1" outlineLevel="1" x14ac:dyDescent="0.25">
      <c r="A760" s="13"/>
      <c r="B760" s="5">
        <v>42759</v>
      </c>
      <c r="C760" s="6">
        <v>127</v>
      </c>
      <c r="D760" s="2" t="s">
        <v>715</v>
      </c>
      <c r="E760" s="2" t="s">
        <v>716</v>
      </c>
      <c r="F760" s="2" t="s">
        <v>919</v>
      </c>
      <c r="G760" s="9">
        <v>0</v>
      </c>
      <c r="H760" s="9">
        <v>8620.69</v>
      </c>
      <c r="I760" s="9">
        <v>-235057.03</v>
      </c>
      <c r="J760" s="4">
        <v>1</v>
      </c>
    </row>
    <row r="761" spans="1:10" hidden="1" outlineLevel="1" x14ac:dyDescent="0.25">
      <c r="A761" s="13"/>
      <c r="B761" s="5">
        <v>42759</v>
      </c>
      <c r="C761" s="6">
        <v>129</v>
      </c>
      <c r="D761" s="2" t="s">
        <v>715</v>
      </c>
      <c r="E761" s="2" t="s">
        <v>716</v>
      </c>
      <c r="F761" s="2" t="s">
        <v>921</v>
      </c>
      <c r="G761" s="9">
        <v>0</v>
      </c>
      <c r="H761" s="9">
        <v>8620.69</v>
      </c>
      <c r="I761" s="9">
        <v>-239367.38</v>
      </c>
      <c r="J761" s="4">
        <v>1</v>
      </c>
    </row>
    <row r="762" spans="1:10" hidden="1" outlineLevel="1" x14ac:dyDescent="0.25">
      <c r="A762" s="13"/>
      <c r="B762" s="5">
        <v>42759</v>
      </c>
      <c r="C762" s="6">
        <v>134</v>
      </c>
      <c r="D762" s="2" t="s">
        <v>715</v>
      </c>
      <c r="E762" s="2" t="s">
        <v>716</v>
      </c>
      <c r="F762" s="2" t="s">
        <v>926</v>
      </c>
      <c r="G762" s="9">
        <v>0</v>
      </c>
      <c r="H762" s="9">
        <v>8620.69</v>
      </c>
      <c r="I762" s="9">
        <v>-235057.03</v>
      </c>
      <c r="J762" s="4">
        <v>1</v>
      </c>
    </row>
    <row r="763" spans="1:10" hidden="1" outlineLevel="1" x14ac:dyDescent="0.25">
      <c r="A763" s="13"/>
      <c r="B763" s="5">
        <v>42761</v>
      </c>
      <c r="C763" s="6">
        <v>154</v>
      </c>
      <c r="D763" s="2" t="s">
        <v>715</v>
      </c>
      <c r="E763" s="2" t="s">
        <v>716</v>
      </c>
      <c r="F763" s="2" t="s">
        <v>940</v>
      </c>
      <c r="G763" s="9">
        <v>0</v>
      </c>
      <c r="H763" s="9">
        <v>8620.69</v>
      </c>
      <c r="I763" s="9">
        <v>-241953.58</v>
      </c>
      <c r="J763" s="4">
        <v>1</v>
      </c>
    </row>
    <row r="764" spans="1:10" hidden="1" outlineLevel="1" x14ac:dyDescent="0.25">
      <c r="A764" s="13"/>
      <c r="B764" s="5">
        <v>42762</v>
      </c>
      <c r="C764" s="6">
        <v>158</v>
      </c>
      <c r="D764" s="2" t="s">
        <v>715</v>
      </c>
      <c r="E764" s="2" t="s">
        <v>716</v>
      </c>
      <c r="F764" s="2" t="s">
        <v>944</v>
      </c>
      <c r="G764" s="9">
        <v>0</v>
      </c>
      <c r="H764" s="9">
        <v>8620.69</v>
      </c>
      <c r="I764" s="9">
        <v>-246263.93</v>
      </c>
      <c r="J764" s="4">
        <v>1</v>
      </c>
    </row>
    <row r="765" spans="1:10" hidden="1" outlineLevel="1" x14ac:dyDescent="0.25">
      <c r="A765" s="13"/>
      <c r="B765" s="5">
        <v>42762</v>
      </c>
      <c r="C765" s="6">
        <v>160</v>
      </c>
      <c r="D765" s="2" t="s">
        <v>715</v>
      </c>
      <c r="E765" s="2" t="s">
        <v>716</v>
      </c>
      <c r="F765" s="2" t="s">
        <v>945</v>
      </c>
      <c r="G765" s="9">
        <v>0</v>
      </c>
      <c r="H765" s="9">
        <v>8620.69</v>
      </c>
      <c r="I765" s="9">
        <v>-253591.52</v>
      </c>
      <c r="J765" s="4">
        <v>1</v>
      </c>
    </row>
    <row r="766" spans="1:10" hidden="1" outlineLevel="1" x14ac:dyDescent="0.25">
      <c r="A766" s="13"/>
      <c r="B766" s="5">
        <v>42758</v>
      </c>
      <c r="C766" s="6">
        <v>123</v>
      </c>
      <c r="D766" s="2" t="s">
        <v>715</v>
      </c>
      <c r="E766" s="2" t="s">
        <v>716</v>
      </c>
      <c r="F766" s="2" t="s">
        <v>917</v>
      </c>
      <c r="G766" s="9">
        <v>0</v>
      </c>
      <c r="H766" s="9">
        <v>9482.76</v>
      </c>
      <c r="I766" s="9">
        <v>-247988.07</v>
      </c>
      <c r="J766" s="4">
        <v>1</v>
      </c>
    </row>
    <row r="767" spans="1:10" hidden="1" outlineLevel="1" x14ac:dyDescent="0.25">
      <c r="A767" s="13"/>
      <c r="B767" s="5">
        <v>42759</v>
      </c>
      <c r="C767" s="6">
        <v>131</v>
      </c>
      <c r="D767" s="2" t="s">
        <v>715</v>
      </c>
      <c r="E767" s="2" t="s">
        <v>716</v>
      </c>
      <c r="F767" s="2" t="s">
        <v>923</v>
      </c>
      <c r="G767" s="9">
        <v>0</v>
      </c>
      <c r="H767" s="9">
        <v>9482.76</v>
      </c>
      <c r="I767" s="9">
        <v>-250574.28</v>
      </c>
      <c r="J767" s="4">
        <v>1</v>
      </c>
    </row>
    <row r="768" spans="1:10" hidden="1" outlineLevel="1" x14ac:dyDescent="0.25">
      <c r="A768" s="13"/>
      <c r="B768" s="5">
        <v>42745</v>
      </c>
      <c r="C768" s="6">
        <v>55</v>
      </c>
      <c r="D768" s="2" t="s">
        <v>715</v>
      </c>
      <c r="E768" s="2" t="s">
        <v>716</v>
      </c>
      <c r="F768" s="2" t="s">
        <v>869</v>
      </c>
      <c r="G768" s="9">
        <v>0</v>
      </c>
      <c r="H768" s="9">
        <v>10344.83</v>
      </c>
      <c r="I768" s="9">
        <v>-252729.45</v>
      </c>
      <c r="J768" s="4">
        <v>1</v>
      </c>
    </row>
    <row r="769" spans="1:10" hidden="1" outlineLevel="1" x14ac:dyDescent="0.25">
      <c r="A769" s="13"/>
      <c r="B769" s="5">
        <v>42762</v>
      </c>
      <c r="C769" s="6">
        <v>21</v>
      </c>
      <c r="D769" s="2" t="s">
        <v>78</v>
      </c>
      <c r="E769" s="2" t="s">
        <v>859</v>
      </c>
      <c r="F769" s="2" t="s">
        <v>942</v>
      </c>
      <c r="G769" s="9">
        <v>0</v>
      </c>
      <c r="H769" s="9">
        <v>12189.66</v>
      </c>
      <c r="I769" s="9">
        <v>-260488.07</v>
      </c>
      <c r="J769" s="4">
        <v>1</v>
      </c>
    </row>
    <row r="770" spans="1:10" hidden="1" outlineLevel="1" x14ac:dyDescent="0.25">
      <c r="A770" s="13"/>
      <c r="B770" s="5">
        <v>42747</v>
      </c>
      <c r="C770" s="6">
        <v>68</v>
      </c>
      <c r="D770" s="2" t="s">
        <v>715</v>
      </c>
      <c r="E770" s="2" t="s">
        <v>716</v>
      </c>
      <c r="F770" s="2" t="s">
        <v>880</v>
      </c>
      <c r="G770" s="9">
        <v>0</v>
      </c>
      <c r="H770" s="9">
        <v>12931.04</v>
      </c>
      <c r="I770" s="9">
        <v>-263074.28000000003</v>
      </c>
      <c r="J770" s="4">
        <v>1</v>
      </c>
    </row>
    <row r="771" spans="1:10" hidden="1" outlineLevel="1" x14ac:dyDescent="0.25">
      <c r="A771" s="13"/>
      <c r="B771" s="5">
        <v>42737</v>
      </c>
      <c r="C771" s="6">
        <v>4</v>
      </c>
      <c r="D771" s="2" t="s">
        <v>715</v>
      </c>
      <c r="E771" s="2" t="s">
        <v>716</v>
      </c>
      <c r="F771" s="2" t="s">
        <v>831</v>
      </c>
      <c r="G771" s="9">
        <v>0</v>
      </c>
      <c r="H771" s="9">
        <v>15517.24</v>
      </c>
      <c r="I771" s="9">
        <v>-264798.42</v>
      </c>
      <c r="J771" s="4">
        <v>1</v>
      </c>
    </row>
    <row r="772" spans="1:10" hidden="1" outlineLevel="1" x14ac:dyDescent="0.25">
      <c r="A772" s="13"/>
      <c r="B772" s="5">
        <v>42758</v>
      </c>
      <c r="C772" s="6">
        <v>120</v>
      </c>
      <c r="D772" s="2" t="s">
        <v>715</v>
      </c>
      <c r="E772" s="2" t="s">
        <v>716</v>
      </c>
      <c r="F772" s="2" t="s">
        <v>914</v>
      </c>
      <c r="G772" s="9">
        <v>0</v>
      </c>
      <c r="H772" s="9">
        <v>15517.24</v>
      </c>
      <c r="I772" s="9">
        <v>-266522.56</v>
      </c>
      <c r="J772" s="4">
        <v>1</v>
      </c>
    </row>
    <row r="773" spans="1:10" hidden="1" outlineLevel="1" x14ac:dyDescent="0.25">
      <c r="A773" s="13"/>
      <c r="B773" s="5">
        <v>42760</v>
      </c>
      <c r="C773" s="6">
        <v>137</v>
      </c>
      <c r="D773" s="2" t="s">
        <v>715</v>
      </c>
      <c r="E773" s="2" t="s">
        <v>716</v>
      </c>
      <c r="F773" s="2" t="s">
        <v>929</v>
      </c>
      <c r="G773" s="9">
        <v>0</v>
      </c>
      <c r="H773" s="9">
        <v>15517.24</v>
      </c>
      <c r="I773" s="9">
        <v>-268677.73</v>
      </c>
      <c r="J773" s="4">
        <v>1</v>
      </c>
    </row>
    <row r="774" spans="1:10" hidden="1" outlineLevel="1" x14ac:dyDescent="0.25">
      <c r="A774" s="13"/>
      <c r="B774" s="5">
        <v>42738</v>
      </c>
      <c r="C774" s="6">
        <v>16</v>
      </c>
      <c r="D774" s="2" t="s">
        <v>715</v>
      </c>
      <c r="E774" s="2" t="s">
        <v>716</v>
      </c>
      <c r="F774" s="2" t="s">
        <v>841</v>
      </c>
      <c r="G774" s="9">
        <v>0</v>
      </c>
      <c r="H774" s="9">
        <v>16810.349999999999</v>
      </c>
      <c r="I774" s="9">
        <v>-272988.08</v>
      </c>
      <c r="J774" s="4">
        <v>1</v>
      </c>
    </row>
    <row r="775" spans="1:10" collapsed="1" x14ac:dyDescent="0.25">
      <c r="A775" s="13"/>
      <c r="B775" s="5"/>
      <c r="C775" s="6"/>
      <c r="D775" s="2"/>
      <c r="E775" s="2"/>
      <c r="F775" s="2"/>
      <c r="G775" s="9"/>
      <c r="H775" s="19">
        <f>SUM(H631:H774)</f>
        <v>272988.08</v>
      </c>
      <c r="I775" s="9"/>
      <c r="J775" s="12">
        <f>SUM(J631:J774)</f>
        <v>54</v>
      </c>
    </row>
    <row r="776" spans="1:10" x14ac:dyDescent="0.25">
      <c r="A776" s="13"/>
      <c r="B776" s="5"/>
      <c r="C776" s="6"/>
      <c r="D776" s="2"/>
      <c r="E776" s="2"/>
      <c r="F776" s="2"/>
      <c r="G776" s="9"/>
      <c r="H776" s="9"/>
      <c r="I776" s="9"/>
      <c r="J776" s="4"/>
    </row>
    <row r="777" spans="1:10" x14ac:dyDescent="0.25">
      <c r="A777" s="11" t="s">
        <v>974</v>
      </c>
      <c r="B777" s="1"/>
      <c r="C777" s="1"/>
      <c r="D777" s="1"/>
      <c r="E777" s="1"/>
      <c r="F777" s="1"/>
      <c r="G777" s="8"/>
      <c r="H777" s="8"/>
      <c r="I777" s="8"/>
      <c r="J777" s="4"/>
    </row>
    <row r="778" spans="1:10" x14ac:dyDescent="0.25">
      <c r="A778" s="12" t="s">
        <v>2</v>
      </c>
      <c r="B778" s="11" t="s">
        <v>975</v>
      </c>
      <c r="C778" s="1"/>
      <c r="D778" s="1"/>
      <c r="E778" s="1"/>
      <c r="F778" s="1"/>
      <c r="G778" s="8"/>
      <c r="H778" s="8"/>
      <c r="I778" s="8"/>
      <c r="J778" s="4"/>
    </row>
    <row r="779" spans="1:10" hidden="1" outlineLevel="1" x14ac:dyDescent="0.25">
      <c r="A779" s="13"/>
      <c r="B779" s="5">
        <v>42765</v>
      </c>
      <c r="C779" s="6">
        <v>1</v>
      </c>
      <c r="D779" s="2" t="s">
        <v>976</v>
      </c>
      <c r="E779" s="2" t="s">
        <v>720</v>
      </c>
      <c r="F779" s="2" t="s">
        <v>977</v>
      </c>
      <c r="G779" s="9">
        <v>0</v>
      </c>
      <c r="H779" s="9">
        <v>-23189.66</v>
      </c>
      <c r="I779" s="9">
        <v>23189.66</v>
      </c>
      <c r="J779" s="4"/>
    </row>
    <row r="780" spans="1:10" hidden="1" outlineLevel="1" x14ac:dyDescent="0.25">
      <c r="A780" s="13"/>
      <c r="B780" s="5">
        <v>42765</v>
      </c>
      <c r="C780" s="6">
        <v>2</v>
      </c>
      <c r="D780" s="2" t="s">
        <v>976</v>
      </c>
      <c r="E780" s="2" t="s">
        <v>720</v>
      </c>
      <c r="F780" s="2" t="s">
        <v>977</v>
      </c>
      <c r="G780" s="9">
        <v>0</v>
      </c>
      <c r="H780" s="9">
        <v>23189.66</v>
      </c>
      <c r="I780" s="9">
        <v>1.4551915228366852E-13</v>
      </c>
      <c r="J780" s="4"/>
    </row>
    <row r="781" spans="1:10" hidden="1" outlineLevel="1" x14ac:dyDescent="0.25">
      <c r="A781" s="13"/>
      <c r="B781" s="5">
        <v>42765</v>
      </c>
      <c r="C781" s="6">
        <v>3</v>
      </c>
      <c r="D781" s="2" t="s">
        <v>976</v>
      </c>
      <c r="E781" s="2" t="s">
        <v>720</v>
      </c>
      <c r="F781" s="2" t="s">
        <v>978</v>
      </c>
      <c r="G781" s="9">
        <v>0</v>
      </c>
      <c r="H781" s="9">
        <v>-23267.25</v>
      </c>
      <c r="I781" s="9">
        <v>23267.25</v>
      </c>
      <c r="J781" s="4"/>
    </row>
    <row r="782" spans="1:10" collapsed="1" x14ac:dyDescent="0.25">
      <c r="A782" s="13"/>
      <c r="B782" s="5"/>
      <c r="C782" s="6"/>
      <c r="D782" s="2"/>
      <c r="E782" s="2"/>
      <c r="F782" s="2"/>
      <c r="G782" s="9"/>
      <c r="H782" s="19">
        <f>SUM(H779:H781)</f>
        <v>-23267.25</v>
      </c>
      <c r="I782" s="9"/>
      <c r="J782" s="4"/>
    </row>
    <row r="783" spans="1:10" x14ac:dyDescent="0.25">
      <c r="A783" s="13"/>
      <c r="B783" s="5"/>
      <c r="C783" s="6"/>
      <c r="D783" s="2"/>
      <c r="E783" s="2"/>
      <c r="F783" s="2"/>
      <c r="G783" s="9"/>
      <c r="H783" s="9"/>
      <c r="I783" s="9"/>
      <c r="J783" s="4"/>
    </row>
    <row r="784" spans="1:10" x14ac:dyDescent="0.25">
      <c r="A784" s="11" t="s">
        <v>979</v>
      </c>
      <c r="B784" s="1"/>
      <c r="C784" s="1"/>
      <c r="D784" s="1"/>
      <c r="E784" s="1"/>
      <c r="F784" s="1"/>
      <c r="G784" s="8"/>
      <c r="H784" s="8"/>
      <c r="I784" s="8"/>
      <c r="J784" s="4"/>
    </row>
    <row r="785" spans="1:10" x14ac:dyDescent="0.25">
      <c r="A785" s="12" t="s">
        <v>2</v>
      </c>
      <c r="B785" s="11" t="s">
        <v>980</v>
      </c>
      <c r="C785" s="1"/>
      <c r="D785" s="1"/>
      <c r="E785" s="1"/>
      <c r="F785" s="1"/>
      <c r="G785" s="8"/>
      <c r="H785" s="8"/>
      <c r="I785" s="8"/>
      <c r="J785" s="4"/>
    </row>
    <row r="786" spans="1:10" hidden="1" outlineLevel="1" x14ac:dyDescent="0.25">
      <c r="A786" s="13"/>
      <c r="B786" s="5">
        <v>42744</v>
      </c>
      <c r="C786" s="6">
        <v>17</v>
      </c>
      <c r="D786" s="2" t="s">
        <v>981</v>
      </c>
      <c r="E786" s="2" t="s">
        <v>716</v>
      </c>
      <c r="F786" s="2" t="s">
        <v>998</v>
      </c>
      <c r="G786" s="9">
        <v>0</v>
      </c>
      <c r="H786" s="9">
        <v>-235275.86</v>
      </c>
      <c r="I786" s="9">
        <v>193379.31</v>
      </c>
      <c r="J786" s="4">
        <v>-1</v>
      </c>
    </row>
    <row r="787" spans="1:10" hidden="1" outlineLevel="1" x14ac:dyDescent="0.25">
      <c r="A787" s="13"/>
      <c r="B787" s="5">
        <v>42755</v>
      </c>
      <c r="C787" s="6">
        <v>48</v>
      </c>
      <c r="D787" s="2" t="s">
        <v>981</v>
      </c>
      <c r="E787" s="2" t="s">
        <v>716</v>
      </c>
      <c r="F787" s="2" t="s">
        <v>1029</v>
      </c>
      <c r="G787" s="9">
        <v>0</v>
      </c>
      <c r="H787" s="9">
        <v>-234413.79</v>
      </c>
      <c r="I787" s="9">
        <v>8620.6900000000041</v>
      </c>
      <c r="J787" s="4">
        <v>-1</v>
      </c>
    </row>
    <row r="788" spans="1:10" hidden="1" outlineLevel="1" x14ac:dyDescent="0.25">
      <c r="A788" s="13"/>
      <c r="B788" s="5">
        <v>42752</v>
      </c>
      <c r="C788" s="6">
        <v>42</v>
      </c>
      <c r="D788" s="2" t="s">
        <v>981</v>
      </c>
      <c r="E788" s="2" t="s">
        <v>716</v>
      </c>
      <c r="F788" s="2" t="s">
        <v>1023</v>
      </c>
      <c r="G788" s="9">
        <v>0</v>
      </c>
      <c r="H788" s="9">
        <v>-212068.97</v>
      </c>
      <c r="I788" s="9">
        <v>-226655.16999999998</v>
      </c>
      <c r="J788" s="4">
        <v>-1</v>
      </c>
    </row>
    <row r="789" spans="1:10" hidden="1" outlineLevel="1" x14ac:dyDescent="0.25">
      <c r="A789" s="13"/>
      <c r="B789" s="5">
        <v>42737</v>
      </c>
      <c r="C789" s="6">
        <v>1</v>
      </c>
      <c r="D789" s="2" t="s">
        <v>981</v>
      </c>
      <c r="E789" s="2" t="s">
        <v>716</v>
      </c>
      <c r="F789" s="2" t="s">
        <v>982</v>
      </c>
      <c r="G789" s="9">
        <v>0</v>
      </c>
      <c r="H789" s="9">
        <v>-193379.31</v>
      </c>
      <c r="I789" s="9">
        <v>-41896.550000000003</v>
      </c>
      <c r="J789" s="4">
        <v>-1</v>
      </c>
    </row>
    <row r="790" spans="1:10" hidden="1" outlineLevel="1" x14ac:dyDescent="0.25">
      <c r="A790" s="13"/>
      <c r="B790" s="5">
        <v>42748</v>
      </c>
      <c r="C790" s="6">
        <v>31</v>
      </c>
      <c r="D790" s="2" t="s">
        <v>981</v>
      </c>
      <c r="E790" s="2" t="s">
        <v>716</v>
      </c>
      <c r="F790" s="2" t="s">
        <v>1012</v>
      </c>
      <c r="G790" s="9">
        <v>0</v>
      </c>
      <c r="H790" s="9">
        <v>-192119.27</v>
      </c>
      <c r="I790" s="9">
        <v>-227034.47999999998</v>
      </c>
      <c r="J790" s="4">
        <v>-1</v>
      </c>
    </row>
    <row r="791" spans="1:10" hidden="1" outlineLevel="1" x14ac:dyDescent="0.25">
      <c r="A791" s="13"/>
      <c r="B791" s="5">
        <v>42748</v>
      </c>
      <c r="C791" s="6">
        <v>34</v>
      </c>
      <c r="D791" s="2" t="s">
        <v>981</v>
      </c>
      <c r="E791" s="2" t="s">
        <v>716</v>
      </c>
      <c r="F791" s="2" t="s">
        <v>1015</v>
      </c>
      <c r="G791" s="9">
        <v>0</v>
      </c>
      <c r="H791" s="9">
        <v>-192119.27</v>
      </c>
      <c r="I791" s="9">
        <v>-142551.72</v>
      </c>
      <c r="J791" s="4">
        <v>-1</v>
      </c>
    </row>
    <row r="792" spans="1:10" hidden="1" outlineLevel="1" x14ac:dyDescent="0.25">
      <c r="A792" s="13"/>
      <c r="B792" s="5">
        <v>42753</v>
      </c>
      <c r="C792" s="6">
        <v>45</v>
      </c>
      <c r="D792" s="2" t="s">
        <v>981</v>
      </c>
      <c r="E792" s="2" t="s">
        <v>716</v>
      </c>
      <c r="F792" s="2" t="s">
        <v>1026</v>
      </c>
      <c r="G792" s="9">
        <v>0</v>
      </c>
      <c r="H792" s="9">
        <v>-188275.86</v>
      </c>
      <c r="I792" s="9">
        <v>-224448.27</v>
      </c>
      <c r="J792" s="4">
        <v>-1</v>
      </c>
    </row>
    <row r="793" spans="1:10" hidden="1" outlineLevel="1" x14ac:dyDescent="0.25">
      <c r="A793" s="13"/>
      <c r="B793" s="5">
        <v>42739</v>
      </c>
      <c r="C793" s="6">
        <v>8</v>
      </c>
      <c r="D793" s="2" t="s">
        <v>981</v>
      </c>
      <c r="E793" s="2" t="s">
        <v>716</v>
      </c>
      <c r="F793" s="2" t="s">
        <v>989</v>
      </c>
      <c r="G793" s="9">
        <v>0</v>
      </c>
      <c r="H793" s="9">
        <v>-187586.21</v>
      </c>
      <c r="I793" s="9">
        <v>-36862.060000000005</v>
      </c>
      <c r="J793" s="4">
        <v>-1</v>
      </c>
    </row>
    <row r="794" spans="1:10" hidden="1" outlineLevel="1" x14ac:dyDescent="0.25">
      <c r="A794" s="13"/>
      <c r="B794" s="5">
        <v>42738</v>
      </c>
      <c r="C794" s="6">
        <v>4</v>
      </c>
      <c r="D794" s="2" t="s">
        <v>981</v>
      </c>
      <c r="E794" s="2" t="s">
        <v>716</v>
      </c>
      <c r="F794" s="2" t="s">
        <v>985</v>
      </c>
      <c r="G794" s="9">
        <v>0</v>
      </c>
      <c r="H794" s="9">
        <v>-184758.62</v>
      </c>
      <c r="I794" s="9">
        <v>-222724.13</v>
      </c>
      <c r="J794" s="4">
        <v>-1</v>
      </c>
    </row>
    <row r="795" spans="1:10" hidden="1" outlineLevel="1" x14ac:dyDescent="0.25">
      <c r="A795" s="13"/>
      <c r="B795" s="5">
        <v>42755</v>
      </c>
      <c r="C795" s="6">
        <v>50</v>
      </c>
      <c r="D795" s="2" t="s">
        <v>981</v>
      </c>
      <c r="E795" s="2" t="s">
        <v>716</v>
      </c>
      <c r="F795" s="2" t="s">
        <v>1031</v>
      </c>
      <c r="G795" s="9">
        <v>0</v>
      </c>
      <c r="H795" s="9">
        <v>-179068.97</v>
      </c>
      <c r="I795" s="9">
        <v>-140827.57999999999</v>
      </c>
      <c r="J795" s="4">
        <v>-1</v>
      </c>
    </row>
    <row r="796" spans="1:10" hidden="1" outlineLevel="1" x14ac:dyDescent="0.25">
      <c r="A796" s="13"/>
      <c r="B796" s="5">
        <v>42760</v>
      </c>
      <c r="C796" s="6">
        <v>62</v>
      </c>
      <c r="D796" s="2" t="s">
        <v>981</v>
      </c>
      <c r="E796" s="2" t="s">
        <v>716</v>
      </c>
      <c r="F796" s="2" t="s">
        <v>1043</v>
      </c>
      <c r="G796" s="9">
        <v>0</v>
      </c>
      <c r="H796" s="9">
        <v>-179068.97</v>
      </c>
      <c r="I796" s="9">
        <v>-222724.13</v>
      </c>
      <c r="J796" s="4">
        <v>-1</v>
      </c>
    </row>
    <row r="797" spans="1:10" hidden="1" outlineLevel="1" x14ac:dyDescent="0.25">
      <c r="A797" s="13"/>
      <c r="B797" s="5">
        <v>42765</v>
      </c>
      <c r="C797" s="6">
        <v>68</v>
      </c>
      <c r="D797" s="2" t="s">
        <v>981</v>
      </c>
      <c r="E797" s="2" t="s">
        <v>716</v>
      </c>
      <c r="F797" s="2" t="s">
        <v>1049</v>
      </c>
      <c r="G797" s="9">
        <v>0</v>
      </c>
      <c r="H797" s="9">
        <v>-167413.79</v>
      </c>
      <c r="I797" s="9">
        <v>-392448.27</v>
      </c>
      <c r="J797" s="4">
        <v>-1</v>
      </c>
    </row>
    <row r="798" spans="1:10" hidden="1" outlineLevel="1" x14ac:dyDescent="0.25">
      <c r="A798" s="13"/>
      <c r="B798" s="5">
        <v>42744</v>
      </c>
      <c r="C798" s="6">
        <v>19</v>
      </c>
      <c r="D798" s="2" t="s">
        <v>981</v>
      </c>
      <c r="E798" s="2" t="s">
        <v>716</v>
      </c>
      <c r="F798" s="2" t="s">
        <v>1000</v>
      </c>
      <c r="G798" s="9">
        <v>0</v>
      </c>
      <c r="H798" s="9">
        <v>-165275.85999999999</v>
      </c>
      <c r="I798" s="9">
        <v>-483724.13</v>
      </c>
      <c r="J798" s="4">
        <v>-1</v>
      </c>
    </row>
    <row r="799" spans="1:10" hidden="1" outlineLevel="1" x14ac:dyDescent="0.25">
      <c r="A799" s="13"/>
      <c r="B799" s="5">
        <v>42751</v>
      </c>
      <c r="C799" s="6">
        <v>38</v>
      </c>
      <c r="D799" s="2" t="s">
        <v>981</v>
      </c>
      <c r="E799" s="2" t="s">
        <v>716</v>
      </c>
      <c r="F799" s="2" t="s">
        <v>1019</v>
      </c>
      <c r="G799" s="9">
        <v>0</v>
      </c>
      <c r="H799" s="9">
        <v>-161827.59</v>
      </c>
      <c r="I799" s="9">
        <v>-364758.61</v>
      </c>
      <c r="J799" s="4">
        <v>-1</v>
      </c>
    </row>
    <row r="800" spans="1:10" hidden="1" outlineLevel="1" x14ac:dyDescent="0.25">
      <c r="A800" s="13"/>
      <c r="B800" s="5">
        <v>42766</v>
      </c>
      <c r="C800" s="6">
        <v>75</v>
      </c>
      <c r="D800" s="2" t="s">
        <v>981</v>
      </c>
      <c r="E800" s="2" t="s">
        <v>716</v>
      </c>
      <c r="F800" s="2" t="s">
        <v>1056</v>
      </c>
      <c r="G800" s="9">
        <v>0</v>
      </c>
      <c r="H800" s="9">
        <v>-153896.54999999999</v>
      </c>
      <c r="I800" s="9">
        <v>-485448.27</v>
      </c>
      <c r="J800" s="4">
        <v>-1</v>
      </c>
    </row>
    <row r="801" spans="1:10" hidden="1" outlineLevel="1" x14ac:dyDescent="0.25">
      <c r="A801" s="13"/>
      <c r="B801" s="5">
        <v>42756</v>
      </c>
      <c r="C801" s="6">
        <v>53</v>
      </c>
      <c r="D801" s="2" t="s">
        <v>981</v>
      </c>
      <c r="E801" s="2" t="s">
        <v>716</v>
      </c>
      <c r="F801" s="2" t="s">
        <v>1034</v>
      </c>
      <c r="G801" s="9">
        <v>0</v>
      </c>
      <c r="H801" s="9">
        <v>-136827.59</v>
      </c>
      <c r="I801" s="9">
        <v>-599862.05999999994</v>
      </c>
      <c r="J801" s="4">
        <v>-1</v>
      </c>
    </row>
    <row r="802" spans="1:10" hidden="1" outlineLevel="1" x14ac:dyDescent="0.25">
      <c r="A802" s="13"/>
      <c r="B802" s="5">
        <v>42758</v>
      </c>
      <c r="C802" s="6">
        <v>56</v>
      </c>
      <c r="D802" s="2" t="s">
        <v>981</v>
      </c>
      <c r="E802" s="2" t="s">
        <v>716</v>
      </c>
      <c r="F802" s="2" t="s">
        <v>1037</v>
      </c>
      <c r="G802" s="9">
        <v>0</v>
      </c>
      <c r="H802" s="9">
        <v>-136827.59</v>
      </c>
      <c r="I802" s="9">
        <v>-364586.2</v>
      </c>
      <c r="J802" s="4">
        <v>-1</v>
      </c>
    </row>
    <row r="803" spans="1:10" hidden="1" outlineLevel="1" x14ac:dyDescent="0.25">
      <c r="A803" s="13"/>
      <c r="B803" s="5">
        <v>42758</v>
      </c>
      <c r="C803" s="6">
        <v>58</v>
      </c>
      <c r="D803" s="2" t="s">
        <v>981</v>
      </c>
      <c r="E803" s="2" t="s">
        <v>716</v>
      </c>
      <c r="F803" s="2" t="s">
        <v>1039</v>
      </c>
      <c r="G803" s="9">
        <v>0</v>
      </c>
      <c r="H803" s="9">
        <v>-136827.59</v>
      </c>
      <c r="I803" s="9">
        <v>-598999.99</v>
      </c>
      <c r="J803" s="4">
        <v>-1</v>
      </c>
    </row>
    <row r="804" spans="1:10" hidden="1" outlineLevel="1" x14ac:dyDescent="0.25">
      <c r="A804" s="13"/>
      <c r="B804" s="5">
        <v>42746</v>
      </c>
      <c r="C804" s="6">
        <v>26</v>
      </c>
      <c r="D804" s="2" t="s">
        <v>981</v>
      </c>
      <c r="E804" s="2" t="s">
        <v>716</v>
      </c>
      <c r="F804" s="2" t="s">
        <v>1007</v>
      </c>
      <c r="G804" s="9">
        <v>0</v>
      </c>
      <c r="H804" s="9">
        <v>-127241.38</v>
      </c>
      <c r="I804" s="9">
        <v>-433724.13</v>
      </c>
      <c r="J804" s="4">
        <v>-1</v>
      </c>
    </row>
    <row r="805" spans="1:10" hidden="1" outlineLevel="1" x14ac:dyDescent="0.25">
      <c r="A805" s="13"/>
      <c r="B805" s="5">
        <v>42745</v>
      </c>
      <c r="C805" s="6">
        <v>22</v>
      </c>
      <c r="D805" s="2" t="s">
        <v>981</v>
      </c>
      <c r="E805" s="2" t="s">
        <v>716</v>
      </c>
      <c r="F805" s="2" t="s">
        <v>1003</v>
      </c>
      <c r="G805" s="9">
        <v>0</v>
      </c>
      <c r="H805" s="9">
        <v>-124275.86</v>
      </c>
      <c r="I805" s="9">
        <v>-326137.92</v>
      </c>
      <c r="J805" s="4">
        <v>-1</v>
      </c>
    </row>
    <row r="806" spans="1:10" hidden="1" outlineLevel="1" x14ac:dyDescent="0.25">
      <c r="A806" s="13"/>
      <c r="B806" s="5">
        <v>42744</v>
      </c>
      <c r="C806" s="6">
        <v>21</v>
      </c>
      <c r="D806" s="2" t="s">
        <v>981</v>
      </c>
      <c r="E806" s="2" t="s">
        <v>716</v>
      </c>
      <c r="F806" s="2" t="s">
        <v>1002</v>
      </c>
      <c r="G806" s="9">
        <v>0</v>
      </c>
      <c r="H806" s="9">
        <v>-120689.66</v>
      </c>
      <c r="I806" s="9">
        <v>-205448.26</v>
      </c>
      <c r="J806" s="4">
        <v>-1</v>
      </c>
    </row>
    <row r="807" spans="1:10" hidden="1" outlineLevel="1" x14ac:dyDescent="0.25">
      <c r="A807" s="13"/>
      <c r="B807" s="5">
        <v>42741</v>
      </c>
      <c r="C807" s="6">
        <v>14</v>
      </c>
      <c r="D807" s="2" t="s">
        <v>981</v>
      </c>
      <c r="E807" s="2" t="s">
        <v>716</v>
      </c>
      <c r="F807" s="2" t="s">
        <v>995</v>
      </c>
      <c r="G807" s="9">
        <v>0</v>
      </c>
      <c r="H807" s="9">
        <v>-118965.52</v>
      </c>
      <c r="I807" s="9">
        <v>-81172.399999999994</v>
      </c>
      <c r="J807" s="4">
        <v>-1</v>
      </c>
    </row>
    <row r="808" spans="1:10" hidden="1" outlineLevel="1" x14ac:dyDescent="0.25">
      <c r="A808" s="13"/>
      <c r="B808" s="5">
        <v>42766</v>
      </c>
      <c r="C808" s="6">
        <v>72</v>
      </c>
      <c r="D808" s="2" t="s">
        <v>981</v>
      </c>
      <c r="E808" s="2" t="s">
        <v>716</v>
      </c>
      <c r="F808" s="2" t="s">
        <v>1053</v>
      </c>
      <c r="G808" s="9">
        <v>0</v>
      </c>
      <c r="H808" s="9">
        <v>-115517.24</v>
      </c>
      <c r="I808" s="9">
        <v>-208896.54</v>
      </c>
      <c r="J808" s="4">
        <v>-1</v>
      </c>
    </row>
    <row r="809" spans="1:10" hidden="1" outlineLevel="1" x14ac:dyDescent="0.25">
      <c r="A809" s="13"/>
      <c r="B809" s="5">
        <v>42744</v>
      </c>
      <c r="C809" s="6">
        <v>20</v>
      </c>
      <c r="D809" s="2" t="s">
        <v>981</v>
      </c>
      <c r="E809" s="2" t="s">
        <v>716</v>
      </c>
      <c r="F809" s="2" t="s">
        <v>1001</v>
      </c>
      <c r="G809" s="9">
        <v>0</v>
      </c>
      <c r="H809" s="9">
        <v>-107586.21</v>
      </c>
      <c r="I809" s="9">
        <v>-336137.92</v>
      </c>
      <c r="J809" s="4">
        <v>-1</v>
      </c>
    </row>
    <row r="810" spans="1:10" hidden="1" outlineLevel="1" x14ac:dyDescent="0.25">
      <c r="A810" s="13"/>
      <c r="B810" s="5">
        <v>42762</v>
      </c>
      <c r="C810" s="6">
        <v>65</v>
      </c>
      <c r="D810" s="2" t="s">
        <v>981</v>
      </c>
      <c r="E810" s="2" t="s">
        <v>716</v>
      </c>
      <c r="F810" s="2" t="s">
        <v>1046</v>
      </c>
      <c r="G810" s="9">
        <v>0</v>
      </c>
      <c r="H810" s="9">
        <v>-88620.69</v>
      </c>
      <c r="I810" s="9">
        <v>-453379.3</v>
      </c>
      <c r="J810" s="4">
        <v>-1</v>
      </c>
    </row>
    <row r="811" spans="1:10" hidden="1" outlineLevel="1" x14ac:dyDescent="0.25">
      <c r="A811" s="13"/>
      <c r="B811" s="5">
        <v>42738</v>
      </c>
      <c r="C811" s="6">
        <v>6</v>
      </c>
      <c r="D811" s="2" t="s">
        <v>981</v>
      </c>
      <c r="E811" s="2" t="s">
        <v>716</v>
      </c>
      <c r="F811" s="2" t="s">
        <v>987</v>
      </c>
      <c r="G811" s="9">
        <v>0</v>
      </c>
      <c r="H811" s="9">
        <v>-84482.76</v>
      </c>
      <c r="I811" s="9">
        <v>-326137.92</v>
      </c>
      <c r="J811" s="4">
        <v>-1</v>
      </c>
    </row>
    <row r="812" spans="1:10" hidden="1" outlineLevel="1" x14ac:dyDescent="0.25">
      <c r="A812" s="13"/>
      <c r="B812" s="5">
        <v>42739</v>
      </c>
      <c r="C812" s="6">
        <v>10</v>
      </c>
      <c r="D812" s="2" t="s">
        <v>981</v>
      </c>
      <c r="E812" s="2" t="s">
        <v>716</v>
      </c>
      <c r="F812" s="2" t="s">
        <v>991</v>
      </c>
      <c r="G812" s="9">
        <v>0</v>
      </c>
      <c r="H812" s="9">
        <v>-81896.55</v>
      </c>
      <c r="I812" s="9">
        <v>-453379.3</v>
      </c>
      <c r="J812" s="4">
        <v>-1</v>
      </c>
    </row>
    <row r="813" spans="1:10" hidden="1" outlineLevel="1" x14ac:dyDescent="0.25">
      <c r="A813" s="13"/>
      <c r="B813" s="5">
        <v>42760</v>
      </c>
      <c r="C813" s="6">
        <v>61</v>
      </c>
      <c r="D813" s="2" t="s">
        <v>981</v>
      </c>
      <c r="E813" s="2" t="s">
        <v>716</v>
      </c>
      <c r="F813" s="2" t="s">
        <v>1042</v>
      </c>
      <c r="G813" s="9">
        <v>0</v>
      </c>
      <c r="H813" s="9">
        <v>72103.45</v>
      </c>
      <c r="I813" s="9">
        <v>-587517.23</v>
      </c>
      <c r="J813" s="4">
        <v>1</v>
      </c>
    </row>
    <row r="814" spans="1:10" hidden="1" outlineLevel="1" x14ac:dyDescent="0.25">
      <c r="A814" s="13"/>
      <c r="B814" s="5">
        <v>42738</v>
      </c>
      <c r="C814" s="6">
        <v>7</v>
      </c>
      <c r="D814" s="2" t="s">
        <v>981</v>
      </c>
      <c r="E814" s="2" t="s">
        <v>716</v>
      </c>
      <c r="F814" s="2" t="s">
        <v>988</v>
      </c>
      <c r="G814" s="9">
        <v>0</v>
      </c>
      <c r="H814" s="9">
        <v>81896.55</v>
      </c>
      <c r="I814" s="9">
        <v>-724344.82</v>
      </c>
      <c r="J814" s="4">
        <v>1</v>
      </c>
    </row>
    <row r="815" spans="1:10" hidden="1" outlineLevel="1" x14ac:dyDescent="0.25">
      <c r="A815" s="13"/>
      <c r="B815" s="5">
        <v>42739</v>
      </c>
      <c r="C815" s="6">
        <v>11</v>
      </c>
      <c r="D815" s="2" t="s">
        <v>981</v>
      </c>
      <c r="E815" s="2" t="s">
        <v>716</v>
      </c>
      <c r="F815" s="2" t="s">
        <v>992</v>
      </c>
      <c r="G815" s="9">
        <v>0</v>
      </c>
      <c r="H815" s="9">
        <v>81896.55</v>
      </c>
      <c r="I815" s="9">
        <v>-916464.09</v>
      </c>
      <c r="J815" s="4">
        <v>1</v>
      </c>
    </row>
    <row r="816" spans="1:10" hidden="1" outlineLevel="1" x14ac:dyDescent="0.25">
      <c r="A816" s="13"/>
      <c r="B816" s="5">
        <v>42753</v>
      </c>
      <c r="C816" s="6">
        <v>44</v>
      </c>
      <c r="D816" s="2" t="s">
        <v>981</v>
      </c>
      <c r="E816" s="2" t="s">
        <v>716</v>
      </c>
      <c r="F816" s="2" t="s">
        <v>1025</v>
      </c>
      <c r="G816" s="9">
        <v>0</v>
      </c>
      <c r="H816" s="9">
        <v>88620.69</v>
      </c>
      <c r="I816" s="9">
        <v>-724344.82000000007</v>
      </c>
      <c r="J816" s="4">
        <v>1</v>
      </c>
    </row>
    <row r="817" spans="1:10" hidden="1" outlineLevel="1" x14ac:dyDescent="0.25">
      <c r="A817" s="13"/>
      <c r="B817" s="5">
        <v>42763</v>
      </c>
      <c r="C817" s="6">
        <v>67</v>
      </c>
      <c r="D817" s="2" t="s">
        <v>981</v>
      </c>
      <c r="E817" s="2" t="s">
        <v>716</v>
      </c>
      <c r="F817" s="2" t="s">
        <v>1048</v>
      </c>
      <c r="G817" s="9">
        <v>0</v>
      </c>
      <c r="H817" s="9">
        <v>88620.69</v>
      </c>
      <c r="I817" s="9">
        <v>-916464.09</v>
      </c>
      <c r="J817" s="4">
        <v>1</v>
      </c>
    </row>
    <row r="818" spans="1:10" hidden="1" outlineLevel="1" x14ac:dyDescent="0.25">
      <c r="A818" s="13"/>
      <c r="B818" s="5">
        <v>42740</v>
      </c>
      <c r="C818" s="6">
        <v>13</v>
      </c>
      <c r="D818" s="2" t="s">
        <v>981</v>
      </c>
      <c r="E818" s="2" t="s">
        <v>716</v>
      </c>
      <c r="F818" s="2" t="s">
        <v>994</v>
      </c>
      <c r="G818" s="9">
        <v>0</v>
      </c>
      <c r="H818" s="9">
        <v>91275.86</v>
      </c>
      <c r="I818" s="9">
        <v>-1038981.33</v>
      </c>
      <c r="J818" s="4">
        <v>1</v>
      </c>
    </row>
    <row r="819" spans="1:10" hidden="1" outlineLevel="1" x14ac:dyDescent="0.25">
      <c r="A819" s="13"/>
      <c r="B819" s="5">
        <v>42753</v>
      </c>
      <c r="C819" s="6">
        <v>47</v>
      </c>
      <c r="D819" s="2" t="s">
        <v>981</v>
      </c>
      <c r="E819" s="2" t="s">
        <v>716</v>
      </c>
      <c r="F819" s="2" t="s">
        <v>1028</v>
      </c>
      <c r="G819" s="9">
        <v>0</v>
      </c>
      <c r="H819" s="9">
        <v>95689.66</v>
      </c>
      <c r="I819" s="9">
        <v>-846862.06</v>
      </c>
      <c r="J819" s="4">
        <v>1</v>
      </c>
    </row>
    <row r="820" spans="1:10" hidden="1" outlineLevel="1" x14ac:dyDescent="0.25">
      <c r="A820" s="13"/>
      <c r="B820" s="5">
        <v>42742</v>
      </c>
      <c r="C820" s="6">
        <v>16</v>
      </c>
      <c r="D820" s="2" t="s">
        <v>981</v>
      </c>
      <c r="E820" s="2" t="s">
        <v>716</v>
      </c>
      <c r="F820" s="2" t="s">
        <v>997</v>
      </c>
      <c r="G820" s="9">
        <v>0</v>
      </c>
      <c r="H820" s="9">
        <v>114413.79</v>
      </c>
      <c r="I820" s="9">
        <v>-1068035.28</v>
      </c>
      <c r="J820" s="4">
        <v>1</v>
      </c>
    </row>
    <row r="821" spans="1:10" hidden="1" outlineLevel="1" x14ac:dyDescent="0.25">
      <c r="A821" s="13"/>
      <c r="B821" s="5">
        <v>42765</v>
      </c>
      <c r="C821" s="6">
        <v>70</v>
      </c>
      <c r="D821" s="2" t="s">
        <v>981</v>
      </c>
      <c r="E821" s="2" t="s">
        <v>716</v>
      </c>
      <c r="F821" s="2" t="s">
        <v>1051</v>
      </c>
      <c r="G821" s="9">
        <v>0</v>
      </c>
      <c r="H821" s="9">
        <v>115517.24</v>
      </c>
      <c r="I821" s="9">
        <v>-1229862.8700000001</v>
      </c>
      <c r="J821" s="4">
        <v>1</v>
      </c>
    </row>
    <row r="822" spans="1:10" hidden="1" outlineLevel="1" x14ac:dyDescent="0.25">
      <c r="A822" s="13"/>
      <c r="B822" s="5">
        <v>42766</v>
      </c>
      <c r="C822" s="6">
        <v>73</v>
      </c>
      <c r="D822" s="2" t="s">
        <v>981</v>
      </c>
      <c r="E822" s="2" t="s">
        <v>716</v>
      </c>
      <c r="F822" s="2" t="s">
        <v>1054</v>
      </c>
      <c r="G822" s="9">
        <v>0</v>
      </c>
      <c r="H822" s="9">
        <v>115517.24</v>
      </c>
      <c r="I822" s="9">
        <v>-1404173.21</v>
      </c>
      <c r="J822" s="4">
        <v>1</v>
      </c>
    </row>
    <row r="823" spans="1:10" hidden="1" outlineLevel="1" x14ac:dyDescent="0.25">
      <c r="A823" s="13"/>
      <c r="B823" s="5">
        <v>42746</v>
      </c>
      <c r="C823" s="6">
        <v>25</v>
      </c>
      <c r="D823" s="2" t="s">
        <v>981</v>
      </c>
      <c r="E823" s="2" t="s">
        <v>716</v>
      </c>
      <c r="F823" s="2" t="s">
        <v>1006</v>
      </c>
      <c r="G823" s="9">
        <v>0</v>
      </c>
      <c r="H823" s="9">
        <v>117241.38</v>
      </c>
      <c r="I823" s="9">
        <v>-1242345.6200000001</v>
      </c>
      <c r="J823" s="4">
        <v>1</v>
      </c>
    </row>
    <row r="824" spans="1:10" hidden="1" outlineLevel="1" x14ac:dyDescent="0.25">
      <c r="A824" s="13"/>
      <c r="B824" s="5">
        <v>42741</v>
      </c>
      <c r="C824" s="6">
        <v>15</v>
      </c>
      <c r="D824" s="2" t="s">
        <v>981</v>
      </c>
      <c r="E824" s="2" t="s">
        <v>716</v>
      </c>
      <c r="F824" s="2" t="s">
        <v>996</v>
      </c>
      <c r="G824" s="9">
        <v>0</v>
      </c>
      <c r="H824" s="9">
        <v>120689.66</v>
      </c>
      <c r="I824" s="9">
        <v>-1421414.59</v>
      </c>
      <c r="J824" s="4">
        <v>1</v>
      </c>
    </row>
    <row r="825" spans="1:10" hidden="1" outlineLevel="1" x14ac:dyDescent="0.25">
      <c r="A825" s="13"/>
      <c r="B825" s="5">
        <v>42762</v>
      </c>
      <c r="C825" s="6">
        <v>64</v>
      </c>
      <c r="D825" s="2" t="s">
        <v>981</v>
      </c>
      <c r="E825" s="2" t="s">
        <v>716</v>
      </c>
      <c r="F825" s="2" t="s">
        <v>1045</v>
      </c>
      <c r="G825" s="9">
        <v>0</v>
      </c>
      <c r="H825" s="9">
        <v>121551.72</v>
      </c>
      <c r="I825" s="9">
        <v>-1609690.45</v>
      </c>
      <c r="J825" s="4">
        <v>1</v>
      </c>
    </row>
    <row r="826" spans="1:10" hidden="1" outlineLevel="1" x14ac:dyDescent="0.25">
      <c r="A826" s="13"/>
      <c r="B826" s="5">
        <v>42748</v>
      </c>
      <c r="C826" s="6">
        <v>33</v>
      </c>
      <c r="D826" s="2" t="s">
        <v>981</v>
      </c>
      <c r="E826" s="2" t="s">
        <v>716</v>
      </c>
      <c r="F826" s="2" t="s">
        <v>1014</v>
      </c>
      <c r="G826" s="9">
        <v>0</v>
      </c>
      <c r="H826" s="9">
        <v>122517.24</v>
      </c>
      <c r="I826" s="9">
        <v>-1821759.42</v>
      </c>
      <c r="J826" s="4">
        <v>1</v>
      </c>
    </row>
    <row r="827" spans="1:10" hidden="1" outlineLevel="1" x14ac:dyDescent="0.25">
      <c r="A827" s="13"/>
      <c r="B827" s="5">
        <v>42766</v>
      </c>
      <c r="C827" s="6">
        <v>71</v>
      </c>
      <c r="D827" s="2" t="s">
        <v>981</v>
      </c>
      <c r="E827" s="2" t="s">
        <v>716</v>
      </c>
      <c r="F827" s="2" t="s">
        <v>1052</v>
      </c>
      <c r="G827" s="9">
        <v>0</v>
      </c>
      <c r="H827" s="9">
        <v>124448.28</v>
      </c>
      <c r="I827" s="9">
        <v>-1609690.45</v>
      </c>
      <c r="J827" s="4">
        <v>1</v>
      </c>
    </row>
    <row r="828" spans="1:10" hidden="1" outlineLevel="1" x14ac:dyDescent="0.25">
      <c r="A828" s="13"/>
      <c r="B828" s="5">
        <v>42745</v>
      </c>
      <c r="C828" s="6">
        <v>24</v>
      </c>
      <c r="D828" s="2" t="s">
        <v>981</v>
      </c>
      <c r="E828" s="2" t="s">
        <v>716</v>
      </c>
      <c r="F828" s="2" t="s">
        <v>1005</v>
      </c>
      <c r="G828" s="9">
        <v>0</v>
      </c>
      <c r="H828" s="9">
        <v>127241.38</v>
      </c>
      <c r="I828" s="9">
        <v>-1821759.42</v>
      </c>
      <c r="J828" s="4">
        <v>1</v>
      </c>
    </row>
    <row r="829" spans="1:10" hidden="1" outlineLevel="1" x14ac:dyDescent="0.25">
      <c r="A829" s="13"/>
      <c r="B829" s="5">
        <v>42746</v>
      </c>
      <c r="C829" s="6">
        <v>27</v>
      </c>
      <c r="D829" s="2" t="s">
        <v>981</v>
      </c>
      <c r="E829" s="2" t="s">
        <v>716</v>
      </c>
      <c r="F829" s="2" t="s">
        <v>1008</v>
      </c>
      <c r="G829" s="9">
        <v>0</v>
      </c>
      <c r="H829" s="9">
        <v>127241.38</v>
      </c>
      <c r="I829" s="9">
        <v>-1910380.11</v>
      </c>
      <c r="J829" s="4">
        <v>1</v>
      </c>
    </row>
    <row r="830" spans="1:10" hidden="1" outlineLevel="1" x14ac:dyDescent="0.25">
      <c r="A830" s="13"/>
      <c r="B830" s="5">
        <v>42745</v>
      </c>
      <c r="C830" s="6">
        <v>23</v>
      </c>
      <c r="D830" s="2" t="s">
        <v>981</v>
      </c>
      <c r="E830" s="2" t="s">
        <v>716</v>
      </c>
      <c r="F830" s="2" t="s">
        <v>1004</v>
      </c>
      <c r="G830" s="9">
        <v>0</v>
      </c>
      <c r="H830" s="9">
        <v>127724.14</v>
      </c>
      <c r="I830" s="9">
        <v>-1722104.25</v>
      </c>
      <c r="J830" s="4">
        <v>1</v>
      </c>
    </row>
    <row r="831" spans="1:10" hidden="1" outlineLevel="1" x14ac:dyDescent="0.25">
      <c r="A831" s="13"/>
      <c r="B831" s="5">
        <v>42746</v>
      </c>
      <c r="C831" s="6">
        <v>28</v>
      </c>
      <c r="D831" s="2" t="s">
        <v>981</v>
      </c>
      <c r="E831" s="2" t="s">
        <v>716</v>
      </c>
      <c r="F831" s="2" t="s">
        <v>1009</v>
      </c>
      <c r="G831" s="9">
        <v>0</v>
      </c>
      <c r="H831" s="9">
        <v>134137.93</v>
      </c>
      <c r="I831" s="9">
        <v>-1910380.1099999999</v>
      </c>
      <c r="J831" s="4">
        <v>1</v>
      </c>
    </row>
    <row r="832" spans="1:10" hidden="1" outlineLevel="1" x14ac:dyDescent="0.25">
      <c r="A832" s="13"/>
      <c r="B832" s="5">
        <v>42766</v>
      </c>
      <c r="C832" s="6">
        <v>77</v>
      </c>
      <c r="D832" s="2" t="s">
        <v>981</v>
      </c>
      <c r="E832" s="2" t="s">
        <v>716</v>
      </c>
      <c r="F832" s="2" t="s">
        <v>1058</v>
      </c>
      <c r="G832" s="9">
        <v>0</v>
      </c>
      <c r="H832" s="9">
        <v>136275.85999999999</v>
      </c>
      <c r="I832" s="9">
        <v>-2006069.77</v>
      </c>
      <c r="J832" s="4">
        <v>1</v>
      </c>
    </row>
    <row r="833" spans="1:10" hidden="1" outlineLevel="1" x14ac:dyDescent="0.25">
      <c r="A833" s="13"/>
      <c r="B833" s="5">
        <v>42746</v>
      </c>
      <c r="C833" s="6">
        <v>29</v>
      </c>
      <c r="D833" s="2" t="s">
        <v>981</v>
      </c>
      <c r="E833" s="2" t="s">
        <v>716</v>
      </c>
      <c r="F833" s="2" t="s">
        <v>1010</v>
      </c>
      <c r="G833" s="9">
        <v>0</v>
      </c>
      <c r="H833" s="9">
        <v>136827.59</v>
      </c>
      <c r="I833" s="9">
        <v>-1771655.98</v>
      </c>
      <c r="J833" s="4">
        <v>1</v>
      </c>
    </row>
    <row r="834" spans="1:10" hidden="1" outlineLevel="1" x14ac:dyDescent="0.25">
      <c r="A834" s="13"/>
      <c r="B834" s="5">
        <v>42756</v>
      </c>
      <c r="C834" s="6">
        <v>54</v>
      </c>
      <c r="D834" s="2" t="s">
        <v>981</v>
      </c>
      <c r="E834" s="2" t="s">
        <v>716</v>
      </c>
      <c r="F834" s="2" t="s">
        <v>1035</v>
      </c>
      <c r="G834" s="9">
        <v>0</v>
      </c>
      <c r="H834" s="9">
        <v>136827.59</v>
      </c>
      <c r="I834" s="9">
        <v>-2005207.7</v>
      </c>
      <c r="J834" s="4">
        <v>1</v>
      </c>
    </row>
    <row r="835" spans="1:10" hidden="1" outlineLevel="1" x14ac:dyDescent="0.25">
      <c r="A835" s="13"/>
      <c r="B835" s="5">
        <v>42758</v>
      </c>
      <c r="C835" s="6">
        <v>57</v>
      </c>
      <c r="D835" s="2" t="s">
        <v>981</v>
      </c>
      <c r="E835" s="2" t="s">
        <v>716</v>
      </c>
      <c r="F835" s="2" t="s">
        <v>1038</v>
      </c>
      <c r="G835" s="9">
        <v>0</v>
      </c>
      <c r="H835" s="9">
        <v>136827.59</v>
      </c>
      <c r="I835" s="9">
        <v>-1826138.73</v>
      </c>
      <c r="J835" s="4">
        <v>1</v>
      </c>
    </row>
    <row r="836" spans="1:10" hidden="1" outlineLevel="1" x14ac:dyDescent="0.25">
      <c r="A836" s="13"/>
      <c r="B836" s="5">
        <v>42758</v>
      </c>
      <c r="C836" s="6">
        <v>59</v>
      </c>
      <c r="D836" s="2" t="s">
        <v>981</v>
      </c>
      <c r="E836" s="2" t="s">
        <v>716</v>
      </c>
      <c r="F836" s="2" t="s">
        <v>1040</v>
      </c>
      <c r="G836" s="9">
        <v>0</v>
      </c>
      <c r="H836" s="9">
        <v>136827.59</v>
      </c>
      <c r="I836" s="9">
        <v>-2005207.7</v>
      </c>
      <c r="J836" s="4">
        <v>1</v>
      </c>
    </row>
    <row r="837" spans="1:10" hidden="1" outlineLevel="1" x14ac:dyDescent="0.25">
      <c r="A837" s="13"/>
      <c r="B837" s="5">
        <v>42766</v>
      </c>
      <c r="C837" s="6">
        <v>74</v>
      </c>
      <c r="D837" s="2" t="s">
        <v>981</v>
      </c>
      <c r="E837" s="2" t="s">
        <v>716</v>
      </c>
      <c r="F837" s="2" t="s">
        <v>1055</v>
      </c>
      <c r="G837" s="9">
        <v>0</v>
      </c>
      <c r="H837" s="9">
        <v>153896.54999999999</v>
      </c>
      <c r="I837" s="9">
        <v>-2199173.2200000002</v>
      </c>
      <c r="J837" s="4">
        <v>1</v>
      </c>
    </row>
    <row r="838" spans="1:10" hidden="1" outlineLevel="1" x14ac:dyDescent="0.25">
      <c r="A838" s="13"/>
      <c r="B838" s="5">
        <v>42766</v>
      </c>
      <c r="C838" s="6">
        <v>76</v>
      </c>
      <c r="D838" s="2" t="s">
        <v>981</v>
      </c>
      <c r="E838" s="2" t="s">
        <v>716</v>
      </c>
      <c r="F838" s="2" t="s">
        <v>1057</v>
      </c>
      <c r="G838" s="9">
        <v>0</v>
      </c>
      <c r="H838" s="9">
        <v>153896.54999999999</v>
      </c>
      <c r="I838" s="9">
        <v>-2062345.63</v>
      </c>
      <c r="J838" s="4">
        <v>1</v>
      </c>
    </row>
    <row r="839" spans="1:10" hidden="1" outlineLevel="1" x14ac:dyDescent="0.25">
      <c r="A839" s="13"/>
      <c r="B839" s="5">
        <v>42751</v>
      </c>
      <c r="C839" s="6">
        <v>36</v>
      </c>
      <c r="D839" s="2" t="s">
        <v>981</v>
      </c>
      <c r="E839" s="2" t="s">
        <v>716</v>
      </c>
      <c r="F839" s="2" t="s">
        <v>1017</v>
      </c>
      <c r="G839" s="9">
        <v>0</v>
      </c>
      <c r="H839" s="9">
        <v>161827.59</v>
      </c>
      <c r="I839" s="9">
        <v>-2199173.2200000002</v>
      </c>
      <c r="J839" s="4">
        <v>1</v>
      </c>
    </row>
    <row r="840" spans="1:10" hidden="1" outlineLevel="1" x14ac:dyDescent="0.25">
      <c r="A840" s="13"/>
      <c r="B840" s="5">
        <v>42759</v>
      </c>
      <c r="C840" s="6">
        <v>60</v>
      </c>
      <c r="D840" s="2" t="s">
        <v>981</v>
      </c>
      <c r="E840" s="2" t="s">
        <v>716</v>
      </c>
      <c r="F840" s="2" t="s">
        <v>1041</v>
      </c>
      <c r="G840" s="9">
        <v>0</v>
      </c>
      <c r="H840" s="9">
        <v>167413.79</v>
      </c>
      <c r="I840" s="9">
        <v>-2580035.29</v>
      </c>
      <c r="J840" s="4">
        <v>1</v>
      </c>
    </row>
    <row r="841" spans="1:10" hidden="1" outlineLevel="1" x14ac:dyDescent="0.25">
      <c r="A841" s="13"/>
      <c r="B841" s="5">
        <v>42760</v>
      </c>
      <c r="C841" s="6">
        <v>63</v>
      </c>
      <c r="D841" s="2" t="s">
        <v>981</v>
      </c>
      <c r="E841" s="2" t="s">
        <v>716</v>
      </c>
      <c r="F841" s="2" t="s">
        <v>1044</v>
      </c>
      <c r="G841" s="9">
        <v>0</v>
      </c>
      <c r="H841" s="9">
        <v>169068.97</v>
      </c>
      <c r="I841" s="9">
        <v>-2443207.7000000002</v>
      </c>
      <c r="J841" s="4">
        <v>1</v>
      </c>
    </row>
    <row r="842" spans="1:10" hidden="1" outlineLevel="1" x14ac:dyDescent="0.25">
      <c r="A842" s="13"/>
      <c r="B842" s="5">
        <v>42739</v>
      </c>
      <c r="C842" s="6">
        <v>12</v>
      </c>
      <c r="D842" s="2" t="s">
        <v>981</v>
      </c>
      <c r="E842" s="2" t="s">
        <v>716</v>
      </c>
      <c r="F842" s="2" t="s">
        <v>993</v>
      </c>
      <c r="G842" s="9">
        <v>0</v>
      </c>
      <c r="H842" s="9">
        <v>169724.14</v>
      </c>
      <c r="I842" s="9">
        <v>-2580035.29</v>
      </c>
      <c r="J842" s="4">
        <v>1</v>
      </c>
    </row>
    <row r="843" spans="1:10" hidden="1" outlineLevel="1" x14ac:dyDescent="0.25">
      <c r="A843" s="13"/>
      <c r="B843" s="5">
        <v>42765</v>
      </c>
      <c r="C843" s="6">
        <v>69</v>
      </c>
      <c r="D843" s="2" t="s">
        <v>981</v>
      </c>
      <c r="E843" s="2" t="s">
        <v>716</v>
      </c>
      <c r="F843" s="2" t="s">
        <v>1050</v>
      </c>
      <c r="G843" s="9">
        <v>0</v>
      </c>
      <c r="H843" s="9">
        <v>170000</v>
      </c>
      <c r="I843" s="9">
        <v>-2443207.7000000002</v>
      </c>
      <c r="J843" s="4">
        <v>1</v>
      </c>
    </row>
    <row r="844" spans="1:10" hidden="1" outlineLevel="1" x14ac:dyDescent="0.25">
      <c r="A844" s="13"/>
      <c r="B844" s="5">
        <v>42751</v>
      </c>
      <c r="C844" s="6">
        <v>37</v>
      </c>
      <c r="D844" s="2" t="s">
        <v>981</v>
      </c>
      <c r="E844" s="2" t="s">
        <v>716</v>
      </c>
      <c r="F844" s="2" t="s">
        <v>1018</v>
      </c>
      <c r="G844" s="9">
        <v>0</v>
      </c>
      <c r="H844" s="9">
        <v>174310.34</v>
      </c>
      <c r="I844" s="9">
        <v>-2580035.29</v>
      </c>
      <c r="J844" s="4">
        <v>1</v>
      </c>
    </row>
    <row r="845" spans="1:10" hidden="1" outlineLevel="1" x14ac:dyDescent="0.25">
      <c r="A845" s="13"/>
      <c r="B845" s="5">
        <v>42751</v>
      </c>
      <c r="C845" s="6">
        <v>39</v>
      </c>
      <c r="D845" s="2" t="s">
        <v>981</v>
      </c>
      <c r="E845" s="2" t="s">
        <v>716</v>
      </c>
      <c r="F845" s="2" t="s">
        <v>1020</v>
      </c>
      <c r="G845" s="9">
        <v>0</v>
      </c>
      <c r="H845" s="9">
        <v>179068.97</v>
      </c>
      <c r="I845" s="9">
        <v>-2747449.08</v>
      </c>
      <c r="J845" s="4">
        <v>1</v>
      </c>
    </row>
    <row r="846" spans="1:10" hidden="1" outlineLevel="1" x14ac:dyDescent="0.25">
      <c r="A846" s="13"/>
      <c r="B846" s="5">
        <v>42755</v>
      </c>
      <c r="C846" s="6">
        <v>51</v>
      </c>
      <c r="D846" s="2" t="s">
        <v>981</v>
      </c>
      <c r="E846" s="2" t="s">
        <v>716</v>
      </c>
      <c r="F846" s="2" t="s">
        <v>1032</v>
      </c>
      <c r="G846" s="9">
        <v>0</v>
      </c>
      <c r="H846" s="9">
        <v>179068.97</v>
      </c>
      <c r="I846" s="9">
        <v>-2819552.53</v>
      </c>
      <c r="J846" s="4">
        <v>1</v>
      </c>
    </row>
    <row r="847" spans="1:10" hidden="1" outlineLevel="1" x14ac:dyDescent="0.25">
      <c r="A847" s="13"/>
      <c r="B847" s="5">
        <v>42737</v>
      </c>
      <c r="C847" s="6">
        <v>2</v>
      </c>
      <c r="D847" s="2" t="s">
        <v>981</v>
      </c>
      <c r="E847" s="2" t="s">
        <v>716</v>
      </c>
      <c r="F847" s="2" t="s">
        <v>983</v>
      </c>
      <c r="G847" s="9">
        <v>0</v>
      </c>
      <c r="H847" s="9">
        <v>184758.62</v>
      </c>
      <c r="I847" s="9">
        <v>-2640483.56</v>
      </c>
      <c r="J847" s="4">
        <v>1</v>
      </c>
    </row>
    <row r="848" spans="1:10" hidden="1" outlineLevel="1" x14ac:dyDescent="0.25">
      <c r="A848" s="13"/>
      <c r="B848" s="5">
        <v>42738</v>
      </c>
      <c r="C848" s="6">
        <v>5</v>
      </c>
      <c r="D848" s="2" t="s">
        <v>981</v>
      </c>
      <c r="E848" s="2" t="s">
        <v>716</v>
      </c>
      <c r="F848" s="2" t="s">
        <v>986</v>
      </c>
      <c r="G848" s="9">
        <v>0</v>
      </c>
      <c r="H848" s="9">
        <v>185137.93</v>
      </c>
      <c r="I848" s="9">
        <v>-2809552.53</v>
      </c>
      <c r="J848" s="4">
        <v>1</v>
      </c>
    </row>
    <row r="849" spans="1:10" hidden="1" outlineLevel="1" x14ac:dyDescent="0.25">
      <c r="A849" s="13"/>
      <c r="B849" s="5">
        <v>42739</v>
      </c>
      <c r="C849" s="6">
        <v>9</v>
      </c>
      <c r="D849" s="2" t="s">
        <v>981</v>
      </c>
      <c r="E849" s="2" t="s">
        <v>716</v>
      </c>
      <c r="F849" s="2" t="s">
        <v>990</v>
      </c>
      <c r="G849" s="9">
        <v>0</v>
      </c>
      <c r="H849" s="9">
        <v>185862.07</v>
      </c>
      <c r="I849" s="9">
        <v>-2931104.25</v>
      </c>
      <c r="J849" s="4">
        <v>1</v>
      </c>
    </row>
    <row r="850" spans="1:10" hidden="1" outlineLevel="1" x14ac:dyDescent="0.25">
      <c r="A850" s="13"/>
      <c r="B850" s="5">
        <v>42751</v>
      </c>
      <c r="C850" s="6">
        <v>40</v>
      </c>
      <c r="D850" s="2" t="s">
        <v>981</v>
      </c>
      <c r="E850" s="2" t="s">
        <v>716</v>
      </c>
      <c r="F850" s="2" t="s">
        <v>1021</v>
      </c>
      <c r="G850" s="9">
        <v>0</v>
      </c>
      <c r="H850" s="9">
        <v>188275.86</v>
      </c>
      <c r="I850" s="9">
        <v>-2842483.56</v>
      </c>
      <c r="J850" s="4">
        <v>1</v>
      </c>
    </row>
    <row r="851" spans="1:10" hidden="1" outlineLevel="1" x14ac:dyDescent="0.25">
      <c r="A851" s="13"/>
      <c r="B851" s="5">
        <v>42753</v>
      </c>
      <c r="C851" s="6">
        <v>46</v>
      </c>
      <c r="D851" s="2" t="s">
        <v>981</v>
      </c>
      <c r="E851" s="2" t="s">
        <v>716</v>
      </c>
      <c r="F851" s="2" t="s">
        <v>1027</v>
      </c>
      <c r="G851" s="9">
        <v>0</v>
      </c>
      <c r="H851" s="9">
        <v>188275.86</v>
      </c>
      <c r="I851" s="9">
        <v>-3053690.46</v>
      </c>
      <c r="J851" s="4">
        <v>1</v>
      </c>
    </row>
    <row r="852" spans="1:10" hidden="1" outlineLevel="1" x14ac:dyDescent="0.25">
      <c r="A852" s="13"/>
      <c r="B852" s="5">
        <v>42748</v>
      </c>
      <c r="C852" s="6">
        <v>30</v>
      </c>
      <c r="D852" s="2" t="s">
        <v>981</v>
      </c>
      <c r="E852" s="2" t="s">
        <v>716</v>
      </c>
      <c r="F852" s="2" t="s">
        <v>1011</v>
      </c>
      <c r="G852" s="9">
        <v>0</v>
      </c>
      <c r="H852" s="9">
        <v>192119.27</v>
      </c>
      <c r="I852" s="9">
        <v>-3142311.15</v>
      </c>
      <c r="J852" s="4">
        <v>1</v>
      </c>
    </row>
    <row r="853" spans="1:10" hidden="1" outlineLevel="1" x14ac:dyDescent="0.25">
      <c r="A853" s="13"/>
      <c r="B853" s="5">
        <v>42748</v>
      </c>
      <c r="C853" s="6">
        <v>32</v>
      </c>
      <c r="D853" s="2" t="s">
        <v>981</v>
      </c>
      <c r="E853" s="2" t="s">
        <v>716</v>
      </c>
      <c r="F853" s="2" t="s">
        <v>1013</v>
      </c>
      <c r="G853" s="9">
        <v>0</v>
      </c>
      <c r="H853" s="9">
        <v>192119.27</v>
      </c>
      <c r="I853" s="9">
        <v>-2974897.36</v>
      </c>
      <c r="J853" s="4">
        <v>1</v>
      </c>
    </row>
    <row r="854" spans="1:10" hidden="1" outlineLevel="1" x14ac:dyDescent="0.25">
      <c r="A854" s="13"/>
      <c r="B854" s="5">
        <v>42755</v>
      </c>
      <c r="C854" s="6">
        <v>52</v>
      </c>
      <c r="D854" s="2" t="s">
        <v>981</v>
      </c>
      <c r="E854" s="2" t="s">
        <v>716</v>
      </c>
      <c r="F854" s="2" t="s">
        <v>1033</v>
      </c>
      <c r="G854" s="9">
        <v>0</v>
      </c>
      <c r="H854" s="9">
        <v>193965.52</v>
      </c>
      <c r="I854" s="9">
        <v>-3144897.36</v>
      </c>
      <c r="J854" s="4">
        <v>1</v>
      </c>
    </row>
    <row r="855" spans="1:10" hidden="1" outlineLevel="1" x14ac:dyDescent="0.25">
      <c r="A855" s="13"/>
      <c r="B855" s="5">
        <v>42763</v>
      </c>
      <c r="C855" s="6">
        <v>66</v>
      </c>
      <c r="D855" s="2" t="s">
        <v>981</v>
      </c>
      <c r="E855" s="2" t="s">
        <v>716</v>
      </c>
      <c r="F855" s="2" t="s">
        <v>1047</v>
      </c>
      <c r="G855" s="9">
        <v>0</v>
      </c>
      <c r="H855" s="9">
        <v>211206.9</v>
      </c>
      <c r="I855" s="9">
        <v>-3260414.6</v>
      </c>
      <c r="J855" s="4">
        <v>1</v>
      </c>
    </row>
    <row r="856" spans="1:10" hidden="1" outlineLevel="1" x14ac:dyDescent="0.25">
      <c r="A856" s="13"/>
      <c r="B856" s="5">
        <v>42752</v>
      </c>
      <c r="C856" s="6">
        <v>41</v>
      </c>
      <c r="D856" s="2" t="s">
        <v>981</v>
      </c>
      <c r="E856" s="2" t="s">
        <v>716</v>
      </c>
      <c r="F856" s="2" t="s">
        <v>1022</v>
      </c>
      <c r="G856" s="9">
        <v>0</v>
      </c>
      <c r="H856" s="9">
        <v>212068.97</v>
      </c>
      <c r="I856" s="9">
        <v>-3384862.88</v>
      </c>
      <c r="J856" s="4">
        <v>1</v>
      </c>
    </row>
    <row r="857" spans="1:10" hidden="1" outlineLevel="1" x14ac:dyDescent="0.25">
      <c r="A857" s="13"/>
      <c r="B857" s="5">
        <v>42752</v>
      </c>
      <c r="C857" s="6">
        <v>43</v>
      </c>
      <c r="D857" s="2" t="s">
        <v>981</v>
      </c>
      <c r="E857" s="2" t="s">
        <v>716</v>
      </c>
      <c r="F857" s="2" t="s">
        <v>1024</v>
      </c>
      <c r="G857" s="9">
        <v>0</v>
      </c>
      <c r="H857" s="9">
        <v>212068.97</v>
      </c>
      <c r="I857" s="9">
        <v>-3269345.64</v>
      </c>
      <c r="J857" s="4">
        <v>1</v>
      </c>
    </row>
    <row r="858" spans="1:10" hidden="1" outlineLevel="1" x14ac:dyDescent="0.25">
      <c r="A858" s="13"/>
      <c r="B858" s="5">
        <v>42748</v>
      </c>
      <c r="C858" s="6">
        <v>35</v>
      </c>
      <c r="D858" s="2" t="s">
        <v>981</v>
      </c>
      <c r="E858" s="2" t="s">
        <v>716</v>
      </c>
      <c r="F858" s="2" t="s">
        <v>1016</v>
      </c>
      <c r="G858" s="9">
        <v>0</v>
      </c>
      <c r="H858" s="9">
        <v>221173.22</v>
      </c>
      <c r="I858" s="9">
        <v>-3384862.88</v>
      </c>
      <c r="J858" s="4">
        <v>1</v>
      </c>
    </row>
    <row r="859" spans="1:10" hidden="1" outlineLevel="1" x14ac:dyDescent="0.25">
      <c r="A859" s="13"/>
      <c r="B859" s="5">
        <v>42755</v>
      </c>
      <c r="C859" s="6">
        <v>49</v>
      </c>
      <c r="D859" s="2" t="s">
        <v>981</v>
      </c>
      <c r="E859" s="2" t="s">
        <v>716</v>
      </c>
      <c r="F859" s="2" t="s">
        <v>1030</v>
      </c>
      <c r="G859" s="9">
        <v>0</v>
      </c>
      <c r="H859" s="9">
        <v>233551.72</v>
      </c>
      <c r="I859" s="9">
        <v>-3538759.43</v>
      </c>
      <c r="J859" s="4">
        <v>1</v>
      </c>
    </row>
    <row r="860" spans="1:10" hidden="1" outlineLevel="1" x14ac:dyDescent="0.25">
      <c r="A860" s="13"/>
      <c r="B860" s="5">
        <v>42744</v>
      </c>
      <c r="C860" s="6">
        <v>18</v>
      </c>
      <c r="D860" s="2" t="s">
        <v>981</v>
      </c>
      <c r="E860" s="2" t="s">
        <v>716</v>
      </c>
      <c r="F860" s="2" t="s">
        <v>999</v>
      </c>
      <c r="G860" s="9">
        <v>0</v>
      </c>
      <c r="H860" s="9">
        <v>234413.79</v>
      </c>
      <c r="I860" s="9">
        <v>-3384862.88</v>
      </c>
      <c r="J860" s="4">
        <v>1</v>
      </c>
    </row>
    <row r="861" spans="1:10" hidden="1" outlineLevel="1" x14ac:dyDescent="0.25">
      <c r="A861" s="13"/>
      <c r="B861" s="5">
        <v>42737</v>
      </c>
      <c r="C861" s="6">
        <v>3</v>
      </c>
      <c r="D861" s="2" t="s">
        <v>981</v>
      </c>
      <c r="E861" s="2" t="s">
        <v>716</v>
      </c>
      <c r="F861" s="2" t="s">
        <v>984</v>
      </c>
      <c r="G861" s="9">
        <v>0</v>
      </c>
      <c r="H861" s="9">
        <v>235275.86</v>
      </c>
      <c r="I861" s="9">
        <v>-3538759.43</v>
      </c>
      <c r="J861" s="4">
        <v>1</v>
      </c>
    </row>
    <row r="862" spans="1:10" hidden="1" outlineLevel="1" x14ac:dyDescent="0.25">
      <c r="A862" s="13"/>
      <c r="B862" s="5">
        <v>42756</v>
      </c>
      <c r="C862" s="6">
        <v>55</v>
      </c>
      <c r="D862" s="2" t="s">
        <v>981</v>
      </c>
      <c r="E862" s="2" t="s">
        <v>716</v>
      </c>
      <c r="F862" s="2" t="s">
        <v>1036</v>
      </c>
      <c r="G862" s="9">
        <v>0</v>
      </c>
      <c r="H862" s="9">
        <v>380862.07</v>
      </c>
      <c r="I862" s="9">
        <v>-3675035.29</v>
      </c>
      <c r="J862" s="4">
        <v>1</v>
      </c>
    </row>
    <row r="863" spans="1:10" collapsed="1" x14ac:dyDescent="0.25">
      <c r="H863" s="31">
        <f>SUM(H786:H862)</f>
        <v>3675035.2900000019</v>
      </c>
      <c r="I863" s="29"/>
      <c r="J863" s="30">
        <f>SUM(J786:J862)</f>
        <v>23</v>
      </c>
    </row>
  </sheetData>
  <sortState ref="B788:H864">
    <sortCondition ref="H788:H864"/>
  </sortState>
  <mergeCells count="3">
    <mergeCell ref="M4:R5"/>
    <mergeCell ref="B402:F402"/>
    <mergeCell ref="B509:F50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2"/>
  <sheetViews>
    <sheetView zoomScale="85" zoomScaleNormal="85" workbookViewId="0">
      <pane ySplit="2" topLeftCell="A340" activePane="bottomLeft" state="frozen"/>
      <selection pane="bottomLeft" sqref="A1:A2"/>
    </sheetView>
  </sheetViews>
  <sheetFormatPr baseColWidth="10" defaultRowHeight="18.75" outlineLevelRow="1" x14ac:dyDescent="0.4"/>
  <cols>
    <col min="1" max="1" width="2.7109375" style="81" customWidth="1"/>
    <col min="2" max="2" width="11.42578125" style="3"/>
    <col min="3" max="3" width="4" style="3" bestFit="1" customWidth="1"/>
    <col min="4" max="4" width="3.85546875" style="3" bestFit="1" customWidth="1"/>
    <col min="5" max="5" width="23.7109375" style="3" bestFit="1" customWidth="1"/>
    <col min="6" max="6" width="11.42578125" style="3"/>
    <col min="7" max="7" width="11.5703125" style="10" bestFit="1" customWidth="1"/>
    <col min="8" max="8" width="17.140625" style="10" bestFit="1" customWidth="1"/>
    <col min="9" max="9" width="11.42578125" style="83"/>
    <col min="10" max="16384" width="11.42578125" style="3"/>
  </cols>
  <sheetData>
    <row r="1" spans="1:9" ht="16.5" x14ac:dyDescent="0.25">
      <c r="A1" s="17" t="s">
        <v>1059</v>
      </c>
    </row>
    <row r="2" spans="1:9" ht="15" x14ac:dyDescent="0.25">
      <c r="A2" s="14" t="s">
        <v>1840</v>
      </c>
    </row>
    <row r="4" spans="1:9" ht="15" x14ac:dyDescent="0.25">
      <c r="A4" s="78" t="s">
        <v>3</v>
      </c>
      <c r="B4" s="72"/>
      <c r="C4" s="72"/>
      <c r="D4" s="72"/>
      <c r="E4" s="72"/>
      <c r="F4" s="72"/>
      <c r="G4" s="76"/>
      <c r="H4" s="76"/>
      <c r="I4" s="82"/>
    </row>
    <row r="5" spans="1:9" ht="15" x14ac:dyDescent="0.25">
      <c r="A5" s="79" t="s">
        <v>2</v>
      </c>
      <c r="B5" s="72" t="s">
        <v>4</v>
      </c>
      <c r="C5" s="72"/>
      <c r="D5" s="72"/>
      <c r="E5" s="72"/>
      <c r="F5" s="72"/>
      <c r="G5" s="76"/>
      <c r="H5" s="76"/>
      <c r="I5" s="82"/>
    </row>
    <row r="6" spans="1:9" ht="15" hidden="1" outlineLevel="1" x14ac:dyDescent="0.25">
      <c r="A6" s="80"/>
      <c r="B6" s="73"/>
      <c r="C6" s="74"/>
      <c r="D6" s="73"/>
      <c r="E6" s="73" t="s">
        <v>1110</v>
      </c>
      <c r="F6" s="73"/>
      <c r="G6" s="77">
        <v>0</v>
      </c>
      <c r="H6" s="77">
        <v>0</v>
      </c>
      <c r="I6" s="82"/>
    </row>
    <row r="7" spans="1:9" ht="15" hidden="1" outlineLevel="1" x14ac:dyDescent="0.25">
      <c r="A7" s="80"/>
      <c r="B7" s="75">
        <v>42774</v>
      </c>
      <c r="C7" s="74">
        <v>39</v>
      </c>
      <c r="D7" s="73" t="s">
        <v>5</v>
      </c>
      <c r="E7" s="73" t="s">
        <v>1111</v>
      </c>
      <c r="F7" s="73" t="s">
        <v>1112</v>
      </c>
      <c r="G7" s="77">
        <v>0</v>
      </c>
      <c r="H7" s="77">
        <v>290233.65999999997</v>
      </c>
      <c r="I7" s="82">
        <v>1</v>
      </c>
    </row>
    <row r="8" spans="1:9" ht="15" hidden="1" outlineLevel="1" x14ac:dyDescent="0.25">
      <c r="A8" s="80"/>
      <c r="B8" s="75">
        <v>42774</v>
      </c>
      <c r="C8" s="74">
        <v>46</v>
      </c>
      <c r="D8" s="73" t="s">
        <v>5</v>
      </c>
      <c r="E8" s="73" t="s">
        <v>1113</v>
      </c>
      <c r="F8" s="73" t="s">
        <v>1114</v>
      </c>
      <c r="G8" s="77">
        <v>0</v>
      </c>
      <c r="H8" s="77">
        <v>290318.40000000002</v>
      </c>
      <c r="I8" s="82">
        <v>1</v>
      </c>
    </row>
    <row r="9" spans="1:9" ht="15" hidden="1" outlineLevel="1" x14ac:dyDescent="0.25">
      <c r="A9" s="80"/>
      <c r="B9" s="75">
        <v>42775</v>
      </c>
      <c r="C9" s="74">
        <v>50</v>
      </c>
      <c r="D9" s="73" t="s">
        <v>5</v>
      </c>
      <c r="E9" s="73" t="s">
        <v>1111</v>
      </c>
      <c r="F9" s="73" t="s">
        <v>1115</v>
      </c>
      <c r="G9" s="77">
        <v>0</v>
      </c>
      <c r="H9" s="77">
        <v>-290233.65999999997</v>
      </c>
      <c r="I9" s="82">
        <v>-1</v>
      </c>
    </row>
    <row r="10" spans="1:9" ht="15" hidden="1" outlineLevel="1" x14ac:dyDescent="0.25">
      <c r="A10" s="80"/>
      <c r="B10" s="75">
        <v>42781</v>
      </c>
      <c r="C10" s="74">
        <v>124</v>
      </c>
      <c r="D10" s="73" t="s">
        <v>5</v>
      </c>
      <c r="E10" s="73" t="s">
        <v>1116</v>
      </c>
      <c r="F10" s="73" t="s">
        <v>1117</v>
      </c>
      <c r="G10" s="77">
        <v>0</v>
      </c>
      <c r="H10" s="77">
        <v>290318.40000000002</v>
      </c>
      <c r="I10" s="82">
        <v>1</v>
      </c>
    </row>
    <row r="11" spans="1:9" ht="15" hidden="1" outlineLevel="1" x14ac:dyDescent="0.25">
      <c r="A11" s="80"/>
      <c r="B11" s="75">
        <v>42783</v>
      </c>
      <c r="C11" s="74">
        <v>149</v>
      </c>
      <c r="D11" s="73" t="s">
        <v>5</v>
      </c>
      <c r="E11" s="73" t="s">
        <v>1118</v>
      </c>
      <c r="F11" s="73" t="s">
        <v>1119</v>
      </c>
      <c r="G11" s="77">
        <v>0</v>
      </c>
      <c r="H11" s="77">
        <v>326431.49</v>
      </c>
      <c r="I11" s="82">
        <v>1</v>
      </c>
    </row>
    <row r="12" spans="1:9" ht="15" hidden="1" outlineLevel="1" x14ac:dyDescent="0.25">
      <c r="A12" s="80"/>
      <c r="B12" s="75">
        <v>42784</v>
      </c>
      <c r="C12" s="74">
        <v>162</v>
      </c>
      <c r="D12" s="73" t="s">
        <v>5</v>
      </c>
      <c r="E12" s="73" t="s">
        <v>1120</v>
      </c>
      <c r="F12" s="73" t="s">
        <v>1121</v>
      </c>
      <c r="G12" s="77">
        <v>0</v>
      </c>
      <c r="H12" s="77">
        <v>294971.78000000003</v>
      </c>
      <c r="I12" s="82">
        <v>1</v>
      </c>
    </row>
    <row r="13" spans="1:9" ht="15" hidden="1" outlineLevel="1" x14ac:dyDescent="0.25">
      <c r="A13" s="80"/>
      <c r="B13" s="75">
        <v>42784</v>
      </c>
      <c r="C13" s="74">
        <v>168</v>
      </c>
      <c r="D13" s="73" t="s">
        <v>5</v>
      </c>
      <c r="E13" s="73" t="s">
        <v>1120</v>
      </c>
      <c r="F13" s="73" t="s">
        <v>1122</v>
      </c>
      <c r="G13" s="77">
        <v>0</v>
      </c>
      <c r="H13" s="77">
        <v>-294971.78000000003</v>
      </c>
      <c r="I13" s="82">
        <v>-1</v>
      </c>
    </row>
    <row r="14" spans="1:9" ht="15" hidden="1" outlineLevel="1" x14ac:dyDescent="0.25">
      <c r="A14" s="80"/>
      <c r="B14" s="75">
        <v>42784</v>
      </c>
      <c r="C14" s="74">
        <v>169</v>
      </c>
      <c r="D14" s="73" t="s">
        <v>5</v>
      </c>
      <c r="E14" s="73" t="s">
        <v>1120</v>
      </c>
      <c r="F14" s="73" t="s">
        <v>1123</v>
      </c>
      <c r="G14" s="77">
        <v>0</v>
      </c>
      <c r="H14" s="77">
        <v>294971.78000000003</v>
      </c>
      <c r="I14" s="82">
        <v>1</v>
      </c>
    </row>
    <row r="15" spans="1:9" ht="15" hidden="1" outlineLevel="1" x14ac:dyDescent="0.25">
      <c r="A15" s="80"/>
      <c r="B15" s="75">
        <v>42786</v>
      </c>
      <c r="C15" s="74">
        <v>170</v>
      </c>
      <c r="D15" s="73" t="s">
        <v>5</v>
      </c>
      <c r="E15" s="73" t="s">
        <v>1120</v>
      </c>
      <c r="F15" s="73" t="s">
        <v>1124</v>
      </c>
      <c r="G15" s="77">
        <v>0</v>
      </c>
      <c r="H15" s="77">
        <v>-294971.78000000003</v>
      </c>
      <c r="I15" s="82">
        <v>-1</v>
      </c>
    </row>
    <row r="16" spans="1:9" ht="15" hidden="1" outlineLevel="1" x14ac:dyDescent="0.25">
      <c r="A16" s="80"/>
      <c r="B16" s="75">
        <v>42786</v>
      </c>
      <c r="C16" s="74">
        <v>171</v>
      </c>
      <c r="D16" s="73" t="s">
        <v>5</v>
      </c>
      <c r="E16" s="73" t="s">
        <v>1120</v>
      </c>
      <c r="F16" s="73" t="s">
        <v>1125</v>
      </c>
      <c r="G16" s="77">
        <v>0</v>
      </c>
      <c r="H16" s="77">
        <v>295005.15999999997</v>
      </c>
      <c r="I16" s="82">
        <v>1</v>
      </c>
    </row>
    <row r="17" spans="1:9" ht="15" hidden="1" outlineLevel="1" x14ac:dyDescent="0.25">
      <c r="A17" s="80"/>
      <c r="B17" s="75">
        <v>42788</v>
      </c>
      <c r="C17" s="74">
        <v>206</v>
      </c>
      <c r="D17" s="73" t="s">
        <v>5</v>
      </c>
      <c r="E17" s="73" t="s">
        <v>1126</v>
      </c>
      <c r="F17" s="73" t="s">
        <v>1127</v>
      </c>
      <c r="G17" s="77">
        <v>0</v>
      </c>
      <c r="H17" s="77">
        <v>326431.49</v>
      </c>
      <c r="I17" s="82">
        <v>1</v>
      </c>
    </row>
    <row r="18" spans="1:9" ht="15" hidden="1" outlineLevel="1" x14ac:dyDescent="0.25">
      <c r="A18" s="80"/>
      <c r="B18" s="75">
        <v>42793</v>
      </c>
      <c r="C18" s="74">
        <v>268</v>
      </c>
      <c r="D18" s="73" t="s">
        <v>5</v>
      </c>
      <c r="E18" s="73" t="s">
        <v>1118</v>
      </c>
      <c r="F18" s="73" t="s">
        <v>1128</v>
      </c>
      <c r="G18" s="77">
        <v>0</v>
      </c>
      <c r="H18" s="77">
        <v>-326431.49</v>
      </c>
      <c r="I18" s="82">
        <v>-1</v>
      </c>
    </row>
    <row r="19" spans="1:9" ht="15" hidden="1" outlineLevel="1" x14ac:dyDescent="0.25">
      <c r="A19" s="80"/>
      <c r="B19" s="75">
        <v>42793</v>
      </c>
      <c r="C19" s="74">
        <v>269</v>
      </c>
      <c r="D19" s="73" t="s">
        <v>5</v>
      </c>
      <c r="E19" s="73" t="s">
        <v>1118</v>
      </c>
      <c r="F19" s="73" t="s">
        <v>1129</v>
      </c>
      <c r="G19" s="77">
        <v>0</v>
      </c>
      <c r="H19" s="77">
        <v>326431.49</v>
      </c>
      <c r="I19" s="82">
        <v>1</v>
      </c>
    </row>
    <row r="20" spans="1:9" ht="15" collapsed="1" x14ac:dyDescent="0.25">
      <c r="A20" s="80"/>
      <c r="B20" s="75"/>
      <c r="C20" s="74"/>
      <c r="D20" s="73"/>
      <c r="E20" s="73"/>
      <c r="F20" s="73"/>
      <c r="G20" s="77"/>
      <c r="H20" s="77">
        <f>SUM(H6:H19)</f>
        <v>1528504.94</v>
      </c>
      <c r="I20" s="82">
        <f>SUM(I7:I19)</f>
        <v>5</v>
      </c>
    </row>
    <row r="21" spans="1:9" ht="15" x14ac:dyDescent="0.25">
      <c r="A21" s="80"/>
      <c r="B21" s="75"/>
      <c r="C21" s="74"/>
      <c r="D21" s="73"/>
      <c r="E21" s="73"/>
      <c r="F21" s="73"/>
      <c r="G21" s="77"/>
      <c r="H21" s="77"/>
      <c r="I21" s="82"/>
    </row>
    <row r="22" spans="1:9" ht="15" x14ac:dyDescent="0.25">
      <c r="A22" s="78" t="s">
        <v>20</v>
      </c>
      <c r="B22" s="72"/>
      <c r="C22" s="72"/>
      <c r="D22" s="72"/>
      <c r="E22" s="72"/>
      <c r="F22" s="72"/>
      <c r="G22" s="76"/>
      <c r="H22" s="76"/>
      <c r="I22" s="82"/>
    </row>
    <row r="23" spans="1:9" ht="15" x14ac:dyDescent="0.25">
      <c r="A23" s="79" t="s">
        <v>2</v>
      </c>
      <c r="B23" s="72" t="s">
        <v>21</v>
      </c>
      <c r="C23" s="72"/>
      <c r="D23" s="72"/>
      <c r="E23" s="72"/>
      <c r="F23" s="72"/>
      <c r="G23" s="76"/>
      <c r="H23" s="76"/>
      <c r="I23" s="82"/>
    </row>
    <row r="24" spans="1:9" ht="15" hidden="1" outlineLevel="1" x14ac:dyDescent="0.25">
      <c r="A24" s="80"/>
      <c r="B24" s="73"/>
      <c r="C24" s="74"/>
      <c r="D24" s="73"/>
      <c r="E24" s="73" t="s">
        <v>1110</v>
      </c>
      <c r="F24" s="73"/>
      <c r="G24" s="77">
        <v>0</v>
      </c>
      <c r="H24" s="77">
        <v>0</v>
      </c>
      <c r="I24" s="82"/>
    </row>
    <row r="25" spans="1:9" ht="15" hidden="1" outlineLevel="1" x14ac:dyDescent="0.25">
      <c r="A25" s="80"/>
      <c r="B25" s="75">
        <v>42767</v>
      </c>
      <c r="C25" s="74">
        <v>1</v>
      </c>
      <c r="D25" s="73" t="s">
        <v>5</v>
      </c>
      <c r="E25" s="73" t="s">
        <v>1130</v>
      </c>
      <c r="F25" s="73" t="s">
        <v>1131</v>
      </c>
      <c r="G25" s="77">
        <v>0</v>
      </c>
      <c r="H25" s="77">
        <v>181637.93</v>
      </c>
      <c r="I25" s="82">
        <v>1</v>
      </c>
    </row>
    <row r="26" spans="1:9" ht="15" hidden="1" outlineLevel="1" x14ac:dyDescent="0.25">
      <c r="A26" s="80"/>
      <c r="B26" s="75">
        <v>42767</v>
      </c>
      <c r="C26" s="74">
        <v>2</v>
      </c>
      <c r="D26" s="73" t="s">
        <v>5</v>
      </c>
      <c r="E26" s="73" t="s">
        <v>1130</v>
      </c>
      <c r="F26" s="73" t="s">
        <v>1132</v>
      </c>
      <c r="G26" s="77">
        <v>0</v>
      </c>
      <c r="H26" s="77">
        <v>-181637.93</v>
      </c>
      <c r="I26" s="82">
        <v>-1</v>
      </c>
    </row>
    <row r="27" spans="1:9" ht="15" hidden="1" outlineLevel="1" x14ac:dyDescent="0.25">
      <c r="A27" s="80"/>
      <c r="B27" s="75">
        <v>42767</v>
      </c>
      <c r="C27" s="74">
        <v>3</v>
      </c>
      <c r="D27" s="73" t="s">
        <v>5</v>
      </c>
      <c r="E27" s="73" t="s">
        <v>1130</v>
      </c>
      <c r="F27" s="73" t="s">
        <v>1133</v>
      </c>
      <c r="G27" s="77">
        <v>0</v>
      </c>
      <c r="H27" s="77">
        <v>181637.93</v>
      </c>
      <c r="I27" s="82">
        <v>1</v>
      </c>
    </row>
    <row r="28" spans="1:9" ht="15" hidden="1" outlineLevel="1" x14ac:dyDescent="0.25">
      <c r="A28" s="80"/>
      <c r="B28" s="75">
        <v>42774</v>
      </c>
      <c r="C28" s="74">
        <v>45</v>
      </c>
      <c r="D28" s="73" t="s">
        <v>5</v>
      </c>
      <c r="E28" s="73" t="s">
        <v>1134</v>
      </c>
      <c r="F28" s="73" t="s">
        <v>1135</v>
      </c>
      <c r="G28" s="77">
        <v>0</v>
      </c>
      <c r="H28" s="77">
        <v>181637.93</v>
      </c>
      <c r="I28" s="82">
        <v>1</v>
      </c>
    </row>
    <row r="29" spans="1:9" ht="15" hidden="1" outlineLevel="1" x14ac:dyDescent="0.25">
      <c r="A29" s="80"/>
      <c r="B29" s="75">
        <v>42776</v>
      </c>
      <c r="C29" s="74">
        <v>63</v>
      </c>
      <c r="D29" s="73" t="s">
        <v>5</v>
      </c>
      <c r="E29" s="73" t="s">
        <v>1136</v>
      </c>
      <c r="F29" s="73" t="s">
        <v>1137</v>
      </c>
      <c r="G29" s="77">
        <v>0</v>
      </c>
      <c r="H29" s="77">
        <v>181637.93</v>
      </c>
      <c r="I29" s="82">
        <v>1</v>
      </c>
    </row>
    <row r="30" spans="1:9" ht="15" hidden="1" outlineLevel="1" x14ac:dyDescent="0.25">
      <c r="A30" s="80"/>
      <c r="B30" s="75">
        <v>42776</v>
      </c>
      <c r="C30" s="74">
        <v>69</v>
      </c>
      <c r="D30" s="73" t="s">
        <v>5</v>
      </c>
      <c r="E30" s="73" t="s">
        <v>1136</v>
      </c>
      <c r="F30" s="73" t="s">
        <v>1138</v>
      </c>
      <c r="G30" s="77">
        <v>0</v>
      </c>
      <c r="H30" s="77">
        <v>-181637.93</v>
      </c>
      <c r="I30" s="82">
        <v>-1</v>
      </c>
    </row>
    <row r="31" spans="1:9" ht="15" hidden="1" outlineLevel="1" x14ac:dyDescent="0.25">
      <c r="A31" s="80"/>
      <c r="B31" s="75">
        <v>42776</v>
      </c>
      <c r="C31" s="74">
        <v>70</v>
      </c>
      <c r="D31" s="73" t="s">
        <v>5</v>
      </c>
      <c r="E31" s="73" t="s">
        <v>1136</v>
      </c>
      <c r="F31" s="73" t="s">
        <v>1139</v>
      </c>
      <c r="G31" s="77">
        <v>0</v>
      </c>
      <c r="H31" s="77">
        <v>181637.93</v>
      </c>
      <c r="I31" s="82">
        <v>1</v>
      </c>
    </row>
    <row r="32" spans="1:9" ht="15" hidden="1" outlineLevel="1" x14ac:dyDescent="0.25">
      <c r="A32" s="80"/>
      <c r="B32" s="75">
        <v>42786</v>
      </c>
      <c r="C32" s="74">
        <v>175</v>
      </c>
      <c r="D32" s="73" t="s">
        <v>5</v>
      </c>
      <c r="E32" s="73" t="s">
        <v>1140</v>
      </c>
      <c r="F32" s="73" t="s">
        <v>1141</v>
      </c>
      <c r="G32" s="77">
        <v>0</v>
      </c>
      <c r="H32" s="77">
        <v>201465.52</v>
      </c>
      <c r="I32" s="82">
        <v>1</v>
      </c>
    </row>
    <row r="33" spans="1:9" ht="15" hidden="1" outlineLevel="1" x14ac:dyDescent="0.25">
      <c r="A33" s="80"/>
      <c r="B33" s="75">
        <v>42787</v>
      </c>
      <c r="C33" s="74">
        <v>198</v>
      </c>
      <c r="D33" s="73" t="s">
        <v>5</v>
      </c>
      <c r="E33" s="73" t="s">
        <v>1136</v>
      </c>
      <c r="F33" s="73" t="s">
        <v>1142</v>
      </c>
      <c r="G33" s="77">
        <v>0</v>
      </c>
      <c r="H33" s="77">
        <v>-181637.93</v>
      </c>
      <c r="I33" s="82">
        <v>-1</v>
      </c>
    </row>
    <row r="34" spans="1:9" ht="15" hidden="1" outlineLevel="1" x14ac:dyDescent="0.25">
      <c r="A34" s="80"/>
      <c r="B34" s="75">
        <v>42789</v>
      </c>
      <c r="C34" s="74">
        <v>215</v>
      </c>
      <c r="D34" s="73" t="s">
        <v>5</v>
      </c>
      <c r="E34" s="73" t="s">
        <v>1143</v>
      </c>
      <c r="F34" s="73" t="s">
        <v>1144</v>
      </c>
      <c r="G34" s="77">
        <v>0</v>
      </c>
      <c r="H34" s="77">
        <v>181637.93</v>
      </c>
      <c r="I34" s="82">
        <v>1</v>
      </c>
    </row>
    <row r="35" spans="1:9" ht="15" hidden="1" outlineLevel="1" x14ac:dyDescent="0.25">
      <c r="A35" s="80"/>
      <c r="B35" s="75">
        <v>42791</v>
      </c>
      <c r="C35" s="74">
        <v>265</v>
      </c>
      <c r="D35" s="73" t="s">
        <v>5</v>
      </c>
      <c r="E35" s="73" t="s">
        <v>1136</v>
      </c>
      <c r="F35" s="73" t="s">
        <v>1145</v>
      </c>
      <c r="G35" s="77">
        <v>0</v>
      </c>
      <c r="H35" s="77">
        <v>181637.93</v>
      </c>
      <c r="I35" s="82">
        <v>1</v>
      </c>
    </row>
    <row r="36" spans="1:9" ht="15" hidden="1" outlineLevel="1" x14ac:dyDescent="0.25">
      <c r="A36" s="80"/>
      <c r="B36" s="75">
        <v>42793</v>
      </c>
      <c r="C36" s="74">
        <v>278</v>
      </c>
      <c r="D36" s="73" t="s">
        <v>5</v>
      </c>
      <c r="E36" s="73" t="s">
        <v>1136</v>
      </c>
      <c r="F36" s="73" t="s">
        <v>1146</v>
      </c>
      <c r="G36" s="77">
        <v>0</v>
      </c>
      <c r="H36" s="77">
        <v>-181637.93</v>
      </c>
      <c r="I36" s="82">
        <v>-1</v>
      </c>
    </row>
    <row r="37" spans="1:9" ht="15" hidden="1" outlineLevel="1" x14ac:dyDescent="0.25">
      <c r="A37" s="80"/>
      <c r="B37" s="75">
        <v>42793</v>
      </c>
      <c r="C37" s="74">
        <v>279</v>
      </c>
      <c r="D37" s="73" t="s">
        <v>5</v>
      </c>
      <c r="E37" s="73" t="s">
        <v>1147</v>
      </c>
      <c r="F37" s="73" t="s">
        <v>1148</v>
      </c>
      <c r="G37" s="77">
        <v>0</v>
      </c>
      <c r="H37" s="77">
        <v>201465.52</v>
      </c>
      <c r="I37" s="82">
        <v>1</v>
      </c>
    </row>
    <row r="38" spans="1:9" ht="15" hidden="1" outlineLevel="1" x14ac:dyDescent="0.25">
      <c r="A38" s="80"/>
      <c r="B38" s="75">
        <v>42794</v>
      </c>
      <c r="C38" s="74">
        <v>293</v>
      </c>
      <c r="D38" s="73" t="s">
        <v>5</v>
      </c>
      <c r="E38" s="73" t="s">
        <v>1149</v>
      </c>
      <c r="F38" s="73" t="s">
        <v>1150</v>
      </c>
      <c r="G38" s="77">
        <v>0</v>
      </c>
      <c r="H38" s="77">
        <v>168706.9</v>
      </c>
      <c r="I38" s="82">
        <v>1</v>
      </c>
    </row>
    <row r="39" spans="1:9" ht="15" hidden="1" outlineLevel="1" x14ac:dyDescent="0.25">
      <c r="A39" s="80"/>
      <c r="B39" s="75">
        <v>42794</v>
      </c>
      <c r="C39" s="74">
        <v>295</v>
      </c>
      <c r="D39" s="73" t="s">
        <v>5</v>
      </c>
      <c r="E39" s="73" t="s">
        <v>24</v>
      </c>
      <c r="F39" s="73" t="s">
        <v>1151</v>
      </c>
      <c r="G39" s="77">
        <v>0</v>
      </c>
      <c r="H39" s="77">
        <v>-173275.86</v>
      </c>
      <c r="I39" s="82">
        <v>-1</v>
      </c>
    </row>
    <row r="40" spans="1:9" ht="15" hidden="1" outlineLevel="1" x14ac:dyDescent="0.25">
      <c r="A40" s="80"/>
      <c r="B40" s="75">
        <v>42794</v>
      </c>
      <c r="C40" s="74">
        <v>328</v>
      </c>
      <c r="D40" s="73" t="s">
        <v>5</v>
      </c>
      <c r="E40" s="73" t="s">
        <v>1152</v>
      </c>
      <c r="F40" s="73" t="s">
        <v>1153</v>
      </c>
      <c r="G40" s="77">
        <v>0</v>
      </c>
      <c r="H40" s="77">
        <v>168706.9</v>
      </c>
      <c r="I40" s="82">
        <v>1</v>
      </c>
    </row>
    <row r="41" spans="1:9" ht="15" collapsed="1" x14ac:dyDescent="0.25">
      <c r="A41" s="80"/>
      <c r="B41" s="75"/>
      <c r="C41" s="74"/>
      <c r="D41" s="73"/>
      <c r="E41" s="73"/>
      <c r="F41" s="73"/>
      <c r="G41" s="77"/>
      <c r="H41" s="77">
        <f>SUM(H24:H40)</f>
        <v>1111982.77</v>
      </c>
      <c r="I41" s="82">
        <f>SUM(I25:I40)</f>
        <v>6</v>
      </c>
    </row>
    <row r="42" spans="1:9" ht="15" x14ac:dyDescent="0.25">
      <c r="A42" s="80"/>
      <c r="B42" s="75"/>
      <c r="C42" s="74"/>
      <c r="D42" s="73"/>
      <c r="E42" s="73"/>
      <c r="F42" s="73"/>
      <c r="G42" s="77"/>
      <c r="H42" s="77"/>
      <c r="I42" s="82"/>
    </row>
    <row r="43" spans="1:9" ht="15" x14ac:dyDescent="0.25">
      <c r="A43" s="78" t="s">
        <v>34</v>
      </c>
      <c r="B43" s="72"/>
      <c r="C43" s="72"/>
      <c r="D43" s="72"/>
      <c r="E43" s="72"/>
      <c r="F43" s="72"/>
      <c r="G43" s="76"/>
      <c r="H43" s="76"/>
      <c r="I43" s="82"/>
    </row>
    <row r="44" spans="1:9" ht="15" x14ac:dyDescent="0.25">
      <c r="A44" s="79" t="s">
        <v>2</v>
      </c>
      <c r="B44" s="72" t="s">
        <v>35</v>
      </c>
      <c r="C44" s="72"/>
      <c r="D44" s="72"/>
      <c r="E44" s="72"/>
      <c r="F44" s="72"/>
      <c r="G44" s="76"/>
      <c r="H44" s="76"/>
      <c r="I44" s="82"/>
    </row>
    <row r="45" spans="1:9" ht="15" hidden="1" outlineLevel="1" x14ac:dyDescent="0.25">
      <c r="A45" s="80"/>
      <c r="B45" s="73"/>
      <c r="C45" s="74"/>
      <c r="D45" s="73"/>
      <c r="E45" s="73" t="s">
        <v>1110</v>
      </c>
      <c r="F45" s="73"/>
      <c r="G45" s="77">
        <v>0</v>
      </c>
      <c r="H45" s="77">
        <v>0</v>
      </c>
      <c r="I45" s="82"/>
    </row>
    <row r="46" spans="1:9" ht="15" hidden="1" outlineLevel="1" x14ac:dyDescent="0.25">
      <c r="A46" s="80"/>
      <c r="B46" s="75">
        <v>42789</v>
      </c>
      <c r="C46" s="74">
        <v>222</v>
      </c>
      <c r="D46" s="73" t="s">
        <v>5</v>
      </c>
      <c r="E46" s="73" t="s">
        <v>1154</v>
      </c>
      <c r="F46" s="73" t="s">
        <v>1155</v>
      </c>
      <c r="G46" s="77">
        <v>0</v>
      </c>
      <c r="H46" s="77">
        <v>472331.69</v>
      </c>
      <c r="I46" s="82">
        <v>1</v>
      </c>
    </row>
    <row r="47" spans="1:9" ht="15" hidden="1" outlineLevel="1" x14ac:dyDescent="0.25">
      <c r="A47" s="80"/>
      <c r="B47" s="75">
        <v>42791</v>
      </c>
      <c r="C47" s="74">
        <v>252</v>
      </c>
      <c r="D47" s="73" t="s">
        <v>5</v>
      </c>
      <c r="E47" s="73" t="s">
        <v>1154</v>
      </c>
      <c r="F47" s="73" t="s">
        <v>1156</v>
      </c>
      <c r="G47" s="77">
        <v>0</v>
      </c>
      <c r="H47" s="77">
        <v>-472331.69</v>
      </c>
      <c r="I47" s="82">
        <v>-1</v>
      </c>
    </row>
    <row r="48" spans="1:9" ht="15" hidden="1" outlineLevel="1" x14ac:dyDescent="0.25">
      <c r="A48" s="80"/>
      <c r="B48" s="75">
        <v>42791</v>
      </c>
      <c r="C48" s="74">
        <v>253</v>
      </c>
      <c r="D48" s="73" t="s">
        <v>5</v>
      </c>
      <c r="E48" s="73" t="s">
        <v>1154</v>
      </c>
      <c r="F48" s="73" t="s">
        <v>1157</v>
      </c>
      <c r="G48" s="77">
        <v>0</v>
      </c>
      <c r="H48" s="77">
        <v>472331.69</v>
      </c>
      <c r="I48" s="82">
        <v>1</v>
      </c>
    </row>
    <row r="49" spans="1:9" ht="15" hidden="1" outlineLevel="1" x14ac:dyDescent="0.25">
      <c r="A49" s="80"/>
      <c r="B49" s="75">
        <v>42791</v>
      </c>
      <c r="C49" s="74">
        <v>258</v>
      </c>
      <c r="D49" s="73" t="s">
        <v>5</v>
      </c>
      <c r="E49" s="73" t="s">
        <v>1154</v>
      </c>
      <c r="F49" s="73" t="s">
        <v>1158</v>
      </c>
      <c r="G49" s="77">
        <v>0</v>
      </c>
      <c r="H49" s="77">
        <v>-472331.69</v>
      </c>
      <c r="I49" s="82">
        <v>-1</v>
      </c>
    </row>
    <row r="50" spans="1:9" ht="15" hidden="1" outlineLevel="1" x14ac:dyDescent="0.25">
      <c r="A50" s="80"/>
      <c r="B50" s="75">
        <v>42791</v>
      </c>
      <c r="C50" s="74">
        <v>259</v>
      </c>
      <c r="D50" s="73" t="s">
        <v>5</v>
      </c>
      <c r="E50" s="73" t="s">
        <v>1154</v>
      </c>
      <c r="F50" s="73" t="s">
        <v>1159</v>
      </c>
      <c r="G50" s="77">
        <v>0</v>
      </c>
      <c r="H50" s="77">
        <v>465168.67</v>
      </c>
      <c r="I50" s="82">
        <v>1</v>
      </c>
    </row>
    <row r="51" spans="1:9" ht="15" hidden="1" outlineLevel="1" x14ac:dyDescent="0.25">
      <c r="A51" s="80"/>
      <c r="B51" s="75">
        <v>42794</v>
      </c>
      <c r="C51" s="74">
        <v>304</v>
      </c>
      <c r="D51" s="73" t="s">
        <v>5</v>
      </c>
      <c r="E51" s="73" t="s">
        <v>1160</v>
      </c>
      <c r="F51" s="73" t="s">
        <v>1161</v>
      </c>
      <c r="G51" s="77">
        <v>0</v>
      </c>
      <c r="H51" s="77">
        <v>465168.66</v>
      </c>
      <c r="I51" s="82">
        <v>1</v>
      </c>
    </row>
    <row r="52" spans="1:9" ht="15" collapsed="1" x14ac:dyDescent="0.25">
      <c r="A52" s="80"/>
      <c r="B52" s="75"/>
      <c r="C52" s="74"/>
      <c r="D52" s="73"/>
      <c r="E52" s="73"/>
      <c r="F52" s="73"/>
      <c r="G52" s="77"/>
      <c r="H52" s="77">
        <f>SUM(H45:H51)</f>
        <v>930337.33</v>
      </c>
      <c r="I52" s="82">
        <f>SUM(I46:I51)</f>
        <v>2</v>
      </c>
    </row>
    <row r="53" spans="1:9" ht="15" x14ac:dyDescent="0.25">
      <c r="A53" s="80"/>
      <c r="B53" s="75"/>
      <c r="C53" s="74"/>
      <c r="D53" s="73"/>
      <c r="E53" s="73"/>
      <c r="F53" s="73"/>
      <c r="G53" s="77"/>
      <c r="H53" s="77"/>
      <c r="I53" s="82"/>
    </row>
    <row r="54" spans="1:9" ht="15" x14ac:dyDescent="0.25">
      <c r="A54" s="78" t="s">
        <v>38</v>
      </c>
      <c r="B54" s="72"/>
      <c r="C54" s="72"/>
      <c r="D54" s="72"/>
      <c r="E54" s="72"/>
      <c r="F54" s="72"/>
      <c r="G54" s="76"/>
      <c r="H54" s="76"/>
      <c r="I54" s="82"/>
    </row>
    <row r="55" spans="1:9" ht="15" x14ac:dyDescent="0.25">
      <c r="A55" s="79" t="s">
        <v>2</v>
      </c>
      <c r="B55" s="72" t="s">
        <v>39</v>
      </c>
      <c r="C55" s="72"/>
      <c r="D55" s="72"/>
      <c r="E55" s="72"/>
      <c r="F55" s="72"/>
      <c r="G55" s="76"/>
      <c r="H55" s="76"/>
      <c r="I55" s="82"/>
    </row>
    <row r="56" spans="1:9" ht="15" hidden="1" outlineLevel="1" x14ac:dyDescent="0.25">
      <c r="A56" s="80"/>
      <c r="B56" s="73"/>
      <c r="C56" s="74"/>
      <c r="D56" s="73"/>
      <c r="E56" s="73" t="s">
        <v>1110</v>
      </c>
      <c r="F56" s="73"/>
      <c r="G56" s="77">
        <v>0</v>
      </c>
      <c r="H56" s="77">
        <v>0</v>
      </c>
      <c r="I56" s="82"/>
    </row>
    <row r="57" spans="1:9" ht="15" hidden="1" outlineLevel="1" x14ac:dyDescent="0.25">
      <c r="A57" s="80"/>
      <c r="B57" s="75">
        <v>42781</v>
      </c>
      <c r="C57" s="74">
        <v>127</v>
      </c>
      <c r="D57" s="73" t="s">
        <v>5</v>
      </c>
      <c r="E57" s="73" t="s">
        <v>1162</v>
      </c>
      <c r="F57" s="73" t="s">
        <v>1163</v>
      </c>
      <c r="G57" s="77">
        <v>0</v>
      </c>
      <c r="H57" s="77">
        <v>414203.61</v>
      </c>
      <c r="I57" s="82"/>
    </row>
    <row r="58" spans="1:9" ht="15" hidden="1" outlineLevel="1" x14ac:dyDescent="0.25">
      <c r="A58" s="80"/>
      <c r="B58" s="75">
        <v>42782</v>
      </c>
      <c r="C58" s="74">
        <v>132</v>
      </c>
      <c r="D58" s="73" t="s">
        <v>5</v>
      </c>
      <c r="E58" s="73" t="s">
        <v>1162</v>
      </c>
      <c r="F58" s="73" t="s">
        <v>1164</v>
      </c>
      <c r="G58" s="77">
        <v>0</v>
      </c>
      <c r="H58" s="77">
        <v>-414203.61</v>
      </c>
      <c r="I58" s="82"/>
    </row>
    <row r="59" spans="1:9" ht="15" hidden="1" outlineLevel="1" x14ac:dyDescent="0.25">
      <c r="A59" s="80"/>
      <c r="B59" s="75">
        <v>42782</v>
      </c>
      <c r="C59" s="74">
        <v>133</v>
      </c>
      <c r="D59" s="73" t="s">
        <v>5</v>
      </c>
      <c r="E59" s="73" t="s">
        <v>1162</v>
      </c>
      <c r="F59" s="73" t="s">
        <v>1165</v>
      </c>
      <c r="G59" s="77">
        <v>0</v>
      </c>
      <c r="H59" s="77">
        <v>418897.38</v>
      </c>
      <c r="I59" s="82"/>
    </row>
    <row r="60" spans="1:9" ht="15" collapsed="1" x14ac:dyDescent="0.25">
      <c r="A60" s="80"/>
      <c r="B60" s="75"/>
      <c r="C60" s="74"/>
      <c r="D60" s="73"/>
      <c r="E60" s="73"/>
      <c r="F60" s="73"/>
      <c r="G60" s="77"/>
      <c r="H60" s="77">
        <f>SUM(H56:H59)</f>
        <v>418897.38</v>
      </c>
      <c r="I60" s="82">
        <v>1</v>
      </c>
    </row>
    <row r="61" spans="1:9" ht="15" x14ac:dyDescent="0.25">
      <c r="A61" s="80"/>
      <c r="B61" s="75"/>
      <c r="C61" s="74"/>
      <c r="D61" s="73"/>
      <c r="E61" s="73"/>
      <c r="F61" s="73"/>
      <c r="G61" s="77"/>
      <c r="H61" s="77"/>
      <c r="I61" s="82"/>
    </row>
    <row r="62" spans="1:9" ht="15" x14ac:dyDescent="0.25">
      <c r="A62" s="78" t="s">
        <v>43</v>
      </c>
      <c r="B62" s="72"/>
      <c r="C62" s="72"/>
      <c r="D62" s="72"/>
      <c r="E62" s="72"/>
      <c r="F62" s="72"/>
      <c r="G62" s="76"/>
      <c r="H62" s="76"/>
      <c r="I62" s="82"/>
    </row>
    <row r="63" spans="1:9" ht="15" x14ac:dyDescent="0.25">
      <c r="A63" s="79" t="s">
        <v>2</v>
      </c>
      <c r="B63" s="72" t="s">
        <v>44</v>
      </c>
      <c r="C63" s="72"/>
      <c r="D63" s="72"/>
      <c r="E63" s="72"/>
      <c r="F63" s="72"/>
      <c r="G63" s="76"/>
      <c r="H63" s="76"/>
      <c r="I63" s="82"/>
    </row>
    <row r="64" spans="1:9" ht="15" hidden="1" outlineLevel="1" x14ac:dyDescent="0.25">
      <c r="A64" s="80"/>
      <c r="B64" s="73"/>
      <c r="C64" s="74"/>
      <c r="D64" s="73"/>
      <c r="E64" s="73" t="s">
        <v>1110</v>
      </c>
      <c r="F64" s="73"/>
      <c r="G64" s="77">
        <v>0</v>
      </c>
      <c r="H64" s="77">
        <v>0</v>
      </c>
      <c r="I64" s="82"/>
    </row>
    <row r="65" spans="1:9" ht="15" hidden="1" outlineLevel="1" x14ac:dyDescent="0.25">
      <c r="A65" s="80"/>
      <c r="B65" s="75">
        <v>42767</v>
      </c>
      <c r="C65" s="74">
        <v>1</v>
      </c>
      <c r="D65" s="73" t="s">
        <v>82</v>
      </c>
      <c r="E65" s="73" t="s">
        <v>1166</v>
      </c>
      <c r="F65" s="73" t="s">
        <v>1167</v>
      </c>
      <c r="G65" s="77">
        <v>0</v>
      </c>
      <c r="H65" s="77">
        <v>-770420.28</v>
      </c>
      <c r="I65" s="82"/>
    </row>
    <row r="66" spans="1:9" ht="15" hidden="1" outlineLevel="1" x14ac:dyDescent="0.25">
      <c r="A66" s="80"/>
      <c r="B66" s="75">
        <v>42767</v>
      </c>
      <c r="C66" s="74">
        <v>3</v>
      </c>
      <c r="D66" s="73" t="s">
        <v>78</v>
      </c>
      <c r="E66" s="73" t="s">
        <v>1166</v>
      </c>
      <c r="F66" s="73" t="s">
        <v>1168</v>
      </c>
      <c r="G66" s="77">
        <v>0</v>
      </c>
      <c r="H66" s="77">
        <v>656592.18000000005</v>
      </c>
      <c r="I66" s="82"/>
    </row>
    <row r="67" spans="1:9" ht="15" hidden="1" outlineLevel="1" x14ac:dyDescent="0.25">
      <c r="A67" s="80"/>
      <c r="B67" s="75">
        <v>42782</v>
      </c>
      <c r="C67" s="74">
        <v>135</v>
      </c>
      <c r="D67" s="73" t="s">
        <v>5</v>
      </c>
      <c r="E67" s="73" t="s">
        <v>1169</v>
      </c>
      <c r="F67" s="73" t="s">
        <v>1170</v>
      </c>
      <c r="G67" s="77">
        <v>0</v>
      </c>
      <c r="H67" s="77">
        <v>656592.18000000005</v>
      </c>
      <c r="I67" s="82"/>
    </row>
    <row r="68" spans="1:9" ht="15" collapsed="1" x14ac:dyDescent="0.25">
      <c r="A68" s="80"/>
      <c r="B68" s="75"/>
      <c r="C68" s="74"/>
      <c r="D68" s="73"/>
      <c r="E68" s="73"/>
      <c r="F68" s="73"/>
      <c r="G68" s="77"/>
      <c r="H68" s="77">
        <f>SUM(H64:H67)</f>
        <v>542764.08000000007</v>
      </c>
      <c r="I68" s="82">
        <v>1</v>
      </c>
    </row>
    <row r="69" spans="1:9" ht="15" x14ac:dyDescent="0.25">
      <c r="A69" s="80"/>
      <c r="B69" s="75"/>
      <c r="C69" s="74"/>
      <c r="D69" s="73"/>
      <c r="E69" s="73"/>
      <c r="F69" s="73"/>
      <c r="G69" s="77"/>
      <c r="H69" s="77"/>
      <c r="I69" s="82"/>
    </row>
    <row r="70" spans="1:9" ht="15" x14ac:dyDescent="0.25">
      <c r="A70" s="78" t="s">
        <v>56</v>
      </c>
      <c r="B70" s="72"/>
      <c r="C70" s="72"/>
      <c r="D70" s="72"/>
      <c r="E70" s="72"/>
      <c r="F70" s="72"/>
      <c r="G70" s="76"/>
      <c r="H70" s="76"/>
      <c r="I70" s="82"/>
    </row>
    <row r="71" spans="1:9" ht="15" x14ac:dyDescent="0.25">
      <c r="A71" s="79" t="s">
        <v>2</v>
      </c>
      <c r="B71" s="72" t="s">
        <v>57</v>
      </c>
      <c r="C71" s="72"/>
      <c r="D71" s="72"/>
      <c r="E71" s="72"/>
      <c r="F71" s="72"/>
      <c r="G71" s="76"/>
      <c r="H71" s="76"/>
      <c r="I71" s="82"/>
    </row>
    <row r="72" spans="1:9" ht="15" hidden="1" outlineLevel="1" x14ac:dyDescent="0.25">
      <c r="A72" s="80"/>
      <c r="B72" s="73"/>
      <c r="C72" s="74"/>
      <c r="D72" s="73"/>
      <c r="E72" s="73" t="s">
        <v>1110</v>
      </c>
      <c r="F72" s="73"/>
      <c r="G72" s="77">
        <v>0</v>
      </c>
      <c r="H72" s="77">
        <v>0</v>
      </c>
      <c r="I72" s="82"/>
    </row>
    <row r="73" spans="1:9" ht="15" hidden="1" outlineLevel="1" x14ac:dyDescent="0.25">
      <c r="A73" s="80"/>
      <c r="B73" s="75">
        <v>42767</v>
      </c>
      <c r="C73" s="74">
        <v>5</v>
      </c>
      <c r="D73" s="73" t="s">
        <v>5</v>
      </c>
      <c r="E73" s="73" t="s">
        <v>584</v>
      </c>
      <c r="F73" s="73" t="s">
        <v>1171</v>
      </c>
      <c r="G73" s="77">
        <v>0</v>
      </c>
      <c r="H73" s="77">
        <v>855093.14</v>
      </c>
      <c r="I73" s="82"/>
    </row>
    <row r="74" spans="1:9" ht="15" hidden="1" outlineLevel="1" x14ac:dyDescent="0.25">
      <c r="A74" s="80"/>
      <c r="B74" s="75">
        <v>42773</v>
      </c>
      <c r="C74" s="74">
        <v>30</v>
      </c>
      <c r="D74" s="73" t="s">
        <v>5</v>
      </c>
      <c r="E74" s="73" t="s">
        <v>1172</v>
      </c>
      <c r="F74" s="73" t="s">
        <v>1173</v>
      </c>
      <c r="G74" s="77">
        <v>0</v>
      </c>
      <c r="H74" s="77">
        <v>855093.14</v>
      </c>
      <c r="I74" s="82"/>
    </row>
    <row r="75" spans="1:9" ht="15" collapsed="1" x14ac:dyDescent="0.25">
      <c r="A75" s="80"/>
      <c r="B75" s="75"/>
      <c r="C75" s="74"/>
      <c r="D75" s="73"/>
      <c r="E75" s="73"/>
      <c r="F75" s="73"/>
      <c r="G75" s="77"/>
      <c r="H75" s="77">
        <f>SUM(H72:H74)</f>
        <v>1710186.28</v>
      </c>
      <c r="I75" s="82">
        <v>2</v>
      </c>
    </row>
    <row r="76" spans="1:9" ht="15" x14ac:dyDescent="0.25">
      <c r="A76" s="80"/>
      <c r="B76" s="75"/>
      <c r="C76" s="74"/>
      <c r="D76" s="73"/>
      <c r="E76" s="73"/>
      <c r="F76" s="73"/>
      <c r="G76" s="77"/>
      <c r="H76" s="77"/>
      <c r="I76" s="82"/>
    </row>
    <row r="77" spans="1:9" ht="15" x14ac:dyDescent="0.25">
      <c r="A77" s="78" t="s">
        <v>1174</v>
      </c>
      <c r="B77" s="72"/>
      <c r="C77" s="72"/>
      <c r="D77" s="72"/>
      <c r="E77" s="72"/>
      <c r="F77" s="72"/>
      <c r="G77" s="76"/>
      <c r="H77" s="76"/>
      <c r="I77" s="82"/>
    </row>
    <row r="78" spans="1:9" ht="15" x14ac:dyDescent="0.25">
      <c r="A78" s="79" t="s">
        <v>2</v>
      </c>
      <c r="B78" s="72" t="s">
        <v>1175</v>
      </c>
      <c r="C78" s="72"/>
      <c r="D78" s="72"/>
      <c r="E78" s="72"/>
      <c r="F78" s="72"/>
      <c r="G78" s="76"/>
      <c r="H78" s="76"/>
      <c r="I78" s="82"/>
    </row>
    <row r="79" spans="1:9" ht="15" hidden="1" outlineLevel="1" x14ac:dyDescent="0.25">
      <c r="A79" s="80"/>
      <c r="B79" s="73"/>
      <c r="C79" s="74"/>
      <c r="D79" s="73"/>
      <c r="E79" s="73" t="s">
        <v>1110</v>
      </c>
      <c r="F79" s="73"/>
      <c r="G79" s="77">
        <v>0</v>
      </c>
      <c r="H79" s="77">
        <v>0</v>
      </c>
      <c r="I79" s="82"/>
    </row>
    <row r="80" spans="1:9" ht="15" hidden="1" outlineLevel="1" x14ac:dyDescent="0.25">
      <c r="A80" s="80"/>
      <c r="B80" s="75">
        <v>42794</v>
      </c>
      <c r="C80" s="74">
        <v>323</v>
      </c>
      <c r="D80" s="73" t="s">
        <v>5</v>
      </c>
      <c r="E80" s="73" t="s">
        <v>1176</v>
      </c>
      <c r="F80" s="73" t="s">
        <v>1177</v>
      </c>
      <c r="G80" s="77">
        <v>0</v>
      </c>
      <c r="H80" s="77">
        <v>467158.04</v>
      </c>
      <c r="I80" s="82"/>
    </row>
    <row r="81" spans="1:9" ht="15" collapsed="1" x14ac:dyDescent="0.25">
      <c r="A81" s="80"/>
      <c r="B81" s="75"/>
      <c r="C81" s="74"/>
      <c r="D81" s="73"/>
      <c r="E81" s="73"/>
      <c r="F81" s="73"/>
      <c r="G81" s="77"/>
      <c r="H81" s="77">
        <f>+H80</f>
        <v>467158.04</v>
      </c>
      <c r="I81" s="82">
        <v>1</v>
      </c>
    </row>
    <row r="82" spans="1:9" ht="15" x14ac:dyDescent="0.25">
      <c r="A82" s="80"/>
      <c r="B82" s="75"/>
      <c r="C82" s="74"/>
      <c r="D82" s="73"/>
      <c r="E82" s="73"/>
      <c r="F82" s="73"/>
      <c r="G82" s="77"/>
      <c r="H82" s="77"/>
      <c r="I82" s="82"/>
    </row>
    <row r="83" spans="1:9" ht="15" x14ac:dyDescent="0.25">
      <c r="A83" s="78" t="s">
        <v>69</v>
      </c>
      <c r="B83" s="72"/>
      <c r="C83" s="72"/>
      <c r="D83" s="72"/>
      <c r="E83" s="72"/>
      <c r="F83" s="72"/>
      <c r="G83" s="76"/>
      <c r="H83" s="76"/>
      <c r="I83" s="82"/>
    </row>
    <row r="84" spans="1:9" ht="15" x14ac:dyDescent="0.25">
      <c r="A84" s="79" t="s">
        <v>2</v>
      </c>
      <c r="B84" s="72" t="s">
        <v>70</v>
      </c>
      <c r="C84" s="72"/>
      <c r="D84" s="72"/>
      <c r="E84" s="72"/>
      <c r="F84" s="72"/>
      <c r="G84" s="76"/>
      <c r="H84" s="76"/>
      <c r="I84" s="82"/>
    </row>
    <row r="85" spans="1:9" ht="15" hidden="1" outlineLevel="1" x14ac:dyDescent="0.25">
      <c r="A85" s="80"/>
      <c r="B85" s="73"/>
      <c r="C85" s="74"/>
      <c r="D85" s="73"/>
      <c r="E85" s="73" t="s">
        <v>1110</v>
      </c>
      <c r="F85" s="73"/>
      <c r="G85" s="77">
        <v>0</v>
      </c>
      <c r="H85" s="77">
        <v>0</v>
      </c>
      <c r="I85" s="82"/>
    </row>
    <row r="86" spans="1:9" ht="15" hidden="1" outlineLevel="1" x14ac:dyDescent="0.25">
      <c r="A86" s="80"/>
      <c r="B86" s="75">
        <v>42769</v>
      </c>
      <c r="C86" s="74">
        <v>21</v>
      </c>
      <c r="D86" s="73" t="s">
        <v>5</v>
      </c>
      <c r="E86" s="73" t="s">
        <v>1178</v>
      </c>
      <c r="F86" s="73" t="s">
        <v>1179</v>
      </c>
      <c r="G86" s="77">
        <v>0</v>
      </c>
      <c r="H86" s="77">
        <v>301196.38</v>
      </c>
      <c r="I86" s="82"/>
    </row>
    <row r="87" spans="1:9" ht="15" hidden="1" outlineLevel="1" x14ac:dyDescent="0.25">
      <c r="A87" s="80"/>
      <c r="B87" s="75">
        <v>42774</v>
      </c>
      <c r="C87" s="74">
        <v>31</v>
      </c>
      <c r="D87" s="73" t="s">
        <v>5</v>
      </c>
      <c r="E87" s="73" t="s">
        <v>1178</v>
      </c>
      <c r="F87" s="73" t="s">
        <v>1180</v>
      </c>
      <c r="G87" s="77">
        <v>0</v>
      </c>
      <c r="H87" s="77">
        <v>-301196.38</v>
      </c>
      <c r="I87" s="82"/>
    </row>
    <row r="88" spans="1:9" ht="15" hidden="1" outlineLevel="1" x14ac:dyDescent="0.25">
      <c r="A88" s="80"/>
      <c r="B88" s="75">
        <v>42774</v>
      </c>
      <c r="C88" s="74">
        <v>32</v>
      </c>
      <c r="D88" s="73" t="s">
        <v>5</v>
      </c>
      <c r="E88" s="73" t="s">
        <v>1178</v>
      </c>
      <c r="F88" s="73" t="s">
        <v>1181</v>
      </c>
      <c r="G88" s="77">
        <v>0</v>
      </c>
      <c r="H88" s="77">
        <v>301196.38</v>
      </c>
      <c r="I88" s="82"/>
    </row>
    <row r="89" spans="1:9" ht="15" collapsed="1" x14ac:dyDescent="0.25">
      <c r="A89" s="80"/>
      <c r="B89" s="75"/>
      <c r="C89" s="74"/>
      <c r="D89" s="73"/>
      <c r="E89" s="73"/>
      <c r="F89" s="73"/>
      <c r="G89" s="77"/>
      <c r="H89" s="77">
        <f>SUM(H85:H88)</f>
        <v>301196.38</v>
      </c>
      <c r="I89" s="82">
        <v>1</v>
      </c>
    </row>
    <row r="90" spans="1:9" ht="15" x14ac:dyDescent="0.25">
      <c r="A90" s="80"/>
      <c r="B90" s="75"/>
      <c r="C90" s="74"/>
      <c r="D90" s="73"/>
      <c r="E90" s="73"/>
      <c r="F90" s="73"/>
      <c r="G90" s="77"/>
      <c r="H90" s="77"/>
      <c r="I90" s="82"/>
    </row>
    <row r="91" spans="1:9" ht="15" x14ac:dyDescent="0.25">
      <c r="A91" s="78" t="s">
        <v>90</v>
      </c>
      <c r="B91" s="72"/>
      <c r="C91" s="72"/>
      <c r="D91" s="72"/>
      <c r="E91" s="72"/>
      <c r="F91" s="72"/>
      <c r="G91" s="76"/>
      <c r="H91" s="76"/>
      <c r="I91" s="82"/>
    </row>
    <row r="92" spans="1:9" ht="15" x14ac:dyDescent="0.25">
      <c r="A92" s="79" t="s">
        <v>2</v>
      </c>
      <c r="B92" s="72" t="s">
        <v>91</v>
      </c>
      <c r="C92" s="72"/>
      <c r="D92" s="72"/>
      <c r="E92" s="72"/>
      <c r="F92" s="72"/>
      <c r="G92" s="76"/>
      <c r="H92" s="76"/>
      <c r="I92" s="82"/>
    </row>
    <row r="93" spans="1:9" ht="15" hidden="1" outlineLevel="1" x14ac:dyDescent="0.25">
      <c r="A93" s="80"/>
      <c r="B93" s="73"/>
      <c r="C93" s="74"/>
      <c r="D93" s="73"/>
      <c r="E93" s="73" t="s">
        <v>1110</v>
      </c>
      <c r="F93" s="73"/>
      <c r="G93" s="77">
        <v>0</v>
      </c>
      <c r="H93" s="77">
        <v>0</v>
      </c>
      <c r="I93" s="82"/>
    </row>
    <row r="94" spans="1:9" ht="15" hidden="1" outlineLevel="1" x14ac:dyDescent="0.25">
      <c r="A94" s="80"/>
      <c r="B94" s="75">
        <v>42776</v>
      </c>
      <c r="C94" s="74">
        <v>71</v>
      </c>
      <c r="D94" s="73" t="s">
        <v>5</v>
      </c>
      <c r="E94" s="73" t="s">
        <v>1182</v>
      </c>
      <c r="F94" s="73" t="s">
        <v>1183</v>
      </c>
      <c r="G94" s="77">
        <v>0</v>
      </c>
      <c r="H94" s="77">
        <v>312795.12</v>
      </c>
      <c r="I94" s="82">
        <v>1</v>
      </c>
    </row>
    <row r="95" spans="1:9" ht="15" hidden="1" outlineLevel="1" x14ac:dyDescent="0.25">
      <c r="A95" s="80"/>
      <c r="B95" s="75">
        <v>42787</v>
      </c>
      <c r="C95" s="74">
        <v>184</v>
      </c>
      <c r="D95" s="73" t="s">
        <v>5</v>
      </c>
      <c r="E95" s="73" t="s">
        <v>1182</v>
      </c>
      <c r="F95" s="73" t="s">
        <v>1184</v>
      </c>
      <c r="G95" s="77">
        <v>0</v>
      </c>
      <c r="H95" s="77">
        <v>-312795.12</v>
      </c>
      <c r="I95" s="82">
        <v>-1</v>
      </c>
    </row>
    <row r="96" spans="1:9" ht="15" hidden="1" outlineLevel="1" x14ac:dyDescent="0.25">
      <c r="A96" s="80"/>
      <c r="B96" s="75">
        <v>42787</v>
      </c>
      <c r="C96" s="74">
        <v>185</v>
      </c>
      <c r="D96" s="73" t="s">
        <v>5</v>
      </c>
      <c r="E96" s="73" t="s">
        <v>1182</v>
      </c>
      <c r="F96" s="73" t="s">
        <v>1185</v>
      </c>
      <c r="G96" s="77">
        <v>0</v>
      </c>
      <c r="H96" s="77">
        <v>312795.12</v>
      </c>
      <c r="I96" s="82">
        <v>1</v>
      </c>
    </row>
    <row r="97" spans="1:9" ht="15" hidden="1" outlineLevel="1" x14ac:dyDescent="0.25">
      <c r="A97" s="80"/>
      <c r="B97" s="75">
        <v>42789</v>
      </c>
      <c r="C97" s="74">
        <v>216</v>
      </c>
      <c r="D97" s="73" t="s">
        <v>5</v>
      </c>
      <c r="E97" s="73" t="s">
        <v>1182</v>
      </c>
      <c r="F97" s="73" t="s">
        <v>1186</v>
      </c>
      <c r="G97" s="77">
        <v>0</v>
      </c>
      <c r="H97" s="77">
        <v>-312795.12</v>
      </c>
      <c r="I97" s="82">
        <v>-1</v>
      </c>
    </row>
    <row r="98" spans="1:9" ht="15" hidden="1" outlineLevel="1" x14ac:dyDescent="0.25">
      <c r="A98" s="80"/>
      <c r="B98" s="75">
        <v>42789</v>
      </c>
      <c r="C98" s="74">
        <v>217</v>
      </c>
      <c r="D98" s="73" t="s">
        <v>5</v>
      </c>
      <c r="E98" s="73" t="s">
        <v>1182</v>
      </c>
      <c r="F98" s="73" t="s">
        <v>1187</v>
      </c>
      <c r="G98" s="77">
        <v>0</v>
      </c>
      <c r="H98" s="77">
        <v>312795.12</v>
      </c>
      <c r="I98" s="82">
        <v>1</v>
      </c>
    </row>
    <row r="99" spans="1:9" ht="15" hidden="1" outlineLevel="1" x14ac:dyDescent="0.25">
      <c r="A99" s="80"/>
      <c r="B99" s="75">
        <v>42790</v>
      </c>
      <c r="C99" s="74">
        <v>249</v>
      </c>
      <c r="D99" s="73" t="s">
        <v>5</v>
      </c>
      <c r="E99" s="73" t="s">
        <v>1188</v>
      </c>
      <c r="F99" s="73" t="s">
        <v>1189</v>
      </c>
      <c r="G99" s="77">
        <v>0</v>
      </c>
      <c r="H99" s="77">
        <v>379652.72</v>
      </c>
      <c r="I99" s="82">
        <v>1</v>
      </c>
    </row>
    <row r="100" spans="1:9" ht="15" hidden="1" outlineLevel="1" x14ac:dyDescent="0.25">
      <c r="A100" s="80"/>
      <c r="B100" s="75">
        <v>42794</v>
      </c>
      <c r="C100" s="74">
        <v>291</v>
      </c>
      <c r="D100" s="73" t="s">
        <v>5</v>
      </c>
      <c r="E100" s="73" t="s">
        <v>1190</v>
      </c>
      <c r="F100" s="73" t="s">
        <v>1191</v>
      </c>
      <c r="G100" s="77">
        <v>0</v>
      </c>
      <c r="H100" s="77">
        <v>376638.85</v>
      </c>
      <c r="I100" s="82">
        <v>1</v>
      </c>
    </row>
    <row r="101" spans="1:9" ht="15" hidden="1" outlineLevel="1" x14ac:dyDescent="0.25">
      <c r="A101" s="80"/>
      <c r="B101" s="75">
        <v>42794</v>
      </c>
      <c r="C101" s="74">
        <v>294</v>
      </c>
      <c r="D101" s="73" t="s">
        <v>5</v>
      </c>
      <c r="E101" s="73" t="s">
        <v>1190</v>
      </c>
      <c r="F101" s="73" t="s">
        <v>1192</v>
      </c>
      <c r="G101" s="77">
        <v>0</v>
      </c>
      <c r="H101" s="77">
        <v>-376638.85</v>
      </c>
      <c r="I101" s="82">
        <v>-1</v>
      </c>
    </row>
    <row r="102" spans="1:9" ht="15" hidden="1" outlineLevel="1" x14ac:dyDescent="0.25">
      <c r="A102" s="80"/>
      <c r="B102" s="75">
        <v>42794</v>
      </c>
      <c r="C102" s="74">
        <v>296</v>
      </c>
      <c r="D102" s="73" t="s">
        <v>5</v>
      </c>
      <c r="E102" s="73" t="s">
        <v>1190</v>
      </c>
      <c r="F102" s="73" t="s">
        <v>1193</v>
      </c>
      <c r="G102" s="77">
        <v>0</v>
      </c>
      <c r="H102" s="77">
        <v>379652.72</v>
      </c>
      <c r="I102" s="82">
        <v>1</v>
      </c>
    </row>
    <row r="103" spans="1:9" ht="15" collapsed="1" x14ac:dyDescent="0.25">
      <c r="A103" s="80"/>
      <c r="B103" s="75"/>
      <c r="C103" s="74"/>
      <c r="D103" s="73"/>
      <c r="E103" s="73"/>
      <c r="F103" s="73"/>
      <c r="G103" s="77"/>
      <c r="H103" s="77">
        <f>SUM(H93:H102)</f>
        <v>1072100.56</v>
      </c>
      <c r="I103" s="82">
        <f>SUM(I94:I102)</f>
        <v>3</v>
      </c>
    </row>
    <row r="104" spans="1:9" ht="15" x14ac:dyDescent="0.25">
      <c r="A104" s="80"/>
      <c r="B104" s="75"/>
      <c r="C104" s="74"/>
      <c r="D104" s="73"/>
      <c r="E104" s="73"/>
      <c r="F104" s="73"/>
      <c r="G104" s="77"/>
      <c r="H104" s="77"/>
      <c r="I104" s="82"/>
    </row>
    <row r="105" spans="1:9" ht="15" x14ac:dyDescent="0.25">
      <c r="A105" s="78" t="s">
        <v>107</v>
      </c>
      <c r="B105" s="72"/>
      <c r="C105" s="72"/>
      <c r="D105" s="72"/>
      <c r="E105" s="72"/>
      <c r="F105" s="72"/>
      <c r="G105" s="76"/>
      <c r="H105" s="76"/>
      <c r="I105" s="82"/>
    </row>
    <row r="106" spans="1:9" ht="15" x14ac:dyDescent="0.25">
      <c r="A106" s="79" t="s">
        <v>2</v>
      </c>
      <c r="B106" s="72" t="s">
        <v>108</v>
      </c>
      <c r="C106" s="72"/>
      <c r="D106" s="72"/>
      <c r="E106" s="72"/>
      <c r="F106" s="72"/>
      <c r="G106" s="76"/>
      <c r="H106" s="76"/>
      <c r="I106" s="82"/>
    </row>
    <row r="107" spans="1:9" ht="15" hidden="1" outlineLevel="1" x14ac:dyDescent="0.25">
      <c r="A107" s="80"/>
      <c r="B107" s="73"/>
      <c r="C107" s="74"/>
      <c r="D107" s="73"/>
      <c r="E107" s="73" t="s">
        <v>1110</v>
      </c>
      <c r="F107" s="73"/>
      <c r="G107" s="77">
        <v>0</v>
      </c>
      <c r="H107" s="77">
        <v>0</v>
      </c>
      <c r="I107" s="82"/>
    </row>
    <row r="108" spans="1:9" ht="15" hidden="1" outlineLevel="1" x14ac:dyDescent="0.25">
      <c r="A108" s="80"/>
      <c r="B108" s="75">
        <v>42773</v>
      </c>
      <c r="C108" s="74">
        <v>24</v>
      </c>
      <c r="D108" s="73" t="s">
        <v>5</v>
      </c>
      <c r="E108" s="73" t="s">
        <v>1207</v>
      </c>
      <c r="F108" s="73" t="s">
        <v>1211</v>
      </c>
      <c r="G108" s="77">
        <v>0</v>
      </c>
      <c r="H108" s="77">
        <v>-169655.17</v>
      </c>
      <c r="I108" s="82">
        <v>-1</v>
      </c>
    </row>
    <row r="109" spans="1:9" ht="15" hidden="1" outlineLevel="1" x14ac:dyDescent="0.25">
      <c r="A109" s="80"/>
      <c r="B109" s="75">
        <v>42779</v>
      </c>
      <c r="C109" s="74">
        <v>99</v>
      </c>
      <c r="D109" s="73" t="s">
        <v>5</v>
      </c>
      <c r="E109" s="73" t="s">
        <v>1201</v>
      </c>
      <c r="F109" s="73" t="s">
        <v>1243</v>
      </c>
      <c r="G109" s="77">
        <v>0</v>
      </c>
      <c r="H109" s="77">
        <v>-169655.17</v>
      </c>
      <c r="I109" s="82">
        <v>-1</v>
      </c>
    </row>
    <row r="110" spans="1:9" ht="15" hidden="1" outlineLevel="1" x14ac:dyDescent="0.25">
      <c r="A110" s="80"/>
      <c r="B110" s="75">
        <v>42779</v>
      </c>
      <c r="C110" s="74">
        <v>101</v>
      </c>
      <c r="D110" s="73" t="s">
        <v>5</v>
      </c>
      <c r="E110" s="73" t="s">
        <v>1205</v>
      </c>
      <c r="F110" s="73" t="s">
        <v>1245</v>
      </c>
      <c r="G110" s="77">
        <v>0</v>
      </c>
      <c r="H110" s="77">
        <v>-169655.17</v>
      </c>
      <c r="I110" s="82">
        <v>-1</v>
      </c>
    </row>
    <row r="111" spans="1:9" ht="15" hidden="1" outlineLevel="1" x14ac:dyDescent="0.25">
      <c r="A111" s="80"/>
      <c r="B111" s="75">
        <v>42781</v>
      </c>
      <c r="C111" s="74">
        <v>116</v>
      </c>
      <c r="D111" s="73" t="s">
        <v>5</v>
      </c>
      <c r="E111" s="73" t="s">
        <v>1231</v>
      </c>
      <c r="F111" s="73" t="s">
        <v>1253</v>
      </c>
      <c r="G111" s="77">
        <v>0</v>
      </c>
      <c r="H111" s="77">
        <v>-169655.17</v>
      </c>
      <c r="I111" s="82">
        <v>-1</v>
      </c>
    </row>
    <row r="112" spans="1:9" ht="15" hidden="1" outlineLevel="1" x14ac:dyDescent="0.25">
      <c r="A112" s="80"/>
      <c r="B112" s="75">
        <v>42782</v>
      </c>
      <c r="C112" s="74">
        <v>136</v>
      </c>
      <c r="D112" s="73" t="s">
        <v>5</v>
      </c>
      <c r="E112" s="73" t="s">
        <v>307</v>
      </c>
      <c r="F112" s="73" t="s">
        <v>1263</v>
      </c>
      <c r="G112" s="77">
        <v>0</v>
      </c>
      <c r="H112" s="77">
        <v>-169655.17</v>
      </c>
      <c r="I112" s="82">
        <v>-1</v>
      </c>
    </row>
    <row r="113" spans="1:9" ht="15" hidden="1" outlineLevel="1" x14ac:dyDescent="0.25">
      <c r="A113" s="80"/>
      <c r="B113" s="75">
        <v>42783</v>
      </c>
      <c r="C113" s="74">
        <v>150</v>
      </c>
      <c r="D113" s="73" t="s">
        <v>5</v>
      </c>
      <c r="E113" s="73" t="s">
        <v>1235</v>
      </c>
      <c r="F113" s="73" t="s">
        <v>1271</v>
      </c>
      <c r="G113" s="77">
        <v>0</v>
      </c>
      <c r="H113" s="77">
        <v>-169655.17</v>
      </c>
      <c r="I113" s="82">
        <v>-1</v>
      </c>
    </row>
    <row r="114" spans="1:9" ht="15" hidden="1" outlineLevel="1" x14ac:dyDescent="0.25">
      <c r="A114" s="80"/>
      <c r="B114" s="75">
        <v>42784</v>
      </c>
      <c r="C114" s="74">
        <v>159</v>
      </c>
      <c r="D114" s="73" t="s">
        <v>5</v>
      </c>
      <c r="E114" s="73" t="s">
        <v>1277</v>
      </c>
      <c r="F114" s="73" t="s">
        <v>1281</v>
      </c>
      <c r="G114" s="77">
        <v>0</v>
      </c>
      <c r="H114" s="77">
        <v>-169655.17</v>
      </c>
      <c r="I114" s="82">
        <v>-1</v>
      </c>
    </row>
    <row r="115" spans="1:9" ht="15" hidden="1" outlineLevel="1" x14ac:dyDescent="0.25">
      <c r="A115" s="80"/>
      <c r="B115" s="75">
        <v>42787</v>
      </c>
      <c r="C115" s="74">
        <v>182</v>
      </c>
      <c r="D115" s="73" t="s">
        <v>5</v>
      </c>
      <c r="E115" s="73" t="s">
        <v>1284</v>
      </c>
      <c r="F115" s="73" t="s">
        <v>1292</v>
      </c>
      <c r="G115" s="77">
        <v>0</v>
      </c>
      <c r="H115" s="77">
        <v>-169655.17</v>
      </c>
      <c r="I115" s="82">
        <v>-1</v>
      </c>
    </row>
    <row r="116" spans="1:9" ht="15" hidden="1" outlineLevel="1" x14ac:dyDescent="0.25">
      <c r="A116" s="80"/>
      <c r="B116" s="75">
        <v>42788</v>
      </c>
      <c r="C116" s="74">
        <v>204</v>
      </c>
      <c r="D116" s="73" t="s">
        <v>5</v>
      </c>
      <c r="E116" s="73" t="s">
        <v>1284</v>
      </c>
      <c r="F116" s="73" t="s">
        <v>1301</v>
      </c>
      <c r="G116" s="77">
        <v>0</v>
      </c>
      <c r="H116" s="77">
        <v>-169655.17</v>
      </c>
      <c r="I116" s="82">
        <v>-1</v>
      </c>
    </row>
    <row r="117" spans="1:9" ht="15" hidden="1" outlineLevel="1" x14ac:dyDescent="0.25">
      <c r="A117" s="80"/>
      <c r="B117" s="75">
        <v>42789</v>
      </c>
      <c r="C117" s="74">
        <v>213</v>
      </c>
      <c r="D117" s="73" t="s">
        <v>5</v>
      </c>
      <c r="E117" s="73" t="s">
        <v>1237</v>
      </c>
      <c r="F117" s="73" t="s">
        <v>1305</v>
      </c>
      <c r="G117" s="77">
        <v>0</v>
      </c>
      <c r="H117" s="77">
        <v>-169655.17</v>
      </c>
      <c r="I117" s="82">
        <v>-1</v>
      </c>
    </row>
    <row r="118" spans="1:9" ht="15" hidden="1" outlineLevel="1" x14ac:dyDescent="0.25">
      <c r="A118" s="80"/>
      <c r="B118" s="75">
        <v>42789</v>
      </c>
      <c r="C118" s="74">
        <v>221</v>
      </c>
      <c r="D118" s="73" t="s">
        <v>5</v>
      </c>
      <c r="E118" s="73" t="s">
        <v>207</v>
      </c>
      <c r="F118" s="73" t="s">
        <v>1307</v>
      </c>
      <c r="G118" s="77">
        <v>0</v>
      </c>
      <c r="H118" s="77">
        <v>-169655.17</v>
      </c>
      <c r="I118" s="82">
        <v>-1</v>
      </c>
    </row>
    <row r="119" spans="1:9" ht="15" hidden="1" outlineLevel="1" x14ac:dyDescent="0.25">
      <c r="A119" s="80"/>
      <c r="B119" s="75">
        <v>42793</v>
      </c>
      <c r="C119" s="74">
        <v>275</v>
      </c>
      <c r="D119" s="73" t="s">
        <v>5</v>
      </c>
      <c r="E119" s="73" t="s">
        <v>1247</v>
      </c>
      <c r="F119" s="73" t="s">
        <v>1327</v>
      </c>
      <c r="G119" s="77">
        <v>0</v>
      </c>
      <c r="H119" s="77">
        <v>-169655.17</v>
      </c>
      <c r="I119" s="82">
        <v>-1</v>
      </c>
    </row>
    <row r="120" spans="1:9" ht="15" hidden="1" outlineLevel="1" x14ac:dyDescent="0.25">
      <c r="A120" s="80"/>
      <c r="B120" s="75">
        <v>42794</v>
      </c>
      <c r="C120" s="74">
        <v>302</v>
      </c>
      <c r="D120" s="73" t="s">
        <v>5</v>
      </c>
      <c r="E120" s="73" t="s">
        <v>1323</v>
      </c>
      <c r="F120" s="73" t="s">
        <v>1335</v>
      </c>
      <c r="G120" s="77">
        <v>0</v>
      </c>
      <c r="H120" s="77">
        <v>-169655.17</v>
      </c>
      <c r="I120" s="82">
        <v>-1</v>
      </c>
    </row>
    <row r="121" spans="1:9" ht="15" hidden="1" outlineLevel="1" x14ac:dyDescent="0.25">
      <c r="A121" s="80"/>
      <c r="B121" s="75">
        <v>42794</v>
      </c>
      <c r="C121" s="74">
        <v>309</v>
      </c>
      <c r="D121" s="73" t="s">
        <v>5</v>
      </c>
      <c r="E121" s="73" t="s">
        <v>1308</v>
      </c>
      <c r="F121" s="73" t="s">
        <v>1338</v>
      </c>
      <c r="G121" s="77">
        <v>0</v>
      </c>
      <c r="H121" s="77">
        <v>-169655.17</v>
      </c>
      <c r="I121" s="82">
        <v>-1</v>
      </c>
    </row>
    <row r="122" spans="1:9" ht="15" hidden="1" outlineLevel="1" x14ac:dyDescent="0.25">
      <c r="A122" s="80"/>
      <c r="B122" s="75">
        <v>42794</v>
      </c>
      <c r="C122" s="74">
        <v>312</v>
      </c>
      <c r="D122" s="73" t="s">
        <v>5</v>
      </c>
      <c r="E122" s="73" t="s">
        <v>1277</v>
      </c>
      <c r="F122" s="73" t="s">
        <v>1342</v>
      </c>
      <c r="G122" s="77">
        <v>0</v>
      </c>
      <c r="H122" s="77">
        <v>-169655.17</v>
      </c>
      <c r="I122" s="82">
        <v>-1</v>
      </c>
    </row>
    <row r="123" spans="1:9" ht="15" hidden="1" outlineLevel="1" x14ac:dyDescent="0.25">
      <c r="A123" s="80"/>
      <c r="B123" s="75">
        <v>42794</v>
      </c>
      <c r="C123" s="74">
        <v>320</v>
      </c>
      <c r="D123" s="73" t="s">
        <v>5</v>
      </c>
      <c r="E123" s="73" t="s">
        <v>1308</v>
      </c>
      <c r="F123" s="73" t="s">
        <v>1344</v>
      </c>
      <c r="G123" s="77">
        <v>0</v>
      </c>
      <c r="H123" s="77">
        <v>-169655.17</v>
      </c>
      <c r="I123" s="82">
        <v>-1</v>
      </c>
    </row>
    <row r="124" spans="1:9" ht="15" hidden="1" outlineLevel="1" x14ac:dyDescent="0.25">
      <c r="A124" s="80"/>
      <c r="B124" s="75">
        <v>42794</v>
      </c>
      <c r="C124" s="74">
        <v>331</v>
      </c>
      <c r="D124" s="73" t="s">
        <v>5</v>
      </c>
      <c r="E124" s="73" t="s">
        <v>1201</v>
      </c>
      <c r="F124" s="73" t="s">
        <v>1347</v>
      </c>
      <c r="G124" s="77">
        <v>0</v>
      </c>
      <c r="H124" s="77">
        <v>-169655.17</v>
      </c>
      <c r="I124" s="82">
        <v>-1</v>
      </c>
    </row>
    <row r="125" spans="1:9" ht="15" hidden="1" outlineLevel="1" x14ac:dyDescent="0.25">
      <c r="A125" s="80"/>
      <c r="B125" s="75">
        <v>42794</v>
      </c>
      <c r="C125" s="74">
        <v>348</v>
      </c>
      <c r="D125" s="73" t="s">
        <v>5</v>
      </c>
      <c r="E125" s="73" t="s">
        <v>1265</v>
      </c>
      <c r="F125" s="73" t="s">
        <v>1357</v>
      </c>
      <c r="G125" s="77">
        <v>0</v>
      </c>
      <c r="H125" s="77">
        <v>-169655.17</v>
      </c>
      <c r="I125" s="82">
        <v>-1</v>
      </c>
    </row>
    <row r="126" spans="1:9" ht="15" hidden="1" outlineLevel="1" x14ac:dyDescent="0.25">
      <c r="A126" s="80"/>
      <c r="B126" s="75">
        <v>42794</v>
      </c>
      <c r="C126" s="74">
        <v>350</v>
      </c>
      <c r="D126" s="73" t="s">
        <v>5</v>
      </c>
      <c r="E126" s="73" t="s">
        <v>1214</v>
      </c>
      <c r="F126" s="73" t="s">
        <v>1359</v>
      </c>
      <c r="G126" s="77">
        <v>0</v>
      </c>
      <c r="H126" s="77">
        <v>-169655.17</v>
      </c>
      <c r="I126" s="82">
        <v>-1</v>
      </c>
    </row>
    <row r="127" spans="1:9" ht="15" hidden="1" outlineLevel="1" x14ac:dyDescent="0.25">
      <c r="A127" s="80"/>
      <c r="B127" s="75">
        <v>42774</v>
      </c>
      <c r="C127" s="74">
        <v>43</v>
      </c>
      <c r="D127" s="73" t="s">
        <v>5</v>
      </c>
      <c r="E127" s="73" t="s">
        <v>287</v>
      </c>
      <c r="F127" s="73" t="s">
        <v>1219</v>
      </c>
      <c r="G127" s="77">
        <v>0</v>
      </c>
      <c r="H127" s="77">
        <v>-168879.31</v>
      </c>
      <c r="I127" s="82">
        <v>-1</v>
      </c>
    </row>
    <row r="128" spans="1:9" ht="15" hidden="1" outlineLevel="1" x14ac:dyDescent="0.25">
      <c r="A128" s="80"/>
      <c r="B128" s="75">
        <v>42779</v>
      </c>
      <c r="C128" s="74">
        <v>97</v>
      </c>
      <c r="D128" s="73" t="s">
        <v>5</v>
      </c>
      <c r="E128" s="73" t="s">
        <v>307</v>
      </c>
      <c r="F128" s="73" t="s">
        <v>1241</v>
      </c>
      <c r="G128" s="77">
        <v>0</v>
      </c>
      <c r="H128" s="77">
        <v>-168879.31</v>
      </c>
      <c r="I128" s="82">
        <v>-1</v>
      </c>
    </row>
    <row r="129" spans="1:9" ht="15" hidden="1" outlineLevel="1" x14ac:dyDescent="0.25">
      <c r="A129" s="80"/>
      <c r="B129" s="75">
        <v>42780</v>
      </c>
      <c r="C129" s="74">
        <v>108</v>
      </c>
      <c r="D129" s="73" t="s">
        <v>5</v>
      </c>
      <c r="E129" s="73" t="s">
        <v>207</v>
      </c>
      <c r="F129" s="73" t="s">
        <v>1251</v>
      </c>
      <c r="G129" s="77">
        <v>0</v>
      </c>
      <c r="H129" s="77">
        <v>-168879.31</v>
      </c>
      <c r="I129" s="82">
        <v>-1</v>
      </c>
    </row>
    <row r="130" spans="1:9" ht="15" hidden="1" outlineLevel="1" x14ac:dyDescent="0.25">
      <c r="A130" s="80"/>
      <c r="B130" s="75">
        <v>42781</v>
      </c>
      <c r="C130" s="74">
        <v>117</v>
      </c>
      <c r="D130" s="73" t="s">
        <v>5</v>
      </c>
      <c r="E130" s="73" t="s">
        <v>207</v>
      </c>
      <c r="F130" s="73" t="s">
        <v>1254</v>
      </c>
      <c r="G130" s="77">
        <v>0</v>
      </c>
      <c r="H130" s="77">
        <v>-168879.31</v>
      </c>
      <c r="I130" s="82">
        <v>-1</v>
      </c>
    </row>
    <row r="131" spans="1:9" ht="15" hidden="1" outlineLevel="1" x14ac:dyDescent="0.25">
      <c r="A131" s="80"/>
      <c r="B131" s="75">
        <v>42794</v>
      </c>
      <c r="C131" s="74">
        <v>351</v>
      </c>
      <c r="D131" s="73" t="s">
        <v>5</v>
      </c>
      <c r="E131" s="73" t="s">
        <v>299</v>
      </c>
      <c r="F131" s="73" t="s">
        <v>1360</v>
      </c>
      <c r="G131" s="77">
        <v>0</v>
      </c>
      <c r="H131" s="77">
        <v>-168879.31</v>
      </c>
      <c r="I131" s="82">
        <v>-1</v>
      </c>
    </row>
    <row r="132" spans="1:9" ht="15" hidden="1" outlineLevel="1" x14ac:dyDescent="0.25">
      <c r="A132" s="80"/>
      <c r="B132" s="75">
        <v>42783</v>
      </c>
      <c r="C132" s="74">
        <v>153</v>
      </c>
      <c r="D132" s="73" t="s">
        <v>5</v>
      </c>
      <c r="E132" s="73" t="s">
        <v>1267</v>
      </c>
      <c r="F132" s="73" t="s">
        <v>1275</v>
      </c>
      <c r="G132" s="77">
        <v>0</v>
      </c>
      <c r="H132" s="77">
        <v>-156724.14000000001</v>
      </c>
      <c r="I132" s="82">
        <v>-1</v>
      </c>
    </row>
    <row r="133" spans="1:9" ht="15" hidden="1" outlineLevel="1" x14ac:dyDescent="0.25">
      <c r="A133" s="80"/>
      <c r="B133" s="75">
        <v>42784</v>
      </c>
      <c r="C133" s="74">
        <v>157</v>
      </c>
      <c r="D133" s="73" t="s">
        <v>5</v>
      </c>
      <c r="E133" s="73" t="s">
        <v>1223</v>
      </c>
      <c r="F133" s="73" t="s">
        <v>1279</v>
      </c>
      <c r="G133" s="77">
        <v>0</v>
      </c>
      <c r="H133" s="77">
        <v>-156724.14000000001</v>
      </c>
      <c r="I133" s="82">
        <v>-1</v>
      </c>
    </row>
    <row r="134" spans="1:9" ht="15" hidden="1" outlineLevel="1" x14ac:dyDescent="0.25">
      <c r="A134" s="80"/>
      <c r="B134" s="75">
        <v>42790</v>
      </c>
      <c r="C134" s="74">
        <v>247</v>
      </c>
      <c r="D134" s="73" t="s">
        <v>5</v>
      </c>
      <c r="E134" s="73" t="s">
        <v>1256</v>
      </c>
      <c r="F134" s="73" t="s">
        <v>1315</v>
      </c>
      <c r="G134" s="77">
        <v>0</v>
      </c>
      <c r="H134" s="77">
        <v>-156724.14000000001</v>
      </c>
      <c r="I134" s="82">
        <v>-1</v>
      </c>
    </row>
    <row r="135" spans="1:9" ht="15" hidden="1" outlineLevel="1" x14ac:dyDescent="0.25">
      <c r="A135" s="80"/>
      <c r="B135" s="75">
        <v>42794</v>
      </c>
      <c r="C135" s="74">
        <v>300</v>
      </c>
      <c r="D135" s="73" t="s">
        <v>5</v>
      </c>
      <c r="E135" s="73" t="s">
        <v>1286</v>
      </c>
      <c r="F135" s="73" t="s">
        <v>1333</v>
      </c>
      <c r="G135" s="77">
        <v>0</v>
      </c>
      <c r="H135" s="77">
        <v>-156724.14000000001</v>
      </c>
      <c r="I135" s="82">
        <v>-1</v>
      </c>
    </row>
    <row r="136" spans="1:9" ht="15" hidden="1" outlineLevel="1" x14ac:dyDescent="0.25">
      <c r="A136" s="80"/>
      <c r="B136" s="75">
        <v>42794</v>
      </c>
      <c r="C136" s="74">
        <v>333</v>
      </c>
      <c r="D136" s="73" t="s">
        <v>5</v>
      </c>
      <c r="E136" s="73" t="s">
        <v>1348</v>
      </c>
      <c r="F136" s="73" t="s">
        <v>1349</v>
      </c>
      <c r="G136" s="77">
        <v>0</v>
      </c>
      <c r="H136" s="77">
        <v>-154655.17000000001</v>
      </c>
      <c r="I136" s="82">
        <v>-1</v>
      </c>
    </row>
    <row r="137" spans="1:9" ht="15" hidden="1" outlineLevel="1" x14ac:dyDescent="0.25">
      <c r="A137" s="80"/>
      <c r="B137" s="75">
        <v>42768</v>
      </c>
      <c r="C137" s="74">
        <v>11</v>
      </c>
      <c r="D137" s="73" t="s">
        <v>5</v>
      </c>
      <c r="E137" s="73" t="s">
        <v>1194</v>
      </c>
      <c r="F137" s="73" t="s">
        <v>1197</v>
      </c>
      <c r="G137" s="77">
        <v>0</v>
      </c>
      <c r="H137" s="77">
        <v>-152413.79</v>
      </c>
      <c r="I137" s="82">
        <v>-1</v>
      </c>
    </row>
    <row r="138" spans="1:9" ht="15" hidden="1" outlineLevel="1" x14ac:dyDescent="0.25">
      <c r="A138" s="80"/>
      <c r="B138" s="75">
        <v>42787</v>
      </c>
      <c r="C138" s="74">
        <v>191</v>
      </c>
      <c r="D138" s="73" t="s">
        <v>5</v>
      </c>
      <c r="E138" s="73" t="s">
        <v>1290</v>
      </c>
      <c r="F138" s="73" t="s">
        <v>1294</v>
      </c>
      <c r="G138" s="77">
        <v>0</v>
      </c>
      <c r="H138" s="77">
        <v>-152413.79</v>
      </c>
      <c r="I138" s="82">
        <v>-1</v>
      </c>
    </row>
    <row r="139" spans="1:9" ht="15" hidden="1" outlineLevel="1" x14ac:dyDescent="0.25">
      <c r="A139" s="80"/>
      <c r="B139" s="75">
        <v>42791</v>
      </c>
      <c r="C139" s="74">
        <v>255</v>
      </c>
      <c r="D139" s="73" t="s">
        <v>5</v>
      </c>
      <c r="E139" s="73" t="s">
        <v>1316</v>
      </c>
      <c r="F139" s="73" t="s">
        <v>1318</v>
      </c>
      <c r="G139" s="77">
        <v>0</v>
      </c>
      <c r="H139" s="77">
        <v>-152413.79</v>
      </c>
      <c r="I139" s="82">
        <v>-1</v>
      </c>
    </row>
    <row r="140" spans="1:9" ht="15" hidden="1" outlineLevel="1" x14ac:dyDescent="0.25">
      <c r="A140" s="80"/>
      <c r="B140" s="75">
        <v>42794</v>
      </c>
      <c r="C140" s="74">
        <v>303</v>
      </c>
      <c r="D140" s="73" t="s">
        <v>5</v>
      </c>
      <c r="E140" s="73" t="s">
        <v>1299</v>
      </c>
      <c r="F140" s="73" t="s">
        <v>1336</v>
      </c>
      <c r="G140" s="77">
        <v>0</v>
      </c>
      <c r="H140" s="77">
        <v>-152413.79</v>
      </c>
      <c r="I140" s="82">
        <v>-1</v>
      </c>
    </row>
    <row r="141" spans="1:9" ht="15" hidden="1" outlineLevel="1" x14ac:dyDescent="0.25">
      <c r="A141" s="80"/>
      <c r="B141" s="75">
        <v>42794</v>
      </c>
      <c r="C141" s="74">
        <v>344</v>
      </c>
      <c r="D141" s="73" t="s">
        <v>5</v>
      </c>
      <c r="E141" s="73" t="s">
        <v>1227</v>
      </c>
      <c r="F141" s="73" t="s">
        <v>1355</v>
      </c>
      <c r="G141" s="77">
        <v>0</v>
      </c>
      <c r="H141" s="77">
        <v>-152413.79</v>
      </c>
      <c r="I141" s="82">
        <v>-1</v>
      </c>
    </row>
    <row r="142" spans="1:9" ht="15" hidden="1" outlineLevel="1" x14ac:dyDescent="0.25">
      <c r="A142" s="80"/>
      <c r="B142" s="75">
        <v>42769</v>
      </c>
      <c r="C142" s="74">
        <v>15</v>
      </c>
      <c r="D142" s="73" t="s">
        <v>5</v>
      </c>
      <c r="E142" s="73" t="s">
        <v>1199</v>
      </c>
      <c r="F142" s="73" t="s">
        <v>1200</v>
      </c>
      <c r="G142" s="77">
        <v>0</v>
      </c>
      <c r="H142" s="77">
        <v>-142155.17000000001</v>
      </c>
      <c r="I142" s="82">
        <v>-1</v>
      </c>
    </row>
    <row r="143" spans="1:9" ht="15" hidden="1" outlineLevel="1" x14ac:dyDescent="0.25">
      <c r="A143" s="80"/>
      <c r="B143" s="75">
        <v>42774</v>
      </c>
      <c r="C143" s="74">
        <v>40</v>
      </c>
      <c r="D143" s="73" t="s">
        <v>5</v>
      </c>
      <c r="E143" s="73" t="s">
        <v>203</v>
      </c>
      <c r="F143" s="73" t="s">
        <v>1217</v>
      </c>
      <c r="G143" s="77">
        <v>0</v>
      </c>
      <c r="H143" s="77">
        <v>-140258.62</v>
      </c>
      <c r="I143" s="82">
        <v>-1</v>
      </c>
    </row>
    <row r="144" spans="1:9" ht="15" hidden="1" outlineLevel="1" x14ac:dyDescent="0.25">
      <c r="A144" s="80"/>
      <c r="B144" s="75">
        <v>42774</v>
      </c>
      <c r="C144" s="74">
        <v>41</v>
      </c>
      <c r="D144" s="73" t="s">
        <v>5</v>
      </c>
      <c r="E144" s="73" t="s">
        <v>203</v>
      </c>
      <c r="F144" s="73" t="s">
        <v>1218</v>
      </c>
      <c r="G144" s="77">
        <v>0</v>
      </c>
      <c r="H144" s="77">
        <v>140258.62</v>
      </c>
      <c r="I144" s="82">
        <v>1</v>
      </c>
    </row>
    <row r="145" spans="1:9" ht="15" hidden="1" outlineLevel="1" x14ac:dyDescent="0.25">
      <c r="A145" s="80"/>
      <c r="B145" s="75">
        <v>42767</v>
      </c>
      <c r="C145" s="74">
        <v>4</v>
      </c>
      <c r="D145" s="73" t="s">
        <v>5</v>
      </c>
      <c r="E145" s="73" t="s">
        <v>1194</v>
      </c>
      <c r="F145" s="73" t="s">
        <v>1195</v>
      </c>
      <c r="G145" s="77">
        <v>0</v>
      </c>
      <c r="H145" s="77">
        <v>152413.79</v>
      </c>
      <c r="I145" s="82">
        <v>1</v>
      </c>
    </row>
    <row r="146" spans="1:9" ht="15" hidden="1" outlineLevel="1" x14ac:dyDescent="0.25">
      <c r="A146" s="80"/>
      <c r="B146" s="75">
        <v>42768</v>
      </c>
      <c r="C146" s="74">
        <v>12</v>
      </c>
      <c r="D146" s="73" t="s">
        <v>5</v>
      </c>
      <c r="E146" s="73" t="s">
        <v>1194</v>
      </c>
      <c r="F146" s="73" t="s">
        <v>1198</v>
      </c>
      <c r="G146" s="77">
        <v>0</v>
      </c>
      <c r="H146" s="77">
        <v>152413.79</v>
      </c>
      <c r="I146" s="82">
        <v>1</v>
      </c>
    </row>
    <row r="147" spans="1:9" ht="15" hidden="1" outlineLevel="1" x14ac:dyDescent="0.25">
      <c r="A147" s="80"/>
      <c r="B147" s="75">
        <v>42776</v>
      </c>
      <c r="C147" s="74">
        <v>61</v>
      </c>
      <c r="D147" s="73" t="s">
        <v>5</v>
      </c>
      <c r="E147" s="73" t="s">
        <v>1227</v>
      </c>
      <c r="F147" s="73" t="s">
        <v>1228</v>
      </c>
      <c r="G147" s="77">
        <v>0</v>
      </c>
      <c r="H147" s="77">
        <v>152413.79</v>
      </c>
      <c r="I147" s="82">
        <v>1</v>
      </c>
    </row>
    <row r="148" spans="1:9" ht="15" hidden="1" outlineLevel="1" x14ac:dyDescent="0.25">
      <c r="A148" s="80"/>
      <c r="B148" s="75">
        <v>42786</v>
      </c>
      <c r="C148" s="74">
        <v>179</v>
      </c>
      <c r="D148" s="73" t="s">
        <v>5</v>
      </c>
      <c r="E148" s="73" t="s">
        <v>1290</v>
      </c>
      <c r="F148" s="73" t="s">
        <v>1291</v>
      </c>
      <c r="G148" s="77">
        <v>0</v>
      </c>
      <c r="H148" s="77">
        <v>152413.79</v>
      </c>
      <c r="I148" s="82">
        <v>1</v>
      </c>
    </row>
    <row r="149" spans="1:9" ht="15" hidden="1" outlineLevel="1" x14ac:dyDescent="0.25">
      <c r="A149" s="80"/>
      <c r="B149" s="75">
        <v>42787</v>
      </c>
      <c r="C149" s="74">
        <v>202</v>
      </c>
      <c r="D149" s="73" t="s">
        <v>5</v>
      </c>
      <c r="E149" s="73" t="s">
        <v>1299</v>
      </c>
      <c r="F149" s="73" t="s">
        <v>1300</v>
      </c>
      <c r="G149" s="77">
        <v>0</v>
      </c>
      <c r="H149" s="77">
        <v>152413.79</v>
      </c>
      <c r="I149" s="82">
        <v>1</v>
      </c>
    </row>
    <row r="150" spans="1:9" ht="15" hidden="1" outlineLevel="1" x14ac:dyDescent="0.25">
      <c r="A150" s="80"/>
      <c r="B150" s="75">
        <v>42788</v>
      </c>
      <c r="C150" s="74">
        <v>211</v>
      </c>
      <c r="D150" s="73" t="s">
        <v>5</v>
      </c>
      <c r="E150" s="73" t="s">
        <v>1303</v>
      </c>
      <c r="F150" s="73" t="s">
        <v>1304</v>
      </c>
      <c r="G150" s="77">
        <v>0</v>
      </c>
      <c r="H150" s="77">
        <v>152413.79</v>
      </c>
      <c r="I150" s="82">
        <v>1</v>
      </c>
    </row>
    <row r="151" spans="1:9" ht="15" hidden="1" outlineLevel="1" x14ac:dyDescent="0.25">
      <c r="A151" s="80"/>
      <c r="B151" s="75">
        <v>42790</v>
      </c>
      <c r="C151" s="74">
        <v>236</v>
      </c>
      <c r="D151" s="73" t="s">
        <v>5</v>
      </c>
      <c r="E151" s="73" t="s">
        <v>1312</v>
      </c>
      <c r="F151" s="73" t="s">
        <v>1313</v>
      </c>
      <c r="G151" s="77">
        <v>0</v>
      </c>
      <c r="H151" s="77">
        <v>152413.79</v>
      </c>
      <c r="I151" s="82">
        <v>1</v>
      </c>
    </row>
    <row r="152" spans="1:9" ht="15" hidden="1" outlineLevel="1" x14ac:dyDescent="0.25">
      <c r="A152" s="80"/>
      <c r="B152" s="75">
        <v>42790</v>
      </c>
      <c r="C152" s="74">
        <v>248</v>
      </c>
      <c r="D152" s="73" t="s">
        <v>5</v>
      </c>
      <c r="E152" s="73" t="s">
        <v>1316</v>
      </c>
      <c r="F152" s="73" t="s">
        <v>1317</v>
      </c>
      <c r="G152" s="77">
        <v>0</v>
      </c>
      <c r="H152" s="77">
        <v>152413.79</v>
      </c>
      <c r="I152" s="82">
        <v>1</v>
      </c>
    </row>
    <row r="153" spans="1:9" ht="15" hidden="1" outlineLevel="1" x14ac:dyDescent="0.25">
      <c r="A153" s="80"/>
      <c r="B153" s="75">
        <v>42791</v>
      </c>
      <c r="C153" s="74">
        <v>256</v>
      </c>
      <c r="D153" s="73" t="s">
        <v>5</v>
      </c>
      <c r="E153" s="73" t="s">
        <v>1319</v>
      </c>
      <c r="F153" s="73" t="s">
        <v>1320</v>
      </c>
      <c r="G153" s="77">
        <v>0</v>
      </c>
      <c r="H153" s="77">
        <v>152413.79</v>
      </c>
      <c r="I153" s="82">
        <v>1</v>
      </c>
    </row>
    <row r="154" spans="1:9" ht="15" hidden="1" outlineLevel="1" x14ac:dyDescent="0.25">
      <c r="A154" s="80"/>
      <c r="B154" s="75">
        <v>42794</v>
      </c>
      <c r="C154" s="74">
        <v>345</v>
      </c>
      <c r="D154" s="73" t="s">
        <v>5</v>
      </c>
      <c r="E154" s="73" t="s">
        <v>1227</v>
      </c>
      <c r="F154" s="73" t="s">
        <v>1356</v>
      </c>
      <c r="G154" s="77">
        <v>0</v>
      </c>
      <c r="H154" s="77">
        <v>152413.79</v>
      </c>
      <c r="I154" s="82">
        <v>1</v>
      </c>
    </row>
    <row r="155" spans="1:9" ht="15" hidden="1" outlineLevel="1" x14ac:dyDescent="0.25">
      <c r="A155" s="80"/>
      <c r="B155" s="75">
        <v>42794</v>
      </c>
      <c r="C155" s="74">
        <v>335</v>
      </c>
      <c r="D155" s="73" t="s">
        <v>5</v>
      </c>
      <c r="E155" s="73" t="s">
        <v>1348</v>
      </c>
      <c r="F155" s="73" t="s">
        <v>1352</v>
      </c>
      <c r="G155" s="77">
        <v>0</v>
      </c>
      <c r="H155" s="77">
        <v>155517.24</v>
      </c>
      <c r="I155" s="82">
        <v>1</v>
      </c>
    </row>
    <row r="156" spans="1:9" ht="15" hidden="1" outlineLevel="1" x14ac:dyDescent="0.25">
      <c r="A156" s="80"/>
      <c r="B156" s="75">
        <v>42767</v>
      </c>
      <c r="C156" s="74">
        <v>6</v>
      </c>
      <c r="D156" s="73" t="s">
        <v>5</v>
      </c>
      <c r="E156" s="73" t="s">
        <v>268</v>
      </c>
      <c r="F156" s="73" t="s">
        <v>1196</v>
      </c>
      <c r="G156" s="77">
        <v>0</v>
      </c>
      <c r="H156" s="77">
        <v>156724.14000000001</v>
      </c>
      <c r="I156" s="82">
        <v>1</v>
      </c>
    </row>
    <row r="157" spans="1:9" ht="15" hidden="1" outlineLevel="1" x14ac:dyDescent="0.25">
      <c r="A157" s="80"/>
      <c r="B157" s="75">
        <v>42769</v>
      </c>
      <c r="C157" s="74">
        <v>17</v>
      </c>
      <c r="D157" s="73" t="s">
        <v>5</v>
      </c>
      <c r="E157" s="73" t="s">
        <v>1203</v>
      </c>
      <c r="F157" s="73" t="s">
        <v>1204</v>
      </c>
      <c r="G157" s="77">
        <v>0</v>
      </c>
      <c r="H157" s="77">
        <v>156724.14000000001</v>
      </c>
      <c r="I157" s="82">
        <v>1</v>
      </c>
    </row>
    <row r="158" spans="1:9" ht="15" hidden="1" outlineLevel="1" x14ac:dyDescent="0.25">
      <c r="A158" s="80"/>
      <c r="B158" s="75">
        <v>42775</v>
      </c>
      <c r="C158" s="74">
        <v>53</v>
      </c>
      <c r="D158" s="73" t="s">
        <v>5</v>
      </c>
      <c r="E158" s="73" t="s">
        <v>1223</v>
      </c>
      <c r="F158" s="73" t="s">
        <v>1224</v>
      </c>
      <c r="G158" s="77">
        <v>0</v>
      </c>
      <c r="H158" s="77">
        <v>156724.14000000001</v>
      </c>
      <c r="I158" s="82">
        <v>1</v>
      </c>
    </row>
    <row r="159" spans="1:9" ht="15" hidden="1" outlineLevel="1" x14ac:dyDescent="0.25">
      <c r="A159" s="80"/>
      <c r="B159" s="75">
        <v>42776</v>
      </c>
      <c r="C159" s="74">
        <v>60</v>
      </c>
      <c r="D159" s="73" t="s">
        <v>5</v>
      </c>
      <c r="E159" s="73" t="s">
        <v>1225</v>
      </c>
      <c r="F159" s="73" t="s">
        <v>1226</v>
      </c>
      <c r="G159" s="77">
        <v>0</v>
      </c>
      <c r="H159" s="77">
        <v>156724.14000000001</v>
      </c>
      <c r="I159" s="82">
        <v>1</v>
      </c>
    </row>
    <row r="160" spans="1:9" ht="15" hidden="1" outlineLevel="1" x14ac:dyDescent="0.25">
      <c r="A160" s="80"/>
      <c r="B160" s="75">
        <v>42779</v>
      </c>
      <c r="C160" s="74">
        <v>96</v>
      </c>
      <c r="D160" s="73" t="s">
        <v>5</v>
      </c>
      <c r="E160" s="73" t="s">
        <v>1239</v>
      </c>
      <c r="F160" s="73" t="s">
        <v>1240</v>
      </c>
      <c r="G160" s="77">
        <v>0</v>
      </c>
      <c r="H160" s="77">
        <v>156724.14000000001</v>
      </c>
      <c r="I160" s="82">
        <v>1</v>
      </c>
    </row>
    <row r="161" spans="1:9" ht="15" hidden="1" outlineLevel="1" x14ac:dyDescent="0.25">
      <c r="A161" s="80"/>
      <c r="B161" s="75">
        <v>42781</v>
      </c>
      <c r="C161" s="74">
        <v>125</v>
      </c>
      <c r="D161" s="73" t="s">
        <v>5</v>
      </c>
      <c r="E161" s="73" t="s">
        <v>1256</v>
      </c>
      <c r="F161" s="73" t="s">
        <v>1257</v>
      </c>
      <c r="G161" s="77">
        <v>0</v>
      </c>
      <c r="H161" s="77">
        <v>156724.14000000001</v>
      </c>
      <c r="I161" s="82">
        <v>1</v>
      </c>
    </row>
    <row r="162" spans="1:9" ht="15" hidden="1" outlineLevel="1" x14ac:dyDescent="0.25">
      <c r="A162" s="80"/>
      <c r="B162" s="75">
        <v>42782</v>
      </c>
      <c r="C162" s="74">
        <v>140</v>
      </c>
      <c r="D162" s="73" t="s">
        <v>5</v>
      </c>
      <c r="E162" s="73" t="s">
        <v>1267</v>
      </c>
      <c r="F162" s="73" t="s">
        <v>1268</v>
      </c>
      <c r="G162" s="77">
        <v>0</v>
      </c>
      <c r="H162" s="77">
        <v>156724.14000000001</v>
      </c>
      <c r="I162" s="82">
        <v>1</v>
      </c>
    </row>
    <row r="163" spans="1:9" ht="15" hidden="1" outlineLevel="1" x14ac:dyDescent="0.25">
      <c r="A163" s="80"/>
      <c r="B163" s="75">
        <v>42783</v>
      </c>
      <c r="C163" s="74">
        <v>154</v>
      </c>
      <c r="D163" s="73" t="s">
        <v>5</v>
      </c>
      <c r="E163" s="73" t="s">
        <v>1267</v>
      </c>
      <c r="F163" s="73" t="s">
        <v>1276</v>
      </c>
      <c r="G163" s="77">
        <v>0</v>
      </c>
      <c r="H163" s="77">
        <v>156724.14000000001</v>
      </c>
      <c r="I163" s="82">
        <v>1</v>
      </c>
    </row>
    <row r="164" spans="1:9" ht="15" hidden="1" outlineLevel="1" x14ac:dyDescent="0.25">
      <c r="A164" s="80"/>
      <c r="B164" s="75">
        <v>42784</v>
      </c>
      <c r="C164" s="74">
        <v>158</v>
      </c>
      <c r="D164" s="73" t="s">
        <v>5</v>
      </c>
      <c r="E164" s="73" t="s">
        <v>1223</v>
      </c>
      <c r="F164" s="73" t="s">
        <v>1280</v>
      </c>
      <c r="G164" s="77">
        <v>0</v>
      </c>
      <c r="H164" s="77">
        <v>156724.14000000001</v>
      </c>
      <c r="I164" s="82">
        <v>1</v>
      </c>
    </row>
    <row r="165" spans="1:9" ht="15" hidden="1" outlineLevel="1" x14ac:dyDescent="0.25">
      <c r="A165" s="80"/>
      <c r="B165" s="75">
        <v>42784</v>
      </c>
      <c r="C165" s="74">
        <v>167</v>
      </c>
      <c r="D165" s="73" t="s">
        <v>5</v>
      </c>
      <c r="E165" s="73" t="s">
        <v>1286</v>
      </c>
      <c r="F165" s="73" t="s">
        <v>1287</v>
      </c>
      <c r="G165" s="77">
        <v>0</v>
      </c>
      <c r="H165" s="77">
        <v>156724.14000000001</v>
      </c>
      <c r="I165" s="82">
        <v>1</v>
      </c>
    </row>
    <row r="166" spans="1:9" ht="15" hidden="1" outlineLevel="1" x14ac:dyDescent="0.25">
      <c r="A166" s="80"/>
      <c r="B166" s="75">
        <v>42794</v>
      </c>
      <c r="C166" s="74">
        <v>301</v>
      </c>
      <c r="D166" s="73" t="s">
        <v>5</v>
      </c>
      <c r="E166" s="73" t="s">
        <v>1286</v>
      </c>
      <c r="F166" s="73" t="s">
        <v>1334</v>
      </c>
      <c r="G166" s="77">
        <v>0</v>
      </c>
      <c r="H166" s="77">
        <v>156724.14000000001</v>
      </c>
      <c r="I166" s="82">
        <v>1</v>
      </c>
    </row>
    <row r="167" spans="1:9" ht="15" hidden="1" outlineLevel="1" x14ac:dyDescent="0.25">
      <c r="A167" s="80"/>
      <c r="B167" s="75">
        <v>42794</v>
      </c>
      <c r="C167" s="74">
        <v>334</v>
      </c>
      <c r="D167" s="73" t="s">
        <v>5</v>
      </c>
      <c r="E167" s="73" t="s">
        <v>1350</v>
      </c>
      <c r="F167" s="73" t="s">
        <v>1351</v>
      </c>
      <c r="G167" s="77">
        <v>0</v>
      </c>
      <c r="H167" s="77">
        <v>162672.41</v>
      </c>
      <c r="I167" s="82">
        <v>1</v>
      </c>
    </row>
    <row r="168" spans="1:9" ht="15" hidden="1" outlineLevel="1" x14ac:dyDescent="0.25">
      <c r="A168" s="80"/>
      <c r="B168" s="75">
        <v>42780</v>
      </c>
      <c r="C168" s="74">
        <v>109</v>
      </c>
      <c r="D168" s="73" t="s">
        <v>5</v>
      </c>
      <c r="E168" s="73" t="s">
        <v>207</v>
      </c>
      <c r="F168" s="73" t="s">
        <v>1252</v>
      </c>
      <c r="G168" s="77">
        <v>0</v>
      </c>
      <c r="H168" s="77">
        <v>168879.31</v>
      </c>
      <c r="I168" s="82">
        <v>1</v>
      </c>
    </row>
    <row r="169" spans="1:9" ht="15" hidden="1" outlineLevel="1" x14ac:dyDescent="0.25">
      <c r="A169" s="80"/>
      <c r="B169" s="75">
        <v>42769</v>
      </c>
      <c r="C169" s="74">
        <v>16</v>
      </c>
      <c r="D169" s="73" t="s">
        <v>5</v>
      </c>
      <c r="E169" s="73" t="s">
        <v>1201</v>
      </c>
      <c r="F169" s="73" t="s">
        <v>1202</v>
      </c>
      <c r="G169" s="77">
        <v>0</v>
      </c>
      <c r="H169" s="77">
        <v>169655.17</v>
      </c>
      <c r="I169" s="82">
        <v>1</v>
      </c>
    </row>
    <row r="170" spans="1:9" ht="15" hidden="1" outlineLevel="1" x14ac:dyDescent="0.25">
      <c r="A170" s="80"/>
      <c r="B170" s="75">
        <v>42769</v>
      </c>
      <c r="C170" s="74">
        <v>18</v>
      </c>
      <c r="D170" s="73" t="s">
        <v>5</v>
      </c>
      <c r="E170" s="73" t="s">
        <v>1205</v>
      </c>
      <c r="F170" s="73" t="s">
        <v>1206</v>
      </c>
      <c r="G170" s="77">
        <v>0</v>
      </c>
      <c r="H170" s="77">
        <v>169655.17</v>
      </c>
      <c r="I170" s="82">
        <v>1</v>
      </c>
    </row>
    <row r="171" spans="1:9" ht="15" hidden="1" outlineLevel="1" x14ac:dyDescent="0.25">
      <c r="A171" s="80"/>
      <c r="B171" s="75">
        <v>42769</v>
      </c>
      <c r="C171" s="74">
        <v>19</v>
      </c>
      <c r="D171" s="73" t="s">
        <v>5</v>
      </c>
      <c r="E171" s="73" t="s">
        <v>1207</v>
      </c>
      <c r="F171" s="73" t="s">
        <v>1208</v>
      </c>
      <c r="G171" s="77">
        <v>0</v>
      </c>
      <c r="H171" s="77">
        <v>169655.17</v>
      </c>
      <c r="I171" s="82">
        <v>1</v>
      </c>
    </row>
    <row r="172" spans="1:9" ht="15" hidden="1" outlineLevel="1" x14ac:dyDescent="0.25">
      <c r="A172" s="80"/>
      <c r="B172" s="75">
        <v>42773</v>
      </c>
      <c r="C172" s="74">
        <v>25</v>
      </c>
      <c r="D172" s="73" t="s">
        <v>5</v>
      </c>
      <c r="E172" s="73" t="s">
        <v>1212</v>
      </c>
      <c r="F172" s="73" t="s">
        <v>1213</v>
      </c>
      <c r="G172" s="77">
        <v>0</v>
      </c>
      <c r="H172" s="77">
        <v>169655.17</v>
      </c>
      <c r="I172" s="82">
        <v>1</v>
      </c>
    </row>
    <row r="173" spans="1:9" ht="15" hidden="1" outlineLevel="1" x14ac:dyDescent="0.25">
      <c r="A173" s="80"/>
      <c r="B173" s="75">
        <v>42773</v>
      </c>
      <c r="C173" s="74">
        <v>28</v>
      </c>
      <c r="D173" s="73" t="s">
        <v>5</v>
      </c>
      <c r="E173" s="73" t="s">
        <v>1214</v>
      </c>
      <c r="F173" s="73" t="s">
        <v>1215</v>
      </c>
      <c r="G173" s="77">
        <v>0</v>
      </c>
      <c r="H173" s="77">
        <v>169655.17</v>
      </c>
      <c r="I173" s="82">
        <v>1</v>
      </c>
    </row>
    <row r="174" spans="1:9" ht="15" hidden="1" outlineLevel="1" x14ac:dyDescent="0.25">
      <c r="A174" s="80"/>
      <c r="B174" s="75">
        <v>42774</v>
      </c>
      <c r="C174" s="74">
        <v>38</v>
      </c>
      <c r="D174" s="73" t="s">
        <v>5</v>
      </c>
      <c r="E174" s="73" t="s">
        <v>1207</v>
      </c>
      <c r="F174" s="73" t="s">
        <v>1216</v>
      </c>
      <c r="G174" s="77">
        <v>0</v>
      </c>
      <c r="H174" s="77">
        <v>169655.17</v>
      </c>
      <c r="I174" s="82">
        <v>1</v>
      </c>
    </row>
    <row r="175" spans="1:9" ht="15" hidden="1" outlineLevel="1" x14ac:dyDescent="0.25">
      <c r="A175" s="80"/>
      <c r="B175" s="75">
        <v>42774</v>
      </c>
      <c r="C175" s="74">
        <v>44</v>
      </c>
      <c r="D175" s="73" t="s">
        <v>5</v>
      </c>
      <c r="E175" s="73" t="s">
        <v>287</v>
      </c>
      <c r="F175" s="73" t="s">
        <v>1220</v>
      </c>
      <c r="G175" s="77">
        <v>0</v>
      </c>
      <c r="H175" s="77">
        <v>169655.17</v>
      </c>
      <c r="I175" s="82">
        <v>1</v>
      </c>
    </row>
    <row r="176" spans="1:9" ht="15" hidden="1" outlineLevel="1" x14ac:dyDescent="0.25">
      <c r="A176" s="80"/>
      <c r="B176" s="75">
        <v>42775</v>
      </c>
      <c r="C176" s="74">
        <v>51</v>
      </c>
      <c r="D176" s="73" t="s">
        <v>5</v>
      </c>
      <c r="E176" s="73" t="s">
        <v>1221</v>
      </c>
      <c r="F176" s="73" t="s">
        <v>1222</v>
      </c>
      <c r="G176" s="77">
        <v>0</v>
      </c>
      <c r="H176" s="77">
        <v>169655.17</v>
      </c>
      <c r="I176" s="82">
        <v>1</v>
      </c>
    </row>
    <row r="177" spans="1:9" ht="15" hidden="1" outlineLevel="1" x14ac:dyDescent="0.25">
      <c r="A177" s="80"/>
      <c r="B177" s="75">
        <v>42776</v>
      </c>
      <c r="C177" s="74">
        <v>72</v>
      </c>
      <c r="D177" s="73" t="s">
        <v>5</v>
      </c>
      <c r="E177" s="73" t="s">
        <v>1231</v>
      </c>
      <c r="F177" s="73" t="s">
        <v>1232</v>
      </c>
      <c r="G177" s="77">
        <v>0</v>
      </c>
      <c r="H177" s="77">
        <v>169655.17</v>
      </c>
      <c r="I177" s="82">
        <v>1</v>
      </c>
    </row>
    <row r="178" spans="1:9" ht="15" hidden="1" outlineLevel="1" x14ac:dyDescent="0.25">
      <c r="A178" s="80"/>
      <c r="B178" s="75">
        <v>42777</v>
      </c>
      <c r="C178" s="74">
        <v>74</v>
      </c>
      <c r="D178" s="73" t="s">
        <v>5</v>
      </c>
      <c r="E178" s="73" t="s">
        <v>1233</v>
      </c>
      <c r="F178" s="73" t="s">
        <v>1234</v>
      </c>
      <c r="G178" s="77">
        <v>0</v>
      </c>
      <c r="H178" s="77">
        <v>169655.17</v>
      </c>
      <c r="I178" s="82">
        <v>1</v>
      </c>
    </row>
    <row r="179" spans="1:9" ht="15" hidden="1" outlineLevel="1" x14ac:dyDescent="0.25">
      <c r="A179" s="80"/>
      <c r="B179" s="75">
        <v>42777</v>
      </c>
      <c r="C179" s="74">
        <v>77</v>
      </c>
      <c r="D179" s="73" t="s">
        <v>5</v>
      </c>
      <c r="E179" s="73" t="s">
        <v>1235</v>
      </c>
      <c r="F179" s="73" t="s">
        <v>1236</v>
      </c>
      <c r="G179" s="77">
        <v>0</v>
      </c>
      <c r="H179" s="77">
        <v>169655.17</v>
      </c>
      <c r="I179" s="82">
        <v>1</v>
      </c>
    </row>
    <row r="180" spans="1:9" ht="15" hidden="1" outlineLevel="1" x14ac:dyDescent="0.25">
      <c r="A180" s="80"/>
      <c r="B180" s="75">
        <v>42777</v>
      </c>
      <c r="C180" s="74">
        <v>85</v>
      </c>
      <c r="D180" s="73" t="s">
        <v>5</v>
      </c>
      <c r="E180" s="73" t="s">
        <v>1237</v>
      </c>
      <c r="F180" s="73" t="s">
        <v>1238</v>
      </c>
      <c r="G180" s="77">
        <v>0</v>
      </c>
      <c r="H180" s="77">
        <v>169655.17</v>
      </c>
      <c r="I180" s="82">
        <v>1</v>
      </c>
    </row>
    <row r="181" spans="1:9" ht="15" hidden="1" outlineLevel="1" x14ac:dyDescent="0.25">
      <c r="A181" s="80"/>
      <c r="B181" s="75">
        <v>42779</v>
      </c>
      <c r="C181" s="74">
        <v>98</v>
      </c>
      <c r="D181" s="73" t="s">
        <v>5</v>
      </c>
      <c r="E181" s="73" t="s">
        <v>307</v>
      </c>
      <c r="F181" s="73" t="s">
        <v>1242</v>
      </c>
      <c r="G181" s="77">
        <v>0</v>
      </c>
      <c r="H181" s="77">
        <v>169655.17</v>
      </c>
      <c r="I181" s="82">
        <v>1</v>
      </c>
    </row>
    <row r="182" spans="1:9" ht="15" hidden="1" outlineLevel="1" x14ac:dyDescent="0.25">
      <c r="A182" s="80"/>
      <c r="B182" s="75">
        <v>42779</v>
      </c>
      <c r="C182" s="74">
        <v>100</v>
      </c>
      <c r="D182" s="73" t="s">
        <v>5</v>
      </c>
      <c r="E182" s="73" t="s">
        <v>1201</v>
      </c>
      <c r="F182" s="73" t="s">
        <v>1244</v>
      </c>
      <c r="G182" s="77">
        <v>0</v>
      </c>
      <c r="H182" s="77">
        <v>169655.17</v>
      </c>
      <c r="I182" s="82">
        <v>1</v>
      </c>
    </row>
    <row r="183" spans="1:9" ht="15" hidden="1" outlineLevel="1" x14ac:dyDescent="0.25">
      <c r="A183" s="80"/>
      <c r="B183" s="75">
        <v>42779</v>
      </c>
      <c r="C183" s="74">
        <v>102</v>
      </c>
      <c r="D183" s="73" t="s">
        <v>5</v>
      </c>
      <c r="E183" s="73" t="s">
        <v>1205</v>
      </c>
      <c r="F183" s="73" t="s">
        <v>1246</v>
      </c>
      <c r="G183" s="77">
        <v>0</v>
      </c>
      <c r="H183" s="77">
        <v>169655.17</v>
      </c>
      <c r="I183" s="82">
        <v>1</v>
      </c>
    </row>
    <row r="184" spans="1:9" ht="15" hidden="1" outlineLevel="1" x14ac:dyDescent="0.25">
      <c r="A184" s="80"/>
      <c r="B184" s="75">
        <v>42779</v>
      </c>
      <c r="C184" s="74">
        <v>103</v>
      </c>
      <c r="D184" s="73" t="s">
        <v>5</v>
      </c>
      <c r="E184" s="73" t="s">
        <v>1247</v>
      </c>
      <c r="F184" s="73" t="s">
        <v>1248</v>
      </c>
      <c r="G184" s="77">
        <v>0</v>
      </c>
      <c r="H184" s="77">
        <v>169655.17</v>
      </c>
      <c r="I184" s="82">
        <v>1</v>
      </c>
    </row>
    <row r="185" spans="1:9" ht="15" hidden="1" outlineLevel="1" x14ac:dyDescent="0.25">
      <c r="A185" s="80"/>
      <c r="B185" s="75">
        <v>42779</v>
      </c>
      <c r="C185" s="74">
        <v>105</v>
      </c>
      <c r="D185" s="73" t="s">
        <v>5</v>
      </c>
      <c r="E185" s="73" t="s">
        <v>1249</v>
      </c>
      <c r="F185" s="73" t="s">
        <v>1250</v>
      </c>
      <c r="G185" s="77">
        <v>0</v>
      </c>
      <c r="H185" s="77">
        <v>169655.17</v>
      </c>
      <c r="I185" s="82">
        <v>1</v>
      </c>
    </row>
    <row r="186" spans="1:9" ht="15" hidden="1" outlineLevel="1" x14ac:dyDescent="0.25">
      <c r="A186" s="80"/>
      <c r="B186" s="75">
        <v>42781</v>
      </c>
      <c r="C186" s="74">
        <v>118</v>
      </c>
      <c r="D186" s="73" t="s">
        <v>5</v>
      </c>
      <c r="E186" s="73" t="s">
        <v>207</v>
      </c>
      <c r="F186" s="73" t="s">
        <v>1255</v>
      </c>
      <c r="G186" s="77">
        <v>0</v>
      </c>
      <c r="H186" s="77">
        <v>169655.17</v>
      </c>
      <c r="I186" s="82">
        <v>1</v>
      </c>
    </row>
    <row r="187" spans="1:9" ht="15" hidden="1" outlineLevel="1" x14ac:dyDescent="0.25">
      <c r="A187" s="80"/>
      <c r="B187" s="75">
        <v>42781</v>
      </c>
      <c r="C187" s="74">
        <v>126</v>
      </c>
      <c r="D187" s="73" t="s">
        <v>5</v>
      </c>
      <c r="E187" s="73" t="s">
        <v>1258</v>
      </c>
      <c r="F187" s="73" t="s">
        <v>1259</v>
      </c>
      <c r="G187" s="77">
        <v>0</v>
      </c>
      <c r="H187" s="77">
        <v>169655.17</v>
      </c>
      <c r="I187" s="82">
        <v>1</v>
      </c>
    </row>
    <row r="188" spans="1:9" ht="15" hidden="1" outlineLevel="1" x14ac:dyDescent="0.25">
      <c r="A188" s="80"/>
      <c r="B188" s="75">
        <v>42782</v>
      </c>
      <c r="C188" s="74">
        <v>130</v>
      </c>
      <c r="D188" s="73" t="s">
        <v>5</v>
      </c>
      <c r="E188" s="73" t="s">
        <v>1260</v>
      </c>
      <c r="F188" s="73" t="s">
        <v>1261</v>
      </c>
      <c r="G188" s="77">
        <v>0</v>
      </c>
      <c r="H188" s="77">
        <v>169655.17</v>
      </c>
      <c r="I188" s="82">
        <v>1</v>
      </c>
    </row>
    <row r="189" spans="1:9" ht="15" hidden="1" outlineLevel="1" x14ac:dyDescent="0.25">
      <c r="A189" s="80"/>
      <c r="B189" s="75">
        <v>42782</v>
      </c>
      <c r="C189" s="74">
        <v>134</v>
      </c>
      <c r="D189" s="73" t="s">
        <v>5</v>
      </c>
      <c r="E189" s="73" t="s">
        <v>1231</v>
      </c>
      <c r="F189" s="73" t="s">
        <v>1262</v>
      </c>
      <c r="G189" s="77">
        <v>0</v>
      </c>
      <c r="H189" s="77">
        <v>169655.17</v>
      </c>
      <c r="I189" s="82">
        <v>1</v>
      </c>
    </row>
    <row r="190" spans="1:9" ht="15" hidden="1" outlineLevel="1" x14ac:dyDescent="0.25">
      <c r="A190" s="80"/>
      <c r="B190" s="75">
        <v>42782</v>
      </c>
      <c r="C190" s="74">
        <v>137</v>
      </c>
      <c r="D190" s="73" t="s">
        <v>5</v>
      </c>
      <c r="E190" s="73" t="s">
        <v>307</v>
      </c>
      <c r="F190" s="73" t="s">
        <v>1264</v>
      </c>
      <c r="G190" s="77">
        <v>0</v>
      </c>
      <c r="H190" s="77">
        <v>169655.17</v>
      </c>
      <c r="I190" s="82">
        <v>1</v>
      </c>
    </row>
    <row r="191" spans="1:9" ht="15" hidden="1" outlineLevel="1" x14ac:dyDescent="0.25">
      <c r="A191" s="80"/>
      <c r="B191" s="75">
        <v>42782</v>
      </c>
      <c r="C191" s="74">
        <v>138</v>
      </c>
      <c r="D191" s="73" t="s">
        <v>5</v>
      </c>
      <c r="E191" s="73" t="s">
        <v>1265</v>
      </c>
      <c r="F191" s="73" t="s">
        <v>1266</v>
      </c>
      <c r="G191" s="77">
        <v>0</v>
      </c>
      <c r="H191" s="77">
        <v>169655.17</v>
      </c>
      <c r="I191" s="82">
        <v>1</v>
      </c>
    </row>
    <row r="192" spans="1:9" ht="15" hidden="1" outlineLevel="1" x14ac:dyDescent="0.25">
      <c r="A192" s="80"/>
      <c r="B192" s="75">
        <v>42782</v>
      </c>
      <c r="C192" s="74">
        <v>142</v>
      </c>
      <c r="D192" s="73" t="s">
        <v>5</v>
      </c>
      <c r="E192" s="73" t="s">
        <v>1269</v>
      </c>
      <c r="F192" s="73" t="s">
        <v>1270</v>
      </c>
      <c r="G192" s="77">
        <v>0</v>
      </c>
      <c r="H192" s="77">
        <v>169655.17</v>
      </c>
      <c r="I192" s="82">
        <v>1</v>
      </c>
    </row>
    <row r="193" spans="1:9" ht="15" hidden="1" outlineLevel="1" x14ac:dyDescent="0.25">
      <c r="A193" s="80"/>
      <c r="B193" s="75">
        <v>42783</v>
      </c>
      <c r="C193" s="74">
        <v>151</v>
      </c>
      <c r="D193" s="73" t="s">
        <v>5</v>
      </c>
      <c r="E193" s="73" t="s">
        <v>1235</v>
      </c>
      <c r="F193" s="73" t="s">
        <v>1272</v>
      </c>
      <c r="G193" s="77">
        <v>0</v>
      </c>
      <c r="H193" s="77">
        <v>169655.17</v>
      </c>
      <c r="I193" s="82">
        <v>1</v>
      </c>
    </row>
    <row r="194" spans="1:9" ht="15" hidden="1" outlineLevel="1" x14ac:dyDescent="0.25">
      <c r="A194" s="80"/>
      <c r="B194" s="75">
        <v>42783</v>
      </c>
      <c r="C194" s="74">
        <v>152</v>
      </c>
      <c r="D194" s="73" t="s">
        <v>5</v>
      </c>
      <c r="E194" s="73" t="s">
        <v>1273</v>
      </c>
      <c r="F194" s="73" t="s">
        <v>1274</v>
      </c>
      <c r="G194" s="77">
        <v>0</v>
      </c>
      <c r="H194" s="77">
        <v>169655.17</v>
      </c>
      <c r="I194" s="82">
        <v>1</v>
      </c>
    </row>
    <row r="195" spans="1:9" ht="15" hidden="1" outlineLevel="1" x14ac:dyDescent="0.25">
      <c r="A195" s="80"/>
      <c r="B195" s="75">
        <v>42783</v>
      </c>
      <c r="C195" s="74">
        <v>156</v>
      </c>
      <c r="D195" s="73" t="s">
        <v>5</v>
      </c>
      <c r="E195" s="73" t="s">
        <v>1277</v>
      </c>
      <c r="F195" s="73" t="s">
        <v>1278</v>
      </c>
      <c r="G195" s="77">
        <v>0</v>
      </c>
      <c r="H195" s="77">
        <v>169655.17</v>
      </c>
      <c r="I195" s="82">
        <v>1</v>
      </c>
    </row>
    <row r="196" spans="1:9" ht="15" hidden="1" outlineLevel="1" x14ac:dyDescent="0.25">
      <c r="A196" s="80"/>
      <c r="B196" s="75">
        <v>42784</v>
      </c>
      <c r="C196" s="74">
        <v>160</v>
      </c>
      <c r="D196" s="73" t="s">
        <v>5</v>
      </c>
      <c r="E196" s="73" t="s">
        <v>1282</v>
      </c>
      <c r="F196" s="73" t="s">
        <v>1283</v>
      </c>
      <c r="G196" s="77">
        <v>0</v>
      </c>
      <c r="H196" s="77">
        <v>169655.17</v>
      </c>
      <c r="I196" s="82">
        <v>1</v>
      </c>
    </row>
    <row r="197" spans="1:9" ht="15" hidden="1" outlineLevel="1" x14ac:dyDescent="0.25">
      <c r="A197" s="80"/>
      <c r="B197" s="75">
        <v>42784</v>
      </c>
      <c r="C197" s="74">
        <v>166</v>
      </c>
      <c r="D197" s="73" t="s">
        <v>5</v>
      </c>
      <c r="E197" s="73" t="s">
        <v>1284</v>
      </c>
      <c r="F197" s="73" t="s">
        <v>1285</v>
      </c>
      <c r="G197" s="77">
        <v>0</v>
      </c>
      <c r="H197" s="77">
        <v>169655.17</v>
      </c>
      <c r="I197" s="82">
        <v>1</v>
      </c>
    </row>
    <row r="198" spans="1:9" ht="15" hidden="1" outlineLevel="1" x14ac:dyDescent="0.25">
      <c r="A198" s="80"/>
      <c r="B198" s="75">
        <v>42786</v>
      </c>
      <c r="C198" s="74">
        <v>177</v>
      </c>
      <c r="D198" s="73" t="s">
        <v>5</v>
      </c>
      <c r="E198" s="73" t="s">
        <v>1288</v>
      </c>
      <c r="F198" s="73" t="s">
        <v>1289</v>
      </c>
      <c r="G198" s="77">
        <v>0</v>
      </c>
      <c r="H198" s="77">
        <v>169655.17</v>
      </c>
      <c r="I198" s="82">
        <v>1</v>
      </c>
    </row>
    <row r="199" spans="1:9" ht="15" hidden="1" outlineLevel="1" x14ac:dyDescent="0.25">
      <c r="A199" s="80"/>
      <c r="B199" s="75">
        <v>42787</v>
      </c>
      <c r="C199" s="74">
        <v>186</v>
      </c>
      <c r="D199" s="73" t="s">
        <v>5</v>
      </c>
      <c r="E199" s="73" t="s">
        <v>1284</v>
      </c>
      <c r="F199" s="73" t="s">
        <v>1293</v>
      </c>
      <c r="G199" s="77">
        <v>0</v>
      </c>
      <c r="H199" s="77">
        <v>169655.17</v>
      </c>
      <c r="I199" s="82">
        <v>1</v>
      </c>
    </row>
    <row r="200" spans="1:9" ht="15" hidden="1" outlineLevel="1" x14ac:dyDescent="0.25">
      <c r="A200" s="80"/>
      <c r="B200" s="75">
        <v>42787</v>
      </c>
      <c r="C200" s="74">
        <v>192</v>
      </c>
      <c r="D200" s="73" t="s">
        <v>5</v>
      </c>
      <c r="E200" s="73" t="s">
        <v>1295</v>
      </c>
      <c r="F200" s="73" t="s">
        <v>1296</v>
      </c>
      <c r="G200" s="77">
        <v>0</v>
      </c>
      <c r="H200" s="77">
        <v>169655.17</v>
      </c>
      <c r="I200" s="82">
        <v>1</v>
      </c>
    </row>
    <row r="201" spans="1:9" ht="15" hidden="1" outlineLevel="1" x14ac:dyDescent="0.25">
      <c r="A201" s="80"/>
      <c r="B201" s="75">
        <v>42788</v>
      </c>
      <c r="C201" s="74">
        <v>205</v>
      </c>
      <c r="D201" s="73" t="s">
        <v>5</v>
      </c>
      <c r="E201" s="73" t="s">
        <v>1284</v>
      </c>
      <c r="F201" s="73" t="s">
        <v>1302</v>
      </c>
      <c r="G201" s="77">
        <v>0</v>
      </c>
      <c r="H201" s="77">
        <v>169655.17</v>
      </c>
      <c r="I201" s="82">
        <v>1</v>
      </c>
    </row>
    <row r="202" spans="1:9" ht="15" hidden="1" outlineLevel="1" x14ac:dyDescent="0.25">
      <c r="A202" s="80"/>
      <c r="B202" s="75">
        <v>42789</v>
      </c>
      <c r="C202" s="74">
        <v>214</v>
      </c>
      <c r="D202" s="73" t="s">
        <v>5</v>
      </c>
      <c r="E202" s="73" t="s">
        <v>1237</v>
      </c>
      <c r="F202" s="73" t="s">
        <v>1306</v>
      </c>
      <c r="G202" s="77">
        <v>0</v>
      </c>
      <c r="H202" s="77">
        <v>169655.17</v>
      </c>
      <c r="I202" s="82">
        <v>1</v>
      </c>
    </row>
    <row r="203" spans="1:9" ht="15" hidden="1" outlineLevel="1" x14ac:dyDescent="0.25">
      <c r="A203" s="80"/>
      <c r="B203" s="75">
        <v>42789</v>
      </c>
      <c r="C203" s="74">
        <v>223</v>
      </c>
      <c r="D203" s="73" t="s">
        <v>5</v>
      </c>
      <c r="E203" s="73" t="s">
        <v>1308</v>
      </c>
      <c r="F203" s="73" t="s">
        <v>1309</v>
      </c>
      <c r="G203" s="77">
        <v>0</v>
      </c>
      <c r="H203" s="77">
        <v>169655.17</v>
      </c>
      <c r="I203" s="82">
        <v>1</v>
      </c>
    </row>
    <row r="204" spans="1:9" ht="15" hidden="1" outlineLevel="1" x14ac:dyDescent="0.25">
      <c r="A204" s="80"/>
      <c r="B204" s="75">
        <v>42789</v>
      </c>
      <c r="C204" s="74">
        <v>226</v>
      </c>
      <c r="D204" s="73" t="s">
        <v>5</v>
      </c>
      <c r="E204" s="73" t="s">
        <v>1310</v>
      </c>
      <c r="F204" s="73" t="s">
        <v>1311</v>
      </c>
      <c r="G204" s="77">
        <v>0</v>
      </c>
      <c r="H204" s="77">
        <v>169655.17</v>
      </c>
      <c r="I204" s="82">
        <v>1</v>
      </c>
    </row>
    <row r="205" spans="1:9" ht="15" hidden="1" outlineLevel="1" x14ac:dyDescent="0.25">
      <c r="A205" s="80"/>
      <c r="B205" s="75">
        <v>42790</v>
      </c>
      <c r="C205" s="74">
        <v>246</v>
      </c>
      <c r="D205" s="73" t="s">
        <v>5</v>
      </c>
      <c r="E205" s="73" t="s">
        <v>1277</v>
      </c>
      <c r="F205" s="73" t="s">
        <v>1314</v>
      </c>
      <c r="G205" s="77">
        <v>0</v>
      </c>
      <c r="H205" s="77">
        <v>169655.17</v>
      </c>
      <c r="I205" s="82">
        <v>1</v>
      </c>
    </row>
    <row r="206" spans="1:9" ht="15" hidden="1" outlineLevel="1" x14ac:dyDescent="0.25">
      <c r="A206" s="80"/>
      <c r="B206" s="75">
        <v>42791</v>
      </c>
      <c r="C206" s="74">
        <v>261</v>
      </c>
      <c r="D206" s="73" t="s">
        <v>5</v>
      </c>
      <c r="E206" s="73" t="s">
        <v>1321</v>
      </c>
      <c r="F206" s="73" t="s">
        <v>1322</v>
      </c>
      <c r="G206" s="77">
        <v>0</v>
      </c>
      <c r="H206" s="77">
        <v>169655.17</v>
      </c>
      <c r="I206" s="82">
        <v>1</v>
      </c>
    </row>
    <row r="207" spans="1:9" ht="15" hidden="1" outlineLevel="1" x14ac:dyDescent="0.25">
      <c r="A207" s="80"/>
      <c r="B207" s="75">
        <v>42791</v>
      </c>
      <c r="C207" s="74">
        <v>266</v>
      </c>
      <c r="D207" s="73" t="s">
        <v>5</v>
      </c>
      <c r="E207" s="73" t="s">
        <v>1323</v>
      </c>
      <c r="F207" s="73" t="s">
        <v>1324</v>
      </c>
      <c r="G207" s="77">
        <v>0</v>
      </c>
      <c r="H207" s="77">
        <v>169655.17</v>
      </c>
      <c r="I207" s="82">
        <v>1</v>
      </c>
    </row>
    <row r="208" spans="1:9" ht="15" hidden="1" outlineLevel="1" x14ac:dyDescent="0.25">
      <c r="A208" s="80"/>
      <c r="B208" s="75">
        <v>42793</v>
      </c>
      <c r="C208" s="74">
        <v>272</v>
      </c>
      <c r="D208" s="73" t="s">
        <v>5</v>
      </c>
      <c r="E208" s="73" t="s">
        <v>1325</v>
      </c>
      <c r="F208" s="73" t="s">
        <v>1326</v>
      </c>
      <c r="G208" s="77">
        <v>0</v>
      </c>
      <c r="H208" s="77">
        <v>169655.17</v>
      </c>
      <c r="I208" s="82">
        <v>1</v>
      </c>
    </row>
    <row r="209" spans="1:9" ht="15" hidden="1" outlineLevel="1" x14ac:dyDescent="0.25">
      <c r="A209" s="80"/>
      <c r="B209" s="75">
        <v>42793</v>
      </c>
      <c r="C209" s="74">
        <v>276</v>
      </c>
      <c r="D209" s="73" t="s">
        <v>5</v>
      </c>
      <c r="E209" s="73" t="s">
        <v>1247</v>
      </c>
      <c r="F209" s="73" t="s">
        <v>1328</v>
      </c>
      <c r="G209" s="77">
        <v>0</v>
      </c>
      <c r="H209" s="77">
        <v>169655.17</v>
      </c>
      <c r="I209" s="82">
        <v>1</v>
      </c>
    </row>
    <row r="210" spans="1:9" ht="15" hidden="1" outlineLevel="1" x14ac:dyDescent="0.25">
      <c r="A210" s="80"/>
      <c r="B210" s="75">
        <v>42793</v>
      </c>
      <c r="C210" s="74">
        <v>280</v>
      </c>
      <c r="D210" s="73" t="s">
        <v>5</v>
      </c>
      <c r="E210" s="73" t="s">
        <v>1329</v>
      </c>
      <c r="F210" s="73" t="s">
        <v>1330</v>
      </c>
      <c r="G210" s="77">
        <v>0</v>
      </c>
      <c r="H210" s="77">
        <v>169655.17</v>
      </c>
      <c r="I210" s="82">
        <v>1</v>
      </c>
    </row>
    <row r="211" spans="1:9" ht="15" hidden="1" outlineLevel="1" x14ac:dyDescent="0.25">
      <c r="A211" s="80"/>
      <c r="B211" s="75">
        <v>42794</v>
      </c>
      <c r="C211" s="74">
        <v>299</v>
      </c>
      <c r="D211" s="73" t="s">
        <v>5</v>
      </c>
      <c r="E211" s="73" t="s">
        <v>1331</v>
      </c>
      <c r="F211" s="73" t="s">
        <v>1332</v>
      </c>
      <c r="G211" s="77">
        <v>0</v>
      </c>
      <c r="H211" s="77">
        <v>169655.17</v>
      </c>
      <c r="I211" s="82">
        <v>1</v>
      </c>
    </row>
    <row r="212" spans="1:9" ht="15" hidden="1" outlineLevel="1" x14ac:dyDescent="0.25">
      <c r="A212" s="80"/>
      <c r="B212" s="75">
        <v>42794</v>
      </c>
      <c r="C212" s="74">
        <v>305</v>
      </c>
      <c r="D212" s="73" t="s">
        <v>5</v>
      </c>
      <c r="E212" s="73" t="s">
        <v>207</v>
      </c>
      <c r="F212" s="73" t="s">
        <v>1337</v>
      </c>
      <c r="G212" s="77">
        <v>0</v>
      </c>
      <c r="H212" s="77">
        <v>169655.17</v>
      </c>
      <c r="I212" s="82">
        <v>1</v>
      </c>
    </row>
    <row r="213" spans="1:9" ht="15" hidden="1" outlineLevel="1" x14ac:dyDescent="0.25">
      <c r="A213" s="80"/>
      <c r="B213" s="75">
        <v>42794</v>
      </c>
      <c r="C213" s="74">
        <v>310</v>
      </c>
      <c r="D213" s="73" t="s">
        <v>5</v>
      </c>
      <c r="E213" s="73" t="s">
        <v>1308</v>
      </c>
      <c r="F213" s="73" t="s">
        <v>1339</v>
      </c>
      <c r="G213" s="77">
        <v>0</v>
      </c>
      <c r="H213" s="77">
        <v>169655.17</v>
      </c>
      <c r="I213" s="82">
        <v>1</v>
      </c>
    </row>
    <row r="214" spans="1:9" ht="15" hidden="1" outlineLevel="1" x14ac:dyDescent="0.25">
      <c r="A214" s="80"/>
      <c r="B214" s="75">
        <v>42794</v>
      </c>
      <c r="C214" s="74">
        <v>313</v>
      </c>
      <c r="D214" s="73" t="s">
        <v>5</v>
      </c>
      <c r="E214" s="73" t="s">
        <v>1277</v>
      </c>
      <c r="F214" s="73" t="s">
        <v>1343</v>
      </c>
      <c r="G214" s="77">
        <v>0</v>
      </c>
      <c r="H214" s="77">
        <v>169655.17</v>
      </c>
      <c r="I214" s="82">
        <v>1</v>
      </c>
    </row>
    <row r="215" spans="1:9" ht="15" hidden="1" outlineLevel="1" x14ac:dyDescent="0.25">
      <c r="A215" s="80"/>
      <c r="B215" s="75">
        <v>42794</v>
      </c>
      <c r="C215" s="74">
        <v>341</v>
      </c>
      <c r="D215" s="73" t="s">
        <v>5</v>
      </c>
      <c r="E215" s="73" t="s">
        <v>1353</v>
      </c>
      <c r="F215" s="73" t="s">
        <v>1354</v>
      </c>
      <c r="G215" s="77">
        <v>0</v>
      </c>
      <c r="H215" s="77">
        <v>169655.17</v>
      </c>
      <c r="I215" s="82">
        <v>1</v>
      </c>
    </row>
    <row r="216" spans="1:9" ht="15" hidden="1" outlineLevel="1" x14ac:dyDescent="0.25">
      <c r="A216" s="80"/>
      <c r="B216" s="75">
        <v>42794</v>
      </c>
      <c r="C216" s="74">
        <v>349</v>
      </c>
      <c r="D216" s="73" t="s">
        <v>5</v>
      </c>
      <c r="E216" s="73" t="s">
        <v>1265</v>
      </c>
      <c r="F216" s="73" t="s">
        <v>1358</v>
      </c>
      <c r="G216" s="77">
        <v>0</v>
      </c>
      <c r="H216" s="77">
        <v>169655.17</v>
      </c>
      <c r="I216" s="82">
        <v>1</v>
      </c>
    </row>
    <row r="217" spans="1:9" ht="15" hidden="1" outlineLevel="1" x14ac:dyDescent="0.25">
      <c r="A217" s="80"/>
      <c r="B217" s="75">
        <v>42794</v>
      </c>
      <c r="C217" s="74">
        <v>352</v>
      </c>
      <c r="D217" s="73" t="s">
        <v>5</v>
      </c>
      <c r="E217" s="73" t="s">
        <v>1214</v>
      </c>
      <c r="F217" s="73" t="s">
        <v>1361</v>
      </c>
      <c r="G217" s="77">
        <v>0</v>
      </c>
      <c r="H217" s="77">
        <v>169655.17</v>
      </c>
      <c r="I217" s="82">
        <v>1</v>
      </c>
    </row>
    <row r="218" spans="1:9" ht="15" hidden="1" outlineLevel="1" x14ac:dyDescent="0.25">
      <c r="A218" s="80"/>
      <c r="B218" s="75">
        <v>42776</v>
      </c>
      <c r="C218" s="74">
        <v>67</v>
      </c>
      <c r="D218" s="73" t="s">
        <v>5</v>
      </c>
      <c r="E218" s="73" t="s">
        <v>1229</v>
      </c>
      <c r="F218" s="73" t="s">
        <v>1230</v>
      </c>
      <c r="G218" s="77">
        <v>0</v>
      </c>
      <c r="H218" s="77">
        <v>182586.21</v>
      </c>
      <c r="I218" s="82">
        <v>1</v>
      </c>
    </row>
    <row r="219" spans="1:9" ht="15" hidden="1" outlineLevel="1" x14ac:dyDescent="0.25">
      <c r="A219" s="80"/>
      <c r="B219" s="75">
        <v>42787</v>
      </c>
      <c r="C219" s="74">
        <v>197</v>
      </c>
      <c r="D219" s="73" t="s">
        <v>5</v>
      </c>
      <c r="E219" s="73" t="s">
        <v>1297</v>
      </c>
      <c r="F219" s="73" t="s">
        <v>1298</v>
      </c>
      <c r="G219" s="77">
        <v>0</v>
      </c>
      <c r="H219" s="77">
        <v>182586.21</v>
      </c>
      <c r="I219" s="82">
        <v>1</v>
      </c>
    </row>
    <row r="220" spans="1:9" ht="15" hidden="1" outlineLevel="1" x14ac:dyDescent="0.25">
      <c r="A220" s="80"/>
      <c r="B220" s="75">
        <v>42794</v>
      </c>
      <c r="C220" s="74">
        <v>311</v>
      </c>
      <c r="D220" s="73" t="s">
        <v>5</v>
      </c>
      <c r="E220" s="73" t="s">
        <v>1340</v>
      </c>
      <c r="F220" s="73" t="s">
        <v>1341</v>
      </c>
      <c r="G220" s="77">
        <v>0</v>
      </c>
      <c r="H220" s="77">
        <v>182586.21</v>
      </c>
      <c r="I220" s="82">
        <v>1</v>
      </c>
    </row>
    <row r="221" spans="1:9" ht="15" hidden="1" outlineLevel="1" x14ac:dyDescent="0.25">
      <c r="A221" s="80"/>
      <c r="B221" s="75">
        <v>42794</v>
      </c>
      <c r="C221" s="74">
        <v>321</v>
      </c>
      <c r="D221" s="73" t="s">
        <v>5</v>
      </c>
      <c r="E221" s="73" t="s">
        <v>1345</v>
      </c>
      <c r="F221" s="73" t="s">
        <v>1346</v>
      </c>
      <c r="G221" s="77">
        <v>0</v>
      </c>
      <c r="H221" s="77">
        <v>182586.21</v>
      </c>
      <c r="I221" s="82">
        <v>1</v>
      </c>
    </row>
    <row r="222" spans="1:9" ht="15" hidden="1" outlineLevel="1" x14ac:dyDescent="0.25">
      <c r="A222" s="80"/>
      <c r="B222" s="75">
        <v>42770</v>
      </c>
      <c r="C222" s="74">
        <v>22</v>
      </c>
      <c r="D222" s="73" t="s">
        <v>5</v>
      </c>
      <c r="E222" s="73" t="s">
        <v>1209</v>
      </c>
      <c r="F222" s="73" t="s">
        <v>1210</v>
      </c>
      <c r="G222" s="77">
        <v>0</v>
      </c>
      <c r="H222" s="77">
        <v>186896.55</v>
      </c>
      <c r="I222" s="82">
        <v>1</v>
      </c>
    </row>
    <row r="223" spans="1:9" ht="15" collapsed="1" x14ac:dyDescent="0.25">
      <c r="A223" s="80"/>
      <c r="B223" s="75"/>
      <c r="C223" s="74"/>
      <c r="D223" s="73"/>
      <c r="E223" s="73"/>
      <c r="F223" s="73"/>
      <c r="G223" s="77"/>
      <c r="H223" s="77">
        <f>SUM(H107:H222)</f>
        <v>7211896.4900000012</v>
      </c>
      <c r="I223" s="82">
        <f>SUM(I108:I222)</f>
        <v>43</v>
      </c>
    </row>
    <row r="224" spans="1:9" ht="15" x14ac:dyDescent="0.25">
      <c r="A224" s="80"/>
      <c r="B224" s="75"/>
      <c r="C224" s="74"/>
      <c r="D224" s="73"/>
      <c r="E224" s="73"/>
      <c r="F224" s="73"/>
      <c r="G224" s="77"/>
      <c r="H224" s="77"/>
      <c r="I224" s="82"/>
    </row>
    <row r="225" spans="1:9" ht="15" x14ac:dyDescent="0.25">
      <c r="A225" s="78" t="s">
        <v>311</v>
      </c>
      <c r="B225" s="72"/>
      <c r="C225" s="72"/>
      <c r="D225" s="72"/>
      <c r="E225" s="72"/>
      <c r="F225" s="72"/>
      <c r="G225" s="76"/>
      <c r="H225" s="76"/>
      <c r="I225" s="82"/>
    </row>
    <row r="226" spans="1:9" ht="15" x14ac:dyDescent="0.25">
      <c r="A226" s="79" t="s">
        <v>2</v>
      </c>
      <c r="B226" s="72" t="s">
        <v>312</v>
      </c>
      <c r="C226" s="72"/>
      <c r="D226" s="72"/>
      <c r="E226" s="72"/>
      <c r="F226" s="72"/>
      <c r="G226" s="76"/>
      <c r="H226" s="76"/>
      <c r="I226" s="82"/>
    </row>
    <row r="227" spans="1:9" ht="15" hidden="1" outlineLevel="1" x14ac:dyDescent="0.25">
      <c r="A227" s="80"/>
      <c r="B227" s="73"/>
      <c r="C227" s="74"/>
      <c r="D227" s="73"/>
      <c r="E227" s="73" t="s">
        <v>1110</v>
      </c>
      <c r="F227" s="73"/>
      <c r="G227" s="77">
        <v>0</v>
      </c>
      <c r="H227" s="77">
        <v>0</v>
      </c>
      <c r="I227" s="82"/>
    </row>
    <row r="228" spans="1:9" ht="15" hidden="1" outlineLevel="1" x14ac:dyDescent="0.25">
      <c r="A228" s="80"/>
      <c r="B228" s="75">
        <v>42783</v>
      </c>
      <c r="C228" s="74">
        <v>143</v>
      </c>
      <c r="D228" s="73" t="s">
        <v>5</v>
      </c>
      <c r="E228" s="73" t="s">
        <v>1389</v>
      </c>
      <c r="F228" s="73" t="s">
        <v>1391</v>
      </c>
      <c r="G228" s="77">
        <v>0</v>
      </c>
      <c r="H228" s="77">
        <v>-194655.17</v>
      </c>
      <c r="I228" s="82">
        <v>-1</v>
      </c>
    </row>
    <row r="229" spans="1:9" ht="15" hidden="1" outlineLevel="1" x14ac:dyDescent="0.25">
      <c r="A229" s="80"/>
      <c r="B229" s="75">
        <v>42783</v>
      </c>
      <c r="C229" s="74">
        <v>145</v>
      </c>
      <c r="D229" s="73" t="s">
        <v>5</v>
      </c>
      <c r="E229" s="73" t="s">
        <v>1385</v>
      </c>
      <c r="F229" s="73" t="s">
        <v>1394</v>
      </c>
      <c r="G229" s="77">
        <v>0</v>
      </c>
      <c r="H229" s="77">
        <v>-194655.17</v>
      </c>
      <c r="I229" s="82">
        <v>-1</v>
      </c>
    </row>
    <row r="230" spans="1:9" ht="15" hidden="1" outlineLevel="1" x14ac:dyDescent="0.25">
      <c r="A230" s="80"/>
      <c r="B230" s="75">
        <v>42786</v>
      </c>
      <c r="C230" s="74">
        <v>176</v>
      </c>
      <c r="D230" s="73" t="s">
        <v>5</v>
      </c>
      <c r="E230" s="73" t="s">
        <v>1395</v>
      </c>
      <c r="F230" s="73" t="s">
        <v>1400</v>
      </c>
      <c r="G230" s="77">
        <v>0</v>
      </c>
      <c r="H230" s="77">
        <v>-194655.17</v>
      </c>
      <c r="I230" s="82">
        <v>-1</v>
      </c>
    </row>
    <row r="231" spans="1:9" ht="15" hidden="1" outlineLevel="1" x14ac:dyDescent="0.25">
      <c r="A231" s="80"/>
      <c r="B231" s="75">
        <v>42787</v>
      </c>
      <c r="C231" s="74">
        <v>193</v>
      </c>
      <c r="D231" s="73" t="s">
        <v>5</v>
      </c>
      <c r="E231" s="73" t="s">
        <v>387</v>
      </c>
      <c r="F231" s="73" t="s">
        <v>1407</v>
      </c>
      <c r="G231" s="77">
        <v>0</v>
      </c>
      <c r="H231" s="77">
        <v>-194655.17</v>
      </c>
      <c r="I231" s="82">
        <v>-1</v>
      </c>
    </row>
    <row r="232" spans="1:9" ht="15" hidden="1" outlineLevel="1" x14ac:dyDescent="0.25">
      <c r="A232" s="80"/>
      <c r="B232" s="75">
        <v>42791</v>
      </c>
      <c r="C232" s="74">
        <v>263</v>
      </c>
      <c r="D232" s="73" t="s">
        <v>5</v>
      </c>
      <c r="E232" s="73" t="s">
        <v>1392</v>
      </c>
      <c r="F232" s="73" t="s">
        <v>1417</v>
      </c>
      <c r="G232" s="77">
        <v>0</v>
      </c>
      <c r="H232" s="77">
        <v>-194655.17</v>
      </c>
      <c r="I232" s="82">
        <v>-1</v>
      </c>
    </row>
    <row r="233" spans="1:9" ht="15" hidden="1" outlineLevel="1" x14ac:dyDescent="0.25">
      <c r="A233" s="80"/>
      <c r="B233" s="75">
        <v>42793</v>
      </c>
      <c r="C233" s="74">
        <v>282</v>
      </c>
      <c r="D233" s="73" t="s">
        <v>5</v>
      </c>
      <c r="E233" s="73" t="s">
        <v>1385</v>
      </c>
      <c r="F233" s="73" t="s">
        <v>1419</v>
      </c>
      <c r="G233" s="77">
        <v>0</v>
      </c>
      <c r="H233" s="77">
        <v>-194655.17</v>
      </c>
      <c r="I233" s="82">
        <v>-1</v>
      </c>
    </row>
    <row r="234" spans="1:9" ht="15" hidden="1" outlineLevel="1" x14ac:dyDescent="0.25">
      <c r="A234" s="80"/>
      <c r="B234" s="75">
        <v>42794</v>
      </c>
      <c r="C234" s="74">
        <v>330</v>
      </c>
      <c r="D234" s="73" t="s">
        <v>5</v>
      </c>
      <c r="E234" s="73" t="s">
        <v>1387</v>
      </c>
      <c r="F234" s="73" t="s">
        <v>1423</v>
      </c>
      <c r="G234" s="77">
        <v>0</v>
      </c>
      <c r="H234" s="77">
        <v>-194655.17</v>
      </c>
      <c r="I234" s="82">
        <v>-1</v>
      </c>
    </row>
    <row r="235" spans="1:9" ht="15" hidden="1" outlineLevel="1" x14ac:dyDescent="0.25">
      <c r="A235" s="80"/>
      <c r="B235" s="75">
        <v>42774</v>
      </c>
      <c r="C235" s="74">
        <v>47</v>
      </c>
      <c r="D235" s="73" t="s">
        <v>5</v>
      </c>
      <c r="E235" s="73" t="s">
        <v>387</v>
      </c>
      <c r="F235" s="73" t="s">
        <v>1369</v>
      </c>
      <c r="G235" s="77">
        <v>0</v>
      </c>
      <c r="H235" s="77">
        <v>-193793.1</v>
      </c>
      <c r="I235" s="82">
        <v>-1</v>
      </c>
    </row>
    <row r="236" spans="1:9" ht="15" hidden="1" outlineLevel="1" x14ac:dyDescent="0.25">
      <c r="A236" s="80"/>
      <c r="B236" s="75">
        <v>42794</v>
      </c>
      <c r="C236" s="74">
        <v>325</v>
      </c>
      <c r="D236" s="73" t="s">
        <v>5</v>
      </c>
      <c r="E236" s="73" t="s">
        <v>1383</v>
      </c>
      <c r="F236" s="73" t="s">
        <v>1421</v>
      </c>
      <c r="G236" s="77">
        <v>0</v>
      </c>
      <c r="H236" s="77">
        <v>-193793.1</v>
      </c>
      <c r="I236" s="82">
        <v>-1</v>
      </c>
    </row>
    <row r="237" spans="1:9" ht="15" hidden="1" outlineLevel="1" x14ac:dyDescent="0.25">
      <c r="A237" s="80"/>
      <c r="B237" s="75">
        <v>42776</v>
      </c>
      <c r="C237" s="74">
        <v>64</v>
      </c>
      <c r="D237" s="73" t="s">
        <v>5</v>
      </c>
      <c r="E237" s="73" t="s">
        <v>408</v>
      </c>
      <c r="F237" s="73" t="s">
        <v>1372</v>
      </c>
      <c r="G237" s="77">
        <v>0</v>
      </c>
      <c r="H237" s="77">
        <v>-193017.24</v>
      </c>
      <c r="I237" s="82">
        <v>-1</v>
      </c>
    </row>
    <row r="238" spans="1:9" ht="15" hidden="1" outlineLevel="1" x14ac:dyDescent="0.25">
      <c r="A238" s="80"/>
      <c r="B238" s="75">
        <v>42776</v>
      </c>
      <c r="C238" s="74">
        <v>66</v>
      </c>
      <c r="D238" s="73" t="s">
        <v>5</v>
      </c>
      <c r="E238" s="73" t="s">
        <v>408</v>
      </c>
      <c r="F238" s="73" t="s">
        <v>1374</v>
      </c>
      <c r="G238" s="77">
        <v>0</v>
      </c>
      <c r="H238" s="77">
        <v>-193017.24</v>
      </c>
      <c r="I238" s="82">
        <v>-1</v>
      </c>
    </row>
    <row r="239" spans="1:9" ht="15" hidden="1" outlineLevel="1" x14ac:dyDescent="0.25">
      <c r="A239" s="80"/>
      <c r="B239" s="75">
        <v>42790</v>
      </c>
      <c r="C239" s="74">
        <v>250</v>
      </c>
      <c r="D239" s="73" t="s">
        <v>5</v>
      </c>
      <c r="E239" s="73" t="s">
        <v>1411</v>
      </c>
      <c r="F239" s="73" t="s">
        <v>1413</v>
      </c>
      <c r="G239" s="77">
        <v>0</v>
      </c>
      <c r="H239" s="77">
        <v>-192155.17</v>
      </c>
      <c r="I239" s="82">
        <v>-1</v>
      </c>
    </row>
    <row r="240" spans="1:9" ht="15" hidden="1" outlineLevel="1" x14ac:dyDescent="0.25">
      <c r="A240" s="80"/>
      <c r="B240" s="75">
        <v>42777</v>
      </c>
      <c r="C240" s="74">
        <v>83</v>
      </c>
      <c r="D240" s="73" t="s">
        <v>5</v>
      </c>
      <c r="E240" s="73" t="s">
        <v>1376</v>
      </c>
      <c r="F240" s="73" t="s">
        <v>1378</v>
      </c>
      <c r="G240" s="77">
        <v>0</v>
      </c>
      <c r="H240" s="77">
        <v>-185689.66</v>
      </c>
      <c r="I240" s="82">
        <v>-1</v>
      </c>
    </row>
    <row r="241" spans="1:9" ht="15" hidden="1" outlineLevel="1" x14ac:dyDescent="0.25">
      <c r="A241" s="80"/>
      <c r="B241" s="75">
        <v>42787</v>
      </c>
      <c r="C241" s="74">
        <v>180</v>
      </c>
      <c r="D241" s="73" t="s">
        <v>5</v>
      </c>
      <c r="E241" s="73" t="s">
        <v>1398</v>
      </c>
      <c r="F241" s="73" t="s">
        <v>1402</v>
      </c>
      <c r="G241" s="77">
        <v>0</v>
      </c>
      <c r="H241" s="77">
        <v>-184913.79</v>
      </c>
      <c r="I241" s="82">
        <v>-1</v>
      </c>
    </row>
    <row r="242" spans="1:9" ht="15" hidden="1" outlineLevel="1" x14ac:dyDescent="0.25">
      <c r="A242" s="80"/>
      <c r="B242" s="75">
        <v>42777</v>
      </c>
      <c r="C242" s="74">
        <v>87</v>
      </c>
      <c r="D242" s="73" t="s">
        <v>5</v>
      </c>
      <c r="E242" s="73" t="s">
        <v>1381</v>
      </c>
      <c r="F242" s="73" t="s">
        <v>1382</v>
      </c>
      <c r="G242" s="77">
        <v>0</v>
      </c>
      <c r="H242" s="77">
        <v>150862.07</v>
      </c>
      <c r="I242" s="82">
        <v>1</v>
      </c>
    </row>
    <row r="243" spans="1:9" ht="15" hidden="1" outlineLevel="1" x14ac:dyDescent="0.25">
      <c r="A243" s="80"/>
      <c r="B243" s="75">
        <v>42788</v>
      </c>
      <c r="C243" s="74">
        <v>207</v>
      </c>
      <c r="D243" s="73" t="s">
        <v>5</v>
      </c>
      <c r="E243" s="73" t="s">
        <v>379</v>
      </c>
      <c r="F243" s="73" t="s">
        <v>1410</v>
      </c>
      <c r="G243" s="77">
        <v>0</v>
      </c>
      <c r="H243" s="77">
        <v>180948.28</v>
      </c>
      <c r="I243" s="82">
        <v>1</v>
      </c>
    </row>
    <row r="244" spans="1:9" ht="15" hidden="1" outlineLevel="1" x14ac:dyDescent="0.25">
      <c r="A244" s="80"/>
      <c r="B244" s="75">
        <v>42767</v>
      </c>
      <c r="C244" s="74">
        <v>8</v>
      </c>
      <c r="D244" s="73" t="s">
        <v>5</v>
      </c>
      <c r="E244" s="73" t="s">
        <v>1362</v>
      </c>
      <c r="F244" s="73" t="s">
        <v>1363</v>
      </c>
      <c r="G244" s="77">
        <v>0</v>
      </c>
      <c r="H244" s="77">
        <v>184913.79</v>
      </c>
      <c r="I244" s="82">
        <v>1</v>
      </c>
    </row>
    <row r="245" spans="1:9" ht="15" hidden="1" outlineLevel="1" x14ac:dyDescent="0.25">
      <c r="A245" s="80"/>
      <c r="B245" s="75">
        <v>42786</v>
      </c>
      <c r="C245" s="74">
        <v>174</v>
      </c>
      <c r="D245" s="73" t="s">
        <v>5</v>
      </c>
      <c r="E245" s="73" t="s">
        <v>1398</v>
      </c>
      <c r="F245" s="73" t="s">
        <v>1399</v>
      </c>
      <c r="G245" s="77">
        <v>0</v>
      </c>
      <c r="H245" s="77">
        <v>184913.79</v>
      </c>
      <c r="I245" s="82">
        <v>1</v>
      </c>
    </row>
    <row r="246" spans="1:9" ht="15" hidden="1" outlineLevel="1" x14ac:dyDescent="0.25">
      <c r="A246" s="80"/>
      <c r="B246" s="75">
        <v>42787</v>
      </c>
      <c r="C246" s="74">
        <v>181</v>
      </c>
      <c r="D246" s="73" t="s">
        <v>5</v>
      </c>
      <c r="E246" s="73" t="s">
        <v>1403</v>
      </c>
      <c r="F246" s="73" t="s">
        <v>1404</v>
      </c>
      <c r="G246" s="77">
        <v>0</v>
      </c>
      <c r="H246" s="77">
        <v>184913.79</v>
      </c>
      <c r="I246" s="82">
        <v>1</v>
      </c>
    </row>
    <row r="247" spans="1:9" ht="15" hidden="1" outlineLevel="1" x14ac:dyDescent="0.25">
      <c r="A247" s="80"/>
      <c r="B247" s="75">
        <v>42776</v>
      </c>
      <c r="C247" s="74">
        <v>73</v>
      </c>
      <c r="D247" s="73" t="s">
        <v>5</v>
      </c>
      <c r="E247" s="73" t="s">
        <v>1376</v>
      </c>
      <c r="F247" s="73" t="s">
        <v>1377</v>
      </c>
      <c r="G247" s="77">
        <v>0</v>
      </c>
      <c r="H247" s="77">
        <v>185689.66</v>
      </c>
      <c r="I247" s="82">
        <v>1</v>
      </c>
    </row>
    <row r="248" spans="1:9" ht="15" hidden="1" outlineLevel="1" x14ac:dyDescent="0.25">
      <c r="A248" s="80"/>
      <c r="B248" s="75">
        <v>42777</v>
      </c>
      <c r="C248" s="74">
        <v>84</v>
      </c>
      <c r="D248" s="73" t="s">
        <v>5</v>
      </c>
      <c r="E248" s="73" t="s">
        <v>1379</v>
      </c>
      <c r="F248" s="73" t="s">
        <v>1380</v>
      </c>
      <c r="G248" s="77">
        <v>0</v>
      </c>
      <c r="H248" s="77">
        <v>185689.66</v>
      </c>
      <c r="I248" s="82">
        <v>1</v>
      </c>
    </row>
    <row r="249" spans="1:9" ht="15" hidden="1" outlineLevel="1" x14ac:dyDescent="0.25">
      <c r="A249" s="80"/>
      <c r="B249" s="75">
        <v>42773</v>
      </c>
      <c r="C249" s="74">
        <v>27</v>
      </c>
      <c r="D249" s="73" t="s">
        <v>5</v>
      </c>
      <c r="E249" s="73" t="s">
        <v>1366</v>
      </c>
      <c r="F249" s="73" t="s">
        <v>1367</v>
      </c>
      <c r="G249" s="77">
        <v>0</v>
      </c>
      <c r="H249" s="77">
        <v>189137.93</v>
      </c>
      <c r="I249" s="82">
        <v>1</v>
      </c>
    </row>
    <row r="250" spans="1:9" ht="15" hidden="1" outlineLevel="1" x14ac:dyDescent="0.25">
      <c r="A250" s="80"/>
      <c r="B250" s="75">
        <v>42787</v>
      </c>
      <c r="C250" s="74">
        <v>188</v>
      </c>
      <c r="D250" s="73" t="s">
        <v>5</v>
      </c>
      <c r="E250" s="73" t="s">
        <v>1405</v>
      </c>
      <c r="F250" s="73" t="s">
        <v>1406</v>
      </c>
      <c r="G250" s="77">
        <v>0</v>
      </c>
      <c r="H250" s="77">
        <v>189137.93</v>
      </c>
      <c r="I250" s="82">
        <v>1</v>
      </c>
    </row>
    <row r="251" spans="1:9" ht="15" hidden="1" outlineLevel="1" x14ac:dyDescent="0.25">
      <c r="A251" s="80"/>
      <c r="B251" s="75">
        <v>42789</v>
      </c>
      <c r="C251" s="74">
        <v>225</v>
      </c>
      <c r="D251" s="73" t="s">
        <v>5</v>
      </c>
      <c r="E251" s="73" t="s">
        <v>1411</v>
      </c>
      <c r="F251" s="73" t="s">
        <v>1412</v>
      </c>
      <c r="G251" s="77">
        <v>0</v>
      </c>
      <c r="H251" s="77">
        <v>192155.17</v>
      </c>
      <c r="I251" s="82">
        <v>1</v>
      </c>
    </row>
    <row r="252" spans="1:9" ht="15" hidden="1" outlineLevel="1" x14ac:dyDescent="0.25">
      <c r="A252" s="80"/>
      <c r="B252" s="75">
        <v>42776</v>
      </c>
      <c r="C252" s="74">
        <v>65</v>
      </c>
      <c r="D252" s="73" t="s">
        <v>5</v>
      </c>
      <c r="E252" s="73" t="s">
        <v>408</v>
      </c>
      <c r="F252" s="73" t="s">
        <v>1373</v>
      </c>
      <c r="G252" s="77">
        <v>0</v>
      </c>
      <c r="H252" s="77">
        <v>193017.24</v>
      </c>
      <c r="I252" s="82">
        <v>1</v>
      </c>
    </row>
    <row r="253" spans="1:9" ht="15" hidden="1" outlineLevel="1" x14ac:dyDescent="0.25">
      <c r="A253" s="80"/>
      <c r="B253" s="75">
        <v>42768</v>
      </c>
      <c r="C253" s="74">
        <v>10</v>
      </c>
      <c r="D253" s="73" t="s">
        <v>5</v>
      </c>
      <c r="E253" s="73" t="s">
        <v>1364</v>
      </c>
      <c r="F253" s="73" t="s">
        <v>1365</v>
      </c>
      <c r="G253" s="77">
        <v>0</v>
      </c>
      <c r="H253" s="77">
        <v>193793.1</v>
      </c>
      <c r="I253" s="82">
        <v>1</v>
      </c>
    </row>
    <row r="254" spans="1:9" ht="15" hidden="1" outlineLevel="1" x14ac:dyDescent="0.25">
      <c r="A254" s="80"/>
      <c r="B254" s="75">
        <v>42773</v>
      </c>
      <c r="C254" s="74">
        <v>29</v>
      </c>
      <c r="D254" s="73" t="s">
        <v>5</v>
      </c>
      <c r="E254" s="73" t="s">
        <v>387</v>
      </c>
      <c r="F254" s="73" t="s">
        <v>1368</v>
      </c>
      <c r="G254" s="77">
        <v>0</v>
      </c>
      <c r="H254" s="77">
        <v>193793.1</v>
      </c>
      <c r="I254" s="82">
        <v>1</v>
      </c>
    </row>
    <row r="255" spans="1:9" ht="15" hidden="1" outlineLevel="1" x14ac:dyDescent="0.25">
      <c r="A255" s="80"/>
      <c r="B255" s="75">
        <v>42776</v>
      </c>
      <c r="C255" s="74">
        <v>68</v>
      </c>
      <c r="D255" s="73" t="s">
        <v>5</v>
      </c>
      <c r="E255" s="73" t="s">
        <v>408</v>
      </c>
      <c r="F255" s="73" t="s">
        <v>1375</v>
      </c>
      <c r="G255" s="77">
        <v>0</v>
      </c>
      <c r="H255" s="77">
        <v>193793.1</v>
      </c>
      <c r="I255" s="82">
        <v>1</v>
      </c>
    </row>
    <row r="256" spans="1:9" ht="15" hidden="1" outlineLevel="1" x14ac:dyDescent="0.25">
      <c r="A256" s="80"/>
      <c r="B256" s="75">
        <v>42780</v>
      </c>
      <c r="C256" s="74">
        <v>114</v>
      </c>
      <c r="D256" s="73" t="s">
        <v>5</v>
      </c>
      <c r="E256" s="73" t="s">
        <v>1383</v>
      </c>
      <c r="F256" s="73" t="s">
        <v>1384</v>
      </c>
      <c r="G256" s="77">
        <v>0</v>
      </c>
      <c r="H256" s="77">
        <v>193793.1</v>
      </c>
      <c r="I256" s="82">
        <v>1</v>
      </c>
    </row>
    <row r="257" spans="1:9" ht="15" hidden="1" outlineLevel="1" x14ac:dyDescent="0.25">
      <c r="A257" s="80"/>
      <c r="B257" s="75">
        <v>42781</v>
      </c>
      <c r="C257" s="74">
        <v>128</v>
      </c>
      <c r="D257" s="73" t="s">
        <v>5</v>
      </c>
      <c r="E257" s="73" t="s">
        <v>1385</v>
      </c>
      <c r="F257" s="73" t="s">
        <v>1386</v>
      </c>
      <c r="G257" s="77">
        <v>0</v>
      </c>
      <c r="H257" s="77">
        <v>194655.17</v>
      </c>
      <c r="I257" s="82">
        <v>1</v>
      </c>
    </row>
    <row r="258" spans="1:9" ht="15" hidden="1" outlineLevel="1" x14ac:dyDescent="0.25">
      <c r="A258" s="80"/>
      <c r="B258" s="75">
        <v>42781</v>
      </c>
      <c r="C258" s="74">
        <v>129</v>
      </c>
      <c r="D258" s="73" t="s">
        <v>5</v>
      </c>
      <c r="E258" s="73" t="s">
        <v>1387</v>
      </c>
      <c r="F258" s="73" t="s">
        <v>1388</v>
      </c>
      <c r="G258" s="77">
        <v>0</v>
      </c>
      <c r="H258" s="77">
        <v>194655.17</v>
      </c>
      <c r="I258" s="82">
        <v>1</v>
      </c>
    </row>
    <row r="259" spans="1:9" ht="15" hidden="1" outlineLevel="1" x14ac:dyDescent="0.25">
      <c r="A259" s="80"/>
      <c r="B259" s="75">
        <v>42782</v>
      </c>
      <c r="C259" s="74">
        <v>139</v>
      </c>
      <c r="D259" s="73" t="s">
        <v>5</v>
      </c>
      <c r="E259" s="73" t="s">
        <v>1389</v>
      </c>
      <c r="F259" s="73" t="s">
        <v>1390</v>
      </c>
      <c r="G259" s="77">
        <v>0</v>
      </c>
      <c r="H259" s="77">
        <v>194655.17</v>
      </c>
      <c r="I259" s="82">
        <v>1</v>
      </c>
    </row>
    <row r="260" spans="1:9" ht="15" hidden="1" outlineLevel="1" x14ac:dyDescent="0.25">
      <c r="A260" s="80"/>
      <c r="B260" s="75">
        <v>42783</v>
      </c>
      <c r="C260" s="74">
        <v>144</v>
      </c>
      <c r="D260" s="73" t="s">
        <v>5</v>
      </c>
      <c r="E260" s="73" t="s">
        <v>1392</v>
      </c>
      <c r="F260" s="73" t="s">
        <v>1393</v>
      </c>
      <c r="G260" s="77">
        <v>0</v>
      </c>
      <c r="H260" s="77">
        <v>194655.17</v>
      </c>
      <c r="I260" s="82">
        <v>1</v>
      </c>
    </row>
    <row r="261" spans="1:9" ht="15" hidden="1" outlineLevel="1" x14ac:dyDescent="0.25">
      <c r="A261" s="80"/>
      <c r="B261" s="75">
        <v>42783</v>
      </c>
      <c r="C261" s="74">
        <v>146</v>
      </c>
      <c r="D261" s="73" t="s">
        <v>5</v>
      </c>
      <c r="E261" s="73" t="s">
        <v>1395</v>
      </c>
      <c r="F261" s="73" t="s">
        <v>1396</v>
      </c>
      <c r="G261" s="77">
        <v>0</v>
      </c>
      <c r="H261" s="77">
        <v>194655.17</v>
      </c>
      <c r="I261" s="82">
        <v>1</v>
      </c>
    </row>
    <row r="262" spans="1:9" ht="15" hidden="1" outlineLevel="1" x14ac:dyDescent="0.25">
      <c r="A262" s="80"/>
      <c r="B262" s="75">
        <v>42783</v>
      </c>
      <c r="C262" s="74">
        <v>155</v>
      </c>
      <c r="D262" s="73" t="s">
        <v>5</v>
      </c>
      <c r="E262" s="73" t="s">
        <v>1389</v>
      </c>
      <c r="F262" s="73" t="s">
        <v>1397</v>
      </c>
      <c r="G262" s="77">
        <v>0</v>
      </c>
      <c r="H262" s="77">
        <v>194655.17</v>
      </c>
      <c r="I262" s="82">
        <v>1</v>
      </c>
    </row>
    <row r="263" spans="1:9" ht="15" hidden="1" outlineLevel="1" x14ac:dyDescent="0.25">
      <c r="A263" s="80"/>
      <c r="B263" s="75">
        <v>42786</v>
      </c>
      <c r="C263" s="74">
        <v>178</v>
      </c>
      <c r="D263" s="73" t="s">
        <v>5</v>
      </c>
      <c r="E263" s="73" t="s">
        <v>387</v>
      </c>
      <c r="F263" s="73" t="s">
        <v>1401</v>
      </c>
      <c r="G263" s="77">
        <v>0</v>
      </c>
      <c r="H263" s="77">
        <v>194655.17</v>
      </c>
      <c r="I263" s="82">
        <v>1</v>
      </c>
    </row>
    <row r="264" spans="1:9" ht="15" hidden="1" outlineLevel="1" x14ac:dyDescent="0.25">
      <c r="A264" s="80"/>
      <c r="B264" s="75">
        <v>42790</v>
      </c>
      <c r="C264" s="74">
        <v>251</v>
      </c>
      <c r="D264" s="73" t="s">
        <v>5</v>
      </c>
      <c r="E264" s="73" t="s">
        <v>1414</v>
      </c>
      <c r="F264" s="73" t="s">
        <v>1415</v>
      </c>
      <c r="G264" s="77">
        <v>0</v>
      </c>
      <c r="H264" s="77">
        <v>194655.17</v>
      </c>
      <c r="I264" s="82">
        <v>1</v>
      </c>
    </row>
    <row r="265" spans="1:9" ht="15" hidden="1" outlineLevel="1" x14ac:dyDescent="0.25">
      <c r="A265" s="80"/>
      <c r="B265" s="75">
        <v>42791</v>
      </c>
      <c r="C265" s="74">
        <v>257</v>
      </c>
      <c r="D265" s="73" t="s">
        <v>5</v>
      </c>
      <c r="E265" s="73" t="s">
        <v>1385</v>
      </c>
      <c r="F265" s="73" t="s">
        <v>1416</v>
      </c>
      <c r="G265" s="77">
        <v>0</v>
      </c>
      <c r="H265" s="77">
        <v>194655.17</v>
      </c>
      <c r="I265" s="82">
        <v>1</v>
      </c>
    </row>
    <row r="266" spans="1:9" ht="15" hidden="1" outlineLevel="1" x14ac:dyDescent="0.25">
      <c r="A266" s="80"/>
      <c r="B266" s="75">
        <v>42791</v>
      </c>
      <c r="C266" s="74">
        <v>264</v>
      </c>
      <c r="D266" s="73" t="s">
        <v>5</v>
      </c>
      <c r="E266" s="73" t="s">
        <v>1392</v>
      </c>
      <c r="F266" s="73" t="s">
        <v>1418</v>
      </c>
      <c r="G266" s="77">
        <v>0</v>
      </c>
      <c r="H266" s="77">
        <v>194655.17</v>
      </c>
      <c r="I266" s="82">
        <v>1</v>
      </c>
    </row>
    <row r="267" spans="1:9" ht="15" hidden="1" outlineLevel="1" x14ac:dyDescent="0.25">
      <c r="A267" s="80"/>
      <c r="B267" s="75">
        <v>42793</v>
      </c>
      <c r="C267" s="74">
        <v>284</v>
      </c>
      <c r="D267" s="73" t="s">
        <v>5</v>
      </c>
      <c r="E267" s="73" t="s">
        <v>1385</v>
      </c>
      <c r="F267" s="73" t="s">
        <v>1420</v>
      </c>
      <c r="G267" s="77">
        <v>0</v>
      </c>
      <c r="H267" s="77">
        <v>194655.17</v>
      </c>
      <c r="I267" s="82">
        <v>1</v>
      </c>
    </row>
    <row r="268" spans="1:9" ht="15" hidden="1" outlineLevel="1" x14ac:dyDescent="0.25">
      <c r="A268" s="80"/>
      <c r="B268" s="75">
        <v>42794</v>
      </c>
      <c r="C268" s="74">
        <v>327</v>
      </c>
      <c r="D268" s="73" t="s">
        <v>5</v>
      </c>
      <c r="E268" s="73" t="s">
        <v>1383</v>
      </c>
      <c r="F268" s="73" t="s">
        <v>1422</v>
      </c>
      <c r="G268" s="77">
        <v>0</v>
      </c>
      <c r="H268" s="77">
        <v>194655.17</v>
      </c>
      <c r="I268" s="82">
        <v>1</v>
      </c>
    </row>
    <row r="269" spans="1:9" ht="15" hidden="1" outlineLevel="1" x14ac:dyDescent="0.25">
      <c r="A269" s="80"/>
      <c r="B269" s="75">
        <v>42774</v>
      </c>
      <c r="C269" s="74">
        <v>48</v>
      </c>
      <c r="D269" s="73" t="s">
        <v>5</v>
      </c>
      <c r="E269" s="73" t="s">
        <v>1370</v>
      </c>
      <c r="F269" s="73" t="s">
        <v>1371</v>
      </c>
      <c r="G269" s="77">
        <v>0</v>
      </c>
      <c r="H269" s="77">
        <v>204137.93</v>
      </c>
      <c r="I269" s="82">
        <v>1</v>
      </c>
    </row>
    <row r="270" spans="1:9" ht="15" hidden="1" outlineLevel="1" x14ac:dyDescent="0.25">
      <c r="A270" s="80"/>
      <c r="B270" s="75">
        <v>42787</v>
      </c>
      <c r="C270" s="74">
        <v>195</v>
      </c>
      <c r="D270" s="73" t="s">
        <v>5</v>
      </c>
      <c r="E270" s="73" t="s">
        <v>1408</v>
      </c>
      <c r="F270" s="73" t="s">
        <v>1409</v>
      </c>
      <c r="G270" s="77">
        <v>0</v>
      </c>
      <c r="H270" s="77">
        <v>229452.32</v>
      </c>
      <c r="I270" s="82">
        <v>1</v>
      </c>
    </row>
    <row r="271" spans="1:9" ht="15" collapsed="1" x14ac:dyDescent="0.25">
      <c r="A271" s="80"/>
      <c r="B271" s="75"/>
      <c r="C271" s="74"/>
      <c r="D271" s="73"/>
      <c r="E271" s="73"/>
      <c r="F271" s="73"/>
      <c r="G271" s="77"/>
      <c r="H271" s="77">
        <f>SUM(H227:H270)</f>
        <v>2867038.5099999988</v>
      </c>
      <c r="I271" s="82">
        <f>SUM(I228:I270)</f>
        <v>15</v>
      </c>
    </row>
    <row r="272" spans="1:9" ht="15" x14ac:dyDescent="0.25">
      <c r="A272" s="80"/>
      <c r="B272" s="75"/>
      <c r="C272" s="74"/>
      <c r="D272" s="73"/>
      <c r="E272" s="73"/>
      <c r="F272" s="73"/>
      <c r="G272" s="77"/>
      <c r="H272" s="77"/>
      <c r="I272" s="82"/>
    </row>
    <row r="273" spans="1:9" ht="15" x14ac:dyDescent="0.25">
      <c r="A273" s="78" t="s">
        <v>421</v>
      </c>
      <c r="B273" s="72"/>
      <c r="C273" s="72"/>
      <c r="D273" s="72"/>
      <c r="E273" s="72"/>
      <c r="F273" s="72"/>
      <c r="G273" s="76"/>
      <c r="H273" s="76"/>
      <c r="I273" s="82"/>
    </row>
    <row r="274" spans="1:9" ht="15" x14ac:dyDescent="0.25">
      <c r="A274" s="79" t="s">
        <v>2</v>
      </c>
      <c r="B274" s="72" t="s">
        <v>422</v>
      </c>
      <c r="C274" s="72"/>
      <c r="D274" s="72"/>
      <c r="E274" s="72"/>
      <c r="F274" s="72"/>
      <c r="G274" s="76"/>
      <c r="H274" s="76"/>
      <c r="I274" s="82"/>
    </row>
    <row r="275" spans="1:9" ht="15" outlineLevel="1" x14ac:dyDescent="0.25">
      <c r="A275" s="80"/>
      <c r="B275" s="73"/>
      <c r="C275" s="74"/>
      <c r="D275" s="73"/>
      <c r="E275" s="73" t="s">
        <v>1110</v>
      </c>
      <c r="F275" s="73"/>
      <c r="G275" s="77">
        <v>0</v>
      </c>
      <c r="H275" s="77">
        <v>0</v>
      </c>
      <c r="I275" s="82"/>
    </row>
    <row r="276" spans="1:9" ht="15" outlineLevel="1" x14ac:dyDescent="0.25">
      <c r="A276" s="80"/>
      <c r="B276" s="75">
        <v>42794</v>
      </c>
      <c r="C276" s="74">
        <v>338</v>
      </c>
      <c r="D276" s="73" t="s">
        <v>5</v>
      </c>
      <c r="E276" s="73" t="s">
        <v>1507</v>
      </c>
      <c r="F276" s="73" t="s">
        <v>1534</v>
      </c>
      <c r="G276" s="77">
        <v>0</v>
      </c>
      <c r="H276" s="77">
        <v>-190344.83</v>
      </c>
      <c r="I276" s="82">
        <v>-1</v>
      </c>
    </row>
    <row r="277" spans="1:9" ht="15" outlineLevel="1" x14ac:dyDescent="0.25">
      <c r="A277" s="80"/>
      <c r="B277" s="75">
        <v>42774</v>
      </c>
      <c r="C277" s="74">
        <v>42</v>
      </c>
      <c r="D277" s="73" t="s">
        <v>5</v>
      </c>
      <c r="E277" s="73" t="s">
        <v>529</v>
      </c>
      <c r="F277" s="73" t="s">
        <v>1435</v>
      </c>
      <c r="G277" s="77">
        <v>0</v>
      </c>
      <c r="H277" s="77">
        <v>-189568.97</v>
      </c>
      <c r="I277" s="82">
        <v>-1</v>
      </c>
    </row>
    <row r="278" spans="1:9" ht="15" outlineLevel="1" x14ac:dyDescent="0.25">
      <c r="A278" s="80"/>
      <c r="B278" s="75">
        <v>42794</v>
      </c>
      <c r="C278" s="74">
        <v>346</v>
      </c>
      <c r="D278" s="73" t="s">
        <v>5</v>
      </c>
      <c r="E278" s="73" t="s">
        <v>1436</v>
      </c>
      <c r="F278" s="73" t="s">
        <v>1541</v>
      </c>
      <c r="G278" s="77">
        <v>0</v>
      </c>
      <c r="H278" s="77">
        <v>-160172.41</v>
      </c>
      <c r="I278" s="82">
        <v>-1</v>
      </c>
    </row>
    <row r="279" spans="1:9" ht="15" outlineLevel="1" x14ac:dyDescent="0.25">
      <c r="A279" s="80"/>
      <c r="B279" s="75">
        <v>42780</v>
      </c>
      <c r="C279" s="74">
        <v>110</v>
      </c>
      <c r="D279" s="73" t="s">
        <v>5</v>
      </c>
      <c r="E279" s="73" t="s">
        <v>491</v>
      </c>
      <c r="F279" s="73" t="s">
        <v>1455</v>
      </c>
      <c r="G279" s="77">
        <v>0</v>
      </c>
      <c r="H279" s="77">
        <v>-158534.48000000001</v>
      </c>
      <c r="I279" s="82">
        <v>-1</v>
      </c>
    </row>
    <row r="280" spans="1:9" ht="15" outlineLevel="1" x14ac:dyDescent="0.25">
      <c r="A280" s="80"/>
      <c r="B280" s="75">
        <v>42781</v>
      </c>
      <c r="C280" s="74">
        <v>121</v>
      </c>
      <c r="D280" s="73" t="s">
        <v>5</v>
      </c>
      <c r="E280" s="73" t="s">
        <v>491</v>
      </c>
      <c r="F280" s="73" t="s">
        <v>1463</v>
      </c>
      <c r="G280" s="77">
        <v>0</v>
      </c>
      <c r="H280" s="77">
        <v>-158534.48000000001</v>
      </c>
      <c r="I280" s="82">
        <v>-1</v>
      </c>
    </row>
    <row r="281" spans="1:9" ht="15" outlineLevel="1" x14ac:dyDescent="0.25">
      <c r="A281" s="80"/>
      <c r="B281" s="75">
        <v>42790</v>
      </c>
      <c r="C281" s="74">
        <v>231</v>
      </c>
      <c r="D281" s="73" t="s">
        <v>5</v>
      </c>
      <c r="E281" s="73" t="s">
        <v>491</v>
      </c>
      <c r="F281" s="73" t="s">
        <v>1489</v>
      </c>
      <c r="G281" s="77">
        <v>0</v>
      </c>
      <c r="H281" s="77">
        <v>-155948.28</v>
      </c>
      <c r="I281" s="82">
        <v>-1</v>
      </c>
    </row>
    <row r="282" spans="1:9" ht="15" outlineLevel="1" x14ac:dyDescent="0.25">
      <c r="A282" s="80"/>
      <c r="B282" s="75">
        <v>42777</v>
      </c>
      <c r="C282" s="74">
        <v>75</v>
      </c>
      <c r="D282" s="73" t="s">
        <v>5</v>
      </c>
      <c r="E282" s="73" t="s">
        <v>1425</v>
      </c>
      <c r="F282" s="73" t="s">
        <v>1439</v>
      </c>
      <c r="G282" s="77">
        <v>0</v>
      </c>
      <c r="H282" s="77">
        <v>-133879.31</v>
      </c>
      <c r="I282" s="82">
        <v>-1</v>
      </c>
    </row>
    <row r="283" spans="1:9" ht="15" outlineLevel="1" x14ac:dyDescent="0.25">
      <c r="A283" s="80"/>
      <c r="B283" s="75">
        <v>42777</v>
      </c>
      <c r="C283" s="74">
        <v>80</v>
      </c>
      <c r="D283" s="73" t="s">
        <v>5</v>
      </c>
      <c r="E283" s="73" t="s">
        <v>518</v>
      </c>
      <c r="F283" s="73" t="s">
        <v>1444</v>
      </c>
      <c r="G283" s="77">
        <v>0</v>
      </c>
      <c r="H283" s="77">
        <v>-133879.31</v>
      </c>
      <c r="I283" s="82">
        <v>-1</v>
      </c>
    </row>
    <row r="284" spans="1:9" ht="15" outlineLevel="1" x14ac:dyDescent="0.25">
      <c r="A284" s="80"/>
      <c r="B284" s="75">
        <v>42788</v>
      </c>
      <c r="C284" s="74">
        <v>208</v>
      </c>
      <c r="D284" s="73" t="s">
        <v>5</v>
      </c>
      <c r="E284" s="73" t="s">
        <v>1475</v>
      </c>
      <c r="F284" s="73" t="s">
        <v>1477</v>
      </c>
      <c r="G284" s="77">
        <v>0</v>
      </c>
      <c r="H284" s="77">
        <v>-133879.31</v>
      </c>
      <c r="I284" s="82">
        <v>-1</v>
      </c>
    </row>
    <row r="285" spans="1:9" ht="15" outlineLevel="1" x14ac:dyDescent="0.25">
      <c r="A285" s="80"/>
      <c r="B285" s="75">
        <v>42790</v>
      </c>
      <c r="C285" s="74">
        <v>244</v>
      </c>
      <c r="D285" s="73" t="s">
        <v>5</v>
      </c>
      <c r="E285" s="73" t="s">
        <v>1475</v>
      </c>
      <c r="F285" s="73" t="s">
        <v>1501</v>
      </c>
      <c r="G285" s="77">
        <v>0</v>
      </c>
      <c r="H285" s="77">
        <v>-133879.31</v>
      </c>
      <c r="I285" s="82">
        <v>-1</v>
      </c>
    </row>
    <row r="286" spans="1:9" ht="15" outlineLevel="1" x14ac:dyDescent="0.25">
      <c r="A286" s="80"/>
      <c r="B286" s="75">
        <v>42793</v>
      </c>
      <c r="C286" s="74">
        <v>281</v>
      </c>
      <c r="D286" s="73" t="s">
        <v>5</v>
      </c>
      <c r="E286" s="73" t="s">
        <v>518</v>
      </c>
      <c r="F286" s="73" t="s">
        <v>1512</v>
      </c>
      <c r="G286" s="77">
        <v>0</v>
      </c>
      <c r="H286" s="77">
        <v>-133879.31</v>
      </c>
      <c r="I286" s="82">
        <v>-1</v>
      </c>
    </row>
    <row r="287" spans="1:9" ht="15" outlineLevel="1" x14ac:dyDescent="0.25">
      <c r="A287" s="80"/>
      <c r="B287" s="75">
        <v>42794</v>
      </c>
      <c r="C287" s="74">
        <v>297</v>
      </c>
      <c r="D287" s="73" t="s">
        <v>5</v>
      </c>
      <c r="E287" s="73" t="s">
        <v>1429</v>
      </c>
      <c r="F287" s="73" t="s">
        <v>1521</v>
      </c>
      <c r="G287" s="77">
        <v>0</v>
      </c>
      <c r="H287" s="77">
        <v>-133879.31</v>
      </c>
      <c r="I287" s="82">
        <v>-1</v>
      </c>
    </row>
    <row r="288" spans="1:9" ht="15" outlineLevel="1" x14ac:dyDescent="0.25">
      <c r="A288" s="80"/>
      <c r="B288" s="75">
        <v>42794</v>
      </c>
      <c r="C288" s="74">
        <v>314</v>
      </c>
      <c r="D288" s="73" t="s">
        <v>5</v>
      </c>
      <c r="E288" s="73" t="s">
        <v>1519</v>
      </c>
      <c r="F288" s="73" t="s">
        <v>1525</v>
      </c>
      <c r="G288" s="77">
        <v>0</v>
      </c>
      <c r="H288" s="77">
        <v>-133879.31</v>
      </c>
      <c r="I288" s="82">
        <v>-1</v>
      </c>
    </row>
    <row r="289" spans="1:9" ht="15" outlineLevel="1" x14ac:dyDescent="0.25">
      <c r="A289" s="80"/>
      <c r="B289" s="75">
        <v>42777</v>
      </c>
      <c r="C289" s="74">
        <v>79</v>
      </c>
      <c r="D289" s="73" t="s">
        <v>5</v>
      </c>
      <c r="E289" s="73" t="s">
        <v>1441</v>
      </c>
      <c r="F289" s="73" t="s">
        <v>1443</v>
      </c>
      <c r="G289" s="77">
        <v>0</v>
      </c>
      <c r="H289" s="77">
        <v>-133620.69</v>
      </c>
      <c r="I289" s="82">
        <v>-1</v>
      </c>
    </row>
    <row r="290" spans="1:9" ht="15" outlineLevel="1" x14ac:dyDescent="0.25">
      <c r="A290" s="80"/>
      <c r="B290" s="75">
        <v>42779</v>
      </c>
      <c r="C290" s="74">
        <v>16</v>
      </c>
      <c r="D290" s="73" t="s">
        <v>82</v>
      </c>
      <c r="E290" s="73" t="s">
        <v>441</v>
      </c>
      <c r="F290" s="73" t="s">
        <v>1447</v>
      </c>
      <c r="G290" s="77">
        <v>0</v>
      </c>
      <c r="H290" s="77">
        <v>-121034.48</v>
      </c>
      <c r="I290" s="82">
        <v>-1</v>
      </c>
    </row>
    <row r="291" spans="1:9" ht="15" outlineLevel="1" x14ac:dyDescent="0.25">
      <c r="A291" s="80"/>
      <c r="B291" s="75">
        <v>42790</v>
      </c>
      <c r="C291" s="74">
        <v>240</v>
      </c>
      <c r="D291" s="73" t="s">
        <v>5</v>
      </c>
      <c r="E291" s="73" t="s">
        <v>1471</v>
      </c>
      <c r="F291" s="73" t="s">
        <v>1496</v>
      </c>
      <c r="G291" s="77">
        <v>0</v>
      </c>
      <c r="H291" s="77">
        <v>-117068.97</v>
      </c>
      <c r="I291" s="82">
        <v>-1</v>
      </c>
    </row>
    <row r="292" spans="1:9" ht="15" outlineLevel="1" x14ac:dyDescent="0.25">
      <c r="A292" s="80"/>
      <c r="B292" s="75">
        <v>42790</v>
      </c>
      <c r="C292" s="74">
        <v>242</v>
      </c>
      <c r="D292" s="73" t="s">
        <v>5</v>
      </c>
      <c r="E292" s="73" t="s">
        <v>1497</v>
      </c>
      <c r="F292" s="73" t="s">
        <v>1499</v>
      </c>
      <c r="G292" s="77">
        <v>0</v>
      </c>
      <c r="H292" s="77">
        <v>-117068.97</v>
      </c>
      <c r="I292" s="82">
        <v>-1</v>
      </c>
    </row>
    <row r="293" spans="1:9" ht="15" outlineLevel="1" x14ac:dyDescent="0.25">
      <c r="A293" s="80"/>
      <c r="B293" s="75">
        <v>42793</v>
      </c>
      <c r="C293" s="74">
        <v>273</v>
      </c>
      <c r="D293" s="73" t="s">
        <v>5</v>
      </c>
      <c r="E293" s="73" t="s">
        <v>1481</v>
      </c>
      <c r="F293" s="73" t="s">
        <v>1509</v>
      </c>
      <c r="G293" s="77">
        <v>0</v>
      </c>
      <c r="H293" s="77">
        <v>-117068.97</v>
      </c>
      <c r="I293" s="82">
        <v>-1</v>
      </c>
    </row>
    <row r="294" spans="1:9" ht="15" outlineLevel="1" x14ac:dyDescent="0.25">
      <c r="A294" s="80"/>
      <c r="B294" s="75">
        <v>42794</v>
      </c>
      <c r="C294" s="74">
        <v>306</v>
      </c>
      <c r="D294" s="73" t="s">
        <v>5</v>
      </c>
      <c r="E294" s="73" t="s">
        <v>1515</v>
      </c>
      <c r="F294" s="73" t="s">
        <v>1522</v>
      </c>
      <c r="G294" s="77">
        <v>0</v>
      </c>
      <c r="H294" s="77">
        <v>-117068.97</v>
      </c>
      <c r="I294" s="82">
        <v>-1</v>
      </c>
    </row>
    <row r="295" spans="1:9" ht="15" outlineLevel="1" x14ac:dyDescent="0.25">
      <c r="A295" s="80"/>
      <c r="B295" s="75">
        <v>42794</v>
      </c>
      <c r="C295" s="74">
        <v>339</v>
      </c>
      <c r="D295" s="73" t="s">
        <v>5</v>
      </c>
      <c r="E295" s="73" t="s">
        <v>1505</v>
      </c>
      <c r="F295" s="73" t="s">
        <v>1535</v>
      </c>
      <c r="G295" s="77">
        <v>0</v>
      </c>
      <c r="H295" s="77">
        <v>-117068.97</v>
      </c>
      <c r="I295" s="82">
        <v>-1</v>
      </c>
    </row>
    <row r="296" spans="1:9" ht="15" outlineLevel="1" x14ac:dyDescent="0.25">
      <c r="A296" s="80"/>
      <c r="B296" s="75">
        <v>42794</v>
      </c>
      <c r="C296" s="74">
        <v>326</v>
      </c>
      <c r="D296" s="73" t="s">
        <v>5</v>
      </c>
      <c r="E296" s="73" t="s">
        <v>1532</v>
      </c>
      <c r="F296" s="73" t="s">
        <v>1533</v>
      </c>
      <c r="G296" s="77">
        <v>0</v>
      </c>
      <c r="H296" s="77">
        <v>1</v>
      </c>
      <c r="I296" s="82"/>
    </row>
    <row r="297" spans="1:9" ht="15" outlineLevel="1" x14ac:dyDescent="0.25">
      <c r="A297" s="80"/>
      <c r="B297" s="75">
        <v>42769</v>
      </c>
      <c r="C297" s="74">
        <v>14</v>
      </c>
      <c r="D297" s="73" t="s">
        <v>5</v>
      </c>
      <c r="E297" s="73" t="s">
        <v>1427</v>
      </c>
      <c r="F297" s="73" t="s">
        <v>1428</v>
      </c>
      <c r="G297" s="77">
        <v>0</v>
      </c>
      <c r="H297" s="77">
        <v>117068.97</v>
      </c>
      <c r="I297" s="82">
        <v>1</v>
      </c>
    </row>
    <row r="298" spans="1:9" ht="15" outlineLevel="1" x14ac:dyDescent="0.25">
      <c r="A298" s="80"/>
      <c r="B298" s="75">
        <v>42774</v>
      </c>
      <c r="C298" s="74">
        <v>37</v>
      </c>
      <c r="D298" s="73" t="s">
        <v>5</v>
      </c>
      <c r="E298" s="73" t="s">
        <v>1433</v>
      </c>
      <c r="F298" s="73" t="s">
        <v>1434</v>
      </c>
      <c r="G298" s="77">
        <v>0</v>
      </c>
      <c r="H298" s="77">
        <v>117068.97</v>
      </c>
      <c r="I298" s="82">
        <v>1</v>
      </c>
    </row>
    <row r="299" spans="1:9" ht="15" outlineLevel="1" x14ac:dyDescent="0.25">
      <c r="A299" s="80"/>
      <c r="B299" s="75">
        <v>42784</v>
      </c>
      <c r="C299" s="74">
        <v>163</v>
      </c>
      <c r="D299" s="73" t="s">
        <v>5</v>
      </c>
      <c r="E299" s="73" t="s">
        <v>1471</v>
      </c>
      <c r="F299" s="73" t="s">
        <v>1472</v>
      </c>
      <c r="G299" s="77">
        <v>0</v>
      </c>
      <c r="H299" s="77">
        <v>117068.97</v>
      </c>
      <c r="I299" s="82">
        <v>1</v>
      </c>
    </row>
    <row r="300" spans="1:9" ht="15" outlineLevel="1" x14ac:dyDescent="0.25">
      <c r="A300" s="80"/>
      <c r="B300" s="75">
        <v>42789</v>
      </c>
      <c r="C300" s="74">
        <v>212</v>
      </c>
      <c r="D300" s="73" t="s">
        <v>5</v>
      </c>
      <c r="E300" s="73" t="s">
        <v>1481</v>
      </c>
      <c r="F300" s="73" t="s">
        <v>1482</v>
      </c>
      <c r="G300" s="77">
        <v>0</v>
      </c>
      <c r="H300" s="77">
        <v>117068.97</v>
      </c>
      <c r="I300" s="82">
        <v>1</v>
      </c>
    </row>
    <row r="301" spans="1:9" ht="15" outlineLevel="1" x14ac:dyDescent="0.25">
      <c r="A301" s="80"/>
      <c r="B301" s="75">
        <v>42790</v>
      </c>
      <c r="C301" s="74">
        <v>241</v>
      </c>
      <c r="D301" s="73" t="s">
        <v>5</v>
      </c>
      <c r="E301" s="73" t="s">
        <v>1497</v>
      </c>
      <c r="F301" s="73" t="s">
        <v>1498</v>
      </c>
      <c r="G301" s="77">
        <v>0</v>
      </c>
      <c r="H301" s="77">
        <v>117068.97</v>
      </c>
      <c r="I301" s="82">
        <v>1</v>
      </c>
    </row>
    <row r="302" spans="1:9" ht="15" outlineLevel="1" x14ac:dyDescent="0.25">
      <c r="A302" s="80"/>
      <c r="B302" s="75">
        <v>42791</v>
      </c>
      <c r="C302" s="74">
        <v>260</v>
      </c>
      <c r="D302" s="73" t="s">
        <v>5</v>
      </c>
      <c r="E302" s="73" t="s">
        <v>1505</v>
      </c>
      <c r="F302" s="73" t="s">
        <v>1506</v>
      </c>
      <c r="G302" s="77">
        <v>0</v>
      </c>
      <c r="H302" s="77">
        <v>117068.97</v>
      </c>
      <c r="I302" s="82">
        <v>1</v>
      </c>
    </row>
    <row r="303" spans="1:9" ht="15" outlineLevel="1" x14ac:dyDescent="0.25">
      <c r="A303" s="80"/>
      <c r="B303" s="75">
        <v>42793</v>
      </c>
      <c r="C303" s="74">
        <v>285</v>
      </c>
      <c r="D303" s="73" t="s">
        <v>5</v>
      </c>
      <c r="E303" s="73" t="s">
        <v>1515</v>
      </c>
      <c r="F303" s="73" t="s">
        <v>1516</v>
      </c>
      <c r="G303" s="77">
        <v>0</v>
      </c>
      <c r="H303" s="77">
        <v>117068.97</v>
      </c>
      <c r="I303" s="82">
        <v>1</v>
      </c>
    </row>
    <row r="304" spans="1:9" ht="15" outlineLevel="1" x14ac:dyDescent="0.25">
      <c r="A304" s="80"/>
      <c r="B304" s="75">
        <v>42794</v>
      </c>
      <c r="C304" s="74">
        <v>308</v>
      </c>
      <c r="D304" s="73" t="s">
        <v>5</v>
      </c>
      <c r="E304" s="73" t="s">
        <v>1523</v>
      </c>
      <c r="F304" s="73" t="s">
        <v>1524</v>
      </c>
      <c r="G304" s="77">
        <v>0</v>
      </c>
      <c r="H304" s="77">
        <v>117068.97</v>
      </c>
      <c r="I304" s="82">
        <v>1</v>
      </c>
    </row>
    <row r="305" spans="1:9" ht="15" outlineLevel="1" x14ac:dyDescent="0.25">
      <c r="A305" s="80"/>
      <c r="B305" s="75">
        <v>42779</v>
      </c>
      <c r="C305" s="74">
        <v>15</v>
      </c>
      <c r="D305" s="73" t="s">
        <v>78</v>
      </c>
      <c r="E305" s="73" t="s">
        <v>441</v>
      </c>
      <c r="F305" s="73" t="s">
        <v>1450</v>
      </c>
      <c r="G305" s="77">
        <v>0</v>
      </c>
      <c r="H305" s="77">
        <v>120689.66</v>
      </c>
      <c r="I305" s="82">
        <v>1</v>
      </c>
    </row>
    <row r="306" spans="1:9" ht="15" outlineLevel="1" x14ac:dyDescent="0.25">
      <c r="A306" s="80"/>
      <c r="B306" s="75">
        <v>42777</v>
      </c>
      <c r="C306" s="74">
        <v>78</v>
      </c>
      <c r="D306" s="73" t="s">
        <v>5</v>
      </c>
      <c r="E306" s="73" t="s">
        <v>1441</v>
      </c>
      <c r="F306" s="73" t="s">
        <v>1442</v>
      </c>
      <c r="G306" s="77">
        <v>0</v>
      </c>
      <c r="H306" s="77">
        <v>133620.69</v>
      </c>
      <c r="I306" s="82">
        <v>1</v>
      </c>
    </row>
    <row r="307" spans="1:9" ht="15" outlineLevel="1" x14ac:dyDescent="0.25">
      <c r="A307" s="80"/>
      <c r="B307" s="75">
        <v>42777</v>
      </c>
      <c r="C307" s="74">
        <v>81</v>
      </c>
      <c r="D307" s="73" t="s">
        <v>5</v>
      </c>
      <c r="E307" s="73" t="s">
        <v>1441</v>
      </c>
      <c r="F307" s="73" t="s">
        <v>1445</v>
      </c>
      <c r="G307" s="77">
        <v>0</v>
      </c>
      <c r="H307" s="77">
        <v>133620.69</v>
      </c>
      <c r="I307" s="82">
        <v>1</v>
      </c>
    </row>
    <row r="308" spans="1:9" ht="15" outlineLevel="1" x14ac:dyDescent="0.25">
      <c r="A308" s="80"/>
      <c r="B308" s="75">
        <v>42767</v>
      </c>
      <c r="C308" s="74">
        <v>7</v>
      </c>
      <c r="D308" s="73" t="s">
        <v>5</v>
      </c>
      <c r="E308" s="73" t="s">
        <v>518</v>
      </c>
      <c r="F308" s="73" t="s">
        <v>1424</v>
      </c>
      <c r="G308" s="77">
        <v>0</v>
      </c>
      <c r="H308" s="77">
        <v>133879.31</v>
      </c>
      <c r="I308" s="82">
        <v>1</v>
      </c>
    </row>
    <row r="309" spans="1:9" ht="15" outlineLevel="1" x14ac:dyDescent="0.25">
      <c r="A309" s="80"/>
      <c r="B309" s="75">
        <v>42769</v>
      </c>
      <c r="C309" s="74">
        <v>13</v>
      </c>
      <c r="D309" s="73" t="s">
        <v>5</v>
      </c>
      <c r="E309" s="73" t="s">
        <v>1425</v>
      </c>
      <c r="F309" s="73" t="s">
        <v>1426</v>
      </c>
      <c r="G309" s="77">
        <v>0</v>
      </c>
      <c r="H309" s="77">
        <v>133879.31</v>
      </c>
      <c r="I309" s="82">
        <v>1</v>
      </c>
    </row>
    <row r="310" spans="1:9" ht="15" outlineLevel="1" x14ac:dyDescent="0.25">
      <c r="A310" s="80"/>
      <c r="B310" s="75">
        <v>42769</v>
      </c>
      <c r="C310" s="74">
        <v>20</v>
      </c>
      <c r="D310" s="73" t="s">
        <v>5</v>
      </c>
      <c r="E310" s="73" t="s">
        <v>1429</v>
      </c>
      <c r="F310" s="73" t="s">
        <v>1430</v>
      </c>
      <c r="G310" s="77">
        <v>0</v>
      </c>
      <c r="H310" s="77">
        <v>133879.31</v>
      </c>
      <c r="I310" s="82">
        <v>1</v>
      </c>
    </row>
    <row r="311" spans="1:9" ht="15" outlineLevel="1" x14ac:dyDescent="0.25">
      <c r="A311" s="80"/>
      <c r="B311" s="75">
        <v>42773</v>
      </c>
      <c r="C311" s="74">
        <v>26</v>
      </c>
      <c r="D311" s="73" t="s">
        <v>5</v>
      </c>
      <c r="E311" s="73" t="s">
        <v>1431</v>
      </c>
      <c r="F311" s="73" t="s">
        <v>1432</v>
      </c>
      <c r="G311" s="77">
        <v>0</v>
      </c>
      <c r="H311" s="77">
        <v>133879.31</v>
      </c>
      <c r="I311" s="82">
        <v>1</v>
      </c>
    </row>
    <row r="312" spans="1:9" ht="15" outlineLevel="1" x14ac:dyDescent="0.25">
      <c r="A312" s="80"/>
      <c r="B312" s="75">
        <v>42777</v>
      </c>
      <c r="C312" s="74">
        <v>76</v>
      </c>
      <c r="D312" s="73" t="s">
        <v>5</v>
      </c>
      <c r="E312" s="73" t="s">
        <v>1425</v>
      </c>
      <c r="F312" s="73" t="s">
        <v>1440</v>
      </c>
      <c r="G312" s="77">
        <v>0</v>
      </c>
      <c r="H312" s="77">
        <v>133879.31</v>
      </c>
      <c r="I312" s="82">
        <v>1</v>
      </c>
    </row>
    <row r="313" spans="1:9" ht="15" outlineLevel="1" x14ac:dyDescent="0.25">
      <c r="A313" s="80"/>
      <c r="B313" s="75">
        <v>42777</v>
      </c>
      <c r="C313" s="74">
        <v>82</v>
      </c>
      <c r="D313" s="73" t="s">
        <v>5</v>
      </c>
      <c r="E313" s="73" t="s">
        <v>518</v>
      </c>
      <c r="F313" s="73" t="s">
        <v>1446</v>
      </c>
      <c r="G313" s="77">
        <v>0</v>
      </c>
      <c r="H313" s="77">
        <v>133879.31</v>
      </c>
      <c r="I313" s="82">
        <v>1</v>
      </c>
    </row>
    <row r="314" spans="1:9" ht="15" outlineLevel="1" x14ac:dyDescent="0.25">
      <c r="A314" s="80"/>
      <c r="B314" s="75">
        <v>42779</v>
      </c>
      <c r="C314" s="74">
        <v>95</v>
      </c>
      <c r="D314" s="73" t="s">
        <v>5</v>
      </c>
      <c r="E314" s="73" t="s">
        <v>1448</v>
      </c>
      <c r="F314" s="73" t="s">
        <v>1449</v>
      </c>
      <c r="G314" s="77">
        <v>0</v>
      </c>
      <c r="H314" s="77">
        <v>133879.31</v>
      </c>
      <c r="I314" s="82">
        <v>1</v>
      </c>
    </row>
    <row r="315" spans="1:9" ht="15" outlineLevel="1" x14ac:dyDescent="0.25">
      <c r="A315" s="80"/>
      <c r="B315" s="75">
        <v>42780</v>
      </c>
      <c r="C315" s="74">
        <v>106</v>
      </c>
      <c r="D315" s="73" t="s">
        <v>5</v>
      </c>
      <c r="E315" s="73" t="s">
        <v>1451</v>
      </c>
      <c r="F315" s="73" t="s">
        <v>1452</v>
      </c>
      <c r="G315" s="77">
        <v>0</v>
      </c>
      <c r="H315" s="77">
        <v>133879.31</v>
      </c>
      <c r="I315" s="82">
        <v>1</v>
      </c>
    </row>
    <row r="316" spans="1:9" ht="15" outlineLevel="1" x14ac:dyDescent="0.25">
      <c r="A316" s="80"/>
      <c r="B316" s="75">
        <v>42780</v>
      </c>
      <c r="C316" s="74">
        <v>107</v>
      </c>
      <c r="D316" s="73" t="s">
        <v>5</v>
      </c>
      <c r="E316" s="73" t="s">
        <v>1453</v>
      </c>
      <c r="F316" s="73" t="s">
        <v>1454</v>
      </c>
      <c r="G316" s="77">
        <v>0</v>
      </c>
      <c r="H316" s="77">
        <v>133879.31</v>
      </c>
      <c r="I316" s="82">
        <v>1</v>
      </c>
    </row>
    <row r="317" spans="1:9" ht="15" outlineLevel="1" x14ac:dyDescent="0.25">
      <c r="A317" s="80"/>
      <c r="B317" s="75">
        <v>42788</v>
      </c>
      <c r="C317" s="74">
        <v>203</v>
      </c>
      <c r="D317" s="73" t="s">
        <v>5</v>
      </c>
      <c r="E317" s="73" t="s">
        <v>1475</v>
      </c>
      <c r="F317" s="73" t="s">
        <v>1476</v>
      </c>
      <c r="G317" s="77">
        <v>0</v>
      </c>
      <c r="H317" s="77">
        <v>133879.31</v>
      </c>
      <c r="I317" s="82">
        <v>1</v>
      </c>
    </row>
    <row r="318" spans="1:9" ht="15" outlineLevel="1" x14ac:dyDescent="0.25">
      <c r="A318" s="80"/>
      <c r="B318" s="75">
        <v>42788</v>
      </c>
      <c r="C318" s="74">
        <v>209</v>
      </c>
      <c r="D318" s="73" t="s">
        <v>5</v>
      </c>
      <c r="E318" s="73" t="s">
        <v>1475</v>
      </c>
      <c r="F318" s="73" t="s">
        <v>1478</v>
      </c>
      <c r="G318" s="77">
        <v>0</v>
      </c>
      <c r="H318" s="77">
        <v>133879.31</v>
      </c>
      <c r="I318" s="82">
        <v>1</v>
      </c>
    </row>
    <row r="319" spans="1:9" ht="15" outlineLevel="1" x14ac:dyDescent="0.25">
      <c r="A319" s="80"/>
      <c r="B319" s="75">
        <v>42788</v>
      </c>
      <c r="C319" s="74">
        <v>210</v>
      </c>
      <c r="D319" s="73" t="s">
        <v>5</v>
      </c>
      <c r="E319" s="73" t="s">
        <v>1479</v>
      </c>
      <c r="F319" s="73" t="s">
        <v>1480</v>
      </c>
      <c r="G319" s="77">
        <v>0</v>
      </c>
      <c r="H319" s="77">
        <v>133879.31</v>
      </c>
      <c r="I319" s="82">
        <v>1</v>
      </c>
    </row>
    <row r="320" spans="1:9" ht="15" outlineLevel="1" x14ac:dyDescent="0.25">
      <c r="A320" s="80"/>
      <c r="B320" s="75">
        <v>42789</v>
      </c>
      <c r="C320" s="74">
        <v>218</v>
      </c>
      <c r="D320" s="73" t="s">
        <v>5</v>
      </c>
      <c r="E320" s="73" t="s">
        <v>1483</v>
      </c>
      <c r="F320" s="73" t="s">
        <v>1484</v>
      </c>
      <c r="G320" s="77">
        <v>0</v>
      </c>
      <c r="H320" s="77">
        <v>133879.31</v>
      </c>
      <c r="I320" s="82">
        <v>1</v>
      </c>
    </row>
    <row r="321" spans="1:11" ht="15" outlineLevel="1" x14ac:dyDescent="0.25">
      <c r="A321" s="80"/>
      <c r="B321" s="75">
        <v>42789</v>
      </c>
      <c r="C321" s="74">
        <v>224</v>
      </c>
      <c r="D321" s="73" t="s">
        <v>5</v>
      </c>
      <c r="E321" s="73" t="s">
        <v>1485</v>
      </c>
      <c r="F321" s="73" t="s">
        <v>1486</v>
      </c>
      <c r="G321" s="77">
        <v>0</v>
      </c>
      <c r="H321" s="77">
        <v>133879.31</v>
      </c>
      <c r="I321" s="82">
        <v>1</v>
      </c>
    </row>
    <row r="322" spans="1:11" ht="15" outlineLevel="1" x14ac:dyDescent="0.25">
      <c r="A322" s="80"/>
      <c r="B322" s="75">
        <v>42789</v>
      </c>
      <c r="C322" s="74">
        <v>290</v>
      </c>
      <c r="D322" s="73" t="s">
        <v>5</v>
      </c>
      <c r="E322" s="73" t="s">
        <v>1487</v>
      </c>
      <c r="F322" s="73" t="s">
        <v>1488</v>
      </c>
      <c r="G322" s="77">
        <v>0</v>
      </c>
      <c r="H322" s="77">
        <v>133879.31</v>
      </c>
      <c r="I322" s="82">
        <v>1</v>
      </c>
    </row>
    <row r="323" spans="1:11" ht="15" outlineLevel="1" x14ac:dyDescent="0.25">
      <c r="A323" s="80"/>
      <c r="B323" s="75">
        <v>42790</v>
      </c>
      <c r="C323" s="74">
        <v>232</v>
      </c>
      <c r="D323" s="73" t="s">
        <v>5</v>
      </c>
      <c r="E323" s="73" t="s">
        <v>1490</v>
      </c>
      <c r="F323" s="73" t="s">
        <v>1491</v>
      </c>
      <c r="G323" s="77">
        <v>0</v>
      </c>
      <c r="H323" s="77">
        <v>133879.31</v>
      </c>
      <c r="I323" s="82">
        <v>1</v>
      </c>
    </row>
    <row r="324" spans="1:11" ht="15" outlineLevel="1" x14ac:dyDescent="0.25">
      <c r="A324" s="80"/>
      <c r="B324" s="75">
        <v>42790</v>
      </c>
      <c r="C324" s="74">
        <v>233</v>
      </c>
      <c r="D324" s="73" t="s">
        <v>5</v>
      </c>
      <c r="E324" s="73" t="s">
        <v>1492</v>
      </c>
      <c r="F324" s="73" t="s">
        <v>1493</v>
      </c>
      <c r="G324" s="77">
        <v>0</v>
      </c>
      <c r="H324" s="77">
        <v>133879.31</v>
      </c>
      <c r="I324" s="82">
        <v>1</v>
      </c>
    </row>
    <row r="325" spans="1:11" ht="15" outlineLevel="1" x14ac:dyDescent="0.25">
      <c r="A325" s="80"/>
      <c r="B325" s="75">
        <v>42790</v>
      </c>
      <c r="C325" s="74">
        <v>234</v>
      </c>
      <c r="D325" s="73" t="s">
        <v>5</v>
      </c>
      <c r="E325" s="73" t="s">
        <v>1494</v>
      </c>
      <c r="F325" s="73" t="s">
        <v>1495</v>
      </c>
      <c r="G325" s="77">
        <v>0</v>
      </c>
      <c r="H325" s="77">
        <v>133879.31</v>
      </c>
      <c r="I325" s="82">
        <v>1</v>
      </c>
    </row>
    <row r="326" spans="1:11" ht="15" outlineLevel="1" x14ac:dyDescent="0.25">
      <c r="A326" s="80"/>
      <c r="B326" s="75">
        <v>42790</v>
      </c>
      <c r="C326" s="74">
        <v>243</v>
      </c>
      <c r="D326" s="73" t="s">
        <v>5</v>
      </c>
      <c r="E326" s="73" t="s">
        <v>1497</v>
      </c>
      <c r="F326" s="73" t="s">
        <v>1500</v>
      </c>
      <c r="G326" s="77">
        <v>0</v>
      </c>
      <c r="H326" s="77">
        <v>133879.31</v>
      </c>
      <c r="I326" s="82">
        <v>1</v>
      </c>
    </row>
    <row r="327" spans="1:11" ht="15" outlineLevel="1" x14ac:dyDescent="0.25">
      <c r="A327" s="80"/>
      <c r="B327" s="75">
        <v>42790</v>
      </c>
      <c r="C327" s="74">
        <v>245</v>
      </c>
      <c r="D327" s="73" t="s">
        <v>5</v>
      </c>
      <c r="E327" s="73" t="s">
        <v>1475</v>
      </c>
      <c r="F327" s="73" t="s">
        <v>1502</v>
      </c>
      <c r="G327" s="77">
        <v>0</v>
      </c>
      <c r="H327" s="77">
        <v>133879.31</v>
      </c>
      <c r="I327" s="82">
        <v>1</v>
      </c>
    </row>
    <row r="328" spans="1:11" ht="15" outlineLevel="1" x14ac:dyDescent="0.25">
      <c r="A328" s="80"/>
      <c r="B328" s="75">
        <v>42793</v>
      </c>
      <c r="C328" s="74">
        <v>274</v>
      </c>
      <c r="D328" s="73" t="s">
        <v>5</v>
      </c>
      <c r="E328" s="73" t="s">
        <v>1510</v>
      </c>
      <c r="F328" s="73" t="s">
        <v>1511</v>
      </c>
      <c r="G328" s="77">
        <v>0</v>
      </c>
      <c r="H328" s="77">
        <v>133879.31</v>
      </c>
      <c r="I328" s="82">
        <v>1</v>
      </c>
    </row>
    <row r="329" spans="1:11" ht="15" outlineLevel="1" x14ac:dyDescent="0.25">
      <c r="A329" s="80"/>
      <c r="B329" s="75">
        <v>42793</v>
      </c>
      <c r="C329" s="74">
        <v>286</v>
      </c>
      <c r="D329" s="73" t="s">
        <v>5</v>
      </c>
      <c r="E329" s="73" t="s">
        <v>1517</v>
      </c>
      <c r="F329" s="73" t="s">
        <v>1518</v>
      </c>
      <c r="G329" s="77">
        <v>0</v>
      </c>
      <c r="H329" s="77">
        <v>133879.31</v>
      </c>
      <c r="I329" s="82">
        <v>1</v>
      </c>
    </row>
    <row r="330" spans="1:11" ht="15" outlineLevel="1" x14ac:dyDescent="0.25">
      <c r="A330" s="80"/>
      <c r="B330" s="75">
        <v>42793</v>
      </c>
      <c r="C330" s="74">
        <v>287</v>
      </c>
      <c r="D330" s="73" t="s">
        <v>5</v>
      </c>
      <c r="E330" s="73" t="s">
        <v>1519</v>
      </c>
      <c r="F330" s="73" t="s">
        <v>1520</v>
      </c>
      <c r="G330" s="77">
        <v>0</v>
      </c>
      <c r="H330" s="77">
        <v>133879.31</v>
      </c>
      <c r="I330" s="82">
        <v>1</v>
      </c>
    </row>
    <row r="331" spans="1:11" ht="15" outlineLevel="1" x14ac:dyDescent="0.25">
      <c r="A331" s="80"/>
      <c r="B331" s="75">
        <v>42794</v>
      </c>
      <c r="C331" s="74">
        <v>315</v>
      </c>
      <c r="D331" s="73" t="s">
        <v>5</v>
      </c>
      <c r="E331" s="73" t="s">
        <v>1519</v>
      </c>
      <c r="F331" s="73" t="s">
        <v>1526</v>
      </c>
      <c r="G331" s="77">
        <v>0</v>
      </c>
      <c r="H331" s="77">
        <v>133879.31</v>
      </c>
      <c r="I331" s="82">
        <v>1</v>
      </c>
    </row>
    <row r="332" spans="1:11" ht="15" outlineLevel="1" x14ac:dyDescent="0.25">
      <c r="A332" s="80"/>
      <c r="B332" s="75">
        <v>42794</v>
      </c>
      <c r="C332" s="74">
        <v>318</v>
      </c>
      <c r="D332" s="73" t="s">
        <v>5</v>
      </c>
      <c r="E332" s="73" t="s">
        <v>518</v>
      </c>
      <c r="F332" s="73" t="s">
        <v>1527</v>
      </c>
      <c r="G332" s="77">
        <v>0</v>
      </c>
      <c r="H332" s="77">
        <v>133879.31</v>
      </c>
      <c r="I332" s="82">
        <v>1</v>
      </c>
    </row>
    <row r="333" spans="1:11" ht="15" outlineLevel="1" x14ac:dyDescent="0.25">
      <c r="A333" s="80"/>
      <c r="B333" s="75">
        <v>42794</v>
      </c>
      <c r="C333" s="74">
        <v>342</v>
      </c>
      <c r="D333" s="73" t="s">
        <v>5</v>
      </c>
      <c r="E333" s="73" t="s">
        <v>1429</v>
      </c>
      <c r="F333" s="73" t="s">
        <v>1538</v>
      </c>
      <c r="G333" s="77">
        <v>0</v>
      </c>
      <c r="H333" s="77">
        <v>133879.31</v>
      </c>
      <c r="I333" s="82">
        <v>1</v>
      </c>
    </row>
    <row r="334" spans="1:11" ht="15" outlineLevel="1" x14ac:dyDescent="0.25">
      <c r="A334" s="80"/>
      <c r="B334" s="75">
        <v>42781</v>
      </c>
      <c r="C334" s="74">
        <v>122</v>
      </c>
      <c r="D334" s="73" t="s">
        <v>5</v>
      </c>
      <c r="E334" s="73" t="s">
        <v>491</v>
      </c>
      <c r="F334" s="73" t="s">
        <v>1464</v>
      </c>
      <c r="G334" s="77">
        <v>0</v>
      </c>
      <c r="H334" s="77">
        <v>155948.28</v>
      </c>
      <c r="I334" s="82">
        <v>1</v>
      </c>
    </row>
    <row r="335" spans="1:11" ht="15" outlineLevel="1" x14ac:dyDescent="0.25">
      <c r="A335" s="80"/>
      <c r="B335" s="75">
        <v>42780</v>
      </c>
      <c r="C335" s="74">
        <v>111</v>
      </c>
      <c r="D335" s="73" t="s">
        <v>5</v>
      </c>
      <c r="E335" s="73" t="s">
        <v>491</v>
      </c>
      <c r="F335" s="73" t="s">
        <v>1456</v>
      </c>
      <c r="G335" s="77">
        <v>0</v>
      </c>
      <c r="H335" s="77">
        <v>158534.48000000001</v>
      </c>
      <c r="I335" s="82">
        <v>1</v>
      </c>
    </row>
    <row r="336" spans="1:11" ht="15" outlineLevel="1" x14ac:dyDescent="0.25">
      <c r="A336" s="80"/>
      <c r="B336" s="75">
        <v>42774</v>
      </c>
      <c r="C336" s="74">
        <v>49</v>
      </c>
      <c r="D336" s="73" t="s">
        <v>5</v>
      </c>
      <c r="E336" s="73" t="s">
        <v>1436</v>
      </c>
      <c r="F336" s="73" t="s">
        <v>1437</v>
      </c>
      <c r="G336" s="77">
        <v>0</v>
      </c>
      <c r="H336" s="77">
        <v>160172.41</v>
      </c>
      <c r="I336" s="82">
        <v>1</v>
      </c>
      <c r="J336" s="3" t="s">
        <v>1841</v>
      </c>
      <c r="K336" s="77">
        <v>145256.07999999999</v>
      </c>
    </row>
    <row r="337" spans="1:11" ht="15" outlineLevel="1" x14ac:dyDescent="0.25">
      <c r="A337" s="80"/>
      <c r="B337" s="75">
        <v>42780</v>
      </c>
      <c r="C337" s="74">
        <v>112</v>
      </c>
      <c r="D337" s="73" t="s">
        <v>5</v>
      </c>
      <c r="E337" s="73" t="s">
        <v>1457</v>
      </c>
      <c r="F337" s="73" t="s">
        <v>1458</v>
      </c>
      <c r="G337" s="77">
        <v>0</v>
      </c>
      <c r="H337" s="77">
        <v>160172.41</v>
      </c>
      <c r="I337" s="82">
        <v>1</v>
      </c>
      <c r="J337" s="3" t="s">
        <v>1841</v>
      </c>
      <c r="K337" s="77">
        <v>145256.07999999999</v>
      </c>
    </row>
    <row r="338" spans="1:11" ht="15" outlineLevel="1" x14ac:dyDescent="0.25">
      <c r="A338" s="80"/>
      <c r="B338" s="75">
        <v>42784</v>
      </c>
      <c r="C338" s="74">
        <v>161</v>
      </c>
      <c r="D338" s="73" t="s">
        <v>5</v>
      </c>
      <c r="E338" s="73" t="s">
        <v>1469</v>
      </c>
      <c r="F338" s="73" t="s">
        <v>1470</v>
      </c>
      <c r="G338" s="77">
        <v>0</v>
      </c>
      <c r="H338" s="77">
        <v>160172.41</v>
      </c>
      <c r="I338" s="82">
        <v>1</v>
      </c>
      <c r="J338" s="3" t="s">
        <v>1841</v>
      </c>
      <c r="K338" s="77">
        <v>145256.07999999999</v>
      </c>
    </row>
    <row r="339" spans="1:11" ht="15" outlineLevel="1" x14ac:dyDescent="0.25">
      <c r="A339" s="80"/>
      <c r="B339" s="75">
        <v>42784</v>
      </c>
      <c r="C339" s="74">
        <v>164</v>
      </c>
      <c r="D339" s="73" t="s">
        <v>5</v>
      </c>
      <c r="E339" s="73" t="s">
        <v>1473</v>
      </c>
      <c r="F339" s="73" t="s">
        <v>1474</v>
      </c>
      <c r="G339" s="77">
        <v>0</v>
      </c>
      <c r="H339" s="77">
        <v>160172.41</v>
      </c>
      <c r="I339" s="82">
        <v>1</v>
      </c>
      <c r="J339" s="3" t="s">
        <v>1841</v>
      </c>
      <c r="K339" s="77">
        <v>145256.07999999999</v>
      </c>
    </row>
    <row r="340" spans="1:11" ht="15" outlineLevel="1" x14ac:dyDescent="0.25">
      <c r="A340" s="80"/>
      <c r="B340" s="75">
        <v>42793</v>
      </c>
      <c r="C340" s="74">
        <v>283</v>
      </c>
      <c r="D340" s="73" t="s">
        <v>5</v>
      </c>
      <c r="E340" s="73" t="s">
        <v>1513</v>
      </c>
      <c r="F340" s="73" t="s">
        <v>1514</v>
      </c>
      <c r="G340" s="77">
        <v>0</v>
      </c>
      <c r="H340" s="77">
        <v>160172.41</v>
      </c>
      <c r="I340" s="82">
        <v>1</v>
      </c>
      <c r="J340" s="3" t="s">
        <v>1841</v>
      </c>
      <c r="K340" s="77">
        <v>145256.07999999999</v>
      </c>
    </row>
    <row r="341" spans="1:11" ht="15" outlineLevel="1" x14ac:dyDescent="0.25">
      <c r="A341" s="80"/>
      <c r="B341" s="75">
        <v>42794</v>
      </c>
      <c r="C341" s="74">
        <v>319</v>
      </c>
      <c r="D341" s="73" t="s">
        <v>5</v>
      </c>
      <c r="E341" s="73" t="s">
        <v>1528</v>
      </c>
      <c r="F341" s="73" t="s">
        <v>1529</v>
      </c>
      <c r="G341" s="77">
        <v>0</v>
      </c>
      <c r="H341" s="77">
        <v>160172.41</v>
      </c>
      <c r="I341" s="82">
        <v>1</v>
      </c>
      <c r="J341" s="3" t="s">
        <v>1841</v>
      </c>
      <c r="K341" s="77">
        <v>145256.07999999999</v>
      </c>
    </row>
    <row r="342" spans="1:11" ht="15" outlineLevel="1" x14ac:dyDescent="0.25">
      <c r="A342" s="80"/>
      <c r="B342" s="75">
        <v>42794</v>
      </c>
      <c r="C342" s="74">
        <v>322</v>
      </c>
      <c r="D342" s="73" t="s">
        <v>5</v>
      </c>
      <c r="E342" s="73" t="s">
        <v>1530</v>
      </c>
      <c r="F342" s="73" t="s">
        <v>1531</v>
      </c>
      <c r="G342" s="77">
        <v>0</v>
      </c>
      <c r="H342" s="77">
        <v>160172.41</v>
      </c>
      <c r="I342" s="82">
        <v>1</v>
      </c>
      <c r="J342" s="3" t="s">
        <v>1841</v>
      </c>
      <c r="K342" s="77">
        <v>145256.07999999999</v>
      </c>
    </row>
    <row r="343" spans="1:11" ht="15" outlineLevel="1" x14ac:dyDescent="0.25">
      <c r="A343" s="80"/>
      <c r="B343" s="75">
        <v>42794</v>
      </c>
      <c r="C343" s="74">
        <v>340</v>
      </c>
      <c r="D343" s="73" t="s">
        <v>5</v>
      </c>
      <c r="E343" s="73" t="s">
        <v>1536</v>
      </c>
      <c r="F343" s="73" t="s">
        <v>1537</v>
      </c>
      <c r="G343" s="77">
        <v>0</v>
      </c>
      <c r="H343" s="77">
        <v>160172.41</v>
      </c>
      <c r="I343" s="82">
        <v>1</v>
      </c>
      <c r="J343" s="3" t="s">
        <v>1841</v>
      </c>
      <c r="K343" s="77">
        <v>145256.07999999999</v>
      </c>
    </row>
    <row r="344" spans="1:11" ht="15" outlineLevel="1" x14ac:dyDescent="0.25">
      <c r="A344" s="80"/>
      <c r="B344" s="75">
        <v>42794</v>
      </c>
      <c r="C344" s="74">
        <v>347</v>
      </c>
      <c r="D344" s="73" t="s">
        <v>5</v>
      </c>
      <c r="E344" s="73" t="s">
        <v>1436</v>
      </c>
      <c r="F344" s="73" t="s">
        <v>1542</v>
      </c>
      <c r="G344" s="77">
        <v>0</v>
      </c>
      <c r="H344" s="77">
        <v>160172.41</v>
      </c>
      <c r="I344" s="82">
        <v>1</v>
      </c>
      <c r="J344" s="3" t="s">
        <v>1841</v>
      </c>
      <c r="K344" s="77">
        <v>145256.07999999999</v>
      </c>
    </row>
    <row r="345" spans="1:11" ht="15" outlineLevel="1" x14ac:dyDescent="0.25">
      <c r="A345" s="80"/>
      <c r="B345" s="75">
        <v>42775</v>
      </c>
      <c r="C345" s="74">
        <v>55</v>
      </c>
      <c r="D345" s="73" t="s">
        <v>5</v>
      </c>
      <c r="E345" s="73" t="s">
        <v>529</v>
      </c>
      <c r="F345" s="73" t="s">
        <v>1438</v>
      </c>
      <c r="G345" s="77">
        <v>0</v>
      </c>
      <c r="H345" s="77">
        <v>190344.83</v>
      </c>
      <c r="I345" s="82">
        <v>1</v>
      </c>
      <c r="J345" s="3" t="s">
        <v>1841</v>
      </c>
      <c r="K345" s="77">
        <v>163799.19</v>
      </c>
    </row>
    <row r="346" spans="1:11" ht="15" outlineLevel="1" x14ac:dyDescent="0.25">
      <c r="A346" s="80"/>
      <c r="B346" s="75">
        <v>42780</v>
      </c>
      <c r="C346" s="74">
        <v>113</v>
      </c>
      <c r="D346" s="73" t="s">
        <v>5</v>
      </c>
      <c r="E346" s="73" t="s">
        <v>1459</v>
      </c>
      <c r="F346" s="73" t="s">
        <v>1460</v>
      </c>
      <c r="G346" s="77">
        <v>0</v>
      </c>
      <c r="H346" s="77">
        <v>190344.83</v>
      </c>
      <c r="I346" s="82">
        <v>1</v>
      </c>
      <c r="J346" s="3" t="s">
        <v>1841</v>
      </c>
      <c r="K346" s="77">
        <v>163799.19</v>
      </c>
    </row>
    <row r="347" spans="1:11" ht="15" outlineLevel="1" x14ac:dyDescent="0.25">
      <c r="A347" s="80"/>
      <c r="B347" s="75">
        <v>42780</v>
      </c>
      <c r="C347" s="74">
        <v>115</v>
      </c>
      <c r="D347" s="73" t="s">
        <v>5</v>
      </c>
      <c r="E347" s="73" t="s">
        <v>1461</v>
      </c>
      <c r="F347" s="73" t="s">
        <v>1462</v>
      </c>
      <c r="G347" s="77">
        <v>0</v>
      </c>
      <c r="H347" s="77">
        <v>190344.83</v>
      </c>
      <c r="I347" s="82">
        <v>1</v>
      </c>
      <c r="J347" s="3" t="s">
        <v>1841</v>
      </c>
      <c r="K347" s="77">
        <v>163799.19</v>
      </c>
    </row>
    <row r="348" spans="1:11" ht="15" outlineLevel="1" x14ac:dyDescent="0.25">
      <c r="A348" s="80"/>
      <c r="B348" s="75">
        <v>42782</v>
      </c>
      <c r="C348" s="74">
        <v>131</v>
      </c>
      <c r="D348" s="73" t="s">
        <v>5</v>
      </c>
      <c r="E348" s="73" t="s">
        <v>1465</v>
      </c>
      <c r="F348" s="73" t="s">
        <v>1466</v>
      </c>
      <c r="G348" s="77">
        <v>0</v>
      </c>
      <c r="H348" s="77">
        <v>190344.83</v>
      </c>
      <c r="I348" s="82">
        <v>1</v>
      </c>
      <c r="J348" s="3" t="s">
        <v>1841</v>
      </c>
      <c r="K348" s="77">
        <v>163799.19</v>
      </c>
    </row>
    <row r="349" spans="1:11" ht="15" outlineLevel="1" x14ac:dyDescent="0.25">
      <c r="A349" s="80"/>
      <c r="B349" s="75">
        <v>42782</v>
      </c>
      <c r="C349" s="74">
        <v>141</v>
      </c>
      <c r="D349" s="73" t="s">
        <v>5</v>
      </c>
      <c r="E349" s="73" t="s">
        <v>1467</v>
      </c>
      <c r="F349" s="73" t="s">
        <v>1468</v>
      </c>
      <c r="G349" s="77">
        <v>0</v>
      </c>
      <c r="H349" s="77">
        <v>190344.83</v>
      </c>
      <c r="I349" s="82">
        <v>1</v>
      </c>
      <c r="J349" s="3" t="s">
        <v>1841</v>
      </c>
      <c r="K349" s="77">
        <v>163799.19</v>
      </c>
    </row>
    <row r="350" spans="1:11" ht="15" outlineLevel="1" x14ac:dyDescent="0.25">
      <c r="A350" s="80"/>
      <c r="B350" s="75">
        <v>42791</v>
      </c>
      <c r="C350" s="74">
        <v>254</v>
      </c>
      <c r="D350" s="73" t="s">
        <v>5</v>
      </c>
      <c r="E350" s="73" t="s">
        <v>1503</v>
      </c>
      <c r="F350" s="73" t="s">
        <v>1504</v>
      </c>
      <c r="G350" s="77">
        <v>0</v>
      </c>
      <c r="H350" s="77">
        <v>190344.83</v>
      </c>
      <c r="I350" s="82">
        <v>1</v>
      </c>
      <c r="J350" s="3" t="s">
        <v>1841</v>
      </c>
      <c r="K350" s="77">
        <v>163799.19</v>
      </c>
    </row>
    <row r="351" spans="1:11" ht="15" outlineLevel="1" x14ac:dyDescent="0.25">
      <c r="A351" s="80"/>
      <c r="B351" s="75">
        <v>42791</v>
      </c>
      <c r="C351" s="74">
        <v>262</v>
      </c>
      <c r="D351" s="73" t="s">
        <v>5</v>
      </c>
      <c r="E351" s="73" t="s">
        <v>1507</v>
      </c>
      <c r="F351" s="73" t="s">
        <v>1508</v>
      </c>
      <c r="G351" s="77">
        <v>0</v>
      </c>
      <c r="H351" s="77">
        <v>190344.83</v>
      </c>
      <c r="I351" s="82">
        <v>1</v>
      </c>
      <c r="J351" s="3" t="s">
        <v>1841</v>
      </c>
      <c r="K351" s="77">
        <v>163799.19</v>
      </c>
    </row>
    <row r="352" spans="1:11" ht="13.5" customHeight="1" outlineLevel="1" x14ac:dyDescent="0.25">
      <c r="A352" s="80"/>
      <c r="B352" s="75">
        <v>42794</v>
      </c>
      <c r="C352" s="74">
        <v>343</v>
      </c>
      <c r="D352" s="73" t="s">
        <v>5</v>
      </c>
      <c r="E352" s="73" t="s">
        <v>1539</v>
      </c>
      <c r="F352" s="73" t="s">
        <v>1540</v>
      </c>
      <c r="G352" s="77">
        <v>0</v>
      </c>
      <c r="H352" s="77">
        <v>190344.83</v>
      </c>
      <c r="I352" s="82">
        <v>1</v>
      </c>
      <c r="J352" s="3" t="s">
        <v>1841</v>
      </c>
      <c r="K352" s="77">
        <v>163799.19</v>
      </c>
    </row>
    <row r="353" spans="1:9" ht="15" x14ac:dyDescent="0.25">
      <c r="A353" s="80"/>
      <c r="B353" s="75"/>
      <c r="C353" s="74"/>
      <c r="D353" s="73"/>
      <c r="E353" s="73"/>
      <c r="F353" s="73"/>
      <c r="G353" s="77"/>
      <c r="H353" s="77">
        <f>SUM(H275:H352)</f>
        <v>5293880.3100000015</v>
      </c>
      <c r="I353" s="82">
        <f>SUM(I297:I352)</f>
        <v>56</v>
      </c>
    </row>
    <row r="354" spans="1:9" ht="15" x14ac:dyDescent="0.25">
      <c r="A354" s="80"/>
      <c r="B354" s="75"/>
      <c r="C354" s="74"/>
      <c r="D354" s="73"/>
      <c r="E354" s="73"/>
      <c r="F354" s="73"/>
      <c r="G354" s="77"/>
      <c r="H354" s="77"/>
      <c r="I354" s="82"/>
    </row>
    <row r="355" spans="1:9" ht="15" x14ac:dyDescent="0.25">
      <c r="A355" s="78" t="s">
        <v>531</v>
      </c>
      <c r="B355" s="72"/>
      <c r="C355" s="72"/>
      <c r="D355" s="72"/>
      <c r="E355" s="72"/>
      <c r="F355" s="72"/>
      <c r="G355" s="76"/>
      <c r="H355" s="76"/>
      <c r="I355" s="82"/>
    </row>
    <row r="356" spans="1:9" ht="15" x14ac:dyDescent="0.25">
      <c r="A356" s="79" t="s">
        <v>2</v>
      </c>
      <c r="B356" s="72" t="s">
        <v>532</v>
      </c>
      <c r="C356" s="72"/>
      <c r="D356" s="72"/>
      <c r="E356" s="72"/>
      <c r="F356" s="72"/>
      <c r="G356" s="76"/>
      <c r="H356" s="76"/>
      <c r="I356" s="82"/>
    </row>
    <row r="357" spans="1:9" ht="15" hidden="1" outlineLevel="1" x14ac:dyDescent="0.25">
      <c r="A357" s="80"/>
      <c r="B357" s="73"/>
      <c r="C357" s="74"/>
      <c r="D357" s="73"/>
      <c r="E357" s="73" t="s">
        <v>1110</v>
      </c>
      <c r="F357" s="73"/>
      <c r="G357" s="77">
        <v>0</v>
      </c>
      <c r="H357" s="77">
        <v>0</v>
      </c>
      <c r="I357" s="82"/>
    </row>
    <row r="358" spans="1:9" ht="15" hidden="1" outlineLevel="1" x14ac:dyDescent="0.25">
      <c r="A358" s="80"/>
      <c r="B358" s="75">
        <v>42767</v>
      </c>
      <c r="C358" s="74">
        <v>9</v>
      </c>
      <c r="D358" s="73" t="s">
        <v>5</v>
      </c>
      <c r="E358" s="73" t="s">
        <v>1543</v>
      </c>
      <c r="F358" s="73" t="s">
        <v>1544</v>
      </c>
      <c r="G358" s="77">
        <v>0</v>
      </c>
      <c r="H358" s="77">
        <v>307936.2</v>
      </c>
      <c r="I358" s="82">
        <v>1</v>
      </c>
    </row>
    <row r="359" spans="1:9" ht="15" hidden="1" outlineLevel="1" x14ac:dyDescent="0.25">
      <c r="A359" s="80"/>
      <c r="B359" s="75">
        <v>42776</v>
      </c>
      <c r="C359" s="74">
        <v>62</v>
      </c>
      <c r="D359" s="73" t="s">
        <v>5</v>
      </c>
      <c r="E359" s="73" t="s">
        <v>1545</v>
      </c>
      <c r="F359" s="73" t="s">
        <v>1546</v>
      </c>
      <c r="G359" s="77">
        <v>0</v>
      </c>
      <c r="H359" s="77">
        <v>307936.2</v>
      </c>
      <c r="I359" s="82">
        <v>1</v>
      </c>
    </row>
    <row r="360" spans="1:9" ht="15" hidden="1" outlineLevel="1" x14ac:dyDescent="0.25">
      <c r="A360" s="80"/>
      <c r="B360" s="75">
        <v>42779</v>
      </c>
      <c r="C360" s="74">
        <v>104</v>
      </c>
      <c r="D360" s="73" t="s">
        <v>5</v>
      </c>
      <c r="E360" s="73" t="s">
        <v>1547</v>
      </c>
      <c r="F360" s="73" t="s">
        <v>1548</v>
      </c>
      <c r="G360" s="77">
        <v>0</v>
      </c>
      <c r="H360" s="77">
        <v>285269.14</v>
      </c>
      <c r="I360" s="82">
        <v>1</v>
      </c>
    </row>
    <row r="361" spans="1:9" ht="15" hidden="1" outlineLevel="1" x14ac:dyDescent="0.25">
      <c r="A361" s="80"/>
      <c r="B361" s="75">
        <v>42787</v>
      </c>
      <c r="C361" s="74">
        <v>183</v>
      </c>
      <c r="D361" s="73" t="s">
        <v>5</v>
      </c>
      <c r="E361" s="73" t="s">
        <v>569</v>
      </c>
      <c r="F361" s="73" t="s">
        <v>1549</v>
      </c>
      <c r="G361" s="77">
        <v>0</v>
      </c>
      <c r="H361" s="77">
        <v>-307230.86</v>
      </c>
      <c r="I361" s="82">
        <v>-1</v>
      </c>
    </row>
    <row r="362" spans="1:9" ht="15" hidden="1" outlineLevel="1" x14ac:dyDescent="0.25">
      <c r="A362" s="80"/>
      <c r="B362" s="75">
        <v>42787</v>
      </c>
      <c r="C362" s="74">
        <v>187</v>
      </c>
      <c r="D362" s="73" t="s">
        <v>5</v>
      </c>
      <c r="E362" s="73" t="s">
        <v>1550</v>
      </c>
      <c r="F362" s="73" t="s">
        <v>1551</v>
      </c>
      <c r="G362" s="77">
        <v>0</v>
      </c>
      <c r="H362" s="77">
        <v>230220.58</v>
      </c>
      <c r="I362" s="82">
        <v>1</v>
      </c>
    </row>
    <row r="363" spans="1:9" ht="15" hidden="1" outlineLevel="1" x14ac:dyDescent="0.25">
      <c r="A363" s="80"/>
      <c r="B363" s="75">
        <v>42787</v>
      </c>
      <c r="C363" s="74">
        <v>189</v>
      </c>
      <c r="D363" s="73" t="s">
        <v>5</v>
      </c>
      <c r="E363" s="73" t="s">
        <v>1552</v>
      </c>
      <c r="F363" s="73" t="s">
        <v>1553</v>
      </c>
      <c r="G363" s="77">
        <v>0</v>
      </c>
      <c r="H363" s="77">
        <v>247549.01</v>
      </c>
      <c r="I363" s="82">
        <v>1</v>
      </c>
    </row>
    <row r="364" spans="1:9" ht="15" hidden="1" outlineLevel="1" x14ac:dyDescent="0.25">
      <c r="A364" s="80"/>
      <c r="B364" s="75">
        <v>42794</v>
      </c>
      <c r="C364" s="74">
        <v>292</v>
      </c>
      <c r="D364" s="73" t="s">
        <v>5</v>
      </c>
      <c r="E364" s="73" t="s">
        <v>1554</v>
      </c>
      <c r="F364" s="73" t="s">
        <v>1555</v>
      </c>
      <c r="G364" s="77">
        <v>0</v>
      </c>
      <c r="H364" s="77">
        <v>240207.9</v>
      </c>
      <c r="I364" s="82">
        <v>1</v>
      </c>
    </row>
    <row r="365" spans="1:9" ht="15" hidden="1" outlineLevel="1" x14ac:dyDescent="0.25">
      <c r="A365" s="80"/>
      <c r="B365" s="75">
        <v>42794</v>
      </c>
      <c r="C365" s="74">
        <v>298</v>
      </c>
      <c r="D365" s="73" t="s">
        <v>5</v>
      </c>
      <c r="E365" s="73" t="s">
        <v>1556</v>
      </c>
      <c r="F365" s="73" t="s">
        <v>1557</v>
      </c>
      <c r="G365" s="77">
        <v>0</v>
      </c>
      <c r="H365" s="77">
        <v>266166.09999999998</v>
      </c>
      <c r="I365" s="82">
        <v>1</v>
      </c>
    </row>
    <row r="366" spans="1:9" ht="15" hidden="1" outlineLevel="1" x14ac:dyDescent="0.25">
      <c r="A366" s="80"/>
      <c r="B366" s="75">
        <v>42794</v>
      </c>
      <c r="C366" s="74">
        <v>353</v>
      </c>
      <c r="D366" s="73" t="s">
        <v>5</v>
      </c>
      <c r="E366" s="73" t="s">
        <v>1558</v>
      </c>
      <c r="F366" s="73" t="s">
        <v>1559</v>
      </c>
      <c r="G366" s="77">
        <v>0</v>
      </c>
      <c r="H366" s="77">
        <v>240207.9</v>
      </c>
      <c r="I366" s="82">
        <v>1</v>
      </c>
    </row>
    <row r="367" spans="1:9" ht="15" collapsed="1" x14ac:dyDescent="0.25">
      <c r="A367" s="80"/>
      <c r="B367" s="75"/>
      <c r="C367" s="74"/>
      <c r="D367" s="73"/>
      <c r="E367" s="73"/>
      <c r="F367" s="73"/>
      <c r="G367" s="77"/>
      <c r="H367" s="77">
        <f>SUM(H357:H366)</f>
        <v>1818262.17</v>
      </c>
      <c r="I367" s="82">
        <f>SUM(I358:I366)</f>
        <v>7</v>
      </c>
    </row>
    <row r="368" spans="1:9" ht="15" x14ac:dyDescent="0.25">
      <c r="A368" s="80"/>
      <c r="B368" s="75"/>
      <c r="C368" s="74"/>
      <c r="D368" s="73"/>
      <c r="E368" s="73"/>
      <c r="F368" s="73"/>
      <c r="G368" s="77"/>
      <c r="H368" s="77"/>
      <c r="I368" s="82"/>
    </row>
    <row r="369" spans="1:10" ht="15" x14ac:dyDescent="0.25">
      <c r="A369" s="80"/>
      <c r="B369" s="75"/>
      <c r="C369" s="74"/>
      <c r="D369" s="73"/>
      <c r="E369" s="73"/>
      <c r="F369" s="73"/>
      <c r="G369" s="77"/>
      <c r="H369" s="77"/>
      <c r="I369" s="82"/>
    </row>
    <row r="370" spans="1:10" ht="15" x14ac:dyDescent="0.25">
      <c r="A370" s="80"/>
      <c r="B370" s="133" t="s">
        <v>1061</v>
      </c>
      <c r="C370" s="134"/>
      <c r="D370" s="134"/>
      <c r="E370" s="134"/>
      <c r="F370" s="135"/>
      <c r="G370" s="20"/>
      <c r="H370" s="20">
        <f>+H20+H41+H52+H60+H68+H75+H81+H89+H103+H223+H271+H353+H367</f>
        <v>25274205.240000002</v>
      </c>
      <c r="I370" s="27">
        <f>+I20+I41+I52+I60+I68+I75+I81+I89+I103+I223+I271+I353+I367</f>
        <v>143</v>
      </c>
      <c r="J370" s="84"/>
    </row>
    <row r="371" spans="1:10" ht="15" x14ac:dyDescent="0.25">
      <c r="A371" s="80"/>
      <c r="B371" s="75"/>
      <c r="C371" s="74"/>
      <c r="D371" s="73"/>
      <c r="E371" s="73"/>
      <c r="F371" s="73"/>
      <c r="G371" s="77"/>
      <c r="H371" s="77"/>
      <c r="I371" s="82"/>
    </row>
    <row r="372" spans="1:10" ht="15" x14ac:dyDescent="0.25">
      <c r="A372" s="80"/>
      <c r="B372" s="75"/>
      <c r="C372" s="74"/>
      <c r="D372" s="73"/>
      <c r="E372" s="73"/>
      <c r="F372" s="73"/>
      <c r="G372" s="77"/>
      <c r="H372" s="77"/>
      <c r="I372" s="82"/>
    </row>
    <row r="373" spans="1:10" ht="15" x14ac:dyDescent="0.25">
      <c r="A373" s="78" t="s">
        <v>1560</v>
      </c>
      <c r="B373" s="72"/>
      <c r="C373" s="72"/>
      <c r="D373" s="72"/>
      <c r="E373" s="72"/>
      <c r="F373" s="72"/>
      <c r="G373" s="76"/>
      <c r="H373" s="76"/>
      <c r="I373" s="82"/>
    </row>
    <row r="374" spans="1:10" ht="15" x14ac:dyDescent="0.25">
      <c r="A374" s="79" t="s">
        <v>2</v>
      </c>
      <c r="B374" s="72" t="s">
        <v>4</v>
      </c>
      <c r="C374" s="72"/>
      <c r="D374" s="72"/>
      <c r="E374" s="72"/>
      <c r="F374" s="72"/>
      <c r="G374" s="76"/>
      <c r="H374" s="76"/>
      <c r="I374" s="82"/>
    </row>
    <row r="375" spans="1:10" ht="15" hidden="1" outlineLevel="1" x14ac:dyDescent="0.25">
      <c r="A375" s="80"/>
      <c r="B375" s="73"/>
      <c r="C375" s="74"/>
      <c r="D375" s="73"/>
      <c r="E375" s="73" t="s">
        <v>1110</v>
      </c>
      <c r="F375" s="73"/>
      <c r="G375" s="77">
        <v>0</v>
      </c>
      <c r="H375" s="77">
        <v>0</v>
      </c>
      <c r="I375" s="82"/>
    </row>
    <row r="376" spans="1:10" ht="15" hidden="1" outlineLevel="1" x14ac:dyDescent="0.25">
      <c r="A376" s="80"/>
      <c r="B376" s="75">
        <v>42773</v>
      </c>
      <c r="C376" s="74">
        <v>23</v>
      </c>
      <c r="D376" s="73" t="s">
        <v>5</v>
      </c>
      <c r="E376" s="73" t="s">
        <v>1561</v>
      </c>
      <c r="F376" s="73" t="s">
        <v>1562</v>
      </c>
      <c r="G376" s="77">
        <v>0</v>
      </c>
      <c r="H376" s="77">
        <v>287994.53999999998</v>
      </c>
      <c r="I376" s="82"/>
    </row>
    <row r="377" spans="1:10" ht="15" hidden="1" outlineLevel="1" x14ac:dyDescent="0.25">
      <c r="A377" s="80"/>
      <c r="B377" s="75">
        <v>42793</v>
      </c>
      <c r="C377" s="74">
        <v>270</v>
      </c>
      <c r="D377" s="73" t="s">
        <v>5</v>
      </c>
      <c r="E377" s="73" t="s">
        <v>1563</v>
      </c>
      <c r="F377" s="73" t="s">
        <v>1564</v>
      </c>
      <c r="G377" s="77">
        <v>0</v>
      </c>
      <c r="H377" s="77">
        <v>287994.58</v>
      </c>
      <c r="I377" s="82"/>
    </row>
    <row r="378" spans="1:10" ht="15" collapsed="1" x14ac:dyDescent="0.25">
      <c r="A378" s="80"/>
      <c r="B378" s="75"/>
      <c r="C378" s="74"/>
      <c r="D378" s="73"/>
      <c r="E378" s="73"/>
      <c r="F378" s="73"/>
      <c r="G378" s="77"/>
      <c r="H378" s="77">
        <f>SUM(H375:H377)</f>
        <v>575989.12</v>
      </c>
      <c r="I378" s="82">
        <v>2</v>
      </c>
    </row>
    <row r="379" spans="1:10" ht="15" x14ac:dyDescent="0.25">
      <c r="A379" s="80"/>
      <c r="B379" s="75"/>
      <c r="C379" s="74"/>
      <c r="D379" s="73"/>
      <c r="E379" s="73"/>
      <c r="F379" s="73"/>
      <c r="G379" s="77"/>
      <c r="H379" s="77"/>
      <c r="I379" s="82"/>
    </row>
    <row r="380" spans="1:10" ht="15" x14ac:dyDescent="0.25">
      <c r="A380" s="78" t="s">
        <v>573</v>
      </c>
      <c r="B380" s="72"/>
      <c r="C380" s="72"/>
      <c r="D380" s="72"/>
      <c r="E380" s="72"/>
      <c r="F380" s="72"/>
      <c r="G380" s="76"/>
      <c r="H380" s="76"/>
      <c r="I380" s="82"/>
    </row>
    <row r="381" spans="1:10" ht="15" x14ac:dyDescent="0.25">
      <c r="A381" s="79" t="s">
        <v>2</v>
      </c>
      <c r="B381" s="72" t="s">
        <v>21</v>
      </c>
      <c r="C381" s="72"/>
      <c r="D381" s="72"/>
      <c r="E381" s="72"/>
      <c r="F381" s="72"/>
      <c r="G381" s="76"/>
      <c r="H381" s="76"/>
      <c r="I381" s="82"/>
    </row>
    <row r="382" spans="1:10" ht="15" hidden="1" outlineLevel="1" x14ac:dyDescent="0.25">
      <c r="A382" s="80"/>
      <c r="B382" s="73"/>
      <c r="C382" s="74"/>
      <c r="D382" s="73"/>
      <c r="E382" s="73" t="s">
        <v>1110</v>
      </c>
      <c r="F382" s="73"/>
      <c r="G382" s="77">
        <v>0</v>
      </c>
      <c r="H382" s="77">
        <v>0</v>
      </c>
      <c r="I382" s="82"/>
    </row>
    <row r="383" spans="1:10" ht="15" hidden="1" outlineLevel="1" x14ac:dyDescent="0.25">
      <c r="A383" s="80"/>
      <c r="B383" s="75">
        <v>42789</v>
      </c>
      <c r="C383" s="74">
        <v>219</v>
      </c>
      <c r="D383" s="73" t="s">
        <v>5</v>
      </c>
      <c r="E383" s="73" t="s">
        <v>1565</v>
      </c>
      <c r="F383" s="73" t="s">
        <v>1566</v>
      </c>
      <c r="G383" s="77">
        <v>0</v>
      </c>
      <c r="H383" s="77">
        <v>177837.29</v>
      </c>
      <c r="I383" s="82"/>
    </row>
    <row r="384" spans="1:10" ht="15" hidden="1" outlineLevel="1" x14ac:dyDescent="0.25">
      <c r="A384" s="80"/>
      <c r="B384" s="75">
        <v>42790</v>
      </c>
      <c r="C384" s="74">
        <v>235</v>
      </c>
      <c r="D384" s="73" t="s">
        <v>5</v>
      </c>
      <c r="E384" s="73" t="s">
        <v>1565</v>
      </c>
      <c r="F384" s="73" t="s">
        <v>1567</v>
      </c>
      <c r="G384" s="77">
        <v>0</v>
      </c>
      <c r="H384" s="77">
        <v>-177837.29</v>
      </c>
      <c r="I384" s="82"/>
    </row>
    <row r="385" spans="1:9" ht="15" hidden="1" outlineLevel="1" x14ac:dyDescent="0.25">
      <c r="A385" s="80"/>
      <c r="B385" s="75">
        <v>42790</v>
      </c>
      <c r="C385" s="74">
        <v>237</v>
      </c>
      <c r="D385" s="73" t="s">
        <v>5</v>
      </c>
      <c r="E385" s="73" t="s">
        <v>1565</v>
      </c>
      <c r="F385" s="73" t="s">
        <v>1568</v>
      </c>
      <c r="G385" s="77">
        <v>0</v>
      </c>
      <c r="H385" s="77">
        <v>177837.29</v>
      </c>
      <c r="I385" s="82"/>
    </row>
    <row r="386" spans="1:9" ht="15" hidden="1" outlineLevel="1" x14ac:dyDescent="0.25">
      <c r="A386" s="80"/>
      <c r="B386" s="75">
        <v>42793</v>
      </c>
      <c r="C386" s="74">
        <v>289</v>
      </c>
      <c r="D386" s="73" t="s">
        <v>5</v>
      </c>
      <c r="E386" s="73" t="s">
        <v>1569</v>
      </c>
      <c r="F386" s="73" t="s">
        <v>1570</v>
      </c>
      <c r="G386" s="77">
        <v>0</v>
      </c>
      <c r="H386" s="77">
        <v>212173.41</v>
      </c>
      <c r="I386" s="82"/>
    </row>
    <row r="387" spans="1:9" ht="15" collapsed="1" x14ac:dyDescent="0.25">
      <c r="A387" s="80"/>
      <c r="B387" s="75"/>
      <c r="C387" s="74"/>
      <c r="D387" s="73"/>
      <c r="E387" s="73"/>
      <c r="F387" s="73"/>
      <c r="G387" s="77"/>
      <c r="H387" s="77">
        <f>SUM(H382:H386)</f>
        <v>390010.7</v>
      </c>
      <c r="I387" s="82">
        <v>2</v>
      </c>
    </row>
    <row r="388" spans="1:9" ht="15" x14ac:dyDescent="0.25">
      <c r="A388" s="80"/>
      <c r="B388" s="75"/>
      <c r="C388" s="74"/>
      <c r="D388" s="73"/>
      <c r="E388" s="73"/>
      <c r="F388" s="73"/>
      <c r="G388" s="77"/>
      <c r="H388" s="77"/>
      <c r="I388" s="82"/>
    </row>
    <row r="389" spans="1:9" ht="15" x14ac:dyDescent="0.25">
      <c r="A389" s="78" t="s">
        <v>581</v>
      </c>
      <c r="B389" s="72"/>
      <c r="C389" s="72"/>
      <c r="D389" s="72"/>
      <c r="E389" s="72"/>
      <c r="F389" s="72"/>
      <c r="G389" s="76"/>
      <c r="H389" s="76"/>
      <c r="I389" s="82"/>
    </row>
    <row r="390" spans="1:9" ht="15" x14ac:dyDescent="0.25">
      <c r="A390" s="79" t="s">
        <v>2</v>
      </c>
      <c r="B390" s="72" t="s">
        <v>57</v>
      </c>
      <c r="C390" s="72"/>
      <c r="D390" s="72"/>
      <c r="E390" s="72"/>
      <c r="F390" s="72"/>
      <c r="G390" s="76"/>
      <c r="H390" s="76"/>
      <c r="I390" s="82"/>
    </row>
    <row r="391" spans="1:9" ht="15" hidden="1" outlineLevel="1" x14ac:dyDescent="0.25">
      <c r="A391" s="80"/>
      <c r="B391" s="73"/>
      <c r="C391" s="74"/>
      <c r="D391" s="73"/>
      <c r="E391" s="73" t="s">
        <v>1110</v>
      </c>
      <c r="F391" s="73"/>
      <c r="G391" s="77">
        <v>0</v>
      </c>
      <c r="H391" s="77">
        <v>0</v>
      </c>
      <c r="I391" s="82"/>
    </row>
    <row r="392" spans="1:9" ht="15" hidden="1" outlineLevel="1" x14ac:dyDescent="0.25">
      <c r="A392" s="80"/>
      <c r="B392" s="75">
        <v>42779</v>
      </c>
      <c r="C392" s="74">
        <v>91</v>
      </c>
      <c r="D392" s="73" t="s">
        <v>5</v>
      </c>
      <c r="E392" s="73" t="s">
        <v>1571</v>
      </c>
      <c r="F392" s="73" t="s">
        <v>1572</v>
      </c>
      <c r="G392" s="77">
        <v>0</v>
      </c>
      <c r="H392" s="77">
        <v>148027.51</v>
      </c>
      <c r="I392" s="82"/>
    </row>
    <row r="393" spans="1:9" ht="15" hidden="1" outlineLevel="1" x14ac:dyDescent="0.25">
      <c r="A393" s="80"/>
      <c r="B393" s="75">
        <v>42779</v>
      </c>
      <c r="C393" s="74">
        <v>93</v>
      </c>
      <c r="D393" s="73" t="s">
        <v>5</v>
      </c>
      <c r="E393" s="73" t="s">
        <v>1571</v>
      </c>
      <c r="F393" s="73" t="s">
        <v>1573</v>
      </c>
      <c r="G393" s="77">
        <v>0</v>
      </c>
      <c r="H393" s="77">
        <v>-148027.51</v>
      </c>
      <c r="I393" s="82"/>
    </row>
    <row r="394" spans="1:9" ht="15" hidden="1" outlineLevel="1" x14ac:dyDescent="0.25">
      <c r="A394" s="80"/>
      <c r="B394" s="75">
        <v>42779</v>
      </c>
      <c r="C394" s="74">
        <v>94</v>
      </c>
      <c r="D394" s="73" t="s">
        <v>5</v>
      </c>
      <c r="E394" s="73" t="s">
        <v>1571</v>
      </c>
      <c r="F394" s="73" t="s">
        <v>1574</v>
      </c>
      <c r="G394" s="77">
        <v>0</v>
      </c>
      <c r="H394" s="77">
        <v>773967.41</v>
      </c>
      <c r="I394" s="82"/>
    </row>
    <row r="395" spans="1:9" ht="15" collapsed="1" x14ac:dyDescent="0.25">
      <c r="A395" s="80"/>
      <c r="B395" s="75"/>
      <c r="C395" s="74"/>
      <c r="D395" s="73"/>
      <c r="E395" s="73"/>
      <c r="F395" s="73"/>
      <c r="G395" s="77"/>
      <c r="H395" s="77">
        <f>SUM(H391:H394)</f>
        <v>773967.41</v>
      </c>
      <c r="I395" s="82">
        <v>1</v>
      </c>
    </row>
    <row r="396" spans="1:9" ht="15" x14ac:dyDescent="0.25">
      <c r="A396" s="80"/>
      <c r="B396" s="75"/>
      <c r="C396" s="74"/>
      <c r="D396" s="73"/>
      <c r="E396" s="73"/>
      <c r="F396" s="73"/>
      <c r="G396" s="77"/>
      <c r="H396" s="77"/>
      <c r="I396" s="82"/>
    </row>
    <row r="397" spans="1:9" ht="15" x14ac:dyDescent="0.25">
      <c r="A397" s="78" t="s">
        <v>1575</v>
      </c>
      <c r="B397" s="72"/>
      <c r="C397" s="72"/>
      <c r="D397" s="72"/>
      <c r="E397" s="72"/>
      <c r="F397" s="72"/>
      <c r="G397" s="76"/>
      <c r="H397" s="76"/>
      <c r="I397" s="82"/>
    </row>
    <row r="398" spans="1:9" ht="15" x14ac:dyDescent="0.25">
      <c r="A398" s="79" t="s">
        <v>2</v>
      </c>
      <c r="B398" s="72" t="s">
        <v>70</v>
      </c>
      <c r="C398" s="72"/>
      <c r="D398" s="72"/>
      <c r="E398" s="72"/>
      <c r="F398" s="72"/>
      <c r="G398" s="76"/>
      <c r="H398" s="76"/>
      <c r="I398" s="82"/>
    </row>
    <row r="399" spans="1:9" ht="15" hidden="1" outlineLevel="1" x14ac:dyDescent="0.25">
      <c r="A399" s="80"/>
      <c r="B399" s="73"/>
      <c r="C399" s="74"/>
      <c r="D399" s="73"/>
      <c r="E399" s="73" t="s">
        <v>1110</v>
      </c>
      <c r="F399" s="73"/>
      <c r="G399" s="77">
        <v>0</v>
      </c>
      <c r="H399" s="77">
        <v>0</v>
      </c>
      <c r="I399" s="82"/>
    </row>
    <row r="400" spans="1:9" ht="15" hidden="1" outlineLevel="1" x14ac:dyDescent="0.25">
      <c r="A400" s="80"/>
      <c r="B400" s="75">
        <v>42794</v>
      </c>
      <c r="C400" s="74">
        <v>307</v>
      </c>
      <c r="D400" s="73" t="s">
        <v>5</v>
      </c>
      <c r="E400" s="73" t="s">
        <v>1576</v>
      </c>
      <c r="F400" s="73" t="s">
        <v>1577</v>
      </c>
      <c r="G400" s="77">
        <v>0</v>
      </c>
      <c r="H400" s="77">
        <v>229264.85</v>
      </c>
      <c r="I400" s="82"/>
    </row>
    <row r="401" spans="1:9" ht="15" collapsed="1" x14ac:dyDescent="0.25">
      <c r="A401" s="80"/>
      <c r="B401" s="75"/>
      <c r="C401" s="74"/>
      <c r="D401" s="73"/>
      <c r="E401" s="73"/>
      <c r="F401" s="73"/>
      <c r="G401" s="77"/>
      <c r="H401" s="77">
        <f>+H400</f>
        <v>229264.85</v>
      </c>
      <c r="I401" s="82">
        <v>1</v>
      </c>
    </row>
    <row r="402" spans="1:9" ht="15" x14ac:dyDescent="0.25">
      <c r="A402" s="80"/>
      <c r="B402" s="75"/>
      <c r="C402" s="74"/>
      <c r="D402" s="73"/>
      <c r="E402" s="73"/>
      <c r="F402" s="73"/>
      <c r="G402" s="77"/>
      <c r="H402" s="77"/>
      <c r="I402" s="82"/>
    </row>
    <row r="403" spans="1:9" ht="15" x14ac:dyDescent="0.25">
      <c r="A403" s="78" t="s">
        <v>587</v>
      </c>
      <c r="B403" s="72"/>
      <c r="C403" s="72"/>
      <c r="D403" s="72"/>
      <c r="E403" s="72"/>
      <c r="F403" s="72"/>
      <c r="G403" s="76"/>
      <c r="H403" s="76"/>
      <c r="I403" s="82"/>
    </row>
    <row r="404" spans="1:9" ht="15" x14ac:dyDescent="0.25">
      <c r="A404" s="79" t="s">
        <v>2</v>
      </c>
      <c r="B404" s="72" t="s">
        <v>91</v>
      </c>
      <c r="C404" s="72"/>
      <c r="D404" s="72"/>
      <c r="E404" s="72"/>
      <c r="F404" s="72"/>
      <c r="G404" s="76"/>
      <c r="H404" s="76"/>
      <c r="I404" s="82"/>
    </row>
    <row r="405" spans="1:9" ht="15" hidden="1" outlineLevel="1" x14ac:dyDescent="0.25">
      <c r="A405" s="80"/>
      <c r="B405" s="73"/>
      <c r="C405" s="74"/>
      <c r="D405" s="73"/>
      <c r="E405" s="73" t="s">
        <v>1110</v>
      </c>
      <c r="F405" s="73"/>
      <c r="G405" s="77">
        <v>0</v>
      </c>
      <c r="H405" s="77">
        <v>0</v>
      </c>
      <c r="I405" s="82"/>
    </row>
    <row r="406" spans="1:9" ht="15" hidden="1" outlineLevel="1" x14ac:dyDescent="0.25">
      <c r="A406" s="80"/>
      <c r="B406" s="75">
        <v>42779</v>
      </c>
      <c r="C406" s="74">
        <v>92</v>
      </c>
      <c r="D406" s="73" t="s">
        <v>5</v>
      </c>
      <c r="E406" s="73" t="s">
        <v>1578</v>
      </c>
      <c r="F406" s="73" t="s">
        <v>1579</v>
      </c>
      <c r="G406" s="77">
        <v>0</v>
      </c>
      <c r="H406" s="77">
        <v>290476.31</v>
      </c>
      <c r="I406" s="82"/>
    </row>
    <row r="407" spans="1:9" ht="15" hidden="1" outlineLevel="1" x14ac:dyDescent="0.25">
      <c r="A407" s="80"/>
      <c r="B407" s="75">
        <v>42794</v>
      </c>
      <c r="C407" s="74">
        <v>316</v>
      </c>
      <c r="D407" s="73" t="s">
        <v>5</v>
      </c>
      <c r="E407" s="73" t="s">
        <v>1580</v>
      </c>
      <c r="F407" s="73" t="s">
        <v>1581</v>
      </c>
      <c r="G407" s="77">
        <v>0</v>
      </c>
      <c r="H407" s="77">
        <v>288400.37</v>
      </c>
      <c r="I407" s="82"/>
    </row>
    <row r="408" spans="1:9" ht="15" hidden="1" outlineLevel="1" x14ac:dyDescent="0.25">
      <c r="A408" s="80"/>
      <c r="B408" s="75">
        <v>42794</v>
      </c>
      <c r="C408" s="74">
        <v>354</v>
      </c>
      <c r="D408" s="73" t="s">
        <v>5</v>
      </c>
      <c r="E408" s="73" t="s">
        <v>1580</v>
      </c>
      <c r="F408" s="73" t="s">
        <v>1581</v>
      </c>
      <c r="G408" s="77">
        <v>0</v>
      </c>
      <c r="H408" s="77">
        <v>-288400.37</v>
      </c>
      <c r="I408" s="82"/>
    </row>
    <row r="409" spans="1:9" ht="18" hidden="1" customHeight="1" outlineLevel="1" x14ac:dyDescent="0.25">
      <c r="A409" s="80"/>
      <c r="B409" s="75">
        <v>42794</v>
      </c>
      <c r="C409" s="74">
        <v>355</v>
      </c>
      <c r="D409" s="73" t="s">
        <v>5</v>
      </c>
      <c r="E409" s="73" t="s">
        <v>1580</v>
      </c>
      <c r="F409" s="73" t="s">
        <v>1581</v>
      </c>
      <c r="G409" s="77">
        <v>0</v>
      </c>
      <c r="H409" s="77">
        <v>291913.98</v>
      </c>
      <c r="I409" s="82"/>
    </row>
    <row r="410" spans="1:9" ht="18" customHeight="1" collapsed="1" x14ac:dyDescent="0.25">
      <c r="A410" s="80"/>
      <c r="B410" s="75"/>
      <c r="C410" s="74"/>
      <c r="D410" s="73"/>
      <c r="E410" s="73"/>
      <c r="F410" s="73"/>
      <c r="G410" s="77"/>
      <c r="H410" s="77">
        <f>SUM(H405:H409)</f>
        <v>582390.28999999992</v>
      </c>
      <c r="I410" s="82">
        <v>2</v>
      </c>
    </row>
    <row r="411" spans="1:9" ht="18" customHeight="1" x14ac:dyDescent="0.25">
      <c r="A411" s="80"/>
      <c r="B411" s="75"/>
      <c r="C411" s="74"/>
      <c r="D411" s="73"/>
      <c r="E411" s="73"/>
      <c r="F411" s="73"/>
      <c r="G411" s="77"/>
      <c r="H411" s="77"/>
      <c r="I411" s="82"/>
    </row>
    <row r="412" spans="1:9" ht="15" x14ac:dyDescent="0.25">
      <c r="A412" s="78" t="s">
        <v>598</v>
      </c>
      <c r="B412" s="72"/>
      <c r="C412" s="72"/>
      <c r="D412" s="72"/>
      <c r="E412" s="72"/>
      <c r="F412" s="72"/>
      <c r="G412" s="76"/>
      <c r="H412" s="76"/>
      <c r="I412" s="82"/>
    </row>
    <row r="413" spans="1:9" ht="15" x14ac:dyDescent="0.25">
      <c r="A413" s="79" t="s">
        <v>2</v>
      </c>
      <c r="B413" s="72" t="s">
        <v>108</v>
      </c>
      <c r="C413" s="72"/>
      <c r="D413" s="72"/>
      <c r="E413" s="72"/>
      <c r="F413" s="72"/>
      <c r="G413" s="76"/>
      <c r="H413" s="76"/>
      <c r="I413" s="82"/>
    </row>
    <row r="414" spans="1:9" ht="15" hidden="1" outlineLevel="1" x14ac:dyDescent="0.25">
      <c r="A414" s="80"/>
      <c r="B414" s="73"/>
      <c r="C414" s="74"/>
      <c r="D414" s="73"/>
      <c r="E414" s="73" t="s">
        <v>1110</v>
      </c>
      <c r="F414" s="73"/>
      <c r="G414" s="77">
        <v>0</v>
      </c>
      <c r="H414" s="77">
        <v>0</v>
      </c>
      <c r="I414" s="82"/>
    </row>
    <row r="415" spans="1:9" ht="15" hidden="1" outlineLevel="1" x14ac:dyDescent="0.25">
      <c r="A415" s="80"/>
      <c r="B415" s="75">
        <v>42775</v>
      </c>
      <c r="C415" s="74">
        <v>52</v>
      </c>
      <c r="D415" s="73" t="s">
        <v>5</v>
      </c>
      <c r="E415" s="73" t="s">
        <v>1582</v>
      </c>
      <c r="F415" s="73" t="s">
        <v>1583</v>
      </c>
      <c r="G415" s="77">
        <v>0</v>
      </c>
      <c r="H415" s="77">
        <v>148027.51</v>
      </c>
      <c r="I415" s="82"/>
    </row>
    <row r="416" spans="1:9" ht="15" hidden="1" outlineLevel="1" x14ac:dyDescent="0.25">
      <c r="A416" s="80"/>
      <c r="B416" s="75">
        <v>42775</v>
      </c>
      <c r="C416" s="74">
        <v>54</v>
      </c>
      <c r="D416" s="73" t="s">
        <v>5</v>
      </c>
      <c r="E416" s="73" t="s">
        <v>1584</v>
      </c>
      <c r="F416" s="73" t="s">
        <v>1585</v>
      </c>
      <c r="G416" s="77">
        <v>0</v>
      </c>
      <c r="H416" s="77">
        <v>151981.07</v>
      </c>
      <c r="I416" s="82"/>
    </row>
    <row r="417" spans="1:9" ht="15" hidden="1" outlineLevel="1" x14ac:dyDescent="0.25">
      <c r="A417" s="80"/>
      <c r="B417" s="75">
        <v>42776</v>
      </c>
      <c r="C417" s="74">
        <v>58</v>
      </c>
      <c r="D417" s="73" t="s">
        <v>5</v>
      </c>
      <c r="E417" s="73" t="s">
        <v>1586</v>
      </c>
      <c r="F417" s="73" t="s">
        <v>1587</v>
      </c>
      <c r="G417" s="77">
        <v>0</v>
      </c>
      <c r="H417" s="77">
        <v>151981.07</v>
      </c>
      <c r="I417" s="82"/>
    </row>
    <row r="418" spans="1:9" ht="15" hidden="1" outlineLevel="1" x14ac:dyDescent="0.25">
      <c r="A418" s="80"/>
      <c r="B418" s="75">
        <v>42777</v>
      </c>
      <c r="C418" s="74">
        <v>88</v>
      </c>
      <c r="D418" s="73" t="s">
        <v>5</v>
      </c>
      <c r="E418" s="73" t="s">
        <v>1588</v>
      </c>
      <c r="F418" s="73" t="s">
        <v>1589</v>
      </c>
      <c r="G418" s="77">
        <v>0</v>
      </c>
      <c r="H418" s="77">
        <v>164553.37</v>
      </c>
      <c r="I418" s="82"/>
    </row>
    <row r="419" spans="1:9" ht="15" hidden="1" outlineLevel="1" x14ac:dyDescent="0.25">
      <c r="A419" s="80"/>
      <c r="B419" s="75">
        <v>42777</v>
      </c>
      <c r="C419" s="74">
        <v>89</v>
      </c>
      <c r="D419" s="73" t="s">
        <v>5</v>
      </c>
      <c r="E419" s="73" t="s">
        <v>1590</v>
      </c>
      <c r="F419" s="73" t="s">
        <v>1591</v>
      </c>
      <c r="G419" s="77">
        <v>0</v>
      </c>
      <c r="H419" s="77">
        <v>151981.07</v>
      </c>
      <c r="I419" s="82"/>
    </row>
    <row r="420" spans="1:9" ht="15" hidden="1" outlineLevel="1" x14ac:dyDescent="0.25">
      <c r="A420" s="80"/>
      <c r="B420" s="75">
        <v>42779</v>
      </c>
      <c r="C420" s="74">
        <v>90</v>
      </c>
      <c r="D420" s="73" t="s">
        <v>5</v>
      </c>
      <c r="E420" s="73" t="s">
        <v>1592</v>
      </c>
      <c r="F420" s="73" t="s">
        <v>1593</v>
      </c>
      <c r="G420" s="77">
        <v>0</v>
      </c>
      <c r="H420" s="77">
        <v>148027.51</v>
      </c>
      <c r="I420" s="82"/>
    </row>
    <row r="421" spans="1:9" ht="15" hidden="1" outlineLevel="1" x14ac:dyDescent="0.25">
      <c r="A421" s="80"/>
      <c r="B421" s="75">
        <v>42783</v>
      </c>
      <c r="C421" s="74">
        <v>148</v>
      </c>
      <c r="D421" s="73" t="s">
        <v>5</v>
      </c>
      <c r="E421" s="73" t="s">
        <v>1594</v>
      </c>
      <c r="F421" s="73" t="s">
        <v>1595</v>
      </c>
      <c r="G421" s="77">
        <v>0</v>
      </c>
      <c r="H421" s="77">
        <v>164553.37</v>
      </c>
      <c r="I421" s="82"/>
    </row>
    <row r="422" spans="1:9" ht="15" hidden="1" outlineLevel="1" x14ac:dyDescent="0.25">
      <c r="A422" s="80"/>
      <c r="B422" s="75">
        <v>42784</v>
      </c>
      <c r="C422" s="74">
        <v>165</v>
      </c>
      <c r="D422" s="73" t="s">
        <v>5</v>
      </c>
      <c r="E422" s="73" t="s">
        <v>1596</v>
      </c>
      <c r="F422" s="73" t="s">
        <v>1597</v>
      </c>
      <c r="G422" s="77">
        <v>0</v>
      </c>
      <c r="H422" s="77">
        <v>180367.57</v>
      </c>
      <c r="I422" s="82"/>
    </row>
    <row r="423" spans="1:9" ht="15" hidden="1" outlineLevel="1" x14ac:dyDescent="0.25">
      <c r="A423" s="80"/>
      <c r="B423" s="75">
        <v>42787</v>
      </c>
      <c r="C423" s="74">
        <v>190</v>
      </c>
      <c r="D423" s="73" t="s">
        <v>5</v>
      </c>
      <c r="E423" s="73" t="s">
        <v>1598</v>
      </c>
      <c r="F423" s="73" t="s">
        <v>1599</v>
      </c>
      <c r="G423" s="77">
        <v>0</v>
      </c>
      <c r="H423" s="77">
        <v>148027.51</v>
      </c>
      <c r="I423" s="82"/>
    </row>
    <row r="424" spans="1:9" ht="15" hidden="1" outlineLevel="1" x14ac:dyDescent="0.25">
      <c r="A424" s="80"/>
      <c r="B424" s="75">
        <v>42787</v>
      </c>
      <c r="C424" s="74">
        <v>194</v>
      </c>
      <c r="D424" s="73" t="s">
        <v>5</v>
      </c>
      <c r="E424" s="73" t="s">
        <v>1600</v>
      </c>
      <c r="F424" s="73" t="s">
        <v>1601</v>
      </c>
      <c r="G424" s="77">
        <v>0</v>
      </c>
      <c r="H424" s="77">
        <v>176414.02</v>
      </c>
      <c r="I424" s="82"/>
    </row>
    <row r="425" spans="1:9" ht="15" hidden="1" outlineLevel="1" x14ac:dyDescent="0.25">
      <c r="A425" s="80"/>
      <c r="B425" s="75">
        <v>42787</v>
      </c>
      <c r="C425" s="74">
        <v>200</v>
      </c>
      <c r="D425" s="73" t="s">
        <v>5</v>
      </c>
      <c r="E425" s="73" t="s">
        <v>1602</v>
      </c>
      <c r="F425" s="73" t="s">
        <v>1603</v>
      </c>
      <c r="G425" s="77">
        <v>0</v>
      </c>
      <c r="H425" s="77">
        <v>151981.07</v>
      </c>
      <c r="I425" s="82"/>
    </row>
    <row r="426" spans="1:9" ht="15" hidden="1" outlineLevel="1" x14ac:dyDescent="0.25">
      <c r="A426" s="80"/>
      <c r="B426" s="75">
        <v>42787</v>
      </c>
      <c r="C426" s="74">
        <v>201</v>
      </c>
      <c r="D426" s="73" t="s">
        <v>5</v>
      </c>
      <c r="E426" s="73" t="s">
        <v>1604</v>
      </c>
      <c r="F426" s="73" t="s">
        <v>1605</v>
      </c>
      <c r="G426" s="77">
        <v>0</v>
      </c>
      <c r="H426" s="77">
        <v>151981.07</v>
      </c>
      <c r="I426" s="82"/>
    </row>
    <row r="427" spans="1:9" ht="15" hidden="1" outlineLevel="1" x14ac:dyDescent="0.25">
      <c r="A427" s="80"/>
      <c r="B427" s="75">
        <v>42790</v>
      </c>
      <c r="C427" s="74">
        <v>227</v>
      </c>
      <c r="D427" s="73" t="s">
        <v>5</v>
      </c>
      <c r="E427" s="73" t="s">
        <v>1606</v>
      </c>
      <c r="F427" s="73" t="s">
        <v>1607</v>
      </c>
      <c r="G427" s="77">
        <v>0</v>
      </c>
      <c r="H427" s="77">
        <v>180367.57</v>
      </c>
      <c r="I427" s="82"/>
    </row>
    <row r="428" spans="1:9" ht="15" hidden="1" outlineLevel="1" x14ac:dyDescent="0.25">
      <c r="A428" s="80"/>
      <c r="B428" s="75">
        <v>42790</v>
      </c>
      <c r="C428" s="74">
        <v>230</v>
      </c>
      <c r="D428" s="73" t="s">
        <v>5</v>
      </c>
      <c r="E428" s="73" t="s">
        <v>1608</v>
      </c>
      <c r="F428" s="73" t="s">
        <v>1609</v>
      </c>
      <c r="G428" s="77">
        <v>0</v>
      </c>
      <c r="H428" s="77">
        <v>180367.57</v>
      </c>
      <c r="I428" s="82"/>
    </row>
    <row r="429" spans="1:9" ht="15" hidden="1" outlineLevel="1" x14ac:dyDescent="0.25">
      <c r="A429" s="80"/>
      <c r="B429" s="75">
        <v>42793</v>
      </c>
      <c r="C429" s="74">
        <v>267</v>
      </c>
      <c r="D429" s="73" t="s">
        <v>5</v>
      </c>
      <c r="E429" s="73" t="s">
        <v>1290</v>
      </c>
      <c r="F429" s="73" t="s">
        <v>1610</v>
      </c>
      <c r="G429" s="77">
        <v>0</v>
      </c>
      <c r="H429" s="77">
        <v>148027.51</v>
      </c>
      <c r="I429" s="82"/>
    </row>
    <row r="430" spans="1:9" ht="15" hidden="1" outlineLevel="1" x14ac:dyDescent="0.25">
      <c r="A430" s="80"/>
      <c r="B430" s="75">
        <v>42793</v>
      </c>
      <c r="C430" s="74">
        <v>271</v>
      </c>
      <c r="D430" s="73" t="s">
        <v>5</v>
      </c>
      <c r="E430" s="73" t="s">
        <v>1199</v>
      </c>
      <c r="F430" s="73" t="s">
        <v>1611</v>
      </c>
      <c r="G430" s="77">
        <v>0</v>
      </c>
      <c r="H430" s="77">
        <v>139092.48000000001</v>
      </c>
      <c r="I430" s="82"/>
    </row>
    <row r="431" spans="1:9" ht="15" hidden="1" outlineLevel="1" x14ac:dyDescent="0.25">
      <c r="A431" s="80"/>
      <c r="B431" s="75">
        <v>42794</v>
      </c>
      <c r="C431" s="74">
        <v>324</v>
      </c>
      <c r="D431" s="73" t="s">
        <v>5</v>
      </c>
      <c r="E431" s="73" t="s">
        <v>1606</v>
      </c>
      <c r="F431" s="73" t="s">
        <v>1612</v>
      </c>
      <c r="G431" s="77">
        <v>0</v>
      </c>
      <c r="H431" s="77">
        <v>-180367.57</v>
      </c>
      <c r="I431" s="82"/>
    </row>
    <row r="432" spans="1:9" ht="15" hidden="1" outlineLevel="1" x14ac:dyDescent="0.25">
      <c r="A432" s="80"/>
      <c r="B432" s="75">
        <v>42794</v>
      </c>
      <c r="C432" s="74">
        <v>329</v>
      </c>
      <c r="D432" s="73" t="s">
        <v>5</v>
      </c>
      <c r="E432" s="73" t="s">
        <v>1606</v>
      </c>
      <c r="F432" s="73" t="s">
        <v>1613</v>
      </c>
      <c r="G432" s="77">
        <v>0</v>
      </c>
      <c r="H432" s="77">
        <v>180367.57</v>
      </c>
      <c r="I432" s="82"/>
    </row>
    <row r="433" spans="1:9" ht="15" hidden="1" outlineLevel="1" x14ac:dyDescent="0.25">
      <c r="A433" s="80"/>
      <c r="B433" s="75">
        <v>42794</v>
      </c>
      <c r="C433" s="74">
        <v>332</v>
      </c>
      <c r="D433" s="73" t="s">
        <v>5</v>
      </c>
      <c r="E433" s="73" t="s">
        <v>1614</v>
      </c>
      <c r="F433" s="73" t="s">
        <v>1615</v>
      </c>
      <c r="G433" s="77">
        <v>0</v>
      </c>
      <c r="H433" s="77">
        <v>180367.57</v>
      </c>
      <c r="I433" s="82"/>
    </row>
    <row r="434" spans="1:9" ht="15" collapsed="1" x14ac:dyDescent="0.25">
      <c r="A434" s="80"/>
      <c r="B434" s="75"/>
      <c r="C434" s="74"/>
      <c r="D434" s="73"/>
      <c r="E434" s="73"/>
      <c r="F434" s="73"/>
      <c r="G434" s="77"/>
      <c r="H434" s="77">
        <f>SUM(H414:H433)</f>
        <v>2718098.91</v>
      </c>
      <c r="I434" s="82">
        <v>17</v>
      </c>
    </row>
    <row r="435" spans="1:9" ht="15" x14ac:dyDescent="0.25">
      <c r="A435" s="80"/>
      <c r="B435" s="75"/>
      <c r="C435" s="74"/>
      <c r="D435" s="73"/>
      <c r="E435" s="73"/>
      <c r="F435" s="73"/>
      <c r="G435" s="77"/>
      <c r="H435" s="77"/>
      <c r="I435" s="82"/>
    </row>
    <row r="436" spans="1:9" ht="15" x14ac:dyDescent="0.25">
      <c r="A436" s="78" t="s">
        <v>625</v>
      </c>
      <c r="B436" s="72"/>
      <c r="C436" s="72"/>
      <c r="D436" s="72"/>
      <c r="E436" s="72"/>
      <c r="F436" s="72"/>
      <c r="G436" s="76"/>
      <c r="H436" s="76"/>
      <c r="I436" s="82"/>
    </row>
    <row r="437" spans="1:9" ht="15" x14ac:dyDescent="0.25">
      <c r="A437" s="79" t="s">
        <v>2</v>
      </c>
      <c r="B437" s="72" t="s">
        <v>312</v>
      </c>
      <c r="C437" s="72"/>
      <c r="D437" s="72"/>
      <c r="E437" s="72"/>
      <c r="F437" s="72"/>
      <c r="G437" s="76"/>
      <c r="H437" s="76"/>
      <c r="I437" s="82"/>
    </row>
    <row r="438" spans="1:9" ht="15" hidden="1" outlineLevel="1" x14ac:dyDescent="0.25">
      <c r="A438" s="80"/>
      <c r="B438" s="73"/>
      <c r="C438" s="74"/>
      <c r="D438" s="73"/>
      <c r="E438" s="73" t="s">
        <v>1110</v>
      </c>
      <c r="F438" s="73"/>
      <c r="G438" s="77">
        <v>0</v>
      </c>
      <c r="H438" s="77">
        <v>0</v>
      </c>
      <c r="I438" s="82"/>
    </row>
    <row r="439" spans="1:9" ht="15" hidden="1" outlineLevel="1" x14ac:dyDescent="0.25">
      <c r="A439" s="80"/>
      <c r="B439" s="75">
        <v>42774</v>
      </c>
      <c r="C439" s="74">
        <v>35</v>
      </c>
      <c r="D439" s="73" t="s">
        <v>5</v>
      </c>
      <c r="E439" s="73" t="s">
        <v>1616</v>
      </c>
      <c r="F439" s="73" t="s">
        <v>1617</v>
      </c>
      <c r="G439" s="77">
        <v>0</v>
      </c>
      <c r="H439" s="77">
        <v>184004.83</v>
      </c>
      <c r="I439" s="82"/>
    </row>
    <row r="440" spans="1:9" ht="15" hidden="1" outlineLevel="1" x14ac:dyDescent="0.25">
      <c r="A440" s="80"/>
      <c r="B440" s="75">
        <v>42790</v>
      </c>
      <c r="C440" s="74">
        <v>228</v>
      </c>
      <c r="D440" s="73" t="s">
        <v>5</v>
      </c>
      <c r="E440" s="73" t="s">
        <v>396</v>
      </c>
      <c r="F440" s="73" t="s">
        <v>1618</v>
      </c>
      <c r="G440" s="77">
        <v>0</v>
      </c>
      <c r="H440" s="77">
        <v>172144.16</v>
      </c>
      <c r="I440" s="82"/>
    </row>
    <row r="441" spans="1:9" ht="15" hidden="1" outlineLevel="1" x14ac:dyDescent="0.25">
      <c r="A441" s="80"/>
      <c r="B441" s="75">
        <v>42793</v>
      </c>
      <c r="C441" s="74">
        <v>277</v>
      </c>
      <c r="D441" s="73" t="s">
        <v>5</v>
      </c>
      <c r="E441" s="73" t="s">
        <v>1398</v>
      </c>
      <c r="F441" s="73" t="s">
        <v>1619</v>
      </c>
      <c r="G441" s="77">
        <v>0</v>
      </c>
      <c r="H441" s="77">
        <v>1</v>
      </c>
      <c r="I441" s="82"/>
    </row>
    <row r="442" spans="1:9" ht="15" hidden="1" outlineLevel="1" x14ac:dyDescent="0.25">
      <c r="A442" s="80"/>
      <c r="B442" s="75">
        <v>42794</v>
      </c>
      <c r="C442" s="74">
        <v>336</v>
      </c>
      <c r="D442" s="73" t="s">
        <v>5</v>
      </c>
      <c r="E442" s="73" t="s">
        <v>1398</v>
      </c>
      <c r="F442" s="73" t="s">
        <v>1620</v>
      </c>
      <c r="G442" s="77">
        <v>0</v>
      </c>
      <c r="H442" s="77">
        <v>-1</v>
      </c>
      <c r="I442" s="82"/>
    </row>
    <row r="443" spans="1:9" ht="15" hidden="1" outlineLevel="1" x14ac:dyDescent="0.25">
      <c r="A443" s="80"/>
      <c r="B443" s="75">
        <v>42794</v>
      </c>
      <c r="C443" s="74">
        <v>337</v>
      </c>
      <c r="D443" s="73" t="s">
        <v>5</v>
      </c>
      <c r="E443" s="73" t="s">
        <v>1398</v>
      </c>
      <c r="F443" s="73" t="s">
        <v>1621</v>
      </c>
      <c r="G443" s="77">
        <v>0</v>
      </c>
      <c r="H443" s="77">
        <v>183055.98</v>
      </c>
      <c r="I443" s="82"/>
    </row>
    <row r="444" spans="1:9" ht="15" collapsed="1" x14ac:dyDescent="0.25">
      <c r="A444" s="80"/>
      <c r="B444" s="75"/>
      <c r="C444" s="74"/>
      <c r="D444" s="73"/>
      <c r="E444" s="73"/>
      <c r="F444" s="73"/>
      <c r="G444" s="77"/>
      <c r="H444" s="77">
        <f>SUM(H438:H443)</f>
        <v>539204.97</v>
      </c>
      <c r="I444" s="82">
        <v>3</v>
      </c>
    </row>
    <row r="445" spans="1:9" ht="15" x14ac:dyDescent="0.25">
      <c r="A445" s="80"/>
      <c r="B445" s="75"/>
      <c r="C445" s="74"/>
      <c r="D445" s="73"/>
      <c r="E445" s="73"/>
      <c r="F445" s="73"/>
      <c r="G445" s="77"/>
      <c r="H445" s="77"/>
      <c r="I445" s="82"/>
    </row>
    <row r="446" spans="1:9" ht="15" x14ac:dyDescent="0.25">
      <c r="A446" s="78" t="s">
        <v>663</v>
      </c>
      <c r="B446" s="72"/>
      <c r="C446" s="72"/>
      <c r="D446" s="72"/>
      <c r="E446" s="72"/>
      <c r="F446" s="72"/>
      <c r="G446" s="76"/>
      <c r="H446" s="76"/>
      <c r="I446" s="82"/>
    </row>
    <row r="447" spans="1:9" ht="15" x14ac:dyDescent="0.25">
      <c r="A447" s="79" t="s">
        <v>2</v>
      </c>
      <c r="B447" s="72" t="s">
        <v>422</v>
      </c>
      <c r="C447" s="72"/>
      <c r="D447" s="72"/>
      <c r="E447" s="72"/>
      <c r="F447" s="72"/>
      <c r="G447" s="76"/>
      <c r="H447" s="76"/>
      <c r="I447" s="82"/>
    </row>
    <row r="448" spans="1:9" ht="15" hidden="1" outlineLevel="1" x14ac:dyDescent="0.25">
      <c r="A448" s="80"/>
      <c r="B448" s="73"/>
      <c r="C448" s="74"/>
      <c r="D448" s="73"/>
      <c r="E448" s="73" t="s">
        <v>1110</v>
      </c>
      <c r="F448" s="73"/>
      <c r="G448" s="77">
        <v>0</v>
      </c>
      <c r="H448" s="77">
        <v>0</v>
      </c>
      <c r="I448" s="82"/>
    </row>
    <row r="449" spans="1:9" ht="15" hidden="1" outlineLevel="1" x14ac:dyDescent="0.25">
      <c r="A449" s="80"/>
      <c r="B449" s="75">
        <v>42774</v>
      </c>
      <c r="C449" s="74">
        <v>33</v>
      </c>
      <c r="D449" s="73" t="s">
        <v>5</v>
      </c>
      <c r="E449" s="73" t="s">
        <v>1622</v>
      </c>
      <c r="F449" s="73" t="s">
        <v>1623</v>
      </c>
      <c r="G449" s="77">
        <v>0</v>
      </c>
      <c r="H449" s="77">
        <v>115608.36</v>
      </c>
      <c r="I449" s="82"/>
    </row>
    <row r="450" spans="1:9" ht="15" hidden="1" outlineLevel="1" x14ac:dyDescent="0.25">
      <c r="A450" s="80"/>
      <c r="B450" s="75">
        <v>42774</v>
      </c>
      <c r="C450" s="74">
        <v>34</v>
      </c>
      <c r="D450" s="73" t="s">
        <v>5</v>
      </c>
      <c r="E450" s="73" t="s">
        <v>1624</v>
      </c>
      <c r="F450" s="73" t="s">
        <v>1625</v>
      </c>
      <c r="G450" s="77">
        <v>0</v>
      </c>
      <c r="H450" s="77">
        <v>115608.36</v>
      </c>
      <c r="I450" s="82"/>
    </row>
    <row r="451" spans="1:9" ht="15" hidden="1" outlineLevel="1" x14ac:dyDescent="0.25">
      <c r="A451" s="80"/>
      <c r="B451" s="75">
        <v>42774</v>
      </c>
      <c r="C451" s="74">
        <v>36</v>
      </c>
      <c r="D451" s="73" t="s">
        <v>5</v>
      </c>
      <c r="E451" s="73" t="s">
        <v>1626</v>
      </c>
      <c r="F451" s="73" t="s">
        <v>1627</v>
      </c>
      <c r="G451" s="77">
        <v>0</v>
      </c>
      <c r="H451" s="77">
        <v>110943.19</v>
      </c>
      <c r="I451" s="82"/>
    </row>
    <row r="452" spans="1:9" ht="15" hidden="1" outlineLevel="1" x14ac:dyDescent="0.25">
      <c r="A452" s="80"/>
      <c r="B452" s="75">
        <v>42777</v>
      </c>
      <c r="C452" s="74">
        <v>86</v>
      </c>
      <c r="D452" s="73" t="s">
        <v>5</v>
      </c>
      <c r="E452" s="73" t="s">
        <v>1628</v>
      </c>
      <c r="F452" s="73" t="s">
        <v>1629</v>
      </c>
      <c r="G452" s="77">
        <v>0</v>
      </c>
      <c r="H452" s="77">
        <v>147948.44</v>
      </c>
      <c r="I452" s="82"/>
    </row>
    <row r="453" spans="1:9" ht="15" hidden="1" outlineLevel="1" x14ac:dyDescent="0.25">
      <c r="A453" s="80"/>
      <c r="B453" s="75">
        <v>42781</v>
      </c>
      <c r="C453" s="74">
        <v>119</v>
      </c>
      <c r="D453" s="73" t="s">
        <v>5</v>
      </c>
      <c r="E453" s="73" t="s">
        <v>1630</v>
      </c>
      <c r="F453" s="73" t="s">
        <v>1631</v>
      </c>
      <c r="G453" s="77">
        <v>0</v>
      </c>
      <c r="H453" s="77">
        <v>131027.23</v>
      </c>
      <c r="I453" s="82"/>
    </row>
    <row r="454" spans="1:9" ht="15" hidden="1" outlineLevel="1" x14ac:dyDescent="0.25">
      <c r="A454" s="80"/>
      <c r="B454" s="75">
        <v>42781</v>
      </c>
      <c r="C454" s="74">
        <v>120</v>
      </c>
      <c r="D454" s="73" t="s">
        <v>5</v>
      </c>
      <c r="E454" s="73" t="s">
        <v>1632</v>
      </c>
      <c r="F454" s="73" t="s">
        <v>1633</v>
      </c>
      <c r="G454" s="77">
        <v>0</v>
      </c>
      <c r="H454" s="77">
        <v>115608.36</v>
      </c>
      <c r="I454" s="82"/>
    </row>
    <row r="455" spans="1:9" ht="15" hidden="1" outlineLevel="1" x14ac:dyDescent="0.25">
      <c r="A455" s="80"/>
      <c r="B455" s="75">
        <v>42781</v>
      </c>
      <c r="C455" s="74">
        <v>123</v>
      </c>
      <c r="D455" s="73" t="s">
        <v>5</v>
      </c>
      <c r="E455" s="73" t="s">
        <v>1634</v>
      </c>
      <c r="F455" s="73" t="s">
        <v>1635</v>
      </c>
      <c r="G455" s="77">
        <v>0</v>
      </c>
      <c r="H455" s="77">
        <v>131027.23</v>
      </c>
      <c r="I455" s="82"/>
    </row>
    <row r="456" spans="1:9" ht="15" hidden="1" outlineLevel="1" x14ac:dyDescent="0.25">
      <c r="A456" s="80"/>
      <c r="B456" s="75">
        <v>42783</v>
      </c>
      <c r="C456" s="74">
        <v>147</v>
      </c>
      <c r="D456" s="73" t="s">
        <v>5</v>
      </c>
      <c r="E456" s="73" t="s">
        <v>1636</v>
      </c>
      <c r="F456" s="73" t="s">
        <v>1637</v>
      </c>
      <c r="G456" s="77">
        <v>0</v>
      </c>
      <c r="H456" s="77">
        <v>115608.37</v>
      </c>
      <c r="I456" s="82"/>
    </row>
    <row r="457" spans="1:9" ht="15" hidden="1" outlineLevel="1" x14ac:dyDescent="0.25">
      <c r="A457" s="80"/>
      <c r="B457" s="75">
        <v>42786</v>
      </c>
      <c r="C457" s="74">
        <v>173</v>
      </c>
      <c r="D457" s="73" t="s">
        <v>5</v>
      </c>
      <c r="E457" s="73" t="s">
        <v>1638</v>
      </c>
      <c r="F457" s="73" t="s">
        <v>1639</v>
      </c>
      <c r="G457" s="77">
        <v>0</v>
      </c>
      <c r="H457" s="77">
        <v>115608.36</v>
      </c>
      <c r="I457" s="82"/>
    </row>
    <row r="458" spans="1:9" ht="15" hidden="1" outlineLevel="1" x14ac:dyDescent="0.25">
      <c r="A458" s="80"/>
      <c r="B458" s="75">
        <v>42787</v>
      </c>
      <c r="C458" s="74">
        <v>199</v>
      </c>
      <c r="D458" s="73" t="s">
        <v>5</v>
      </c>
      <c r="E458" s="73" t="s">
        <v>1640</v>
      </c>
      <c r="F458" s="73" t="s">
        <v>1641</v>
      </c>
      <c r="G458" s="77">
        <v>0</v>
      </c>
      <c r="H458" s="77">
        <v>131027.23</v>
      </c>
      <c r="I458" s="82"/>
    </row>
    <row r="459" spans="1:9" ht="15" hidden="1" outlineLevel="1" x14ac:dyDescent="0.25">
      <c r="A459" s="80"/>
      <c r="B459" s="75">
        <v>42789</v>
      </c>
      <c r="C459" s="74">
        <v>220</v>
      </c>
      <c r="D459" s="73" t="s">
        <v>5</v>
      </c>
      <c r="E459" s="73" t="s">
        <v>1642</v>
      </c>
      <c r="F459" s="73" t="s">
        <v>1643</v>
      </c>
      <c r="G459" s="77">
        <v>0</v>
      </c>
      <c r="H459" s="77">
        <v>116320.02</v>
      </c>
      <c r="I459" s="82"/>
    </row>
    <row r="460" spans="1:9" ht="15" hidden="1" outlineLevel="1" x14ac:dyDescent="0.25">
      <c r="A460" s="80"/>
      <c r="B460" s="75">
        <v>42790</v>
      </c>
      <c r="C460" s="74">
        <v>229</v>
      </c>
      <c r="D460" s="73" t="s">
        <v>5</v>
      </c>
      <c r="E460" s="73" t="s">
        <v>1644</v>
      </c>
      <c r="F460" s="73" t="s">
        <v>1645</v>
      </c>
      <c r="G460" s="77">
        <v>0</v>
      </c>
      <c r="H460" s="77">
        <v>147948.42000000001</v>
      </c>
      <c r="I460" s="82"/>
    </row>
    <row r="461" spans="1:9" ht="15" hidden="1" outlineLevel="1" x14ac:dyDescent="0.25">
      <c r="A461" s="80"/>
      <c r="B461" s="75">
        <v>42790</v>
      </c>
      <c r="C461" s="74">
        <v>238</v>
      </c>
      <c r="D461" s="73" t="s">
        <v>5</v>
      </c>
      <c r="E461" s="73" t="s">
        <v>1638</v>
      </c>
      <c r="F461" s="73" t="s">
        <v>1646</v>
      </c>
      <c r="G461" s="77">
        <v>0</v>
      </c>
      <c r="H461" s="77">
        <v>-115608.36</v>
      </c>
      <c r="I461" s="82"/>
    </row>
    <row r="462" spans="1:9" ht="15" hidden="1" outlineLevel="1" x14ac:dyDescent="0.25">
      <c r="A462" s="80"/>
      <c r="B462" s="75">
        <v>42790</v>
      </c>
      <c r="C462" s="74">
        <v>239</v>
      </c>
      <c r="D462" s="73" t="s">
        <v>5</v>
      </c>
      <c r="E462" s="73" t="s">
        <v>1638</v>
      </c>
      <c r="F462" s="73" t="s">
        <v>1647</v>
      </c>
      <c r="G462" s="77">
        <v>0</v>
      </c>
      <c r="H462" s="77">
        <v>115608.36</v>
      </c>
      <c r="I462" s="82"/>
    </row>
    <row r="463" spans="1:9" ht="15" hidden="1" outlineLevel="1" x14ac:dyDescent="0.25">
      <c r="A463" s="80"/>
      <c r="B463" s="75">
        <v>42793</v>
      </c>
      <c r="C463" s="74">
        <v>288</v>
      </c>
      <c r="D463" s="73" t="s">
        <v>5</v>
      </c>
      <c r="E463" s="73" t="s">
        <v>1648</v>
      </c>
      <c r="F463" s="73" t="s">
        <v>1649</v>
      </c>
      <c r="G463" s="77">
        <v>0</v>
      </c>
      <c r="H463" s="77">
        <v>131027.23</v>
      </c>
      <c r="I463" s="82"/>
    </row>
    <row r="464" spans="1:9" ht="15" hidden="1" outlineLevel="1" x14ac:dyDescent="0.25">
      <c r="A464" s="80"/>
      <c r="B464" s="75">
        <v>42794</v>
      </c>
      <c r="C464" s="74">
        <v>317</v>
      </c>
      <c r="D464" s="73" t="s">
        <v>5</v>
      </c>
      <c r="E464" s="73" t="s">
        <v>1650</v>
      </c>
      <c r="F464" s="73" t="s">
        <v>1651</v>
      </c>
      <c r="G464" s="77">
        <v>0</v>
      </c>
      <c r="H464" s="77">
        <v>116320.02</v>
      </c>
      <c r="I464" s="82"/>
    </row>
    <row r="465" spans="1:9" ht="15" collapsed="1" x14ac:dyDescent="0.25">
      <c r="A465" s="80"/>
      <c r="B465" s="75"/>
      <c r="C465" s="74"/>
      <c r="D465" s="73"/>
      <c r="E465" s="73"/>
      <c r="F465" s="73"/>
      <c r="G465" s="77"/>
      <c r="H465" s="77">
        <f>SUM(H448:H464)</f>
        <v>1741630.82</v>
      </c>
      <c r="I465" s="82">
        <v>14</v>
      </c>
    </row>
    <row r="466" spans="1:9" ht="15" x14ac:dyDescent="0.25">
      <c r="A466" s="80"/>
      <c r="B466" s="75"/>
      <c r="C466" s="74"/>
      <c r="D466" s="73"/>
      <c r="E466" s="73"/>
      <c r="F466" s="73"/>
      <c r="G466" s="77"/>
      <c r="H466" s="77"/>
      <c r="I466" s="82"/>
    </row>
    <row r="467" spans="1:9" ht="15" x14ac:dyDescent="0.25">
      <c r="A467" s="78" t="s">
        <v>702</v>
      </c>
      <c r="B467" s="72"/>
      <c r="C467" s="72"/>
      <c r="D467" s="72"/>
      <c r="E467" s="72"/>
      <c r="F467" s="72"/>
      <c r="G467" s="76"/>
      <c r="H467" s="76"/>
      <c r="I467" s="82"/>
    </row>
    <row r="468" spans="1:9" ht="15" x14ac:dyDescent="0.25">
      <c r="A468" s="79" t="s">
        <v>2</v>
      </c>
      <c r="B468" s="72" t="s">
        <v>532</v>
      </c>
      <c r="C468" s="72"/>
      <c r="D468" s="72"/>
      <c r="E468" s="72"/>
      <c r="F468" s="72"/>
      <c r="G468" s="76"/>
      <c r="H468" s="76"/>
      <c r="I468" s="82"/>
    </row>
    <row r="469" spans="1:9" ht="15" hidden="1" outlineLevel="1" x14ac:dyDescent="0.25">
      <c r="A469" s="80"/>
      <c r="B469" s="73"/>
      <c r="C469" s="74"/>
      <c r="D469" s="73"/>
      <c r="E469" s="73" t="s">
        <v>1110</v>
      </c>
      <c r="F469" s="73"/>
      <c r="G469" s="77">
        <v>0</v>
      </c>
      <c r="H469" s="77">
        <v>0</v>
      </c>
      <c r="I469" s="82"/>
    </row>
    <row r="470" spans="1:9" ht="15" hidden="1" outlineLevel="1" x14ac:dyDescent="0.25">
      <c r="A470" s="80"/>
      <c r="B470" s="75">
        <v>42775</v>
      </c>
      <c r="C470" s="74">
        <v>56</v>
      </c>
      <c r="D470" s="73" t="s">
        <v>5</v>
      </c>
      <c r="E470" s="73" t="s">
        <v>1652</v>
      </c>
      <c r="F470" s="73" t="s">
        <v>1653</v>
      </c>
      <c r="G470" s="77">
        <v>0</v>
      </c>
      <c r="H470" s="77">
        <v>271569.27</v>
      </c>
      <c r="I470" s="82"/>
    </row>
    <row r="471" spans="1:9" ht="15" hidden="1" outlineLevel="1" x14ac:dyDescent="0.25">
      <c r="A471" s="80"/>
      <c r="B471" s="75">
        <v>42775</v>
      </c>
      <c r="C471" s="74">
        <v>57</v>
      </c>
      <c r="D471" s="73" t="s">
        <v>5</v>
      </c>
      <c r="E471" s="73" t="s">
        <v>1652</v>
      </c>
      <c r="F471" s="73" t="s">
        <v>1654</v>
      </c>
      <c r="G471" s="77">
        <v>0</v>
      </c>
      <c r="H471" s="77">
        <v>-271569.27</v>
      </c>
      <c r="I471" s="82"/>
    </row>
    <row r="472" spans="1:9" ht="15" hidden="1" outlineLevel="1" x14ac:dyDescent="0.25">
      <c r="A472" s="80"/>
      <c r="B472" s="75">
        <v>42776</v>
      </c>
      <c r="C472" s="74">
        <v>59</v>
      </c>
      <c r="D472" s="73" t="s">
        <v>5</v>
      </c>
      <c r="E472" s="73" t="s">
        <v>1652</v>
      </c>
      <c r="F472" s="73" t="s">
        <v>1655</v>
      </c>
      <c r="G472" s="77">
        <v>0</v>
      </c>
      <c r="H472" s="77">
        <v>274662.11</v>
      </c>
      <c r="I472" s="82"/>
    </row>
    <row r="473" spans="1:9" ht="15" hidden="1" outlineLevel="1" x14ac:dyDescent="0.25">
      <c r="A473" s="80"/>
      <c r="B473" s="75">
        <v>42786</v>
      </c>
      <c r="C473" s="74">
        <v>172</v>
      </c>
      <c r="D473" s="73" t="s">
        <v>5</v>
      </c>
      <c r="E473" s="73" t="s">
        <v>1656</v>
      </c>
      <c r="F473" s="73" t="s">
        <v>1657</v>
      </c>
      <c r="G473" s="77">
        <v>0</v>
      </c>
      <c r="H473" s="77">
        <v>279190.71999999997</v>
      </c>
      <c r="I473" s="82"/>
    </row>
    <row r="474" spans="1:9" ht="15" hidden="1" outlineLevel="1" x14ac:dyDescent="0.25">
      <c r="A474" s="80"/>
      <c r="B474" s="75">
        <v>42787</v>
      </c>
      <c r="C474" s="74">
        <v>196</v>
      </c>
      <c r="D474" s="73" t="s">
        <v>5</v>
      </c>
      <c r="E474" s="73" t="s">
        <v>1658</v>
      </c>
      <c r="F474" s="73" t="s">
        <v>1659</v>
      </c>
      <c r="G474" s="77">
        <v>0</v>
      </c>
      <c r="H474" s="77">
        <v>215318.72</v>
      </c>
      <c r="I474" s="82"/>
    </row>
    <row r="475" spans="1:9" ht="15" collapsed="1" x14ac:dyDescent="0.25">
      <c r="A475" s="80"/>
      <c r="B475" s="75"/>
      <c r="C475" s="74"/>
      <c r="D475" s="73"/>
      <c r="E475" s="73"/>
      <c r="F475" s="73"/>
      <c r="G475" s="77"/>
      <c r="H475" s="77">
        <f>SUM(H469:H474)</f>
        <v>769171.54999999993</v>
      </c>
      <c r="I475" s="82">
        <v>3</v>
      </c>
    </row>
    <row r="476" spans="1:9" ht="15" x14ac:dyDescent="0.25">
      <c r="A476" s="80"/>
      <c r="B476" s="75"/>
      <c r="C476" s="74"/>
      <c r="D476" s="73"/>
      <c r="E476" s="73"/>
      <c r="F476" s="73"/>
      <c r="G476" s="77"/>
      <c r="H476" s="77"/>
      <c r="I476" s="82"/>
    </row>
    <row r="477" spans="1:9" ht="15" x14ac:dyDescent="0.25">
      <c r="A477" s="80"/>
      <c r="B477" s="75"/>
      <c r="C477" s="74"/>
      <c r="D477" s="73"/>
      <c r="E477" s="73"/>
      <c r="F477" s="73"/>
      <c r="G477" s="77"/>
      <c r="H477" s="77"/>
      <c r="I477" s="82"/>
    </row>
    <row r="478" spans="1:9" ht="15" x14ac:dyDescent="0.25">
      <c r="A478" s="80"/>
      <c r="B478" s="75"/>
      <c r="C478" s="74"/>
      <c r="D478" s="73"/>
      <c r="E478" s="73"/>
      <c r="F478" s="73"/>
      <c r="G478" s="77"/>
      <c r="H478" s="77"/>
      <c r="I478" s="82"/>
    </row>
    <row r="479" spans="1:9" ht="15" x14ac:dyDescent="0.25">
      <c r="A479" s="80"/>
      <c r="B479" s="133" t="s">
        <v>1062</v>
      </c>
      <c r="C479" s="134"/>
      <c r="D479" s="134"/>
      <c r="E479" s="134"/>
      <c r="F479" s="135"/>
      <c r="G479" s="20"/>
      <c r="H479" s="20">
        <f>+H378+H387+H395+H401+H410+H434+H444+H465+H475</f>
        <v>8319728.6200000001</v>
      </c>
      <c r="I479" s="85">
        <f>+I378+I387+I395+I401+I410+I434+I444+I465+I475</f>
        <v>45</v>
      </c>
    </row>
    <row r="480" spans="1:9" ht="15" x14ac:dyDescent="0.25">
      <c r="A480" s="80"/>
      <c r="B480" s="75"/>
      <c r="C480" s="74"/>
      <c r="D480" s="73"/>
      <c r="E480" s="73"/>
      <c r="F480" s="73"/>
      <c r="G480" s="77"/>
      <c r="H480" s="77"/>
      <c r="I480" s="82"/>
    </row>
    <row r="481" spans="1:9" ht="15" x14ac:dyDescent="0.25">
      <c r="A481" s="80"/>
      <c r="B481" s="75"/>
      <c r="C481" s="74"/>
      <c r="D481" s="73"/>
      <c r="E481" s="73"/>
      <c r="F481" s="73"/>
      <c r="G481" s="77"/>
      <c r="H481" s="77"/>
      <c r="I481" s="82"/>
    </row>
    <row r="482" spans="1:9" ht="15" x14ac:dyDescent="0.25">
      <c r="A482" s="80"/>
      <c r="B482" s="75"/>
      <c r="C482" s="74"/>
      <c r="D482" s="73"/>
      <c r="E482" s="73"/>
      <c r="F482" s="73"/>
      <c r="G482" s="77"/>
      <c r="H482" s="77"/>
      <c r="I482" s="82"/>
    </row>
    <row r="483" spans="1:9" ht="15" x14ac:dyDescent="0.25">
      <c r="A483" s="80"/>
      <c r="B483" s="75"/>
      <c r="C483" s="74"/>
      <c r="D483" s="73"/>
      <c r="E483" s="73"/>
      <c r="F483" s="73"/>
      <c r="G483" s="77"/>
      <c r="H483" s="77"/>
      <c r="I483" s="82"/>
    </row>
    <row r="484" spans="1:9" ht="15" x14ac:dyDescent="0.25">
      <c r="A484" s="78" t="s">
        <v>827</v>
      </c>
      <c r="B484" s="72"/>
      <c r="C484" s="72"/>
      <c r="D484" s="72"/>
      <c r="E484" s="72"/>
      <c r="F484" s="72"/>
      <c r="G484" s="76"/>
      <c r="H484" s="76"/>
      <c r="I484" s="82"/>
    </row>
    <row r="485" spans="1:9" ht="15" x14ac:dyDescent="0.25">
      <c r="A485" s="79" t="s">
        <v>2</v>
      </c>
      <c r="B485" s="72" t="s">
        <v>828</v>
      </c>
      <c r="C485" s="72"/>
      <c r="D485" s="72"/>
      <c r="E485" s="72"/>
      <c r="F485" s="72"/>
      <c r="G485" s="76"/>
      <c r="H485" s="76"/>
      <c r="I485" s="82"/>
    </row>
    <row r="486" spans="1:9" ht="15" hidden="1" outlineLevel="1" x14ac:dyDescent="0.25">
      <c r="A486" s="80"/>
      <c r="B486" s="73"/>
      <c r="C486" s="74"/>
      <c r="D486" s="73"/>
      <c r="E486" s="73" t="s">
        <v>1110</v>
      </c>
      <c r="F486" s="73"/>
      <c r="G486" s="77">
        <v>0</v>
      </c>
      <c r="H486" s="77">
        <v>0</v>
      </c>
      <c r="I486" s="82"/>
    </row>
    <row r="487" spans="1:9" ht="15" hidden="1" outlineLevel="1" x14ac:dyDescent="0.25">
      <c r="A487" s="80"/>
      <c r="B487" s="75">
        <v>42794</v>
      </c>
      <c r="C487" s="74">
        <v>155</v>
      </c>
      <c r="D487" s="73" t="s">
        <v>715</v>
      </c>
      <c r="E487" s="73" t="s">
        <v>716</v>
      </c>
      <c r="F487" s="73" t="s">
        <v>1773</v>
      </c>
      <c r="G487" s="77">
        <v>0</v>
      </c>
      <c r="H487" s="77">
        <v>-24137.93</v>
      </c>
      <c r="I487" s="82">
        <v>-1</v>
      </c>
    </row>
    <row r="488" spans="1:9" ht="15" hidden="1" outlineLevel="1" x14ac:dyDescent="0.25">
      <c r="A488" s="80"/>
      <c r="B488" s="75">
        <v>42777</v>
      </c>
      <c r="C488" s="74">
        <v>33</v>
      </c>
      <c r="D488" s="73" t="s">
        <v>715</v>
      </c>
      <c r="E488" s="73" t="s">
        <v>716</v>
      </c>
      <c r="F488" s="73" t="s">
        <v>1684</v>
      </c>
      <c r="G488" s="77">
        <v>0</v>
      </c>
      <c r="H488" s="77">
        <v>-12931.04</v>
      </c>
      <c r="I488" s="82">
        <v>-1</v>
      </c>
    </row>
    <row r="489" spans="1:9" ht="15" hidden="1" outlineLevel="1" x14ac:dyDescent="0.25">
      <c r="A489" s="80"/>
      <c r="B489" s="75">
        <v>42783</v>
      </c>
      <c r="C489" s="74">
        <v>66</v>
      </c>
      <c r="D489" s="73" t="s">
        <v>715</v>
      </c>
      <c r="E489" s="73" t="s">
        <v>716</v>
      </c>
      <c r="F489" s="73" t="s">
        <v>1706</v>
      </c>
      <c r="G489" s="77">
        <v>0</v>
      </c>
      <c r="H489" s="77">
        <v>-12931.04</v>
      </c>
      <c r="I489" s="82">
        <v>-1</v>
      </c>
    </row>
    <row r="490" spans="1:9" ht="15" hidden="1" outlineLevel="1" x14ac:dyDescent="0.25">
      <c r="A490" s="80"/>
      <c r="B490" s="75">
        <v>42775</v>
      </c>
      <c r="C490" s="74">
        <v>21</v>
      </c>
      <c r="D490" s="73" t="s">
        <v>715</v>
      </c>
      <c r="E490" s="73" t="s">
        <v>716</v>
      </c>
      <c r="F490" s="73" t="s">
        <v>1673</v>
      </c>
      <c r="G490" s="77">
        <v>0</v>
      </c>
      <c r="H490" s="77">
        <v>-11206.9</v>
      </c>
      <c r="I490" s="82">
        <v>-1</v>
      </c>
    </row>
    <row r="491" spans="1:9" ht="15" hidden="1" outlineLevel="1" x14ac:dyDescent="0.25">
      <c r="A491" s="80"/>
      <c r="B491" s="75">
        <v>42789</v>
      </c>
      <c r="C491" s="74">
        <v>102</v>
      </c>
      <c r="D491" s="73" t="s">
        <v>715</v>
      </c>
      <c r="E491" s="73" t="s">
        <v>716</v>
      </c>
      <c r="F491" s="73" t="s">
        <v>1733</v>
      </c>
      <c r="G491" s="77">
        <v>0</v>
      </c>
      <c r="H491" s="77">
        <v>-10344.83</v>
      </c>
      <c r="I491" s="82">
        <v>-1</v>
      </c>
    </row>
    <row r="492" spans="1:9" ht="15" hidden="1" outlineLevel="1" x14ac:dyDescent="0.25">
      <c r="A492" s="80"/>
      <c r="B492" s="75">
        <v>42783</v>
      </c>
      <c r="C492" s="74">
        <v>74</v>
      </c>
      <c r="D492" s="73" t="s">
        <v>715</v>
      </c>
      <c r="E492" s="73" t="s">
        <v>716</v>
      </c>
      <c r="F492" s="73" t="s">
        <v>1712</v>
      </c>
      <c r="G492" s="77">
        <v>0</v>
      </c>
      <c r="H492" s="77">
        <v>-9482.76</v>
      </c>
      <c r="I492" s="82">
        <v>-1</v>
      </c>
    </row>
    <row r="493" spans="1:9" ht="15" hidden="1" outlineLevel="1" x14ac:dyDescent="0.25">
      <c r="A493" s="80"/>
      <c r="B493" s="75">
        <v>42783</v>
      </c>
      <c r="C493" s="74">
        <v>76</v>
      </c>
      <c r="D493" s="73" t="s">
        <v>715</v>
      </c>
      <c r="E493" s="73" t="s">
        <v>716</v>
      </c>
      <c r="F493" s="73" t="s">
        <v>1714</v>
      </c>
      <c r="G493" s="77">
        <v>0</v>
      </c>
      <c r="H493" s="77">
        <v>-9482.76</v>
      </c>
      <c r="I493" s="82">
        <v>-1</v>
      </c>
    </row>
    <row r="494" spans="1:9" ht="15" hidden="1" outlineLevel="1" x14ac:dyDescent="0.25">
      <c r="A494" s="80"/>
      <c r="B494" s="75">
        <v>42782</v>
      </c>
      <c r="C494" s="74">
        <v>56</v>
      </c>
      <c r="D494" s="73" t="s">
        <v>715</v>
      </c>
      <c r="E494" s="73" t="s">
        <v>716</v>
      </c>
      <c r="F494" s="73" t="s">
        <v>1702</v>
      </c>
      <c r="G494" s="77">
        <v>0</v>
      </c>
      <c r="H494" s="77">
        <v>-8620.69</v>
      </c>
      <c r="I494" s="82">
        <v>-1</v>
      </c>
    </row>
    <row r="495" spans="1:9" ht="15" hidden="1" outlineLevel="1" x14ac:dyDescent="0.25">
      <c r="A495" s="80"/>
      <c r="B495" s="75">
        <v>42779</v>
      </c>
      <c r="C495" s="74">
        <v>38</v>
      </c>
      <c r="D495" s="73" t="s">
        <v>715</v>
      </c>
      <c r="E495" s="73" t="s">
        <v>716</v>
      </c>
      <c r="F495" s="73" t="s">
        <v>1690</v>
      </c>
      <c r="G495" s="77">
        <v>0</v>
      </c>
      <c r="H495" s="77">
        <v>-7758.62</v>
      </c>
      <c r="I495" s="82">
        <v>-1</v>
      </c>
    </row>
    <row r="496" spans="1:9" ht="15" hidden="1" outlineLevel="1" x14ac:dyDescent="0.25">
      <c r="A496" s="80"/>
      <c r="B496" s="75">
        <v>42777</v>
      </c>
      <c r="C496" s="74">
        <v>35</v>
      </c>
      <c r="D496" s="73" t="s">
        <v>715</v>
      </c>
      <c r="E496" s="73" t="s">
        <v>716</v>
      </c>
      <c r="F496" s="73" t="s">
        <v>1686</v>
      </c>
      <c r="G496" s="77">
        <v>0</v>
      </c>
      <c r="H496" s="77">
        <v>-7327.59</v>
      </c>
      <c r="I496" s="82">
        <v>-1</v>
      </c>
    </row>
    <row r="497" spans="1:9" ht="15" hidden="1" outlineLevel="1" x14ac:dyDescent="0.25">
      <c r="A497" s="80"/>
      <c r="B497" s="75">
        <v>42794</v>
      </c>
      <c r="C497" s="74">
        <v>148</v>
      </c>
      <c r="D497" s="73" t="s">
        <v>715</v>
      </c>
      <c r="E497" s="73" t="s">
        <v>716</v>
      </c>
      <c r="F497" s="73" t="s">
        <v>1767</v>
      </c>
      <c r="G497" s="77">
        <v>0</v>
      </c>
      <c r="H497" s="77">
        <v>-7327.59</v>
      </c>
      <c r="I497" s="82">
        <v>-1</v>
      </c>
    </row>
    <row r="498" spans="1:9" ht="15" hidden="1" outlineLevel="1" x14ac:dyDescent="0.25">
      <c r="A498" s="80"/>
      <c r="B498" s="75">
        <v>42767</v>
      </c>
      <c r="C498" s="74">
        <v>1</v>
      </c>
      <c r="D498" s="73" t="s">
        <v>715</v>
      </c>
      <c r="E498" s="73" t="s">
        <v>716</v>
      </c>
      <c r="F498" s="73" t="s">
        <v>1660</v>
      </c>
      <c r="G498" s="77">
        <v>0</v>
      </c>
      <c r="H498" s="77">
        <v>-6896.55</v>
      </c>
      <c r="I498" s="82">
        <v>-1</v>
      </c>
    </row>
    <row r="499" spans="1:9" ht="15" hidden="1" outlineLevel="1" x14ac:dyDescent="0.25">
      <c r="A499" s="80"/>
      <c r="B499" s="75">
        <v>42794</v>
      </c>
      <c r="C499" s="74">
        <v>163</v>
      </c>
      <c r="D499" s="73" t="s">
        <v>715</v>
      </c>
      <c r="E499" s="73" t="s">
        <v>716</v>
      </c>
      <c r="F499" s="73" t="s">
        <v>1778</v>
      </c>
      <c r="G499" s="77">
        <v>0</v>
      </c>
      <c r="H499" s="77">
        <v>-6465.52</v>
      </c>
      <c r="I499" s="82">
        <v>-1</v>
      </c>
    </row>
    <row r="500" spans="1:9" ht="15" hidden="1" outlineLevel="1" x14ac:dyDescent="0.25">
      <c r="A500" s="80"/>
      <c r="B500" s="75">
        <v>42794</v>
      </c>
      <c r="C500" s="74">
        <v>144</v>
      </c>
      <c r="D500" s="73" t="s">
        <v>715</v>
      </c>
      <c r="E500" s="73" t="s">
        <v>716</v>
      </c>
      <c r="F500" s="73" t="s">
        <v>1763</v>
      </c>
      <c r="G500" s="77">
        <v>0</v>
      </c>
      <c r="H500" s="77">
        <v>-6034.49</v>
      </c>
      <c r="I500" s="82">
        <v>-1</v>
      </c>
    </row>
    <row r="501" spans="1:9" ht="15" hidden="1" outlineLevel="1" x14ac:dyDescent="0.25">
      <c r="A501" s="80"/>
      <c r="B501" s="75">
        <v>42780</v>
      </c>
      <c r="C501" s="74">
        <v>46</v>
      </c>
      <c r="D501" s="73" t="s">
        <v>715</v>
      </c>
      <c r="E501" s="73" t="s">
        <v>716</v>
      </c>
      <c r="F501" s="73" t="s">
        <v>1695</v>
      </c>
      <c r="G501" s="77">
        <v>0</v>
      </c>
      <c r="H501" s="77">
        <v>-4741.38</v>
      </c>
      <c r="I501" s="82">
        <v>-1</v>
      </c>
    </row>
    <row r="502" spans="1:9" ht="15" hidden="1" outlineLevel="1" x14ac:dyDescent="0.25">
      <c r="A502" s="80"/>
      <c r="B502" s="75">
        <v>42768</v>
      </c>
      <c r="C502" s="74">
        <v>7</v>
      </c>
      <c r="D502" s="73" t="s">
        <v>715</v>
      </c>
      <c r="E502" s="73" t="s">
        <v>716</v>
      </c>
      <c r="F502" s="73" t="s">
        <v>1662</v>
      </c>
      <c r="G502" s="77">
        <v>0</v>
      </c>
      <c r="H502" s="77">
        <v>-4310.3500000000004</v>
      </c>
      <c r="I502" s="82">
        <v>-1</v>
      </c>
    </row>
    <row r="503" spans="1:9" ht="15" hidden="1" outlineLevel="1" x14ac:dyDescent="0.25">
      <c r="A503" s="80"/>
      <c r="B503" s="75">
        <v>42776</v>
      </c>
      <c r="C503" s="74">
        <v>25</v>
      </c>
      <c r="D503" s="73" t="s">
        <v>715</v>
      </c>
      <c r="E503" s="73" t="s">
        <v>716</v>
      </c>
      <c r="F503" s="73" t="s">
        <v>1677</v>
      </c>
      <c r="G503" s="77">
        <v>0</v>
      </c>
      <c r="H503" s="77">
        <v>-4310.3500000000004</v>
      </c>
      <c r="I503" s="82">
        <v>-1</v>
      </c>
    </row>
    <row r="504" spans="1:9" ht="15" hidden="1" outlineLevel="1" x14ac:dyDescent="0.25">
      <c r="A504" s="80"/>
      <c r="B504" s="75">
        <v>42789</v>
      </c>
      <c r="C504" s="74">
        <v>98</v>
      </c>
      <c r="D504" s="73" t="s">
        <v>715</v>
      </c>
      <c r="E504" s="73" t="s">
        <v>716</v>
      </c>
      <c r="F504" s="73" t="s">
        <v>1729</v>
      </c>
      <c r="G504" s="77">
        <v>0</v>
      </c>
      <c r="H504" s="77">
        <v>-4310.3500000000004</v>
      </c>
      <c r="I504" s="82">
        <v>-1</v>
      </c>
    </row>
    <row r="505" spans="1:9" ht="15" hidden="1" outlineLevel="1" x14ac:dyDescent="0.25">
      <c r="A505" s="80"/>
      <c r="B505" s="75">
        <v>42789</v>
      </c>
      <c r="C505" s="74">
        <v>107</v>
      </c>
      <c r="D505" s="73" t="s">
        <v>715</v>
      </c>
      <c r="E505" s="73" t="s">
        <v>716</v>
      </c>
      <c r="F505" s="73" t="s">
        <v>1736</v>
      </c>
      <c r="G505" s="77">
        <v>0</v>
      </c>
      <c r="H505" s="77">
        <v>-4310.3500000000004</v>
      </c>
      <c r="I505" s="82">
        <v>-1</v>
      </c>
    </row>
    <row r="506" spans="1:9" ht="15" hidden="1" outlineLevel="1" x14ac:dyDescent="0.25">
      <c r="A506" s="80"/>
      <c r="B506" s="75">
        <v>42790</v>
      </c>
      <c r="C506" s="74">
        <v>113</v>
      </c>
      <c r="D506" s="73" t="s">
        <v>715</v>
      </c>
      <c r="E506" s="73" t="s">
        <v>716</v>
      </c>
      <c r="F506" s="73" t="s">
        <v>1743</v>
      </c>
      <c r="G506" s="77">
        <v>0</v>
      </c>
      <c r="H506" s="77">
        <v>-4310.3500000000004</v>
      </c>
      <c r="I506" s="82">
        <v>-1</v>
      </c>
    </row>
    <row r="507" spans="1:9" ht="15" hidden="1" outlineLevel="1" x14ac:dyDescent="0.25">
      <c r="A507" s="80"/>
      <c r="B507" s="75">
        <v>42790</v>
      </c>
      <c r="C507" s="74">
        <v>115</v>
      </c>
      <c r="D507" s="73" t="s">
        <v>715</v>
      </c>
      <c r="E507" s="73" t="s">
        <v>716</v>
      </c>
      <c r="F507" s="73" t="s">
        <v>1745</v>
      </c>
      <c r="G507" s="77">
        <v>0</v>
      </c>
      <c r="H507" s="77">
        <v>-4310.3500000000004</v>
      </c>
      <c r="I507" s="82">
        <v>-1</v>
      </c>
    </row>
    <row r="508" spans="1:9" ht="15" hidden="1" outlineLevel="1" x14ac:dyDescent="0.25">
      <c r="A508" s="80"/>
      <c r="B508" s="75">
        <v>42794</v>
      </c>
      <c r="C508" s="74">
        <v>157</v>
      </c>
      <c r="D508" s="73" t="s">
        <v>715</v>
      </c>
      <c r="E508" s="73" t="s">
        <v>716</v>
      </c>
      <c r="F508" s="73" t="s">
        <v>1774</v>
      </c>
      <c r="G508" s="77">
        <v>0</v>
      </c>
      <c r="H508" s="77">
        <v>-4310.3500000000004</v>
      </c>
      <c r="I508" s="82">
        <v>-1</v>
      </c>
    </row>
    <row r="509" spans="1:9" ht="15" hidden="1" outlineLevel="1" x14ac:dyDescent="0.25">
      <c r="A509" s="80"/>
      <c r="B509" s="75">
        <v>42794</v>
      </c>
      <c r="C509" s="74">
        <v>165</v>
      </c>
      <c r="D509" s="73" t="s">
        <v>715</v>
      </c>
      <c r="E509" s="73" t="s">
        <v>716</v>
      </c>
      <c r="F509" s="73" t="s">
        <v>1780</v>
      </c>
      <c r="G509" s="77">
        <v>0</v>
      </c>
      <c r="H509" s="77">
        <v>-4310.3500000000004</v>
      </c>
      <c r="I509" s="82">
        <v>-1</v>
      </c>
    </row>
    <row r="510" spans="1:9" ht="15" hidden="1" outlineLevel="1" x14ac:dyDescent="0.25">
      <c r="A510" s="80"/>
      <c r="B510" s="75">
        <v>42773</v>
      </c>
      <c r="C510" s="74">
        <v>15</v>
      </c>
      <c r="D510" s="73" t="s">
        <v>715</v>
      </c>
      <c r="E510" s="73" t="s">
        <v>716</v>
      </c>
      <c r="F510" s="73" t="s">
        <v>1669</v>
      </c>
      <c r="G510" s="77">
        <v>0</v>
      </c>
      <c r="H510" s="77">
        <v>-3448.28</v>
      </c>
      <c r="I510" s="82">
        <v>-1</v>
      </c>
    </row>
    <row r="511" spans="1:9" ht="15" hidden="1" outlineLevel="1" x14ac:dyDescent="0.25">
      <c r="A511" s="80"/>
      <c r="B511" s="75">
        <v>42783</v>
      </c>
      <c r="C511" s="74">
        <v>69</v>
      </c>
      <c r="D511" s="73" t="s">
        <v>715</v>
      </c>
      <c r="E511" s="73" t="s">
        <v>716</v>
      </c>
      <c r="F511" s="73" t="s">
        <v>1709</v>
      </c>
      <c r="G511" s="77">
        <v>0</v>
      </c>
      <c r="H511" s="77">
        <v>-3448.28</v>
      </c>
      <c r="I511" s="82">
        <v>-1</v>
      </c>
    </row>
    <row r="512" spans="1:9" ht="15" hidden="1" outlineLevel="1" x14ac:dyDescent="0.25">
      <c r="A512" s="80"/>
      <c r="B512" s="75">
        <v>42787</v>
      </c>
      <c r="C512" s="74">
        <v>86</v>
      </c>
      <c r="D512" s="73" t="s">
        <v>715</v>
      </c>
      <c r="E512" s="73" t="s">
        <v>716</v>
      </c>
      <c r="F512" s="73" t="s">
        <v>1723</v>
      </c>
      <c r="G512" s="77">
        <v>0</v>
      </c>
      <c r="H512" s="77">
        <v>-3448.28</v>
      </c>
      <c r="I512" s="82">
        <v>-1</v>
      </c>
    </row>
    <row r="513" spans="1:9" ht="15" hidden="1" outlineLevel="1" x14ac:dyDescent="0.25">
      <c r="A513" s="80"/>
      <c r="B513" s="75">
        <v>42789</v>
      </c>
      <c r="C513" s="74">
        <v>100</v>
      </c>
      <c r="D513" s="73" t="s">
        <v>715</v>
      </c>
      <c r="E513" s="73" t="s">
        <v>716</v>
      </c>
      <c r="F513" s="73" t="s">
        <v>1731</v>
      </c>
      <c r="G513" s="77">
        <v>0</v>
      </c>
      <c r="H513" s="77">
        <v>-3448.28</v>
      </c>
      <c r="I513" s="82">
        <v>-1</v>
      </c>
    </row>
    <row r="514" spans="1:9" ht="15" hidden="1" outlineLevel="1" x14ac:dyDescent="0.25">
      <c r="A514" s="80"/>
      <c r="B514" s="75">
        <v>42790</v>
      </c>
      <c r="C514" s="74">
        <v>120</v>
      </c>
      <c r="D514" s="73" t="s">
        <v>715</v>
      </c>
      <c r="E514" s="73" t="s">
        <v>716</v>
      </c>
      <c r="F514" s="73" t="s">
        <v>1747</v>
      </c>
      <c r="G514" s="77">
        <v>0</v>
      </c>
      <c r="H514" s="77">
        <v>-3448.28</v>
      </c>
      <c r="I514" s="82">
        <v>-1</v>
      </c>
    </row>
    <row r="515" spans="1:9" ht="15" hidden="1" outlineLevel="1" x14ac:dyDescent="0.25">
      <c r="A515" s="80"/>
      <c r="B515" s="75">
        <v>42791</v>
      </c>
      <c r="C515" s="74">
        <v>125</v>
      </c>
      <c r="D515" s="73" t="s">
        <v>715</v>
      </c>
      <c r="E515" s="73" t="s">
        <v>716</v>
      </c>
      <c r="F515" s="73" t="s">
        <v>1751</v>
      </c>
      <c r="G515" s="77">
        <v>0</v>
      </c>
      <c r="H515" s="77">
        <v>-2586.21</v>
      </c>
      <c r="I515" s="82">
        <v>-1</v>
      </c>
    </row>
    <row r="516" spans="1:9" ht="15" hidden="1" outlineLevel="1" x14ac:dyDescent="0.25">
      <c r="A516" s="80"/>
      <c r="B516" s="75">
        <v>42793</v>
      </c>
      <c r="C516" s="74">
        <v>129</v>
      </c>
      <c r="D516" s="73" t="s">
        <v>715</v>
      </c>
      <c r="E516" s="73" t="s">
        <v>716</v>
      </c>
      <c r="F516" s="73" t="s">
        <v>1754</v>
      </c>
      <c r="G516" s="77">
        <v>0</v>
      </c>
      <c r="H516" s="77">
        <v>-2586.21</v>
      </c>
      <c r="I516" s="82">
        <v>-1</v>
      </c>
    </row>
    <row r="517" spans="1:9" ht="15" hidden="1" outlineLevel="1" x14ac:dyDescent="0.25">
      <c r="A517" s="80"/>
      <c r="B517" s="75">
        <v>42793</v>
      </c>
      <c r="C517" s="74">
        <v>131</v>
      </c>
      <c r="D517" s="73" t="s">
        <v>715</v>
      </c>
      <c r="E517" s="73" t="s">
        <v>716</v>
      </c>
      <c r="F517" s="73" t="s">
        <v>1756</v>
      </c>
      <c r="G517" s="77">
        <v>0</v>
      </c>
      <c r="H517" s="77">
        <v>-2586.21</v>
      </c>
      <c r="I517" s="82">
        <v>-1</v>
      </c>
    </row>
    <row r="518" spans="1:9" ht="15" hidden="1" outlineLevel="1" x14ac:dyDescent="0.25">
      <c r="A518" s="80"/>
      <c r="B518" s="75">
        <v>42773</v>
      </c>
      <c r="C518" s="74">
        <v>14</v>
      </c>
      <c r="D518" s="73" t="s">
        <v>715</v>
      </c>
      <c r="E518" s="73" t="s">
        <v>716</v>
      </c>
      <c r="F518" s="73" t="s">
        <v>1668</v>
      </c>
      <c r="G518" s="77">
        <v>0</v>
      </c>
      <c r="H518" s="77">
        <v>-862.07</v>
      </c>
      <c r="I518" s="82">
        <v>-1</v>
      </c>
    </row>
    <row r="519" spans="1:9" ht="15" hidden="1" outlineLevel="1" x14ac:dyDescent="0.25">
      <c r="A519" s="80"/>
      <c r="B519" s="75">
        <v>42794</v>
      </c>
      <c r="C519" s="74">
        <v>152</v>
      </c>
      <c r="D519" s="73" t="s">
        <v>715</v>
      </c>
      <c r="E519" s="73" t="s">
        <v>716</v>
      </c>
      <c r="F519" s="73" t="s">
        <v>1771</v>
      </c>
      <c r="G519" s="77">
        <v>0</v>
      </c>
      <c r="H519" s="77">
        <v>517.24</v>
      </c>
      <c r="I519" s="82">
        <v>1</v>
      </c>
    </row>
    <row r="520" spans="1:9" ht="15" hidden="1" outlineLevel="1" x14ac:dyDescent="0.25">
      <c r="A520" s="80"/>
      <c r="B520" s="75">
        <v>42777</v>
      </c>
      <c r="C520" s="74">
        <v>13</v>
      </c>
      <c r="D520" s="73" t="s">
        <v>78</v>
      </c>
      <c r="E520" s="73" t="s">
        <v>859</v>
      </c>
      <c r="F520" s="73" t="s">
        <v>1682</v>
      </c>
      <c r="G520" s="77">
        <v>0</v>
      </c>
      <c r="H520" s="77">
        <v>692.74</v>
      </c>
      <c r="I520" s="82">
        <v>1</v>
      </c>
    </row>
    <row r="521" spans="1:9" ht="15" hidden="1" outlineLevel="1" x14ac:dyDescent="0.25">
      <c r="A521" s="80"/>
      <c r="B521" s="75">
        <v>42774</v>
      </c>
      <c r="C521" s="74">
        <v>20</v>
      </c>
      <c r="D521" s="73" t="s">
        <v>715</v>
      </c>
      <c r="E521" s="73" t="s">
        <v>716</v>
      </c>
      <c r="F521" s="73" t="s">
        <v>1672</v>
      </c>
      <c r="G521" s="77">
        <v>0</v>
      </c>
      <c r="H521" s="77">
        <v>862.07</v>
      </c>
      <c r="I521" s="82">
        <v>1</v>
      </c>
    </row>
    <row r="522" spans="1:9" ht="15" hidden="1" outlineLevel="1" x14ac:dyDescent="0.25">
      <c r="A522" s="80"/>
      <c r="B522" s="75">
        <v>42768</v>
      </c>
      <c r="C522" s="74">
        <v>8</v>
      </c>
      <c r="D522" s="73" t="s">
        <v>715</v>
      </c>
      <c r="E522" s="73" t="s">
        <v>716</v>
      </c>
      <c r="F522" s="73" t="s">
        <v>1663</v>
      </c>
      <c r="G522" s="77">
        <v>0</v>
      </c>
      <c r="H522" s="77">
        <v>1293.0999999999999</v>
      </c>
      <c r="I522" s="82">
        <v>1</v>
      </c>
    </row>
    <row r="523" spans="1:9" ht="15" hidden="1" outlineLevel="1" x14ac:dyDescent="0.25">
      <c r="A523" s="80"/>
      <c r="B523" s="75">
        <v>42791</v>
      </c>
      <c r="C523" s="74">
        <v>123</v>
      </c>
      <c r="D523" s="73" t="s">
        <v>715</v>
      </c>
      <c r="E523" s="73" t="s">
        <v>716</v>
      </c>
      <c r="F523" s="73" t="s">
        <v>1750</v>
      </c>
      <c r="G523" s="77">
        <v>0</v>
      </c>
      <c r="H523" s="77">
        <v>1293.0999999999999</v>
      </c>
      <c r="I523" s="82">
        <v>1</v>
      </c>
    </row>
    <row r="524" spans="1:9" ht="15" hidden="1" outlineLevel="1" x14ac:dyDescent="0.25">
      <c r="A524" s="80"/>
      <c r="B524" s="75">
        <v>42794</v>
      </c>
      <c r="C524" s="74">
        <v>151</v>
      </c>
      <c r="D524" s="73" t="s">
        <v>715</v>
      </c>
      <c r="E524" s="73" t="s">
        <v>716</v>
      </c>
      <c r="F524" s="73" t="s">
        <v>1770</v>
      </c>
      <c r="G524" s="77">
        <v>0</v>
      </c>
      <c r="H524" s="77">
        <v>1293.0999999999999</v>
      </c>
      <c r="I524" s="82">
        <v>1</v>
      </c>
    </row>
    <row r="525" spans="1:9" ht="15" hidden="1" outlineLevel="1" x14ac:dyDescent="0.25">
      <c r="A525" s="80"/>
      <c r="B525" s="75">
        <v>42779</v>
      </c>
      <c r="C525" s="74">
        <v>17</v>
      </c>
      <c r="D525" s="73" t="s">
        <v>78</v>
      </c>
      <c r="E525" s="73" t="s">
        <v>859</v>
      </c>
      <c r="F525" s="73" t="s">
        <v>1691</v>
      </c>
      <c r="G525" s="77">
        <v>0</v>
      </c>
      <c r="H525" s="77">
        <v>1495.61</v>
      </c>
      <c r="I525" s="82">
        <v>1</v>
      </c>
    </row>
    <row r="526" spans="1:9" ht="15" hidden="1" outlineLevel="1" x14ac:dyDescent="0.25">
      <c r="A526" s="80"/>
      <c r="B526" s="75">
        <v>42789</v>
      </c>
      <c r="C526" s="74">
        <v>28</v>
      </c>
      <c r="D526" s="73" t="s">
        <v>78</v>
      </c>
      <c r="E526" s="73" t="s">
        <v>859</v>
      </c>
      <c r="F526" s="73" t="s">
        <v>1737</v>
      </c>
      <c r="G526" s="77">
        <v>0</v>
      </c>
      <c r="H526" s="77">
        <v>1931.04</v>
      </c>
      <c r="I526" s="82">
        <v>1</v>
      </c>
    </row>
    <row r="527" spans="1:9" ht="15" hidden="1" outlineLevel="1" x14ac:dyDescent="0.25">
      <c r="A527" s="80"/>
      <c r="B527" s="75">
        <v>42774</v>
      </c>
      <c r="C527" s="74">
        <v>10</v>
      </c>
      <c r="D527" s="73" t="s">
        <v>78</v>
      </c>
      <c r="E527" s="73" t="s">
        <v>859</v>
      </c>
      <c r="F527" s="73" t="s">
        <v>1670</v>
      </c>
      <c r="G527" s="77">
        <v>0</v>
      </c>
      <c r="H527" s="77">
        <v>2064.64</v>
      </c>
      <c r="I527" s="82">
        <v>1</v>
      </c>
    </row>
    <row r="528" spans="1:9" ht="15" hidden="1" outlineLevel="1" x14ac:dyDescent="0.25">
      <c r="A528" s="80"/>
      <c r="B528" s="75">
        <v>42769</v>
      </c>
      <c r="C528" s="74">
        <v>9</v>
      </c>
      <c r="D528" s="73" t="s">
        <v>715</v>
      </c>
      <c r="E528" s="73" t="s">
        <v>716</v>
      </c>
      <c r="F528" s="73" t="s">
        <v>1664</v>
      </c>
      <c r="G528" s="77">
        <v>0</v>
      </c>
      <c r="H528" s="77">
        <v>2586.21</v>
      </c>
      <c r="I528" s="82">
        <v>1</v>
      </c>
    </row>
    <row r="529" spans="1:9" ht="15" hidden="1" outlineLevel="1" x14ac:dyDescent="0.25">
      <c r="A529" s="80"/>
      <c r="B529" s="75">
        <v>42773</v>
      </c>
      <c r="C529" s="74">
        <v>13</v>
      </c>
      <c r="D529" s="73" t="s">
        <v>715</v>
      </c>
      <c r="E529" s="73" t="s">
        <v>716</v>
      </c>
      <c r="F529" s="73" t="s">
        <v>1667</v>
      </c>
      <c r="G529" s="77">
        <v>0</v>
      </c>
      <c r="H529" s="77">
        <v>2586.21</v>
      </c>
      <c r="I529" s="82">
        <v>1</v>
      </c>
    </row>
    <row r="530" spans="1:9" ht="15" hidden="1" outlineLevel="1" x14ac:dyDescent="0.25">
      <c r="A530" s="80"/>
      <c r="B530" s="75">
        <v>42779</v>
      </c>
      <c r="C530" s="74">
        <v>41</v>
      </c>
      <c r="D530" s="73" t="s">
        <v>715</v>
      </c>
      <c r="E530" s="73" t="s">
        <v>716</v>
      </c>
      <c r="F530" s="73" t="s">
        <v>1693</v>
      </c>
      <c r="G530" s="77">
        <v>0</v>
      </c>
      <c r="H530" s="77">
        <v>2586.21</v>
      </c>
      <c r="I530" s="82">
        <v>1</v>
      </c>
    </row>
    <row r="531" spans="1:9" ht="15" hidden="1" outlineLevel="1" x14ac:dyDescent="0.25">
      <c r="A531" s="80"/>
      <c r="B531" s="75">
        <v>42789</v>
      </c>
      <c r="C531" s="74">
        <v>97</v>
      </c>
      <c r="D531" s="73" t="s">
        <v>715</v>
      </c>
      <c r="E531" s="73" t="s">
        <v>716</v>
      </c>
      <c r="F531" s="73" t="s">
        <v>1728</v>
      </c>
      <c r="G531" s="77">
        <v>0</v>
      </c>
      <c r="H531" s="77">
        <v>2586.21</v>
      </c>
      <c r="I531" s="82">
        <v>1</v>
      </c>
    </row>
    <row r="532" spans="1:9" ht="15" hidden="1" outlineLevel="1" x14ac:dyDescent="0.25">
      <c r="A532" s="80"/>
      <c r="B532" s="75">
        <v>42789</v>
      </c>
      <c r="C532" s="74">
        <v>110</v>
      </c>
      <c r="D532" s="73" t="s">
        <v>715</v>
      </c>
      <c r="E532" s="73" t="s">
        <v>716</v>
      </c>
      <c r="F532" s="73" t="s">
        <v>1740</v>
      </c>
      <c r="G532" s="77">
        <v>0</v>
      </c>
      <c r="H532" s="77">
        <v>2586.21</v>
      </c>
      <c r="I532" s="82">
        <v>1</v>
      </c>
    </row>
    <row r="533" spans="1:9" ht="15" hidden="1" outlineLevel="1" x14ac:dyDescent="0.25">
      <c r="A533" s="80"/>
      <c r="B533" s="75">
        <v>42790</v>
      </c>
      <c r="C533" s="74">
        <v>111</v>
      </c>
      <c r="D533" s="73" t="s">
        <v>715</v>
      </c>
      <c r="E533" s="73" t="s">
        <v>716</v>
      </c>
      <c r="F533" s="73" t="s">
        <v>1741</v>
      </c>
      <c r="G533" s="77">
        <v>0</v>
      </c>
      <c r="H533" s="77">
        <v>2586.21</v>
      </c>
      <c r="I533" s="82">
        <v>1</v>
      </c>
    </row>
    <row r="534" spans="1:9" ht="15" hidden="1" outlineLevel="1" x14ac:dyDescent="0.25">
      <c r="A534" s="80"/>
      <c r="B534" s="75">
        <v>42790</v>
      </c>
      <c r="C534" s="74">
        <v>121</v>
      </c>
      <c r="D534" s="73" t="s">
        <v>715</v>
      </c>
      <c r="E534" s="73" t="s">
        <v>716</v>
      </c>
      <c r="F534" s="73" t="s">
        <v>1748</v>
      </c>
      <c r="G534" s="77">
        <v>0</v>
      </c>
      <c r="H534" s="77">
        <v>2586.21</v>
      </c>
      <c r="I534" s="82">
        <v>1</v>
      </c>
    </row>
    <row r="535" spans="1:9" ht="15" hidden="1" outlineLevel="1" x14ac:dyDescent="0.25">
      <c r="A535" s="80"/>
      <c r="B535" s="75">
        <v>42791</v>
      </c>
      <c r="C535" s="74">
        <v>126</v>
      </c>
      <c r="D535" s="73" t="s">
        <v>715</v>
      </c>
      <c r="E535" s="73" t="s">
        <v>716</v>
      </c>
      <c r="F535" s="73" t="s">
        <v>1752</v>
      </c>
      <c r="G535" s="77">
        <v>0</v>
      </c>
      <c r="H535" s="77">
        <v>2586.21</v>
      </c>
      <c r="I535" s="82">
        <v>1</v>
      </c>
    </row>
    <row r="536" spans="1:9" ht="15" hidden="1" outlineLevel="1" x14ac:dyDescent="0.25">
      <c r="A536" s="80"/>
      <c r="B536" s="75">
        <v>42793</v>
      </c>
      <c r="C536" s="74">
        <v>130</v>
      </c>
      <c r="D536" s="73" t="s">
        <v>715</v>
      </c>
      <c r="E536" s="73" t="s">
        <v>716</v>
      </c>
      <c r="F536" s="73" t="s">
        <v>1755</v>
      </c>
      <c r="G536" s="77">
        <v>0</v>
      </c>
      <c r="H536" s="77">
        <v>2586.21</v>
      </c>
      <c r="I536" s="82">
        <v>1</v>
      </c>
    </row>
    <row r="537" spans="1:9" ht="15" hidden="1" outlineLevel="1" x14ac:dyDescent="0.25">
      <c r="A537" s="80"/>
      <c r="B537" s="75">
        <v>42793</v>
      </c>
      <c r="C537" s="74">
        <v>132</v>
      </c>
      <c r="D537" s="73" t="s">
        <v>715</v>
      </c>
      <c r="E537" s="73" t="s">
        <v>716</v>
      </c>
      <c r="F537" s="73" t="s">
        <v>1757</v>
      </c>
      <c r="G537" s="77">
        <v>0</v>
      </c>
      <c r="H537" s="77">
        <v>2586.21</v>
      </c>
      <c r="I537" s="82">
        <v>1</v>
      </c>
    </row>
    <row r="538" spans="1:9" ht="15" hidden="1" outlineLevel="1" x14ac:dyDescent="0.25">
      <c r="A538" s="80"/>
      <c r="B538" s="75">
        <v>42787</v>
      </c>
      <c r="C538" s="74">
        <v>90</v>
      </c>
      <c r="D538" s="73" t="s">
        <v>715</v>
      </c>
      <c r="E538" s="73" t="s">
        <v>716</v>
      </c>
      <c r="F538" s="73" t="s">
        <v>1726</v>
      </c>
      <c r="G538" s="77">
        <v>0</v>
      </c>
      <c r="H538" s="77">
        <v>3017.24</v>
      </c>
      <c r="I538" s="82">
        <v>1</v>
      </c>
    </row>
    <row r="539" spans="1:9" ht="15" hidden="1" outlineLevel="1" x14ac:dyDescent="0.25">
      <c r="A539" s="80"/>
      <c r="B539" s="75">
        <v>42793</v>
      </c>
      <c r="C539" s="74">
        <v>137</v>
      </c>
      <c r="D539" s="73" t="s">
        <v>715</v>
      </c>
      <c r="E539" s="73" t="s">
        <v>716</v>
      </c>
      <c r="F539" s="73" t="s">
        <v>1759</v>
      </c>
      <c r="G539" s="77">
        <v>0</v>
      </c>
      <c r="H539" s="77">
        <v>3017.24</v>
      </c>
      <c r="I539" s="82">
        <v>1</v>
      </c>
    </row>
    <row r="540" spans="1:9" ht="15" hidden="1" outlineLevel="1" x14ac:dyDescent="0.25">
      <c r="A540" s="80"/>
      <c r="B540" s="75">
        <v>42793</v>
      </c>
      <c r="C540" s="74">
        <v>138</v>
      </c>
      <c r="D540" s="73" t="s">
        <v>715</v>
      </c>
      <c r="E540" s="73" t="s">
        <v>716</v>
      </c>
      <c r="F540" s="73" t="s">
        <v>1760</v>
      </c>
      <c r="G540" s="77">
        <v>0</v>
      </c>
      <c r="H540" s="77">
        <v>3017.24</v>
      </c>
      <c r="I540" s="82">
        <v>1</v>
      </c>
    </row>
    <row r="541" spans="1:9" ht="15" hidden="1" outlineLevel="1" x14ac:dyDescent="0.25">
      <c r="A541" s="80"/>
      <c r="B541" s="75">
        <v>42773</v>
      </c>
      <c r="C541" s="74">
        <v>12</v>
      </c>
      <c r="D541" s="73" t="s">
        <v>715</v>
      </c>
      <c r="E541" s="73" t="s">
        <v>716</v>
      </c>
      <c r="F541" s="73" t="s">
        <v>1666</v>
      </c>
      <c r="G541" s="77">
        <v>0</v>
      </c>
      <c r="H541" s="77">
        <v>3448.28</v>
      </c>
      <c r="I541" s="82">
        <v>1</v>
      </c>
    </row>
    <row r="542" spans="1:9" ht="15" hidden="1" outlineLevel="1" x14ac:dyDescent="0.25">
      <c r="A542" s="80"/>
      <c r="B542" s="75">
        <v>42776</v>
      </c>
      <c r="C542" s="74">
        <v>26</v>
      </c>
      <c r="D542" s="73" t="s">
        <v>715</v>
      </c>
      <c r="E542" s="73" t="s">
        <v>716</v>
      </c>
      <c r="F542" s="73" t="s">
        <v>1678</v>
      </c>
      <c r="G542" s="77">
        <v>0</v>
      </c>
      <c r="H542" s="77">
        <v>3448.28</v>
      </c>
      <c r="I542" s="82">
        <v>1</v>
      </c>
    </row>
    <row r="543" spans="1:9" ht="15" hidden="1" outlineLevel="1" x14ac:dyDescent="0.25">
      <c r="A543" s="80"/>
      <c r="B543" s="75">
        <v>42776</v>
      </c>
      <c r="C543" s="74">
        <v>27</v>
      </c>
      <c r="D543" s="73" t="s">
        <v>715</v>
      </c>
      <c r="E543" s="73" t="s">
        <v>716</v>
      </c>
      <c r="F543" s="73" t="s">
        <v>1679</v>
      </c>
      <c r="G543" s="77">
        <v>0</v>
      </c>
      <c r="H543" s="77">
        <v>3448.28</v>
      </c>
      <c r="I543" s="82">
        <v>1</v>
      </c>
    </row>
    <row r="544" spans="1:9" ht="15" hidden="1" outlineLevel="1" x14ac:dyDescent="0.25">
      <c r="A544" s="80"/>
      <c r="B544" s="75">
        <v>42783</v>
      </c>
      <c r="C544" s="74">
        <v>68</v>
      </c>
      <c r="D544" s="73" t="s">
        <v>715</v>
      </c>
      <c r="E544" s="73" t="s">
        <v>716</v>
      </c>
      <c r="F544" s="73" t="s">
        <v>1708</v>
      </c>
      <c r="G544" s="77">
        <v>0</v>
      </c>
      <c r="H544" s="77">
        <v>3448.28</v>
      </c>
      <c r="I544" s="82">
        <v>1</v>
      </c>
    </row>
    <row r="545" spans="1:9" ht="15" hidden="1" outlineLevel="1" x14ac:dyDescent="0.25">
      <c r="A545" s="80"/>
      <c r="B545" s="75">
        <v>42783</v>
      </c>
      <c r="C545" s="74">
        <v>70</v>
      </c>
      <c r="D545" s="73" t="s">
        <v>715</v>
      </c>
      <c r="E545" s="73" t="s">
        <v>716</v>
      </c>
      <c r="F545" s="73" t="s">
        <v>1710</v>
      </c>
      <c r="G545" s="77">
        <v>0</v>
      </c>
      <c r="H545" s="77">
        <v>3448.28</v>
      </c>
      <c r="I545" s="82">
        <v>1</v>
      </c>
    </row>
    <row r="546" spans="1:9" ht="15" hidden="1" outlineLevel="1" x14ac:dyDescent="0.25">
      <c r="A546" s="80"/>
      <c r="B546" s="75">
        <v>42784</v>
      </c>
      <c r="C546" s="74">
        <v>79</v>
      </c>
      <c r="D546" s="73" t="s">
        <v>715</v>
      </c>
      <c r="E546" s="73" t="s">
        <v>716</v>
      </c>
      <c r="F546" s="73" t="s">
        <v>1717</v>
      </c>
      <c r="G546" s="77">
        <v>0</v>
      </c>
      <c r="H546" s="77">
        <v>3448.28</v>
      </c>
      <c r="I546" s="82">
        <v>1</v>
      </c>
    </row>
    <row r="547" spans="1:9" ht="15" hidden="1" outlineLevel="1" x14ac:dyDescent="0.25">
      <c r="A547" s="80"/>
      <c r="B547" s="75">
        <v>42784</v>
      </c>
      <c r="C547" s="74">
        <v>80</v>
      </c>
      <c r="D547" s="73" t="s">
        <v>715</v>
      </c>
      <c r="E547" s="73" t="s">
        <v>716</v>
      </c>
      <c r="F547" s="73" t="s">
        <v>1718</v>
      </c>
      <c r="G547" s="77">
        <v>0</v>
      </c>
      <c r="H547" s="77">
        <v>3448.28</v>
      </c>
      <c r="I547" s="82">
        <v>1</v>
      </c>
    </row>
    <row r="548" spans="1:9" ht="15" hidden="1" outlineLevel="1" x14ac:dyDescent="0.25">
      <c r="A548" s="80"/>
      <c r="B548" s="75">
        <v>42786</v>
      </c>
      <c r="C548" s="74">
        <v>84</v>
      </c>
      <c r="D548" s="73" t="s">
        <v>715</v>
      </c>
      <c r="E548" s="73" t="s">
        <v>716</v>
      </c>
      <c r="F548" s="73" t="s">
        <v>1721</v>
      </c>
      <c r="G548" s="77">
        <v>0</v>
      </c>
      <c r="H548" s="77">
        <v>3448.28</v>
      </c>
      <c r="I548" s="82">
        <v>1</v>
      </c>
    </row>
    <row r="549" spans="1:9" ht="15" hidden="1" outlineLevel="1" x14ac:dyDescent="0.25">
      <c r="A549" s="80"/>
      <c r="B549" s="75">
        <v>42787</v>
      </c>
      <c r="C549" s="74">
        <v>87</v>
      </c>
      <c r="D549" s="73" t="s">
        <v>715</v>
      </c>
      <c r="E549" s="73" t="s">
        <v>716</v>
      </c>
      <c r="F549" s="73" t="s">
        <v>1724</v>
      </c>
      <c r="G549" s="77">
        <v>0</v>
      </c>
      <c r="H549" s="77">
        <v>3448.28</v>
      </c>
      <c r="I549" s="82">
        <v>1</v>
      </c>
    </row>
    <row r="550" spans="1:9" ht="15" hidden="1" outlineLevel="1" x14ac:dyDescent="0.25">
      <c r="A550" s="80"/>
      <c r="B550" s="75">
        <v>42789</v>
      </c>
      <c r="C550" s="74">
        <v>108</v>
      </c>
      <c r="D550" s="73" t="s">
        <v>715</v>
      </c>
      <c r="E550" s="73" t="s">
        <v>716</v>
      </c>
      <c r="F550" s="73" t="s">
        <v>1738</v>
      </c>
      <c r="G550" s="77">
        <v>0</v>
      </c>
      <c r="H550" s="77">
        <v>3448.28</v>
      </c>
      <c r="I550" s="82">
        <v>1</v>
      </c>
    </row>
    <row r="551" spans="1:9" ht="15" hidden="1" outlineLevel="1" x14ac:dyDescent="0.25">
      <c r="A551" s="80"/>
      <c r="B551" s="75">
        <v>42779</v>
      </c>
      <c r="C551" s="74">
        <v>16</v>
      </c>
      <c r="D551" s="73" t="s">
        <v>78</v>
      </c>
      <c r="E551" s="73" t="s">
        <v>859</v>
      </c>
      <c r="F551" s="73" t="s">
        <v>1689</v>
      </c>
      <c r="G551" s="77">
        <v>0</v>
      </c>
      <c r="H551" s="77">
        <v>3491.38</v>
      </c>
      <c r="I551" s="82">
        <v>1</v>
      </c>
    </row>
    <row r="552" spans="1:9" ht="15" hidden="1" outlineLevel="1" x14ac:dyDescent="0.25">
      <c r="A552" s="80"/>
      <c r="B552" s="75">
        <v>42780</v>
      </c>
      <c r="C552" s="74">
        <v>47</v>
      </c>
      <c r="D552" s="73" t="s">
        <v>715</v>
      </c>
      <c r="E552" s="73" t="s">
        <v>716</v>
      </c>
      <c r="F552" s="73" t="s">
        <v>1696</v>
      </c>
      <c r="G552" s="77">
        <v>0</v>
      </c>
      <c r="H552" s="77">
        <v>3879.31</v>
      </c>
      <c r="I552" s="82">
        <v>1</v>
      </c>
    </row>
    <row r="553" spans="1:9" ht="15" hidden="1" outlineLevel="1" x14ac:dyDescent="0.25">
      <c r="A553" s="80"/>
      <c r="B553" s="75">
        <v>42789</v>
      </c>
      <c r="C553" s="74">
        <v>109</v>
      </c>
      <c r="D553" s="73" t="s">
        <v>715</v>
      </c>
      <c r="E553" s="73" t="s">
        <v>716</v>
      </c>
      <c r="F553" s="73" t="s">
        <v>1739</v>
      </c>
      <c r="G553" s="77">
        <v>0</v>
      </c>
      <c r="H553" s="77">
        <v>3879.31</v>
      </c>
      <c r="I553" s="82">
        <v>1</v>
      </c>
    </row>
    <row r="554" spans="1:9" ht="15" hidden="1" outlineLevel="1" x14ac:dyDescent="0.25">
      <c r="A554" s="80"/>
      <c r="B554" s="75">
        <v>42776</v>
      </c>
      <c r="C554" s="74">
        <v>22</v>
      </c>
      <c r="D554" s="73" t="s">
        <v>715</v>
      </c>
      <c r="E554" s="73" t="s">
        <v>716</v>
      </c>
      <c r="F554" s="73" t="s">
        <v>1674</v>
      </c>
      <c r="G554" s="77">
        <v>0</v>
      </c>
      <c r="H554" s="77">
        <v>4310.3500000000004</v>
      </c>
      <c r="I554" s="82">
        <v>1</v>
      </c>
    </row>
    <row r="555" spans="1:9" ht="15" hidden="1" outlineLevel="1" x14ac:dyDescent="0.25">
      <c r="A555" s="80"/>
      <c r="B555" s="75">
        <v>42777</v>
      </c>
      <c r="C555" s="74">
        <v>31</v>
      </c>
      <c r="D555" s="73" t="s">
        <v>715</v>
      </c>
      <c r="E555" s="73" t="s">
        <v>716</v>
      </c>
      <c r="F555" s="73" t="s">
        <v>1683</v>
      </c>
      <c r="G555" s="77">
        <v>0</v>
      </c>
      <c r="H555" s="77">
        <v>4310.3500000000004</v>
      </c>
      <c r="I555" s="82">
        <v>1</v>
      </c>
    </row>
    <row r="556" spans="1:9" ht="15" hidden="1" outlineLevel="1" x14ac:dyDescent="0.25">
      <c r="A556" s="80"/>
      <c r="B556" s="75">
        <v>42777</v>
      </c>
      <c r="C556" s="74">
        <v>37</v>
      </c>
      <c r="D556" s="73" t="s">
        <v>715</v>
      </c>
      <c r="E556" s="73" t="s">
        <v>716</v>
      </c>
      <c r="F556" s="73" t="s">
        <v>1688</v>
      </c>
      <c r="G556" s="77">
        <v>0</v>
      </c>
      <c r="H556" s="77">
        <v>4310.3500000000004</v>
      </c>
      <c r="I556" s="82">
        <v>1</v>
      </c>
    </row>
    <row r="557" spans="1:9" ht="15" hidden="1" outlineLevel="1" x14ac:dyDescent="0.25">
      <c r="A557" s="80"/>
      <c r="B557" s="75">
        <v>42779</v>
      </c>
      <c r="C557" s="74">
        <v>44</v>
      </c>
      <c r="D557" s="73" t="s">
        <v>715</v>
      </c>
      <c r="E557" s="73" t="s">
        <v>716</v>
      </c>
      <c r="F557" s="73" t="s">
        <v>1694</v>
      </c>
      <c r="G557" s="77">
        <v>0</v>
      </c>
      <c r="H557" s="77">
        <v>4310.3500000000004</v>
      </c>
      <c r="I557" s="82">
        <v>1</v>
      </c>
    </row>
    <row r="558" spans="1:9" ht="15" hidden="1" outlineLevel="1" x14ac:dyDescent="0.25">
      <c r="A558" s="80"/>
      <c r="B558" s="75">
        <v>42780</v>
      </c>
      <c r="C558" s="74">
        <v>48</v>
      </c>
      <c r="D558" s="73" t="s">
        <v>715</v>
      </c>
      <c r="E558" s="73" t="s">
        <v>716</v>
      </c>
      <c r="F558" s="73" t="s">
        <v>1697</v>
      </c>
      <c r="G558" s="77">
        <v>0</v>
      </c>
      <c r="H558" s="77">
        <v>4310.3500000000004</v>
      </c>
      <c r="I558" s="82">
        <v>1</v>
      </c>
    </row>
    <row r="559" spans="1:9" ht="15" hidden="1" outlineLevel="1" x14ac:dyDescent="0.25">
      <c r="A559" s="80"/>
      <c r="B559" s="75">
        <v>42782</v>
      </c>
      <c r="C559" s="74">
        <v>55</v>
      </c>
      <c r="D559" s="73" t="s">
        <v>715</v>
      </c>
      <c r="E559" s="73" t="s">
        <v>716</v>
      </c>
      <c r="F559" s="73" t="s">
        <v>1701</v>
      </c>
      <c r="G559" s="77">
        <v>0</v>
      </c>
      <c r="H559" s="77">
        <v>4310.3500000000004</v>
      </c>
      <c r="I559" s="82">
        <v>1</v>
      </c>
    </row>
    <row r="560" spans="1:9" ht="15" hidden="1" outlineLevel="1" x14ac:dyDescent="0.25">
      <c r="A560" s="80"/>
      <c r="B560" s="75">
        <v>42782</v>
      </c>
      <c r="C560" s="74">
        <v>60</v>
      </c>
      <c r="D560" s="73" t="s">
        <v>715</v>
      </c>
      <c r="E560" s="73" t="s">
        <v>716</v>
      </c>
      <c r="F560" s="73" t="s">
        <v>1704</v>
      </c>
      <c r="G560" s="77">
        <v>0</v>
      </c>
      <c r="H560" s="77">
        <v>4310.3500000000004</v>
      </c>
      <c r="I560" s="82">
        <v>1</v>
      </c>
    </row>
    <row r="561" spans="1:9" ht="15" hidden="1" outlineLevel="1" x14ac:dyDescent="0.25">
      <c r="A561" s="80"/>
      <c r="B561" s="75">
        <v>42783</v>
      </c>
      <c r="C561" s="74">
        <v>73</v>
      </c>
      <c r="D561" s="73" t="s">
        <v>715</v>
      </c>
      <c r="E561" s="73" t="s">
        <v>716</v>
      </c>
      <c r="F561" s="73" t="s">
        <v>1711</v>
      </c>
      <c r="G561" s="77">
        <v>0</v>
      </c>
      <c r="H561" s="77">
        <v>4310.3500000000004</v>
      </c>
      <c r="I561" s="82">
        <v>1</v>
      </c>
    </row>
    <row r="562" spans="1:9" ht="15" hidden="1" outlineLevel="1" x14ac:dyDescent="0.25">
      <c r="A562" s="80"/>
      <c r="B562" s="75">
        <v>42783</v>
      </c>
      <c r="C562" s="74">
        <v>78</v>
      </c>
      <c r="D562" s="73" t="s">
        <v>715</v>
      </c>
      <c r="E562" s="73" t="s">
        <v>716</v>
      </c>
      <c r="F562" s="73" t="s">
        <v>1716</v>
      </c>
      <c r="G562" s="77">
        <v>0</v>
      </c>
      <c r="H562" s="77">
        <v>4310.3500000000004</v>
      </c>
      <c r="I562" s="82">
        <v>1</v>
      </c>
    </row>
    <row r="563" spans="1:9" ht="15" hidden="1" outlineLevel="1" x14ac:dyDescent="0.25">
      <c r="A563" s="80"/>
      <c r="B563" s="75">
        <v>42784</v>
      </c>
      <c r="C563" s="74">
        <v>81</v>
      </c>
      <c r="D563" s="73" t="s">
        <v>715</v>
      </c>
      <c r="E563" s="73" t="s">
        <v>716</v>
      </c>
      <c r="F563" s="73" t="s">
        <v>1719</v>
      </c>
      <c r="G563" s="77">
        <v>0</v>
      </c>
      <c r="H563" s="77">
        <v>4310.3500000000004</v>
      </c>
      <c r="I563" s="82">
        <v>1</v>
      </c>
    </row>
    <row r="564" spans="1:9" ht="15" hidden="1" outlineLevel="1" x14ac:dyDescent="0.25">
      <c r="A564" s="80"/>
      <c r="B564" s="75">
        <v>42787</v>
      </c>
      <c r="C564" s="74">
        <v>91</v>
      </c>
      <c r="D564" s="73" t="s">
        <v>715</v>
      </c>
      <c r="E564" s="73" t="s">
        <v>716</v>
      </c>
      <c r="F564" s="73" t="s">
        <v>1727</v>
      </c>
      <c r="G564" s="77">
        <v>0</v>
      </c>
      <c r="H564" s="77">
        <v>4310.3500000000004</v>
      </c>
      <c r="I564" s="82">
        <v>1</v>
      </c>
    </row>
    <row r="565" spans="1:9" ht="15" hidden="1" outlineLevel="1" x14ac:dyDescent="0.25">
      <c r="A565" s="80"/>
      <c r="B565" s="75">
        <v>42789</v>
      </c>
      <c r="C565" s="74">
        <v>99</v>
      </c>
      <c r="D565" s="73" t="s">
        <v>715</v>
      </c>
      <c r="E565" s="73" t="s">
        <v>716</v>
      </c>
      <c r="F565" s="73" t="s">
        <v>1730</v>
      </c>
      <c r="G565" s="77">
        <v>0</v>
      </c>
      <c r="H565" s="77">
        <v>4310.3500000000004</v>
      </c>
      <c r="I565" s="82">
        <v>1</v>
      </c>
    </row>
    <row r="566" spans="1:9" ht="15" hidden="1" outlineLevel="1" x14ac:dyDescent="0.25">
      <c r="A566" s="80"/>
      <c r="B566" s="75">
        <v>42789</v>
      </c>
      <c r="C566" s="74">
        <v>106</v>
      </c>
      <c r="D566" s="73" t="s">
        <v>715</v>
      </c>
      <c r="E566" s="73" t="s">
        <v>716</v>
      </c>
      <c r="F566" s="73" t="s">
        <v>1735</v>
      </c>
      <c r="G566" s="77">
        <v>0</v>
      </c>
      <c r="H566" s="77">
        <v>4310.3500000000004</v>
      </c>
      <c r="I566" s="82">
        <v>1</v>
      </c>
    </row>
    <row r="567" spans="1:9" ht="15" hidden="1" outlineLevel="1" x14ac:dyDescent="0.25">
      <c r="A567" s="80"/>
      <c r="B567" s="75">
        <v>42790</v>
      </c>
      <c r="C567" s="74">
        <v>114</v>
      </c>
      <c r="D567" s="73" t="s">
        <v>715</v>
      </c>
      <c r="E567" s="73" t="s">
        <v>716</v>
      </c>
      <c r="F567" s="73" t="s">
        <v>1744</v>
      </c>
      <c r="G567" s="77">
        <v>0</v>
      </c>
      <c r="H567" s="77">
        <v>4310.3500000000004</v>
      </c>
      <c r="I567" s="82">
        <v>1</v>
      </c>
    </row>
    <row r="568" spans="1:9" ht="15" hidden="1" outlineLevel="1" x14ac:dyDescent="0.25">
      <c r="A568" s="80"/>
      <c r="B568" s="75">
        <v>42790</v>
      </c>
      <c r="C568" s="74">
        <v>116</v>
      </c>
      <c r="D568" s="73" t="s">
        <v>715</v>
      </c>
      <c r="E568" s="73" t="s">
        <v>716</v>
      </c>
      <c r="F568" s="73" t="s">
        <v>1746</v>
      </c>
      <c r="G568" s="77">
        <v>0</v>
      </c>
      <c r="H568" s="77">
        <v>4310.3500000000004</v>
      </c>
      <c r="I568" s="82">
        <v>1</v>
      </c>
    </row>
    <row r="569" spans="1:9" ht="15" hidden="1" outlineLevel="1" x14ac:dyDescent="0.25">
      <c r="A569" s="80"/>
      <c r="B569" s="75">
        <v>42794</v>
      </c>
      <c r="C569" s="74">
        <v>146</v>
      </c>
      <c r="D569" s="73" t="s">
        <v>715</v>
      </c>
      <c r="E569" s="73" t="s">
        <v>716</v>
      </c>
      <c r="F569" s="73" t="s">
        <v>1765</v>
      </c>
      <c r="G569" s="77">
        <v>0</v>
      </c>
      <c r="H569" s="77">
        <v>4310.3500000000004</v>
      </c>
      <c r="I569" s="82">
        <v>1</v>
      </c>
    </row>
    <row r="570" spans="1:9" ht="15" hidden="1" outlineLevel="1" x14ac:dyDescent="0.25">
      <c r="A570" s="80"/>
      <c r="B570" s="75">
        <v>42794</v>
      </c>
      <c r="C570" s="74">
        <v>147</v>
      </c>
      <c r="D570" s="73" t="s">
        <v>715</v>
      </c>
      <c r="E570" s="73" t="s">
        <v>716</v>
      </c>
      <c r="F570" s="73" t="s">
        <v>1766</v>
      </c>
      <c r="G570" s="77">
        <v>0</v>
      </c>
      <c r="H570" s="77">
        <v>4310.3500000000004</v>
      </c>
      <c r="I570" s="82">
        <v>1</v>
      </c>
    </row>
    <row r="571" spans="1:9" ht="15" hidden="1" outlineLevel="1" x14ac:dyDescent="0.25">
      <c r="A571" s="80"/>
      <c r="B571" s="75">
        <v>42794</v>
      </c>
      <c r="C571" s="74">
        <v>149</v>
      </c>
      <c r="D571" s="73" t="s">
        <v>715</v>
      </c>
      <c r="E571" s="73" t="s">
        <v>716</v>
      </c>
      <c r="F571" s="73" t="s">
        <v>1768</v>
      </c>
      <c r="G571" s="77">
        <v>0</v>
      </c>
      <c r="H571" s="77">
        <v>4310.3500000000004</v>
      </c>
      <c r="I571" s="82">
        <v>1</v>
      </c>
    </row>
    <row r="572" spans="1:9" ht="15" hidden="1" outlineLevel="1" x14ac:dyDescent="0.25">
      <c r="A572" s="80"/>
      <c r="B572" s="75">
        <v>42794</v>
      </c>
      <c r="C572" s="74">
        <v>150</v>
      </c>
      <c r="D572" s="73" t="s">
        <v>715</v>
      </c>
      <c r="E572" s="73" t="s">
        <v>716</v>
      </c>
      <c r="F572" s="73" t="s">
        <v>1769</v>
      </c>
      <c r="G572" s="77">
        <v>0</v>
      </c>
      <c r="H572" s="77">
        <v>4310.3500000000004</v>
      </c>
      <c r="I572" s="82">
        <v>1</v>
      </c>
    </row>
    <row r="573" spans="1:9" ht="15" hidden="1" outlineLevel="1" x14ac:dyDescent="0.25">
      <c r="A573" s="80"/>
      <c r="B573" s="75">
        <v>42794</v>
      </c>
      <c r="C573" s="74">
        <v>158</v>
      </c>
      <c r="D573" s="73" t="s">
        <v>715</v>
      </c>
      <c r="E573" s="73" t="s">
        <v>716</v>
      </c>
      <c r="F573" s="73" t="s">
        <v>1775</v>
      </c>
      <c r="G573" s="77">
        <v>0</v>
      </c>
      <c r="H573" s="77">
        <v>4310.3500000000004</v>
      </c>
      <c r="I573" s="82">
        <v>1</v>
      </c>
    </row>
    <row r="574" spans="1:9" ht="15" hidden="1" outlineLevel="1" x14ac:dyDescent="0.25">
      <c r="A574" s="80"/>
      <c r="B574" s="75">
        <v>42794</v>
      </c>
      <c r="C574" s="74">
        <v>166</v>
      </c>
      <c r="D574" s="73" t="s">
        <v>715</v>
      </c>
      <c r="E574" s="73" t="s">
        <v>716</v>
      </c>
      <c r="F574" s="73" t="s">
        <v>1781</v>
      </c>
      <c r="G574" s="77">
        <v>0</v>
      </c>
      <c r="H574" s="77">
        <v>4310.3500000000004</v>
      </c>
      <c r="I574" s="82">
        <v>1</v>
      </c>
    </row>
    <row r="575" spans="1:9" ht="15" hidden="1" outlineLevel="1" x14ac:dyDescent="0.25">
      <c r="A575" s="80"/>
      <c r="B575" s="75">
        <v>42793</v>
      </c>
      <c r="C575" s="74">
        <v>136</v>
      </c>
      <c r="D575" s="73" t="s">
        <v>715</v>
      </c>
      <c r="E575" s="73" t="s">
        <v>716</v>
      </c>
      <c r="F575" s="73" t="s">
        <v>1758</v>
      </c>
      <c r="G575" s="77">
        <v>0</v>
      </c>
      <c r="H575" s="77">
        <v>4741.38</v>
      </c>
      <c r="I575" s="82">
        <v>1</v>
      </c>
    </row>
    <row r="576" spans="1:9" ht="15" hidden="1" outlineLevel="1" x14ac:dyDescent="0.25">
      <c r="A576" s="80"/>
      <c r="B576" s="75">
        <v>42782</v>
      </c>
      <c r="C576" s="74">
        <v>54</v>
      </c>
      <c r="D576" s="73" t="s">
        <v>715</v>
      </c>
      <c r="E576" s="73" t="s">
        <v>716</v>
      </c>
      <c r="F576" s="73" t="s">
        <v>1700</v>
      </c>
      <c r="G576" s="77">
        <v>0</v>
      </c>
      <c r="H576" s="77">
        <v>5172.41</v>
      </c>
      <c r="I576" s="82">
        <v>1</v>
      </c>
    </row>
    <row r="577" spans="1:9" ht="15" hidden="1" outlineLevel="1" x14ac:dyDescent="0.25">
      <c r="A577" s="80"/>
      <c r="B577" s="75">
        <v>42786</v>
      </c>
      <c r="C577" s="74">
        <v>85</v>
      </c>
      <c r="D577" s="73" t="s">
        <v>715</v>
      </c>
      <c r="E577" s="73" t="s">
        <v>716</v>
      </c>
      <c r="F577" s="73" t="s">
        <v>1722</v>
      </c>
      <c r="G577" s="77">
        <v>0</v>
      </c>
      <c r="H577" s="77">
        <v>5172.41</v>
      </c>
      <c r="I577" s="82">
        <v>1</v>
      </c>
    </row>
    <row r="578" spans="1:9" ht="15" hidden="1" outlineLevel="1" x14ac:dyDescent="0.25">
      <c r="A578" s="80"/>
      <c r="B578" s="75">
        <v>42794</v>
      </c>
      <c r="C578" s="74">
        <v>145</v>
      </c>
      <c r="D578" s="73" t="s">
        <v>715</v>
      </c>
      <c r="E578" s="73" t="s">
        <v>716</v>
      </c>
      <c r="F578" s="73" t="s">
        <v>1764</v>
      </c>
      <c r="G578" s="77">
        <v>0</v>
      </c>
      <c r="H578" s="77">
        <v>5172.41</v>
      </c>
      <c r="I578" s="82">
        <v>1</v>
      </c>
    </row>
    <row r="579" spans="1:9" ht="15" hidden="1" outlineLevel="1" x14ac:dyDescent="0.25">
      <c r="A579" s="80"/>
      <c r="B579" s="75">
        <v>42781</v>
      </c>
      <c r="C579" s="74">
        <v>53</v>
      </c>
      <c r="D579" s="73" t="s">
        <v>715</v>
      </c>
      <c r="E579" s="73" t="s">
        <v>716</v>
      </c>
      <c r="F579" s="73" t="s">
        <v>1699</v>
      </c>
      <c r="G579" s="77">
        <v>0</v>
      </c>
      <c r="H579" s="77">
        <v>5603.45</v>
      </c>
      <c r="I579" s="82">
        <v>1</v>
      </c>
    </row>
    <row r="580" spans="1:9" ht="15" hidden="1" outlineLevel="1" x14ac:dyDescent="0.25">
      <c r="A580" s="80"/>
      <c r="B580" s="75">
        <v>42794</v>
      </c>
      <c r="C580" s="74">
        <v>154</v>
      </c>
      <c r="D580" s="73" t="s">
        <v>715</v>
      </c>
      <c r="E580" s="73" t="s">
        <v>716</v>
      </c>
      <c r="F580" s="73" t="s">
        <v>1772</v>
      </c>
      <c r="G580" s="77">
        <v>0</v>
      </c>
      <c r="H580" s="77">
        <v>5603.45</v>
      </c>
      <c r="I580" s="82">
        <v>1</v>
      </c>
    </row>
    <row r="581" spans="1:9" ht="15" hidden="1" outlineLevel="1" x14ac:dyDescent="0.25">
      <c r="A581" s="80"/>
      <c r="B581" s="75">
        <v>42794</v>
      </c>
      <c r="C581" s="74">
        <v>161</v>
      </c>
      <c r="D581" s="73" t="s">
        <v>715</v>
      </c>
      <c r="E581" s="73" t="s">
        <v>716</v>
      </c>
      <c r="F581" s="73" t="s">
        <v>1776</v>
      </c>
      <c r="G581" s="77">
        <v>0</v>
      </c>
      <c r="H581" s="77">
        <v>5603.45</v>
      </c>
      <c r="I581" s="82">
        <v>1</v>
      </c>
    </row>
    <row r="582" spans="1:9" ht="15" hidden="1" outlineLevel="1" x14ac:dyDescent="0.25">
      <c r="A582" s="80"/>
      <c r="B582" s="75">
        <v>42794</v>
      </c>
      <c r="C582" s="74">
        <v>164</v>
      </c>
      <c r="D582" s="73" t="s">
        <v>715</v>
      </c>
      <c r="E582" s="73" t="s">
        <v>716</v>
      </c>
      <c r="F582" s="73" t="s">
        <v>1779</v>
      </c>
      <c r="G582" s="77">
        <v>0</v>
      </c>
      <c r="H582" s="77">
        <v>5603.45</v>
      </c>
      <c r="I582" s="82">
        <v>1</v>
      </c>
    </row>
    <row r="583" spans="1:9" ht="15" hidden="1" outlineLevel="1" x14ac:dyDescent="0.25">
      <c r="A583" s="80"/>
      <c r="B583" s="75">
        <v>42769</v>
      </c>
      <c r="C583" s="74">
        <v>10</v>
      </c>
      <c r="D583" s="73" t="s">
        <v>715</v>
      </c>
      <c r="E583" s="73" t="s">
        <v>716</v>
      </c>
      <c r="F583" s="73" t="s">
        <v>1665</v>
      </c>
      <c r="G583" s="77">
        <v>0</v>
      </c>
      <c r="H583" s="77">
        <v>6034.49</v>
      </c>
      <c r="I583" s="82">
        <v>1</v>
      </c>
    </row>
    <row r="584" spans="1:9" ht="15" hidden="1" outlineLevel="1" x14ac:dyDescent="0.25">
      <c r="A584" s="80"/>
      <c r="B584" s="75">
        <v>42776</v>
      </c>
      <c r="C584" s="74">
        <v>24</v>
      </c>
      <c r="D584" s="73" t="s">
        <v>715</v>
      </c>
      <c r="E584" s="73" t="s">
        <v>716</v>
      </c>
      <c r="F584" s="73" t="s">
        <v>1676</v>
      </c>
      <c r="G584" s="77">
        <v>0</v>
      </c>
      <c r="H584" s="77">
        <v>6465.52</v>
      </c>
      <c r="I584" s="82">
        <v>1</v>
      </c>
    </row>
    <row r="585" spans="1:9" ht="15" hidden="1" outlineLevel="1" x14ac:dyDescent="0.25">
      <c r="A585" s="80"/>
      <c r="B585" s="75">
        <v>42777</v>
      </c>
      <c r="C585" s="74">
        <v>29</v>
      </c>
      <c r="D585" s="73" t="s">
        <v>715</v>
      </c>
      <c r="E585" s="73" t="s">
        <v>716</v>
      </c>
      <c r="F585" s="73" t="s">
        <v>1681</v>
      </c>
      <c r="G585" s="77">
        <v>0</v>
      </c>
      <c r="H585" s="77">
        <v>6465.52</v>
      </c>
      <c r="I585" s="82">
        <v>1</v>
      </c>
    </row>
    <row r="586" spans="1:9" ht="15" hidden="1" outlineLevel="1" x14ac:dyDescent="0.25">
      <c r="A586" s="80"/>
      <c r="B586" s="75">
        <v>42767</v>
      </c>
      <c r="C586" s="74">
        <v>2</v>
      </c>
      <c r="D586" s="73" t="s">
        <v>715</v>
      </c>
      <c r="E586" s="73" t="s">
        <v>716</v>
      </c>
      <c r="F586" s="73" t="s">
        <v>1661</v>
      </c>
      <c r="G586" s="77">
        <v>0</v>
      </c>
      <c r="H586" s="77">
        <v>6896.55</v>
      </c>
      <c r="I586" s="82">
        <v>1</v>
      </c>
    </row>
    <row r="587" spans="1:9" ht="15" hidden="1" outlineLevel="1" x14ac:dyDescent="0.25">
      <c r="A587" s="80"/>
      <c r="B587" s="75">
        <v>42790</v>
      </c>
      <c r="C587" s="74">
        <v>112</v>
      </c>
      <c r="D587" s="73" t="s">
        <v>715</v>
      </c>
      <c r="E587" s="73" t="s">
        <v>716</v>
      </c>
      <c r="F587" s="73" t="s">
        <v>1742</v>
      </c>
      <c r="G587" s="77">
        <v>0</v>
      </c>
      <c r="H587" s="77">
        <v>6896.55</v>
      </c>
      <c r="I587" s="82">
        <v>1</v>
      </c>
    </row>
    <row r="588" spans="1:9" ht="15" hidden="1" outlineLevel="1" x14ac:dyDescent="0.25">
      <c r="A588" s="80"/>
      <c r="B588" s="75">
        <v>42794</v>
      </c>
      <c r="C588" s="74">
        <v>162</v>
      </c>
      <c r="D588" s="73" t="s">
        <v>715</v>
      </c>
      <c r="E588" s="73" t="s">
        <v>716</v>
      </c>
      <c r="F588" s="73" t="s">
        <v>1777</v>
      </c>
      <c r="G588" s="77">
        <v>0</v>
      </c>
      <c r="H588" s="77">
        <v>6896.55</v>
      </c>
      <c r="I588" s="82">
        <v>1</v>
      </c>
    </row>
    <row r="589" spans="1:9" ht="15" hidden="1" outlineLevel="1" x14ac:dyDescent="0.25">
      <c r="A589" s="80"/>
      <c r="B589" s="75">
        <v>42776</v>
      </c>
      <c r="C589" s="74">
        <v>28</v>
      </c>
      <c r="D589" s="73" t="s">
        <v>715</v>
      </c>
      <c r="E589" s="73" t="s">
        <v>716</v>
      </c>
      <c r="F589" s="73" t="s">
        <v>1680</v>
      </c>
      <c r="G589" s="77">
        <v>0</v>
      </c>
      <c r="H589" s="77">
        <v>7327.59</v>
      </c>
      <c r="I589" s="82">
        <v>1</v>
      </c>
    </row>
    <row r="590" spans="1:9" ht="15" hidden="1" outlineLevel="1" x14ac:dyDescent="0.25">
      <c r="A590" s="80"/>
      <c r="B590" s="75">
        <v>42777</v>
      </c>
      <c r="C590" s="74">
        <v>36</v>
      </c>
      <c r="D590" s="73" t="s">
        <v>715</v>
      </c>
      <c r="E590" s="73" t="s">
        <v>716</v>
      </c>
      <c r="F590" s="73" t="s">
        <v>1687</v>
      </c>
      <c r="G590" s="77">
        <v>0</v>
      </c>
      <c r="H590" s="77">
        <v>7327.59</v>
      </c>
      <c r="I590" s="82">
        <v>1</v>
      </c>
    </row>
    <row r="591" spans="1:9" ht="15" hidden="1" outlineLevel="1" x14ac:dyDescent="0.25">
      <c r="A591" s="80"/>
      <c r="B591" s="75">
        <v>42787</v>
      </c>
      <c r="C591" s="74">
        <v>88</v>
      </c>
      <c r="D591" s="73" t="s">
        <v>715</v>
      </c>
      <c r="E591" s="73" t="s">
        <v>716</v>
      </c>
      <c r="F591" s="73" t="s">
        <v>1725</v>
      </c>
      <c r="G591" s="77">
        <v>0</v>
      </c>
      <c r="H591" s="77">
        <v>7327.59</v>
      </c>
      <c r="I591" s="82">
        <v>1</v>
      </c>
    </row>
    <row r="592" spans="1:9" ht="15" hidden="1" outlineLevel="1" x14ac:dyDescent="0.25">
      <c r="A592" s="80"/>
      <c r="B592" s="75">
        <v>42794</v>
      </c>
      <c r="C592" s="74">
        <v>141</v>
      </c>
      <c r="D592" s="73" t="s">
        <v>715</v>
      </c>
      <c r="E592" s="73" t="s">
        <v>716</v>
      </c>
      <c r="F592" s="73" t="s">
        <v>1762</v>
      </c>
      <c r="G592" s="77">
        <v>0</v>
      </c>
      <c r="H592" s="77">
        <v>7327.59</v>
      </c>
      <c r="I592" s="82">
        <v>1</v>
      </c>
    </row>
    <row r="593" spans="1:9" ht="15" hidden="1" outlineLevel="1" x14ac:dyDescent="0.25">
      <c r="A593" s="80"/>
      <c r="B593" s="75">
        <v>42779</v>
      </c>
      <c r="C593" s="74">
        <v>39</v>
      </c>
      <c r="D593" s="73" t="s">
        <v>715</v>
      </c>
      <c r="E593" s="73" t="s">
        <v>716</v>
      </c>
      <c r="F593" s="73" t="s">
        <v>1692</v>
      </c>
      <c r="G593" s="77">
        <v>0</v>
      </c>
      <c r="H593" s="77">
        <v>8620.69</v>
      </c>
      <c r="I593" s="82">
        <v>1</v>
      </c>
    </row>
    <row r="594" spans="1:9" ht="15" hidden="1" outlineLevel="1" x14ac:dyDescent="0.25">
      <c r="A594" s="80"/>
      <c r="B594" s="75">
        <v>42781</v>
      </c>
      <c r="C594" s="74">
        <v>51</v>
      </c>
      <c r="D594" s="73" t="s">
        <v>715</v>
      </c>
      <c r="E594" s="73" t="s">
        <v>716</v>
      </c>
      <c r="F594" s="73" t="s">
        <v>1698</v>
      </c>
      <c r="G594" s="77">
        <v>0</v>
      </c>
      <c r="H594" s="77">
        <v>8620.69</v>
      </c>
      <c r="I594" s="82">
        <v>1</v>
      </c>
    </row>
    <row r="595" spans="1:9" ht="15" hidden="1" outlineLevel="1" x14ac:dyDescent="0.25">
      <c r="A595" s="80"/>
      <c r="B595" s="75">
        <v>42782</v>
      </c>
      <c r="C595" s="74">
        <v>58</v>
      </c>
      <c r="D595" s="73" t="s">
        <v>715</v>
      </c>
      <c r="E595" s="73" t="s">
        <v>716</v>
      </c>
      <c r="F595" s="73" t="s">
        <v>1703</v>
      </c>
      <c r="G595" s="77">
        <v>0</v>
      </c>
      <c r="H595" s="77">
        <v>8620.69</v>
      </c>
      <c r="I595" s="82">
        <v>1</v>
      </c>
    </row>
    <row r="596" spans="1:9" ht="15" hidden="1" outlineLevel="1" x14ac:dyDescent="0.25">
      <c r="A596" s="80"/>
      <c r="B596" s="75">
        <v>42791</v>
      </c>
      <c r="C596" s="74">
        <v>122</v>
      </c>
      <c r="D596" s="73" t="s">
        <v>715</v>
      </c>
      <c r="E596" s="73" t="s">
        <v>716</v>
      </c>
      <c r="F596" s="73" t="s">
        <v>1749</v>
      </c>
      <c r="G596" s="77">
        <v>0</v>
      </c>
      <c r="H596" s="77">
        <v>8620.69</v>
      </c>
      <c r="I596" s="82">
        <v>1</v>
      </c>
    </row>
    <row r="597" spans="1:9" ht="15" hidden="1" outlineLevel="1" x14ac:dyDescent="0.25">
      <c r="A597" s="80"/>
      <c r="B597" s="75">
        <v>42794</v>
      </c>
      <c r="C597" s="74">
        <v>140</v>
      </c>
      <c r="D597" s="73" t="s">
        <v>715</v>
      </c>
      <c r="E597" s="73" t="s">
        <v>716</v>
      </c>
      <c r="F597" s="73" t="s">
        <v>1761</v>
      </c>
      <c r="G597" s="77">
        <v>0</v>
      </c>
      <c r="H597" s="77">
        <v>8620.69</v>
      </c>
      <c r="I597" s="82">
        <v>1</v>
      </c>
    </row>
    <row r="598" spans="1:9" ht="15" hidden="1" outlineLevel="1" x14ac:dyDescent="0.25">
      <c r="A598" s="80"/>
      <c r="B598" s="75">
        <v>42782</v>
      </c>
      <c r="C598" s="74">
        <v>64</v>
      </c>
      <c r="D598" s="73" t="s">
        <v>715</v>
      </c>
      <c r="E598" s="73" t="s">
        <v>716</v>
      </c>
      <c r="F598" s="73" t="s">
        <v>1705</v>
      </c>
      <c r="G598" s="77">
        <v>0</v>
      </c>
      <c r="H598" s="77">
        <v>9482.76</v>
      </c>
      <c r="I598" s="82">
        <v>1</v>
      </c>
    </row>
    <row r="599" spans="1:9" ht="15" hidden="1" outlineLevel="1" x14ac:dyDescent="0.25">
      <c r="A599" s="80"/>
      <c r="B599" s="75">
        <v>42783</v>
      </c>
      <c r="C599" s="74">
        <v>75</v>
      </c>
      <c r="D599" s="73" t="s">
        <v>715</v>
      </c>
      <c r="E599" s="73" t="s">
        <v>716</v>
      </c>
      <c r="F599" s="73" t="s">
        <v>1713</v>
      </c>
      <c r="G599" s="77">
        <v>0</v>
      </c>
      <c r="H599" s="77">
        <v>9482.76</v>
      </c>
      <c r="I599" s="82">
        <v>1</v>
      </c>
    </row>
    <row r="600" spans="1:9" ht="15" hidden="1" outlineLevel="1" x14ac:dyDescent="0.25">
      <c r="A600" s="80"/>
      <c r="B600" s="75">
        <v>42783</v>
      </c>
      <c r="C600" s="74">
        <v>77</v>
      </c>
      <c r="D600" s="73" t="s">
        <v>715</v>
      </c>
      <c r="E600" s="73" t="s">
        <v>716</v>
      </c>
      <c r="F600" s="73" t="s">
        <v>1715</v>
      </c>
      <c r="G600" s="77">
        <v>0</v>
      </c>
      <c r="H600" s="77">
        <v>9482.76</v>
      </c>
      <c r="I600" s="82">
        <v>1</v>
      </c>
    </row>
    <row r="601" spans="1:9" ht="15" hidden="1" outlineLevel="1" x14ac:dyDescent="0.25">
      <c r="A601" s="80"/>
      <c r="B601" s="75">
        <v>42789</v>
      </c>
      <c r="C601" s="74">
        <v>101</v>
      </c>
      <c r="D601" s="73" t="s">
        <v>715</v>
      </c>
      <c r="E601" s="73" t="s">
        <v>716</v>
      </c>
      <c r="F601" s="73" t="s">
        <v>1732</v>
      </c>
      <c r="G601" s="77">
        <v>0</v>
      </c>
      <c r="H601" s="77">
        <v>10344.83</v>
      </c>
      <c r="I601" s="82">
        <v>1</v>
      </c>
    </row>
    <row r="602" spans="1:9" ht="15" hidden="1" outlineLevel="1" x14ac:dyDescent="0.25">
      <c r="A602" s="80"/>
      <c r="B602" s="75">
        <v>42789</v>
      </c>
      <c r="C602" s="74">
        <v>103</v>
      </c>
      <c r="D602" s="73" t="s">
        <v>715</v>
      </c>
      <c r="E602" s="73" t="s">
        <v>716</v>
      </c>
      <c r="F602" s="73" t="s">
        <v>1734</v>
      </c>
      <c r="G602" s="77">
        <v>0</v>
      </c>
      <c r="H602" s="77">
        <v>10344.83</v>
      </c>
      <c r="I602" s="82">
        <v>1</v>
      </c>
    </row>
    <row r="603" spans="1:9" ht="15" hidden="1" outlineLevel="1" x14ac:dyDescent="0.25">
      <c r="A603" s="80"/>
      <c r="B603" s="75">
        <v>42774</v>
      </c>
      <c r="C603" s="74">
        <v>17</v>
      </c>
      <c r="D603" s="73" t="s">
        <v>715</v>
      </c>
      <c r="E603" s="73" t="s">
        <v>716</v>
      </c>
      <c r="F603" s="73" t="s">
        <v>1671</v>
      </c>
      <c r="G603" s="77">
        <v>0</v>
      </c>
      <c r="H603" s="77">
        <v>11206.9</v>
      </c>
      <c r="I603" s="82">
        <v>1</v>
      </c>
    </row>
    <row r="604" spans="1:9" ht="15" hidden="1" outlineLevel="1" x14ac:dyDescent="0.25">
      <c r="A604" s="80"/>
      <c r="B604" s="75">
        <v>42776</v>
      </c>
      <c r="C604" s="74">
        <v>23</v>
      </c>
      <c r="D604" s="73" t="s">
        <v>715</v>
      </c>
      <c r="E604" s="73" t="s">
        <v>716</v>
      </c>
      <c r="F604" s="73" t="s">
        <v>1675</v>
      </c>
      <c r="G604" s="77">
        <v>0</v>
      </c>
      <c r="H604" s="77">
        <v>12931.04</v>
      </c>
      <c r="I604" s="82">
        <v>1</v>
      </c>
    </row>
    <row r="605" spans="1:9" ht="15" hidden="1" outlineLevel="1" x14ac:dyDescent="0.25">
      <c r="A605" s="80"/>
      <c r="B605" s="75">
        <v>42777</v>
      </c>
      <c r="C605" s="74">
        <v>34</v>
      </c>
      <c r="D605" s="73" t="s">
        <v>715</v>
      </c>
      <c r="E605" s="73" t="s">
        <v>716</v>
      </c>
      <c r="F605" s="73" t="s">
        <v>1685</v>
      </c>
      <c r="G605" s="77">
        <v>0</v>
      </c>
      <c r="H605" s="77">
        <v>12931.04</v>
      </c>
      <c r="I605" s="82">
        <v>1</v>
      </c>
    </row>
    <row r="606" spans="1:9" ht="15" hidden="1" outlineLevel="1" x14ac:dyDescent="0.25">
      <c r="A606" s="80"/>
      <c r="B606" s="75">
        <v>42783</v>
      </c>
      <c r="C606" s="74">
        <v>67</v>
      </c>
      <c r="D606" s="73" t="s">
        <v>715</v>
      </c>
      <c r="E606" s="73" t="s">
        <v>716</v>
      </c>
      <c r="F606" s="73" t="s">
        <v>1707</v>
      </c>
      <c r="G606" s="77">
        <v>0</v>
      </c>
      <c r="H606" s="77">
        <v>12931.04</v>
      </c>
      <c r="I606" s="82">
        <v>1</v>
      </c>
    </row>
    <row r="607" spans="1:9" ht="15" hidden="1" outlineLevel="1" x14ac:dyDescent="0.25">
      <c r="A607" s="80"/>
      <c r="B607" s="75">
        <v>42784</v>
      </c>
      <c r="C607" s="74">
        <v>83</v>
      </c>
      <c r="D607" s="73" t="s">
        <v>715</v>
      </c>
      <c r="E607" s="73" t="s">
        <v>716</v>
      </c>
      <c r="F607" s="73" t="s">
        <v>1720</v>
      </c>
      <c r="G607" s="77">
        <v>0</v>
      </c>
      <c r="H607" s="77">
        <v>12931.04</v>
      </c>
      <c r="I607" s="82">
        <v>1</v>
      </c>
    </row>
    <row r="608" spans="1:9" ht="15" hidden="1" outlineLevel="1" x14ac:dyDescent="0.25">
      <c r="A608" s="80"/>
      <c r="B608" s="75">
        <v>42791</v>
      </c>
      <c r="C608" s="74">
        <v>127</v>
      </c>
      <c r="D608" s="73" t="s">
        <v>715</v>
      </c>
      <c r="E608" s="73" t="s">
        <v>716</v>
      </c>
      <c r="F608" s="73" t="s">
        <v>1753</v>
      </c>
      <c r="G608" s="77">
        <v>0</v>
      </c>
      <c r="H608" s="77">
        <v>12931.04</v>
      </c>
      <c r="I608" s="82">
        <v>1</v>
      </c>
    </row>
    <row r="609" spans="1:9" ht="15" collapsed="1" x14ac:dyDescent="0.25">
      <c r="A609" s="80"/>
      <c r="B609" s="75"/>
      <c r="C609" s="74"/>
      <c r="D609" s="73"/>
      <c r="E609" s="73"/>
      <c r="F609" s="73"/>
      <c r="G609" s="77"/>
      <c r="H609" s="77">
        <f>SUM(H486:H608)</f>
        <v>256313.46</v>
      </c>
      <c r="I609" s="82">
        <f>SUM(I487:I608)</f>
        <v>58</v>
      </c>
    </row>
    <row r="610" spans="1:9" ht="15" x14ac:dyDescent="0.25">
      <c r="A610" s="80"/>
      <c r="B610" s="75"/>
      <c r="C610" s="74"/>
      <c r="D610" s="73"/>
      <c r="E610" s="73"/>
      <c r="F610" s="73"/>
      <c r="G610" s="77"/>
      <c r="H610" s="77"/>
      <c r="I610" s="82"/>
    </row>
    <row r="611" spans="1:9" ht="15" x14ac:dyDescent="0.25">
      <c r="A611" s="78" t="s">
        <v>979</v>
      </c>
      <c r="B611" s="72"/>
      <c r="C611" s="72"/>
      <c r="D611" s="72"/>
      <c r="E611" s="72"/>
      <c r="F611" s="72"/>
      <c r="G611" s="76"/>
      <c r="H611" s="76"/>
      <c r="I611" s="82"/>
    </row>
    <row r="612" spans="1:9" ht="15" x14ac:dyDescent="0.25">
      <c r="A612" s="79" t="s">
        <v>2</v>
      </c>
      <c r="B612" s="72" t="s">
        <v>980</v>
      </c>
      <c r="C612" s="72"/>
      <c r="D612" s="72"/>
      <c r="E612" s="72"/>
      <c r="F612" s="72"/>
      <c r="G612" s="76"/>
      <c r="H612" s="76"/>
      <c r="I612" s="82"/>
    </row>
    <row r="613" spans="1:9" ht="15" hidden="1" outlineLevel="1" x14ac:dyDescent="0.25">
      <c r="A613" s="80"/>
      <c r="B613" s="73"/>
      <c r="C613" s="74"/>
      <c r="D613" s="73"/>
      <c r="E613" s="73" t="s">
        <v>1110</v>
      </c>
      <c r="F613" s="73"/>
      <c r="G613" s="77">
        <v>0</v>
      </c>
      <c r="H613" s="77">
        <v>0</v>
      </c>
      <c r="I613" s="82"/>
    </row>
    <row r="614" spans="1:9" ht="15" hidden="1" outlineLevel="1" x14ac:dyDescent="0.25">
      <c r="A614" s="80"/>
      <c r="B614" s="75">
        <v>42767</v>
      </c>
      <c r="C614" s="74">
        <v>1</v>
      </c>
      <c r="D614" s="73" t="s">
        <v>981</v>
      </c>
      <c r="E614" s="73" t="s">
        <v>716</v>
      </c>
      <c r="F614" s="73" t="s">
        <v>1782</v>
      </c>
      <c r="G614" s="77">
        <v>0</v>
      </c>
      <c r="H614" s="77">
        <v>-380862.07</v>
      </c>
      <c r="I614" s="82">
        <v>-1</v>
      </c>
    </row>
    <row r="615" spans="1:9" ht="15" hidden="1" outlineLevel="1" x14ac:dyDescent="0.25">
      <c r="A615" s="80"/>
      <c r="B615" s="75">
        <v>42768</v>
      </c>
      <c r="C615" s="74">
        <v>3</v>
      </c>
      <c r="D615" s="73" t="s">
        <v>981</v>
      </c>
      <c r="E615" s="73" t="s">
        <v>716</v>
      </c>
      <c r="F615" s="73" t="s">
        <v>1784</v>
      </c>
      <c r="G615" s="77">
        <v>0</v>
      </c>
      <c r="H615" s="77">
        <v>-193965.52</v>
      </c>
      <c r="I615" s="82">
        <v>-1</v>
      </c>
    </row>
    <row r="616" spans="1:9" ht="15" hidden="1" outlineLevel="1" x14ac:dyDescent="0.25">
      <c r="A616" s="80"/>
      <c r="B616" s="75">
        <v>42768</v>
      </c>
      <c r="C616" s="74">
        <v>5</v>
      </c>
      <c r="D616" s="73" t="s">
        <v>981</v>
      </c>
      <c r="E616" s="73" t="s">
        <v>716</v>
      </c>
      <c r="F616" s="73" t="s">
        <v>1786</v>
      </c>
      <c r="G616" s="77">
        <v>0</v>
      </c>
      <c r="H616" s="77">
        <v>-193965.52</v>
      </c>
      <c r="I616" s="82">
        <v>-1</v>
      </c>
    </row>
    <row r="617" spans="1:9" ht="15" hidden="1" outlineLevel="1" x14ac:dyDescent="0.25">
      <c r="A617" s="80"/>
      <c r="B617" s="75">
        <v>42783</v>
      </c>
      <c r="C617" s="74">
        <v>28</v>
      </c>
      <c r="D617" s="73" t="s">
        <v>981</v>
      </c>
      <c r="E617" s="73" t="s">
        <v>716</v>
      </c>
      <c r="F617" s="73" t="s">
        <v>1809</v>
      </c>
      <c r="G617" s="77">
        <v>0</v>
      </c>
      <c r="H617" s="77">
        <v>-193965.52</v>
      </c>
      <c r="I617" s="82">
        <v>-1</v>
      </c>
    </row>
    <row r="618" spans="1:9" ht="15" hidden="1" outlineLevel="1" x14ac:dyDescent="0.25">
      <c r="A618" s="80"/>
      <c r="B618" s="75">
        <v>42769</v>
      </c>
      <c r="C618" s="74">
        <v>8</v>
      </c>
      <c r="D618" s="73" t="s">
        <v>981</v>
      </c>
      <c r="E618" s="73" t="s">
        <v>716</v>
      </c>
      <c r="F618" s="73" t="s">
        <v>1789</v>
      </c>
      <c r="G618" s="77">
        <v>0</v>
      </c>
      <c r="H618" s="77">
        <v>-170000</v>
      </c>
      <c r="I618" s="82">
        <v>-1</v>
      </c>
    </row>
    <row r="619" spans="1:9" ht="15" hidden="1" outlineLevel="1" x14ac:dyDescent="0.25">
      <c r="A619" s="80"/>
      <c r="B619" s="75">
        <v>42782</v>
      </c>
      <c r="C619" s="74">
        <v>27</v>
      </c>
      <c r="D619" s="73" t="s">
        <v>981</v>
      </c>
      <c r="E619" s="73" t="s">
        <v>716</v>
      </c>
      <c r="F619" s="73" t="s">
        <v>1808</v>
      </c>
      <c r="G619" s="77">
        <v>0</v>
      </c>
      <c r="H619" s="77">
        <v>-170000</v>
      </c>
      <c r="I619" s="82">
        <v>-1</v>
      </c>
    </row>
    <row r="620" spans="1:9" ht="15" hidden="1" outlineLevel="1" x14ac:dyDescent="0.25">
      <c r="A620" s="80"/>
      <c r="B620" s="75">
        <v>42793</v>
      </c>
      <c r="C620" s="74">
        <v>43</v>
      </c>
      <c r="D620" s="73" t="s">
        <v>981</v>
      </c>
      <c r="E620" s="73" t="s">
        <v>716</v>
      </c>
      <c r="F620" s="73" t="s">
        <v>1824</v>
      </c>
      <c r="G620" s="77">
        <v>0</v>
      </c>
      <c r="H620" s="77">
        <v>-147241.38</v>
      </c>
      <c r="I620" s="82">
        <v>-1</v>
      </c>
    </row>
    <row r="621" spans="1:9" ht="15" hidden="1" outlineLevel="1" x14ac:dyDescent="0.25">
      <c r="A621" s="80"/>
      <c r="B621" s="75">
        <v>42794</v>
      </c>
      <c r="C621" s="74">
        <v>45</v>
      </c>
      <c r="D621" s="73" t="s">
        <v>981</v>
      </c>
      <c r="E621" s="73" t="s">
        <v>716</v>
      </c>
      <c r="F621" s="73" t="s">
        <v>1826</v>
      </c>
      <c r="G621" s="77">
        <v>0</v>
      </c>
      <c r="H621" s="77">
        <v>-146413.79</v>
      </c>
      <c r="I621" s="82">
        <v>-1</v>
      </c>
    </row>
    <row r="622" spans="1:9" ht="15" hidden="1" outlineLevel="1" x14ac:dyDescent="0.25">
      <c r="A622" s="80"/>
      <c r="B622" s="75">
        <v>42794</v>
      </c>
      <c r="C622" s="74">
        <v>55</v>
      </c>
      <c r="D622" s="73" t="s">
        <v>981</v>
      </c>
      <c r="E622" s="73" t="s">
        <v>716</v>
      </c>
      <c r="F622" s="73" t="s">
        <v>1836</v>
      </c>
      <c r="G622" s="77">
        <v>0</v>
      </c>
      <c r="H622" s="77">
        <v>-146103.45000000001</v>
      </c>
      <c r="I622" s="82">
        <v>-1</v>
      </c>
    </row>
    <row r="623" spans="1:9" ht="15" hidden="1" outlineLevel="1" x14ac:dyDescent="0.25">
      <c r="A623" s="80"/>
      <c r="B623" s="75">
        <v>42790</v>
      </c>
      <c r="C623" s="74">
        <v>37</v>
      </c>
      <c r="D623" s="73" t="s">
        <v>981</v>
      </c>
      <c r="E623" s="73" t="s">
        <v>716</v>
      </c>
      <c r="F623" s="73" t="s">
        <v>1818</v>
      </c>
      <c r="G623" s="77">
        <v>0</v>
      </c>
      <c r="H623" s="77">
        <v>-136551.72</v>
      </c>
      <c r="I623" s="82">
        <v>-1</v>
      </c>
    </row>
    <row r="624" spans="1:9" ht="15" hidden="1" outlineLevel="1" x14ac:dyDescent="0.25">
      <c r="A624" s="80"/>
      <c r="B624" s="75">
        <v>42782</v>
      </c>
      <c r="C624" s="74">
        <v>23</v>
      </c>
      <c r="D624" s="73" t="s">
        <v>981</v>
      </c>
      <c r="E624" s="73" t="s">
        <v>716</v>
      </c>
      <c r="F624" s="73" t="s">
        <v>1804</v>
      </c>
      <c r="G624" s="77">
        <v>0</v>
      </c>
      <c r="H624" s="77">
        <v>-131724.14000000001</v>
      </c>
      <c r="I624" s="82">
        <v>-1</v>
      </c>
    </row>
    <row r="625" spans="1:9" ht="15" hidden="1" outlineLevel="1" x14ac:dyDescent="0.25">
      <c r="A625" s="80"/>
      <c r="B625" s="75">
        <v>42781</v>
      </c>
      <c r="C625" s="74">
        <v>21</v>
      </c>
      <c r="D625" s="73" t="s">
        <v>981</v>
      </c>
      <c r="E625" s="73" t="s">
        <v>716</v>
      </c>
      <c r="F625" s="73" t="s">
        <v>1802</v>
      </c>
      <c r="G625" s="77">
        <v>0</v>
      </c>
      <c r="H625" s="77">
        <v>-124448.28</v>
      </c>
      <c r="I625" s="82">
        <v>-1</v>
      </c>
    </row>
    <row r="626" spans="1:9" ht="15" hidden="1" outlineLevel="1" x14ac:dyDescent="0.25">
      <c r="A626" s="80"/>
      <c r="B626" s="75">
        <v>42790</v>
      </c>
      <c r="C626" s="74">
        <v>38</v>
      </c>
      <c r="D626" s="73" t="s">
        <v>981</v>
      </c>
      <c r="E626" s="73" t="s">
        <v>716</v>
      </c>
      <c r="F626" s="73" t="s">
        <v>1819</v>
      </c>
      <c r="G626" s="77">
        <v>0</v>
      </c>
      <c r="H626" s="77">
        <v>-124000</v>
      </c>
      <c r="I626" s="82">
        <v>-1</v>
      </c>
    </row>
    <row r="627" spans="1:9" ht="15" hidden="1" outlineLevel="1" x14ac:dyDescent="0.25">
      <c r="A627" s="80"/>
      <c r="B627" s="75">
        <v>42794</v>
      </c>
      <c r="C627" s="74">
        <v>47</v>
      </c>
      <c r="D627" s="73" t="s">
        <v>981</v>
      </c>
      <c r="E627" s="73" t="s">
        <v>716</v>
      </c>
      <c r="F627" s="73" t="s">
        <v>1828</v>
      </c>
      <c r="G627" s="77">
        <v>0</v>
      </c>
      <c r="H627" s="77">
        <v>-109551.72</v>
      </c>
      <c r="I627" s="82">
        <v>-1</v>
      </c>
    </row>
    <row r="628" spans="1:9" ht="15" hidden="1" outlineLevel="1" x14ac:dyDescent="0.25">
      <c r="A628" s="80"/>
      <c r="B628" s="75">
        <v>42784</v>
      </c>
      <c r="C628" s="74">
        <v>30</v>
      </c>
      <c r="D628" s="73" t="s">
        <v>981</v>
      </c>
      <c r="E628" s="73" t="s">
        <v>716</v>
      </c>
      <c r="F628" s="73" t="s">
        <v>1811</v>
      </c>
      <c r="G628" s="77">
        <v>0</v>
      </c>
      <c r="H628" s="77">
        <v>-98689.66</v>
      </c>
      <c r="I628" s="82">
        <v>-1</v>
      </c>
    </row>
    <row r="629" spans="1:9" ht="15" hidden="1" outlineLevel="1" x14ac:dyDescent="0.25">
      <c r="A629" s="80"/>
      <c r="B629" s="75">
        <v>42794</v>
      </c>
      <c r="C629" s="74">
        <v>50</v>
      </c>
      <c r="D629" s="73" t="s">
        <v>981</v>
      </c>
      <c r="E629" s="73" t="s">
        <v>716</v>
      </c>
      <c r="F629" s="73" t="s">
        <v>1831</v>
      </c>
      <c r="G629" s="77">
        <v>0</v>
      </c>
      <c r="H629" s="77">
        <v>-93862.07</v>
      </c>
      <c r="I629" s="82">
        <v>-1</v>
      </c>
    </row>
    <row r="630" spans="1:9" ht="15" hidden="1" outlineLevel="1" x14ac:dyDescent="0.25">
      <c r="A630" s="80"/>
      <c r="B630" s="75">
        <v>42794</v>
      </c>
      <c r="C630" s="74">
        <v>52</v>
      </c>
      <c r="D630" s="73" t="s">
        <v>981</v>
      </c>
      <c r="E630" s="73" t="s">
        <v>716</v>
      </c>
      <c r="F630" s="73" t="s">
        <v>1833</v>
      </c>
      <c r="G630" s="77">
        <v>0</v>
      </c>
      <c r="H630" s="77">
        <v>-93862.07</v>
      </c>
      <c r="I630" s="82">
        <v>-1</v>
      </c>
    </row>
    <row r="631" spans="1:9" ht="15" hidden="1" outlineLevel="1" x14ac:dyDescent="0.25">
      <c r="A631" s="80"/>
      <c r="B631" s="75">
        <v>42794</v>
      </c>
      <c r="C631" s="74">
        <v>49</v>
      </c>
      <c r="D631" s="73" t="s">
        <v>981</v>
      </c>
      <c r="E631" s="73" t="s">
        <v>716</v>
      </c>
      <c r="F631" s="73" t="s">
        <v>1830</v>
      </c>
      <c r="G631" s="77">
        <v>0</v>
      </c>
      <c r="H631" s="77">
        <v>93862.07</v>
      </c>
      <c r="I631" s="82">
        <v>1</v>
      </c>
    </row>
    <row r="632" spans="1:9" ht="15" hidden="1" outlineLevel="1" x14ac:dyDescent="0.25">
      <c r="A632" s="80"/>
      <c r="B632" s="75">
        <v>42794</v>
      </c>
      <c r="C632" s="74">
        <v>51</v>
      </c>
      <c r="D632" s="73" t="s">
        <v>981</v>
      </c>
      <c r="E632" s="73" t="s">
        <v>716</v>
      </c>
      <c r="F632" s="73" t="s">
        <v>1832</v>
      </c>
      <c r="G632" s="77">
        <v>0</v>
      </c>
      <c r="H632" s="77">
        <v>93862.07</v>
      </c>
      <c r="I632" s="82">
        <v>1</v>
      </c>
    </row>
    <row r="633" spans="1:9" ht="15" hidden="1" outlineLevel="1" x14ac:dyDescent="0.25">
      <c r="A633" s="80"/>
      <c r="B633" s="75">
        <v>42794</v>
      </c>
      <c r="C633" s="74">
        <v>54</v>
      </c>
      <c r="D633" s="73" t="s">
        <v>981</v>
      </c>
      <c r="E633" s="73" t="s">
        <v>716</v>
      </c>
      <c r="F633" s="73" t="s">
        <v>1835</v>
      </c>
      <c r="G633" s="77">
        <v>0</v>
      </c>
      <c r="H633" s="77">
        <v>93862.07</v>
      </c>
      <c r="I633" s="82">
        <v>1</v>
      </c>
    </row>
    <row r="634" spans="1:9" ht="15" hidden="1" outlineLevel="1" x14ac:dyDescent="0.25">
      <c r="A634" s="80"/>
      <c r="B634" s="75">
        <v>42784</v>
      </c>
      <c r="C634" s="74">
        <v>31</v>
      </c>
      <c r="D634" s="73" t="s">
        <v>981</v>
      </c>
      <c r="E634" s="73" t="s">
        <v>716</v>
      </c>
      <c r="F634" s="73" t="s">
        <v>1812</v>
      </c>
      <c r="G634" s="77">
        <v>0</v>
      </c>
      <c r="H634" s="77">
        <v>96103.45</v>
      </c>
      <c r="I634" s="82">
        <v>1</v>
      </c>
    </row>
    <row r="635" spans="1:9" ht="15" hidden="1" outlineLevel="1" x14ac:dyDescent="0.25">
      <c r="A635" s="80"/>
      <c r="B635" s="75">
        <v>42769</v>
      </c>
      <c r="C635" s="74">
        <v>11</v>
      </c>
      <c r="D635" s="73" t="s">
        <v>981</v>
      </c>
      <c r="E635" s="73" t="s">
        <v>716</v>
      </c>
      <c r="F635" s="73" t="s">
        <v>1792</v>
      </c>
      <c r="G635" s="77">
        <v>0</v>
      </c>
      <c r="H635" s="77">
        <v>96344.83</v>
      </c>
      <c r="I635" s="82">
        <v>1</v>
      </c>
    </row>
    <row r="636" spans="1:9" ht="15" hidden="1" outlineLevel="1" x14ac:dyDescent="0.25">
      <c r="A636" s="80"/>
      <c r="B636" s="75">
        <v>42777</v>
      </c>
      <c r="C636" s="74">
        <v>17</v>
      </c>
      <c r="D636" s="73" t="s">
        <v>981</v>
      </c>
      <c r="E636" s="73" t="s">
        <v>716</v>
      </c>
      <c r="F636" s="73" t="s">
        <v>1798</v>
      </c>
      <c r="G636" s="77">
        <v>0</v>
      </c>
      <c r="H636" s="77">
        <v>98689.66</v>
      </c>
      <c r="I636" s="82">
        <v>1</v>
      </c>
    </row>
    <row r="637" spans="1:9" ht="15" hidden="1" outlineLevel="1" x14ac:dyDescent="0.25">
      <c r="A637" s="80"/>
      <c r="B637" s="75">
        <v>42774</v>
      </c>
      <c r="C637" s="74">
        <v>12</v>
      </c>
      <c r="D637" s="73" t="s">
        <v>981</v>
      </c>
      <c r="E637" s="73" t="s">
        <v>716</v>
      </c>
      <c r="F637" s="73" t="s">
        <v>1793</v>
      </c>
      <c r="G637" s="77">
        <v>0</v>
      </c>
      <c r="H637" s="77">
        <v>103551.72</v>
      </c>
      <c r="I637" s="82">
        <v>1</v>
      </c>
    </row>
    <row r="638" spans="1:9" ht="15" hidden="1" outlineLevel="1" x14ac:dyDescent="0.25">
      <c r="A638" s="80"/>
      <c r="B638" s="75">
        <v>42794</v>
      </c>
      <c r="C638" s="74">
        <v>53</v>
      </c>
      <c r="D638" s="73" t="s">
        <v>981</v>
      </c>
      <c r="E638" s="73" t="s">
        <v>716</v>
      </c>
      <c r="F638" s="73" t="s">
        <v>1834</v>
      </c>
      <c r="G638" s="77">
        <v>0</v>
      </c>
      <c r="H638" s="77">
        <v>103793.1</v>
      </c>
      <c r="I638" s="82">
        <v>1</v>
      </c>
    </row>
    <row r="639" spans="1:9" ht="15" hidden="1" outlineLevel="1" x14ac:dyDescent="0.25">
      <c r="A639" s="80"/>
      <c r="B639" s="75">
        <v>42789</v>
      </c>
      <c r="C639" s="74">
        <v>35</v>
      </c>
      <c r="D639" s="73" t="s">
        <v>981</v>
      </c>
      <c r="E639" s="73" t="s">
        <v>716</v>
      </c>
      <c r="F639" s="73" t="s">
        <v>1816</v>
      </c>
      <c r="G639" s="77">
        <v>0</v>
      </c>
      <c r="H639" s="77">
        <v>109551.72</v>
      </c>
      <c r="I639" s="82">
        <v>1</v>
      </c>
    </row>
    <row r="640" spans="1:9" ht="15" hidden="1" outlineLevel="1" x14ac:dyDescent="0.25">
      <c r="A640" s="80"/>
      <c r="B640" s="75">
        <v>42794</v>
      </c>
      <c r="C640" s="74">
        <v>48</v>
      </c>
      <c r="D640" s="73" t="s">
        <v>981</v>
      </c>
      <c r="E640" s="73" t="s">
        <v>716</v>
      </c>
      <c r="F640" s="73" t="s">
        <v>1829</v>
      </c>
      <c r="G640" s="77">
        <v>0</v>
      </c>
      <c r="H640" s="77">
        <v>109551.72</v>
      </c>
      <c r="I640" s="82">
        <v>1</v>
      </c>
    </row>
    <row r="641" spans="1:9" ht="15" hidden="1" outlineLevel="1" x14ac:dyDescent="0.25">
      <c r="A641" s="80"/>
      <c r="B641" s="75">
        <v>42794</v>
      </c>
      <c r="C641" s="74">
        <v>57</v>
      </c>
      <c r="D641" s="73" t="s">
        <v>981</v>
      </c>
      <c r="E641" s="73" t="s">
        <v>716</v>
      </c>
      <c r="F641" s="73" t="s">
        <v>1838</v>
      </c>
      <c r="G641" s="77">
        <v>0</v>
      </c>
      <c r="H641" s="77">
        <v>112241.38</v>
      </c>
      <c r="I641" s="82">
        <v>1</v>
      </c>
    </row>
    <row r="642" spans="1:9" ht="15" hidden="1" outlineLevel="1" x14ac:dyDescent="0.25">
      <c r="A642" s="80"/>
      <c r="B642" s="75">
        <v>42790</v>
      </c>
      <c r="C642" s="74">
        <v>39</v>
      </c>
      <c r="D642" s="73" t="s">
        <v>981</v>
      </c>
      <c r="E642" s="73" t="s">
        <v>716</v>
      </c>
      <c r="F642" s="73" t="s">
        <v>1820</v>
      </c>
      <c r="G642" s="77">
        <v>0</v>
      </c>
      <c r="H642" s="77">
        <v>114517.24</v>
      </c>
      <c r="I642" s="82">
        <v>1</v>
      </c>
    </row>
    <row r="643" spans="1:9" ht="15" hidden="1" outlineLevel="1" x14ac:dyDescent="0.25">
      <c r="A643" s="80"/>
      <c r="B643" s="75">
        <v>42788</v>
      </c>
      <c r="C643" s="74">
        <v>34</v>
      </c>
      <c r="D643" s="73" t="s">
        <v>981</v>
      </c>
      <c r="E643" s="73" t="s">
        <v>716</v>
      </c>
      <c r="F643" s="73" t="s">
        <v>1815</v>
      </c>
      <c r="G643" s="77">
        <v>0</v>
      </c>
      <c r="H643" s="77">
        <v>121431.03</v>
      </c>
      <c r="I643" s="82">
        <v>1</v>
      </c>
    </row>
    <row r="644" spans="1:9" ht="15" hidden="1" outlineLevel="1" x14ac:dyDescent="0.25">
      <c r="A644" s="80"/>
      <c r="B644" s="75">
        <v>42781</v>
      </c>
      <c r="C644" s="74">
        <v>20</v>
      </c>
      <c r="D644" s="73" t="s">
        <v>981</v>
      </c>
      <c r="E644" s="73" t="s">
        <v>716</v>
      </c>
      <c r="F644" s="73" t="s">
        <v>1801</v>
      </c>
      <c r="G644" s="77">
        <v>0</v>
      </c>
      <c r="H644" s="77">
        <v>122551.72</v>
      </c>
      <c r="I644" s="82">
        <v>1</v>
      </c>
    </row>
    <row r="645" spans="1:9" ht="15" hidden="1" outlineLevel="1" x14ac:dyDescent="0.25">
      <c r="A645" s="80"/>
      <c r="B645" s="75">
        <v>42782</v>
      </c>
      <c r="C645" s="74">
        <v>24</v>
      </c>
      <c r="D645" s="73" t="s">
        <v>981</v>
      </c>
      <c r="E645" s="73" t="s">
        <v>716</v>
      </c>
      <c r="F645" s="73" t="s">
        <v>1805</v>
      </c>
      <c r="G645" s="77">
        <v>0</v>
      </c>
      <c r="H645" s="77">
        <v>123827.59</v>
      </c>
      <c r="I645" s="82">
        <v>1</v>
      </c>
    </row>
    <row r="646" spans="1:9" ht="15" hidden="1" outlineLevel="1" x14ac:dyDescent="0.25">
      <c r="A646" s="80"/>
      <c r="B646" s="75">
        <v>42774</v>
      </c>
      <c r="C646" s="74">
        <v>13</v>
      </c>
      <c r="D646" s="73" t="s">
        <v>981</v>
      </c>
      <c r="E646" s="73" t="s">
        <v>716</v>
      </c>
      <c r="F646" s="73" t="s">
        <v>1794</v>
      </c>
      <c r="G646" s="77">
        <v>0</v>
      </c>
      <c r="H646" s="77">
        <v>124000</v>
      </c>
      <c r="I646" s="82">
        <v>1</v>
      </c>
    </row>
    <row r="647" spans="1:9" ht="15" hidden="1" outlineLevel="1" x14ac:dyDescent="0.25">
      <c r="A647" s="80"/>
      <c r="B647" s="75">
        <v>42782</v>
      </c>
      <c r="C647" s="74">
        <v>26</v>
      </c>
      <c r="D647" s="73" t="s">
        <v>981</v>
      </c>
      <c r="E647" s="73" t="s">
        <v>716</v>
      </c>
      <c r="F647" s="73" t="s">
        <v>1807</v>
      </c>
      <c r="G647" s="77">
        <v>0</v>
      </c>
      <c r="H647" s="77">
        <v>130689.66</v>
      </c>
      <c r="I647" s="82">
        <v>1</v>
      </c>
    </row>
    <row r="648" spans="1:9" ht="15" hidden="1" outlineLevel="1" x14ac:dyDescent="0.25">
      <c r="A648" s="80"/>
      <c r="B648" s="75">
        <v>42781</v>
      </c>
      <c r="C648" s="74">
        <v>22</v>
      </c>
      <c r="D648" s="73" t="s">
        <v>981</v>
      </c>
      <c r="E648" s="73" t="s">
        <v>716</v>
      </c>
      <c r="F648" s="73" t="s">
        <v>1803</v>
      </c>
      <c r="G648" s="77">
        <v>0</v>
      </c>
      <c r="H648" s="77">
        <v>131724.14000000001</v>
      </c>
      <c r="I648" s="82">
        <v>1</v>
      </c>
    </row>
    <row r="649" spans="1:9" ht="15" hidden="1" outlineLevel="1" x14ac:dyDescent="0.25">
      <c r="A649" s="80"/>
      <c r="B649" s="75">
        <v>42782</v>
      </c>
      <c r="C649" s="74">
        <v>25</v>
      </c>
      <c r="D649" s="73" t="s">
        <v>981</v>
      </c>
      <c r="E649" s="73" t="s">
        <v>716</v>
      </c>
      <c r="F649" s="73" t="s">
        <v>1806</v>
      </c>
      <c r="G649" s="77">
        <v>0</v>
      </c>
      <c r="H649" s="77">
        <v>133551.72</v>
      </c>
      <c r="I649" s="82">
        <v>1</v>
      </c>
    </row>
    <row r="650" spans="1:9" ht="15" hidden="1" outlineLevel="1" x14ac:dyDescent="0.25">
      <c r="A650" s="80"/>
      <c r="B650" s="75">
        <v>42779</v>
      </c>
      <c r="C650" s="74">
        <v>18</v>
      </c>
      <c r="D650" s="73" t="s">
        <v>981</v>
      </c>
      <c r="E650" s="73" t="s">
        <v>716</v>
      </c>
      <c r="F650" s="73" t="s">
        <v>1799</v>
      </c>
      <c r="G650" s="77">
        <v>0</v>
      </c>
      <c r="H650" s="77">
        <v>136551.72</v>
      </c>
      <c r="I650" s="82">
        <v>1</v>
      </c>
    </row>
    <row r="651" spans="1:9" ht="15" hidden="1" outlineLevel="1" x14ac:dyDescent="0.25">
      <c r="A651" s="80"/>
      <c r="B651" s="75">
        <v>42776</v>
      </c>
      <c r="C651" s="74">
        <v>15</v>
      </c>
      <c r="D651" s="73" t="s">
        <v>981</v>
      </c>
      <c r="E651" s="73" t="s">
        <v>716</v>
      </c>
      <c r="F651" s="73" t="s">
        <v>1796</v>
      </c>
      <c r="G651" s="77">
        <v>0</v>
      </c>
      <c r="H651" s="77">
        <v>136724.14000000001</v>
      </c>
      <c r="I651" s="82">
        <v>1</v>
      </c>
    </row>
    <row r="652" spans="1:9" ht="15" hidden="1" outlineLevel="1" x14ac:dyDescent="0.25">
      <c r="A652" s="80"/>
      <c r="B652" s="75">
        <v>42794</v>
      </c>
      <c r="C652" s="74">
        <v>46</v>
      </c>
      <c r="D652" s="73" t="s">
        <v>981</v>
      </c>
      <c r="E652" s="73" t="s">
        <v>716</v>
      </c>
      <c r="F652" s="73" t="s">
        <v>1827</v>
      </c>
      <c r="G652" s="77">
        <v>0</v>
      </c>
      <c r="H652" s="77">
        <v>146103.45000000001</v>
      </c>
      <c r="I652" s="82">
        <v>1</v>
      </c>
    </row>
    <row r="653" spans="1:9" ht="15" hidden="1" outlineLevel="1" x14ac:dyDescent="0.25">
      <c r="A653" s="80"/>
      <c r="B653" s="75">
        <v>42794</v>
      </c>
      <c r="C653" s="74">
        <v>56</v>
      </c>
      <c r="D653" s="73" t="s">
        <v>981</v>
      </c>
      <c r="E653" s="73" t="s">
        <v>716</v>
      </c>
      <c r="F653" s="73" t="s">
        <v>1837</v>
      </c>
      <c r="G653" s="77">
        <v>0</v>
      </c>
      <c r="H653" s="77">
        <v>146103.45000000001</v>
      </c>
      <c r="I653" s="82">
        <v>1</v>
      </c>
    </row>
    <row r="654" spans="1:9" ht="15" hidden="1" outlineLevel="1" x14ac:dyDescent="0.25">
      <c r="A654" s="80"/>
      <c r="B654" s="75">
        <v>42791</v>
      </c>
      <c r="C654" s="74">
        <v>41</v>
      </c>
      <c r="D654" s="73" t="s">
        <v>981</v>
      </c>
      <c r="E654" s="73" t="s">
        <v>716</v>
      </c>
      <c r="F654" s="73" t="s">
        <v>1822</v>
      </c>
      <c r="G654" s="77">
        <v>0</v>
      </c>
      <c r="H654" s="77">
        <v>146413.79</v>
      </c>
      <c r="I654" s="82">
        <v>1</v>
      </c>
    </row>
    <row r="655" spans="1:9" ht="15" hidden="1" outlineLevel="1" x14ac:dyDescent="0.25">
      <c r="A655" s="80"/>
      <c r="B655" s="75">
        <v>42789</v>
      </c>
      <c r="C655" s="74">
        <v>36</v>
      </c>
      <c r="D655" s="73" t="s">
        <v>981</v>
      </c>
      <c r="E655" s="73" t="s">
        <v>716</v>
      </c>
      <c r="F655" s="73" t="s">
        <v>1817</v>
      </c>
      <c r="G655" s="77">
        <v>0</v>
      </c>
      <c r="H655" s="77">
        <v>146689.66</v>
      </c>
      <c r="I655" s="82">
        <v>1</v>
      </c>
    </row>
    <row r="656" spans="1:9" ht="15" hidden="1" outlineLevel="1" x14ac:dyDescent="0.25">
      <c r="A656" s="80"/>
      <c r="B656" s="75">
        <v>42769</v>
      </c>
      <c r="C656" s="74">
        <v>10</v>
      </c>
      <c r="D656" s="73" t="s">
        <v>981</v>
      </c>
      <c r="E656" s="73" t="s">
        <v>716</v>
      </c>
      <c r="F656" s="73" t="s">
        <v>1791</v>
      </c>
      <c r="G656" s="77">
        <v>0</v>
      </c>
      <c r="H656" s="77">
        <v>147241.38</v>
      </c>
      <c r="I656" s="82">
        <v>1</v>
      </c>
    </row>
    <row r="657" spans="1:9" ht="15" hidden="1" outlineLevel="1" x14ac:dyDescent="0.25">
      <c r="A657" s="80"/>
      <c r="B657" s="75">
        <v>42793</v>
      </c>
      <c r="C657" s="74">
        <v>42</v>
      </c>
      <c r="D657" s="73" t="s">
        <v>981</v>
      </c>
      <c r="E657" s="73" t="s">
        <v>716</v>
      </c>
      <c r="F657" s="73" t="s">
        <v>1823</v>
      </c>
      <c r="G657" s="77">
        <v>0</v>
      </c>
      <c r="H657" s="77">
        <v>148103.45000000001</v>
      </c>
      <c r="I657" s="82">
        <v>1</v>
      </c>
    </row>
    <row r="658" spans="1:9" ht="15" hidden="1" outlineLevel="1" x14ac:dyDescent="0.25">
      <c r="A658" s="80"/>
      <c r="B658" s="75">
        <v>42793</v>
      </c>
      <c r="C658" s="74">
        <v>44</v>
      </c>
      <c r="D658" s="73" t="s">
        <v>981</v>
      </c>
      <c r="E658" s="73" t="s">
        <v>716</v>
      </c>
      <c r="F658" s="73" t="s">
        <v>1825</v>
      </c>
      <c r="G658" s="77">
        <v>0</v>
      </c>
      <c r="H658" s="77">
        <v>148103.45000000001</v>
      </c>
      <c r="I658" s="82">
        <v>1</v>
      </c>
    </row>
    <row r="659" spans="1:9" ht="15" hidden="1" outlineLevel="1" x14ac:dyDescent="0.25">
      <c r="A659" s="80"/>
      <c r="B659" s="75">
        <v>42787</v>
      </c>
      <c r="C659" s="74">
        <v>33</v>
      </c>
      <c r="D659" s="73" t="s">
        <v>981</v>
      </c>
      <c r="E659" s="73" t="s">
        <v>716</v>
      </c>
      <c r="F659" s="73" t="s">
        <v>1814</v>
      </c>
      <c r="G659" s="77">
        <v>0</v>
      </c>
      <c r="H659" s="77">
        <v>155172.41</v>
      </c>
      <c r="I659" s="82">
        <v>1</v>
      </c>
    </row>
    <row r="660" spans="1:9" ht="15" hidden="1" outlineLevel="1" x14ac:dyDescent="0.25">
      <c r="A660" s="80"/>
      <c r="B660" s="75">
        <v>42769</v>
      </c>
      <c r="C660" s="74">
        <v>7</v>
      </c>
      <c r="D660" s="73" t="s">
        <v>981</v>
      </c>
      <c r="E660" s="73" t="s">
        <v>716</v>
      </c>
      <c r="F660" s="73" t="s">
        <v>1788</v>
      </c>
      <c r="G660" s="77">
        <v>0</v>
      </c>
      <c r="H660" s="77">
        <v>168620.69</v>
      </c>
      <c r="I660" s="82">
        <v>1</v>
      </c>
    </row>
    <row r="661" spans="1:9" ht="15" hidden="1" outlineLevel="1" x14ac:dyDescent="0.25">
      <c r="A661" s="80"/>
      <c r="B661" s="75">
        <v>42769</v>
      </c>
      <c r="C661" s="74">
        <v>9</v>
      </c>
      <c r="D661" s="73" t="s">
        <v>981</v>
      </c>
      <c r="E661" s="73" t="s">
        <v>716</v>
      </c>
      <c r="F661" s="73" t="s">
        <v>1790</v>
      </c>
      <c r="G661" s="77">
        <v>0</v>
      </c>
      <c r="H661" s="77">
        <v>170000</v>
      </c>
      <c r="I661" s="82">
        <v>1</v>
      </c>
    </row>
    <row r="662" spans="1:9" ht="15" hidden="1" outlineLevel="1" x14ac:dyDescent="0.25">
      <c r="A662" s="80"/>
      <c r="B662" s="75">
        <v>42768</v>
      </c>
      <c r="C662" s="74">
        <v>4</v>
      </c>
      <c r="D662" s="73" t="s">
        <v>981</v>
      </c>
      <c r="E662" s="73" t="s">
        <v>716</v>
      </c>
      <c r="F662" s="73" t="s">
        <v>1785</v>
      </c>
      <c r="G662" s="77">
        <v>0</v>
      </c>
      <c r="H662" s="77">
        <v>193965.52</v>
      </c>
      <c r="I662" s="82">
        <v>1</v>
      </c>
    </row>
    <row r="663" spans="1:9" ht="15" hidden="1" outlineLevel="1" x14ac:dyDescent="0.25">
      <c r="A663" s="80"/>
      <c r="B663" s="75">
        <v>42768</v>
      </c>
      <c r="C663" s="74">
        <v>6</v>
      </c>
      <c r="D663" s="73" t="s">
        <v>981</v>
      </c>
      <c r="E663" s="73" t="s">
        <v>716</v>
      </c>
      <c r="F663" s="73" t="s">
        <v>1787</v>
      </c>
      <c r="G663" s="77">
        <v>0</v>
      </c>
      <c r="H663" s="77">
        <v>193965.52</v>
      </c>
      <c r="I663" s="82">
        <v>1</v>
      </c>
    </row>
    <row r="664" spans="1:9" ht="15" hidden="1" outlineLevel="1" x14ac:dyDescent="0.25">
      <c r="A664" s="80"/>
      <c r="B664" s="75">
        <v>42775</v>
      </c>
      <c r="C664" s="74">
        <v>14</v>
      </c>
      <c r="D664" s="73" t="s">
        <v>981</v>
      </c>
      <c r="E664" s="73" t="s">
        <v>716</v>
      </c>
      <c r="F664" s="73" t="s">
        <v>1795</v>
      </c>
      <c r="G664" s="77">
        <v>0</v>
      </c>
      <c r="H664" s="77">
        <v>193965.52</v>
      </c>
      <c r="I664" s="82">
        <v>1</v>
      </c>
    </row>
    <row r="665" spans="1:9" ht="15" hidden="1" outlineLevel="1" x14ac:dyDescent="0.25">
      <c r="A665" s="80"/>
      <c r="B665" s="75">
        <v>42783</v>
      </c>
      <c r="C665" s="74">
        <v>29</v>
      </c>
      <c r="D665" s="73" t="s">
        <v>981</v>
      </c>
      <c r="E665" s="73" t="s">
        <v>716</v>
      </c>
      <c r="F665" s="73" t="s">
        <v>1810</v>
      </c>
      <c r="G665" s="77">
        <v>0</v>
      </c>
      <c r="H665" s="77">
        <v>193965.52</v>
      </c>
      <c r="I665" s="82">
        <v>1</v>
      </c>
    </row>
    <row r="666" spans="1:9" ht="15" hidden="1" outlineLevel="1" x14ac:dyDescent="0.25">
      <c r="A666" s="80"/>
      <c r="B666" s="75">
        <v>42794</v>
      </c>
      <c r="C666" s="74">
        <v>58</v>
      </c>
      <c r="D666" s="73" t="s">
        <v>981</v>
      </c>
      <c r="E666" s="73" t="s">
        <v>716</v>
      </c>
      <c r="F666" s="73" t="s">
        <v>1839</v>
      </c>
      <c r="G666" s="77">
        <v>0</v>
      </c>
      <c r="H666" s="77">
        <v>197448.28</v>
      </c>
      <c r="I666" s="82">
        <v>1</v>
      </c>
    </row>
    <row r="667" spans="1:9" ht="15" hidden="1" outlineLevel="1" x14ac:dyDescent="0.25">
      <c r="A667" s="80"/>
      <c r="B667" s="75">
        <v>42779</v>
      </c>
      <c r="C667" s="74">
        <v>19</v>
      </c>
      <c r="D667" s="73" t="s">
        <v>981</v>
      </c>
      <c r="E667" s="73" t="s">
        <v>716</v>
      </c>
      <c r="F667" s="73" t="s">
        <v>1800</v>
      </c>
      <c r="G667" s="77">
        <v>0</v>
      </c>
      <c r="H667" s="77">
        <v>200000</v>
      </c>
      <c r="I667" s="82">
        <v>1</v>
      </c>
    </row>
    <row r="668" spans="1:9" ht="15" hidden="1" outlineLevel="1" x14ac:dyDescent="0.25">
      <c r="A668" s="80"/>
      <c r="B668" s="75">
        <v>42786</v>
      </c>
      <c r="C668" s="74">
        <v>32</v>
      </c>
      <c r="D668" s="73" t="s">
        <v>981</v>
      </c>
      <c r="E668" s="73" t="s">
        <v>716</v>
      </c>
      <c r="F668" s="73" t="s">
        <v>1813</v>
      </c>
      <c r="G668" s="77">
        <v>0</v>
      </c>
      <c r="H668" s="77">
        <v>215000</v>
      </c>
      <c r="I668" s="82">
        <v>1</v>
      </c>
    </row>
    <row r="669" spans="1:9" ht="15" hidden="1" outlineLevel="1" x14ac:dyDescent="0.25">
      <c r="A669" s="80"/>
      <c r="B669" s="75">
        <v>42791</v>
      </c>
      <c r="C669" s="74">
        <v>40</v>
      </c>
      <c r="D669" s="73" t="s">
        <v>981</v>
      </c>
      <c r="E669" s="73" t="s">
        <v>716</v>
      </c>
      <c r="F669" s="73" t="s">
        <v>1821</v>
      </c>
      <c r="G669" s="77">
        <v>0</v>
      </c>
      <c r="H669" s="77">
        <v>241551.72</v>
      </c>
      <c r="I669" s="82">
        <v>1</v>
      </c>
    </row>
    <row r="670" spans="1:9" ht="15" hidden="1" outlineLevel="1" x14ac:dyDescent="0.25">
      <c r="A670" s="80"/>
      <c r="B670" s="75">
        <v>42767</v>
      </c>
      <c r="C670" s="74">
        <v>2</v>
      </c>
      <c r="D670" s="73" t="s">
        <v>981</v>
      </c>
      <c r="E670" s="73" t="s">
        <v>716</v>
      </c>
      <c r="F670" s="73" t="s">
        <v>1783</v>
      </c>
      <c r="G670" s="77">
        <v>0</v>
      </c>
      <c r="H670" s="77">
        <v>374827.59</v>
      </c>
      <c r="I670" s="82">
        <v>1</v>
      </c>
    </row>
    <row r="671" spans="1:9" ht="15" hidden="1" outlineLevel="1" x14ac:dyDescent="0.25">
      <c r="A671" s="80"/>
      <c r="B671" s="75">
        <v>42776</v>
      </c>
      <c r="C671" s="74">
        <v>16</v>
      </c>
      <c r="D671" s="73" t="s">
        <v>981</v>
      </c>
      <c r="E671" s="73" t="s">
        <v>716</v>
      </c>
      <c r="F671" s="73" t="s">
        <v>1797</v>
      </c>
      <c r="G671" s="77">
        <v>0</v>
      </c>
      <c r="H671" s="77">
        <v>424517.24</v>
      </c>
      <c r="I671" s="82">
        <v>1</v>
      </c>
    </row>
    <row r="672" spans="1:9" collapsed="1" x14ac:dyDescent="0.4">
      <c r="B672" s="86"/>
      <c r="C672" s="86"/>
      <c r="D672" s="86"/>
      <c r="E672" s="86"/>
      <c r="F672" s="86"/>
      <c r="G672" s="87"/>
      <c r="H672" s="87">
        <f>SUM(H613:H671)</f>
        <v>3683534.4800000004</v>
      </c>
      <c r="I672" s="88">
        <f>SUM(I614:I671)</f>
        <v>24</v>
      </c>
    </row>
  </sheetData>
  <sortState ref="A614:P671">
    <sortCondition ref="H614:H671"/>
  </sortState>
  <mergeCells count="2">
    <mergeCell ref="B370:F370"/>
    <mergeCell ref="B479:F479"/>
  </mergeCells>
  <pageMargins left="0.70866141732283472" right="0.70866141732283472" top="0.39370078740157483" bottom="0.39370078740157483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0"/>
  <sheetViews>
    <sheetView zoomScale="85" zoomScaleNormal="85" workbookViewId="0">
      <selection activeCell="C26" sqref="C26"/>
    </sheetView>
  </sheetViews>
  <sheetFormatPr baseColWidth="10" defaultRowHeight="15" outlineLevelRow="1" x14ac:dyDescent="0.25"/>
  <cols>
    <col min="1" max="1" width="1.85546875" style="95" customWidth="1"/>
    <col min="2" max="2" width="11.42578125" style="3"/>
    <col min="3" max="3" width="4" style="3" bestFit="1" customWidth="1"/>
    <col min="4" max="4" width="3.85546875" style="3" bestFit="1" customWidth="1"/>
    <col min="5" max="5" width="23.7109375" style="3" bestFit="1" customWidth="1"/>
    <col min="6" max="6" width="11.42578125" style="3"/>
    <col min="7" max="7" width="11.5703125" style="10" bestFit="1" customWidth="1"/>
    <col min="8" max="8" width="17.140625" style="10" bestFit="1" customWidth="1"/>
    <col min="9" max="9" width="13.85546875" style="10" hidden="1" customWidth="1"/>
    <col min="10" max="10" width="11.42578125" style="96"/>
    <col min="11" max="11" width="13.140625" style="3" bestFit="1" customWidth="1"/>
    <col min="12" max="16384" width="11.42578125" style="3"/>
  </cols>
  <sheetData>
    <row r="1" spans="1:10" ht="16.5" x14ac:dyDescent="0.25">
      <c r="A1" s="17" t="s">
        <v>1059</v>
      </c>
    </row>
    <row r="2" spans="1:10" x14ac:dyDescent="0.25">
      <c r="A2" s="14" t="s">
        <v>3037</v>
      </c>
    </row>
    <row r="3" spans="1:10" x14ac:dyDescent="0.25">
      <c r="A3" s="11"/>
      <c r="B3" s="89"/>
      <c r="C3" s="90"/>
      <c r="D3" s="90"/>
      <c r="E3" s="90"/>
      <c r="F3" s="90"/>
      <c r="G3" s="93"/>
      <c r="H3" s="93"/>
      <c r="I3" s="93"/>
      <c r="J3" s="90"/>
    </row>
    <row r="4" spans="1:10" x14ac:dyDescent="0.25">
      <c r="A4" s="11" t="s">
        <v>3</v>
      </c>
      <c r="B4" s="89"/>
      <c r="C4" s="89"/>
      <c r="D4" s="89"/>
      <c r="E4" s="89"/>
      <c r="F4" s="89"/>
      <c r="G4" s="76"/>
      <c r="H4" s="76"/>
      <c r="I4" s="76"/>
      <c r="J4" s="89"/>
    </row>
    <row r="5" spans="1:10" x14ac:dyDescent="0.25">
      <c r="A5" s="12" t="s">
        <v>2</v>
      </c>
      <c r="B5" s="89" t="s">
        <v>4</v>
      </c>
      <c r="C5" s="89"/>
      <c r="D5" s="89"/>
      <c r="E5" s="89"/>
      <c r="F5" s="89"/>
      <c r="G5" s="76"/>
      <c r="H5" s="76"/>
      <c r="I5" s="76"/>
      <c r="J5" s="89"/>
    </row>
    <row r="6" spans="1:10" hidden="1" outlineLevel="1" x14ac:dyDescent="0.25">
      <c r="A6" s="13"/>
      <c r="B6" s="90"/>
      <c r="C6" s="91"/>
      <c r="D6" s="90"/>
      <c r="E6" s="90" t="s">
        <v>1110</v>
      </c>
      <c r="F6" s="90"/>
      <c r="G6" s="77"/>
      <c r="H6" s="77">
        <v>0</v>
      </c>
      <c r="I6" s="77">
        <v>-2616213.2999999998</v>
      </c>
      <c r="J6" s="90"/>
    </row>
    <row r="7" spans="1:10" hidden="1" outlineLevel="1" x14ac:dyDescent="0.25">
      <c r="A7" s="13"/>
      <c r="B7" s="92">
        <v>42803</v>
      </c>
      <c r="C7" s="91">
        <v>123</v>
      </c>
      <c r="D7" s="90" t="s">
        <v>5</v>
      </c>
      <c r="E7" s="90" t="s">
        <v>1118</v>
      </c>
      <c r="F7" s="90" t="s">
        <v>1842</v>
      </c>
      <c r="G7" s="77"/>
      <c r="H7" s="77">
        <v>-326431.49</v>
      </c>
      <c r="I7" s="77">
        <v>-2289781.81</v>
      </c>
      <c r="J7" s="90"/>
    </row>
    <row r="8" spans="1:10" hidden="1" outlineLevel="1" x14ac:dyDescent="0.25">
      <c r="A8" s="13"/>
      <c r="B8" s="92">
        <v>42803</v>
      </c>
      <c r="C8" s="91">
        <v>125</v>
      </c>
      <c r="D8" s="90" t="s">
        <v>5</v>
      </c>
      <c r="E8" s="90" t="s">
        <v>1118</v>
      </c>
      <c r="F8" s="90" t="s">
        <v>1843</v>
      </c>
      <c r="G8" s="77"/>
      <c r="H8" s="77">
        <v>315459.7</v>
      </c>
      <c r="I8" s="77">
        <v>-2605241.5100000002</v>
      </c>
      <c r="J8" s="90"/>
    </row>
    <row r="9" spans="1:10" hidden="1" outlineLevel="1" x14ac:dyDescent="0.25">
      <c r="A9" s="13"/>
      <c r="B9" s="92">
        <v>42804</v>
      </c>
      <c r="C9" s="91">
        <v>133</v>
      </c>
      <c r="D9" s="90" t="s">
        <v>5</v>
      </c>
      <c r="E9" s="90" t="s">
        <v>1844</v>
      </c>
      <c r="F9" s="90" t="s">
        <v>1845</v>
      </c>
      <c r="G9" s="77"/>
      <c r="H9" s="77">
        <v>278290.84999999998</v>
      </c>
      <c r="I9" s="77">
        <v>-2883532.36</v>
      </c>
      <c r="J9" s="90"/>
    </row>
    <row r="10" spans="1:10" hidden="1" outlineLevel="1" x14ac:dyDescent="0.25">
      <c r="A10" s="13"/>
      <c r="B10" s="92">
        <v>42808</v>
      </c>
      <c r="C10" s="91">
        <v>208</v>
      </c>
      <c r="D10" s="90" t="s">
        <v>5</v>
      </c>
      <c r="E10" s="90" t="s">
        <v>1111</v>
      </c>
      <c r="F10" s="90" t="s">
        <v>1846</v>
      </c>
      <c r="G10" s="77"/>
      <c r="H10" s="77">
        <v>278290.84999999998</v>
      </c>
      <c r="I10" s="77">
        <v>-3161823.21</v>
      </c>
      <c r="J10" s="90"/>
    </row>
    <row r="11" spans="1:10" hidden="1" outlineLevel="1" x14ac:dyDescent="0.25">
      <c r="A11" s="13"/>
      <c r="B11" s="92">
        <v>42809</v>
      </c>
      <c r="C11" s="91">
        <v>228</v>
      </c>
      <c r="D11" s="90" t="s">
        <v>5</v>
      </c>
      <c r="E11" s="90" t="s">
        <v>1847</v>
      </c>
      <c r="F11" s="90" t="s">
        <v>1848</v>
      </c>
      <c r="G11" s="77"/>
      <c r="H11" s="77">
        <v>244452.02</v>
      </c>
      <c r="I11" s="77">
        <v>-3406275.23</v>
      </c>
      <c r="J11" s="90"/>
    </row>
    <row r="12" spans="1:10" hidden="1" outlineLevel="1" x14ac:dyDescent="0.25">
      <c r="A12" s="13"/>
      <c r="B12" s="92">
        <v>42809</v>
      </c>
      <c r="C12" s="91">
        <v>238</v>
      </c>
      <c r="D12" s="90" t="s">
        <v>5</v>
      </c>
      <c r="E12" s="90" t="s">
        <v>1111</v>
      </c>
      <c r="F12" s="90" t="s">
        <v>1849</v>
      </c>
      <c r="G12" s="77"/>
      <c r="H12" s="77">
        <v>-278290.84999999998</v>
      </c>
      <c r="I12" s="77">
        <v>-3127984.38</v>
      </c>
      <c r="J12" s="90"/>
    </row>
    <row r="13" spans="1:10" hidden="1" outlineLevel="1" x14ac:dyDescent="0.25">
      <c r="A13" s="13"/>
      <c r="B13" s="92">
        <v>42809</v>
      </c>
      <c r="C13" s="91">
        <v>239</v>
      </c>
      <c r="D13" s="90" t="s">
        <v>5</v>
      </c>
      <c r="E13" s="90" t="s">
        <v>1850</v>
      </c>
      <c r="F13" s="90" t="s">
        <v>1851</v>
      </c>
      <c r="G13" s="77"/>
      <c r="H13" s="77">
        <v>278290.84999999998</v>
      </c>
      <c r="I13" s="77">
        <v>-3406275.23</v>
      </c>
      <c r="J13" s="90"/>
    </row>
    <row r="14" spans="1:10" hidden="1" outlineLevel="1" x14ac:dyDescent="0.25">
      <c r="A14" s="13"/>
      <c r="B14" s="92">
        <v>42811</v>
      </c>
      <c r="C14" s="91">
        <v>269</v>
      </c>
      <c r="D14" s="90" t="s">
        <v>5</v>
      </c>
      <c r="E14" s="90" t="s">
        <v>1852</v>
      </c>
      <c r="F14" s="90" t="s">
        <v>1853</v>
      </c>
      <c r="G14" s="77"/>
      <c r="H14" s="77">
        <v>244452.02</v>
      </c>
      <c r="I14" s="77">
        <v>-3650727.25</v>
      </c>
      <c r="J14" s="90"/>
    </row>
    <row r="15" spans="1:10" hidden="1" outlineLevel="1" x14ac:dyDescent="0.25">
      <c r="A15" s="13"/>
      <c r="B15" s="92">
        <v>42816</v>
      </c>
      <c r="C15" s="91">
        <v>318</v>
      </c>
      <c r="D15" s="90" t="s">
        <v>5</v>
      </c>
      <c r="E15" s="90" t="s">
        <v>1854</v>
      </c>
      <c r="F15" s="90" t="s">
        <v>1855</v>
      </c>
      <c r="G15" s="77"/>
      <c r="H15" s="77">
        <v>315459.7</v>
      </c>
      <c r="I15" s="77">
        <v>-3966186.95</v>
      </c>
      <c r="J15" s="90"/>
    </row>
    <row r="16" spans="1:10" hidden="1" outlineLevel="1" x14ac:dyDescent="0.25">
      <c r="A16" s="13"/>
      <c r="B16" s="92">
        <v>42819</v>
      </c>
      <c r="C16" s="91">
        <v>403</v>
      </c>
      <c r="D16" s="90" t="s">
        <v>5</v>
      </c>
      <c r="E16" s="90" t="s">
        <v>1856</v>
      </c>
      <c r="F16" s="90" t="s">
        <v>1857</v>
      </c>
      <c r="G16" s="77"/>
      <c r="H16" s="77">
        <v>256255.52</v>
      </c>
      <c r="I16" s="77">
        <v>-4222442.47</v>
      </c>
      <c r="J16" s="90"/>
    </row>
    <row r="17" spans="1:10" hidden="1" outlineLevel="1" x14ac:dyDescent="0.25">
      <c r="A17" s="13"/>
      <c r="B17" s="92">
        <v>42822</v>
      </c>
      <c r="C17" s="91">
        <v>427</v>
      </c>
      <c r="D17" s="90" t="s">
        <v>5</v>
      </c>
      <c r="E17" s="90" t="s">
        <v>1856</v>
      </c>
      <c r="F17" s="90" t="s">
        <v>1858</v>
      </c>
      <c r="G17" s="77"/>
      <c r="H17" s="77">
        <v>-256255.52</v>
      </c>
      <c r="I17" s="77">
        <v>-3966186.95</v>
      </c>
      <c r="J17" s="90"/>
    </row>
    <row r="18" spans="1:10" hidden="1" outlineLevel="1" x14ac:dyDescent="0.25">
      <c r="A18" s="13"/>
      <c r="B18" s="92">
        <v>42822</v>
      </c>
      <c r="C18" s="91">
        <v>428</v>
      </c>
      <c r="D18" s="90" t="s">
        <v>5</v>
      </c>
      <c r="E18" s="90" t="s">
        <v>1856</v>
      </c>
      <c r="F18" s="90" t="s">
        <v>1859</v>
      </c>
      <c r="G18" s="77"/>
      <c r="H18" s="77">
        <v>256255.52</v>
      </c>
      <c r="I18" s="77">
        <v>-4222442.47</v>
      </c>
      <c r="J18" s="90"/>
    </row>
    <row r="19" spans="1:10" hidden="1" outlineLevel="1" x14ac:dyDescent="0.25">
      <c r="A19" s="13"/>
      <c r="B19" s="92">
        <v>42822</v>
      </c>
      <c r="C19" s="91">
        <v>431</v>
      </c>
      <c r="D19" s="90" t="s">
        <v>5</v>
      </c>
      <c r="E19" s="90" t="s">
        <v>1118</v>
      </c>
      <c r="F19" s="90" t="s">
        <v>1860</v>
      </c>
      <c r="G19" s="77"/>
      <c r="H19" s="77">
        <v>-315459.7</v>
      </c>
      <c r="I19" s="77">
        <v>-3906982.77</v>
      </c>
      <c r="J19" s="90"/>
    </row>
    <row r="20" spans="1:10" hidden="1" outlineLevel="1" x14ac:dyDescent="0.25">
      <c r="A20" s="13"/>
      <c r="B20" s="92">
        <v>42823</v>
      </c>
      <c r="C20" s="91">
        <v>438</v>
      </c>
      <c r="D20" s="90" t="s">
        <v>5</v>
      </c>
      <c r="E20" s="90" t="s">
        <v>1861</v>
      </c>
      <c r="F20" s="90" t="s">
        <v>1862</v>
      </c>
      <c r="G20" s="77"/>
      <c r="H20" s="77">
        <v>244452.02</v>
      </c>
      <c r="I20" s="77">
        <v>-4151434.79</v>
      </c>
      <c r="J20" s="90"/>
    </row>
    <row r="21" spans="1:10" hidden="1" outlineLevel="1" x14ac:dyDescent="0.25">
      <c r="A21" s="13"/>
      <c r="B21" s="92">
        <v>42825</v>
      </c>
      <c r="C21" s="91">
        <v>522</v>
      </c>
      <c r="D21" s="90" t="s">
        <v>5</v>
      </c>
      <c r="E21" s="90" t="s">
        <v>1847</v>
      </c>
      <c r="F21" s="90" t="s">
        <v>1863</v>
      </c>
      <c r="G21" s="77"/>
      <c r="H21" s="77">
        <v>-244452.02</v>
      </c>
      <c r="I21" s="77">
        <v>-3906982.77</v>
      </c>
      <c r="J21" s="90"/>
    </row>
    <row r="22" spans="1:10" hidden="1" outlineLevel="1" x14ac:dyDescent="0.25">
      <c r="A22" s="13"/>
      <c r="B22" s="92">
        <v>42825</v>
      </c>
      <c r="C22" s="91">
        <v>523</v>
      </c>
      <c r="D22" s="90" t="s">
        <v>5</v>
      </c>
      <c r="E22" s="90" t="s">
        <v>1847</v>
      </c>
      <c r="F22" s="90" t="s">
        <v>1864</v>
      </c>
      <c r="G22" s="77"/>
      <c r="H22" s="77">
        <v>244452.02</v>
      </c>
      <c r="I22" s="77">
        <v>-4151434.79</v>
      </c>
      <c r="J22" s="90"/>
    </row>
    <row r="23" spans="1:10" hidden="1" outlineLevel="1" x14ac:dyDescent="0.25">
      <c r="A23" s="13"/>
      <c r="B23" s="92">
        <v>42825</v>
      </c>
      <c r="C23" s="91">
        <v>536</v>
      </c>
      <c r="D23" s="90" t="s">
        <v>5</v>
      </c>
      <c r="E23" s="90" t="s">
        <v>1854</v>
      </c>
      <c r="F23" s="90" t="s">
        <v>1865</v>
      </c>
      <c r="G23" s="77"/>
      <c r="H23" s="77">
        <v>-315459.7</v>
      </c>
      <c r="I23" s="77">
        <v>-3835975.09</v>
      </c>
      <c r="J23" s="90"/>
    </row>
    <row r="24" spans="1:10" hidden="1" outlineLevel="1" x14ac:dyDescent="0.25">
      <c r="A24" s="13"/>
      <c r="B24" s="92">
        <v>42825</v>
      </c>
      <c r="C24" s="91">
        <v>537</v>
      </c>
      <c r="D24" s="90" t="s">
        <v>5</v>
      </c>
      <c r="E24" s="90" t="s">
        <v>1854</v>
      </c>
      <c r="F24" s="90" t="s">
        <v>1866</v>
      </c>
      <c r="G24" s="77"/>
      <c r="H24" s="77">
        <v>315459.7</v>
      </c>
      <c r="I24" s="77">
        <v>-4151434.79</v>
      </c>
      <c r="J24" s="90"/>
    </row>
    <row r="25" spans="1:10" collapsed="1" x14ac:dyDescent="0.25">
      <c r="A25" s="13"/>
      <c r="B25" s="92"/>
      <c r="C25" s="91"/>
      <c r="D25" s="90"/>
      <c r="E25" s="90"/>
      <c r="F25" s="90"/>
      <c r="G25" s="77"/>
      <c r="H25" s="16">
        <f>SUM(H6:H24)</f>
        <v>1535221.49</v>
      </c>
      <c r="I25" s="16"/>
      <c r="J25" s="13">
        <f>COUNTIF(H7:H24,"&gt;1")-COUNTIF(H7:H24,"&lt;1")</f>
        <v>6</v>
      </c>
    </row>
    <row r="26" spans="1:10" x14ac:dyDescent="0.25">
      <c r="A26" s="13"/>
      <c r="B26" s="92"/>
      <c r="C26" s="91"/>
      <c r="D26" s="90"/>
      <c r="E26" s="90"/>
      <c r="F26" s="90"/>
      <c r="G26" s="77"/>
      <c r="H26" s="77"/>
      <c r="I26" s="77"/>
      <c r="J26" s="90"/>
    </row>
    <row r="27" spans="1:10" x14ac:dyDescent="0.25">
      <c r="A27" s="11" t="s">
        <v>14</v>
      </c>
      <c r="B27" s="89"/>
      <c r="C27" s="89"/>
      <c r="D27" s="89"/>
      <c r="E27" s="89"/>
      <c r="F27" s="89"/>
      <c r="G27" s="76"/>
      <c r="H27" s="76"/>
      <c r="I27" s="76"/>
      <c r="J27" s="89"/>
    </row>
    <row r="28" spans="1:10" x14ac:dyDescent="0.25">
      <c r="A28" s="12" t="s">
        <v>2</v>
      </c>
      <c r="B28" s="89" t="s">
        <v>15</v>
      </c>
      <c r="C28" s="89"/>
      <c r="D28" s="89"/>
      <c r="E28" s="89"/>
      <c r="F28" s="89"/>
      <c r="G28" s="76"/>
      <c r="H28" s="76"/>
      <c r="I28" s="76"/>
      <c r="J28" s="89"/>
    </row>
    <row r="29" spans="1:10" hidden="1" outlineLevel="1" x14ac:dyDescent="0.25">
      <c r="A29" s="13"/>
      <c r="B29" s="90"/>
      <c r="C29" s="91"/>
      <c r="D29" s="90"/>
      <c r="E29" s="90" t="s">
        <v>1110</v>
      </c>
      <c r="F29" s="90"/>
      <c r="G29" s="77"/>
      <c r="H29" s="77">
        <v>0</v>
      </c>
      <c r="I29" s="77">
        <v>-718055.26</v>
      </c>
      <c r="J29" s="90"/>
    </row>
    <row r="30" spans="1:10" hidden="1" outlineLevel="1" x14ac:dyDescent="0.25">
      <c r="A30" s="13"/>
      <c r="B30" s="92">
        <v>42797</v>
      </c>
      <c r="C30" s="91">
        <v>35</v>
      </c>
      <c r="D30" s="90" t="s">
        <v>5</v>
      </c>
      <c r="E30" s="90" t="s">
        <v>1867</v>
      </c>
      <c r="F30" s="90" t="s">
        <v>1868</v>
      </c>
      <c r="G30" s="77"/>
      <c r="H30" s="77">
        <v>364120.11</v>
      </c>
      <c r="I30" s="77">
        <v>-1082175.3699999999</v>
      </c>
      <c r="J30" s="90"/>
    </row>
    <row r="31" spans="1:10" hidden="1" outlineLevel="1" x14ac:dyDescent="0.25">
      <c r="A31" s="13"/>
      <c r="B31" s="92">
        <v>42801</v>
      </c>
      <c r="C31" s="91">
        <v>75</v>
      </c>
      <c r="D31" s="90" t="s">
        <v>5</v>
      </c>
      <c r="E31" s="90" t="s">
        <v>1867</v>
      </c>
      <c r="F31" s="90" t="s">
        <v>1869</v>
      </c>
      <c r="G31" s="77"/>
      <c r="H31" s="77">
        <v>-364120.11</v>
      </c>
      <c r="I31" s="77">
        <v>-718055.26</v>
      </c>
      <c r="J31" s="90"/>
    </row>
    <row r="32" spans="1:10" hidden="1" outlineLevel="1" x14ac:dyDescent="0.25">
      <c r="A32" s="13"/>
      <c r="B32" s="92">
        <v>42801</v>
      </c>
      <c r="C32" s="91">
        <v>76</v>
      </c>
      <c r="D32" s="90" t="s">
        <v>5</v>
      </c>
      <c r="E32" s="90" t="s">
        <v>1867</v>
      </c>
      <c r="F32" s="90" t="s">
        <v>1870</v>
      </c>
      <c r="G32" s="77"/>
      <c r="H32" s="77">
        <v>364120.11</v>
      </c>
      <c r="I32" s="77">
        <v>-1082175.3699999999</v>
      </c>
      <c r="J32" s="90"/>
    </row>
    <row r="33" spans="1:10" hidden="1" outlineLevel="1" x14ac:dyDescent="0.25">
      <c r="A33" s="13"/>
      <c r="B33" s="92">
        <v>42801</v>
      </c>
      <c r="C33" s="91">
        <v>77</v>
      </c>
      <c r="D33" s="90" t="s">
        <v>5</v>
      </c>
      <c r="E33" s="90" t="s">
        <v>1867</v>
      </c>
      <c r="F33" s="90" t="s">
        <v>1871</v>
      </c>
      <c r="G33" s="77"/>
      <c r="H33" s="77">
        <v>-364120.11</v>
      </c>
      <c r="I33" s="77">
        <v>-718055.26</v>
      </c>
      <c r="J33" s="90"/>
    </row>
    <row r="34" spans="1:10" hidden="1" outlineLevel="1" x14ac:dyDescent="0.25">
      <c r="A34" s="13"/>
      <c r="B34" s="92">
        <v>42801</v>
      </c>
      <c r="C34" s="91">
        <v>78</v>
      </c>
      <c r="D34" s="90" t="s">
        <v>5</v>
      </c>
      <c r="E34" s="90" t="s">
        <v>1867</v>
      </c>
      <c r="F34" s="90" t="s">
        <v>1872</v>
      </c>
      <c r="G34" s="77"/>
      <c r="H34" s="77">
        <v>364120.11</v>
      </c>
      <c r="I34" s="77">
        <v>-1082175.3699999999</v>
      </c>
      <c r="J34" s="90"/>
    </row>
    <row r="35" spans="1:10" hidden="1" outlineLevel="1" x14ac:dyDescent="0.25">
      <c r="A35" s="13"/>
      <c r="B35" s="92">
        <v>42810</v>
      </c>
      <c r="C35" s="91">
        <v>259</v>
      </c>
      <c r="D35" s="90" t="s">
        <v>5</v>
      </c>
      <c r="E35" s="90" t="s">
        <v>1873</v>
      </c>
      <c r="F35" s="90" t="s">
        <v>1874</v>
      </c>
      <c r="G35" s="77"/>
      <c r="H35" s="77">
        <v>430386.97</v>
      </c>
      <c r="I35" s="77">
        <v>-1512562.34</v>
      </c>
      <c r="J35" s="90"/>
    </row>
    <row r="36" spans="1:10" hidden="1" outlineLevel="1" x14ac:dyDescent="0.25">
      <c r="A36" s="13"/>
      <c r="B36" s="92">
        <v>42817</v>
      </c>
      <c r="C36" s="91">
        <v>366</v>
      </c>
      <c r="D36" s="90" t="s">
        <v>5</v>
      </c>
      <c r="E36" s="90" t="s">
        <v>1873</v>
      </c>
      <c r="F36" s="90" t="s">
        <v>1875</v>
      </c>
      <c r="G36" s="77"/>
      <c r="H36" s="77">
        <v>-430386.97</v>
      </c>
      <c r="I36" s="77">
        <v>-1082175.3700000001</v>
      </c>
      <c r="J36" s="90"/>
    </row>
    <row r="37" spans="1:10" hidden="1" outlineLevel="1" x14ac:dyDescent="0.25">
      <c r="A37" s="13"/>
      <c r="B37" s="92">
        <v>42822</v>
      </c>
      <c r="C37" s="91">
        <v>430</v>
      </c>
      <c r="D37" s="90" t="s">
        <v>5</v>
      </c>
      <c r="E37" s="90" t="s">
        <v>1876</v>
      </c>
      <c r="F37" s="90" t="s">
        <v>1877</v>
      </c>
      <c r="G37" s="77"/>
      <c r="H37" s="77">
        <v>430386.97</v>
      </c>
      <c r="I37" s="77">
        <v>-1512562.34</v>
      </c>
      <c r="J37" s="90"/>
    </row>
    <row r="38" spans="1:10" hidden="1" outlineLevel="1" x14ac:dyDescent="0.25">
      <c r="A38" s="13"/>
      <c r="B38" s="92">
        <v>42823</v>
      </c>
      <c r="C38" s="91">
        <v>457</v>
      </c>
      <c r="D38" s="90" t="s">
        <v>5</v>
      </c>
      <c r="E38" s="90" t="s">
        <v>1876</v>
      </c>
      <c r="F38" s="90" t="s">
        <v>1878</v>
      </c>
      <c r="G38" s="77"/>
      <c r="H38" s="77">
        <v>-430386.97</v>
      </c>
      <c r="I38" s="77">
        <v>-1082175.3700000001</v>
      </c>
      <c r="J38" s="90"/>
    </row>
    <row r="39" spans="1:10" hidden="1" outlineLevel="1" x14ac:dyDescent="0.25">
      <c r="A39" s="13"/>
      <c r="B39" s="92">
        <v>42823</v>
      </c>
      <c r="C39" s="91">
        <v>458</v>
      </c>
      <c r="D39" s="90" t="s">
        <v>5</v>
      </c>
      <c r="E39" s="90" t="s">
        <v>1876</v>
      </c>
      <c r="F39" s="90" t="s">
        <v>1879</v>
      </c>
      <c r="G39" s="77"/>
      <c r="H39" s="77">
        <v>430386.97</v>
      </c>
      <c r="I39" s="77">
        <v>-1512562.34</v>
      </c>
      <c r="J39" s="90"/>
    </row>
    <row r="40" spans="1:10" hidden="1" outlineLevel="1" x14ac:dyDescent="0.25">
      <c r="A40" s="13"/>
      <c r="B40" s="92">
        <v>42824</v>
      </c>
      <c r="C40" s="91">
        <v>75</v>
      </c>
      <c r="D40" s="90" t="s">
        <v>82</v>
      </c>
      <c r="E40" s="90" t="s">
        <v>1876</v>
      </c>
      <c r="F40" s="90" t="s">
        <v>1880</v>
      </c>
      <c r="G40" s="77"/>
      <c r="H40" s="77">
        <v>-430386.97</v>
      </c>
      <c r="I40" s="77">
        <v>-1082175.3700000001</v>
      </c>
      <c r="J40" s="90"/>
    </row>
    <row r="41" spans="1:10" hidden="1" outlineLevel="1" x14ac:dyDescent="0.25">
      <c r="A41" s="13"/>
      <c r="B41" s="92">
        <v>42824</v>
      </c>
      <c r="C41" s="91">
        <v>86</v>
      </c>
      <c r="D41" s="90" t="s">
        <v>78</v>
      </c>
      <c r="E41" s="90" t="s">
        <v>1876</v>
      </c>
      <c r="F41" s="90" t="s">
        <v>1881</v>
      </c>
      <c r="G41" s="77"/>
      <c r="H41" s="77">
        <v>385646.15</v>
      </c>
      <c r="I41" s="77">
        <v>-1467821.52</v>
      </c>
      <c r="J41" s="90"/>
    </row>
    <row r="42" spans="1:10" collapsed="1" x14ac:dyDescent="0.25">
      <c r="A42" s="13"/>
      <c r="B42" s="92"/>
      <c r="C42" s="91"/>
      <c r="D42" s="90"/>
      <c r="E42" s="90"/>
      <c r="F42" s="90"/>
      <c r="G42" s="77"/>
      <c r="H42" s="16">
        <f>SUM(H29:H41)</f>
        <v>749766.26</v>
      </c>
      <c r="I42" s="16"/>
      <c r="J42" s="13">
        <f>COUNTIF(H30:H41,"&gt;1")-COUNTIF(H30:H41,"&lt;1")</f>
        <v>2</v>
      </c>
    </row>
    <row r="43" spans="1:10" x14ac:dyDescent="0.25">
      <c r="A43" s="13"/>
      <c r="B43" s="92"/>
      <c r="C43" s="91"/>
      <c r="D43" s="90"/>
      <c r="E43" s="90"/>
      <c r="F43" s="90"/>
      <c r="G43" s="77"/>
      <c r="H43" s="77"/>
      <c r="I43" s="77"/>
      <c r="J43" s="90"/>
    </row>
    <row r="44" spans="1:10" x14ac:dyDescent="0.25">
      <c r="A44" s="11" t="s">
        <v>1882</v>
      </c>
      <c r="B44" s="89"/>
      <c r="C44" s="89"/>
      <c r="D44" s="89"/>
      <c r="E44" s="89"/>
      <c r="F44" s="89"/>
      <c r="G44" s="76"/>
      <c r="H44" s="76"/>
      <c r="I44" s="76"/>
      <c r="J44" s="89"/>
    </row>
    <row r="45" spans="1:10" x14ac:dyDescent="0.25">
      <c r="A45" s="12" t="s">
        <v>2</v>
      </c>
      <c r="B45" s="89" t="s">
        <v>1883</v>
      </c>
      <c r="C45" s="89"/>
      <c r="D45" s="89"/>
      <c r="E45" s="89"/>
      <c r="F45" s="89"/>
      <c r="G45" s="76"/>
      <c r="H45" s="76"/>
      <c r="I45" s="76"/>
      <c r="J45" s="89"/>
    </row>
    <row r="46" spans="1:10" hidden="1" outlineLevel="1" x14ac:dyDescent="0.25">
      <c r="A46" s="13"/>
      <c r="B46" s="92">
        <v>42807</v>
      </c>
      <c r="C46" s="91">
        <v>157</v>
      </c>
      <c r="D46" s="90" t="s">
        <v>5</v>
      </c>
      <c r="E46" s="90" t="s">
        <v>1884</v>
      </c>
      <c r="F46" s="90" t="s">
        <v>1885</v>
      </c>
      <c r="G46" s="77"/>
      <c r="H46" s="77">
        <v>556975.31999999995</v>
      </c>
      <c r="I46" s="77">
        <v>-556975.31999999995</v>
      </c>
      <c r="J46" s="90"/>
    </row>
    <row r="47" spans="1:10" hidden="1" outlineLevel="1" x14ac:dyDescent="0.25">
      <c r="A47" s="13"/>
      <c r="B47" s="92">
        <v>42807</v>
      </c>
      <c r="C47" s="91">
        <v>158</v>
      </c>
      <c r="D47" s="90" t="s">
        <v>5</v>
      </c>
      <c r="E47" s="90" t="s">
        <v>1884</v>
      </c>
      <c r="F47" s="90" t="s">
        <v>1886</v>
      </c>
      <c r="G47" s="77"/>
      <c r="H47" s="77">
        <v>-556975.31999999995</v>
      </c>
      <c r="I47" s="77">
        <v>-5.1222741603851319E-11</v>
      </c>
      <c r="J47" s="90"/>
    </row>
    <row r="48" spans="1:10" hidden="1" outlineLevel="1" x14ac:dyDescent="0.25">
      <c r="A48" s="13"/>
      <c r="B48" s="92">
        <v>42807</v>
      </c>
      <c r="C48" s="91">
        <v>159</v>
      </c>
      <c r="D48" s="90" t="s">
        <v>5</v>
      </c>
      <c r="E48" s="90" t="s">
        <v>1884</v>
      </c>
      <c r="F48" s="90" t="s">
        <v>1887</v>
      </c>
      <c r="G48" s="77"/>
      <c r="H48" s="77">
        <v>556680.59</v>
      </c>
      <c r="I48" s="77">
        <v>-556680.59</v>
      </c>
      <c r="J48" s="90"/>
    </row>
    <row r="49" spans="1:10" collapsed="1" x14ac:dyDescent="0.25">
      <c r="A49" s="13"/>
      <c r="B49" s="92"/>
      <c r="C49" s="91"/>
      <c r="D49" s="90"/>
      <c r="E49" s="90"/>
      <c r="F49" s="90"/>
      <c r="G49" s="77"/>
      <c r="H49" s="16">
        <f>SUM(H46:H48)</f>
        <v>556680.59</v>
      </c>
      <c r="I49" s="16"/>
      <c r="J49" s="13">
        <f>COUNTIF(H46:H48,"&gt;1")-COUNTIF(H46:H48,"&lt;1")</f>
        <v>1</v>
      </c>
    </row>
    <row r="50" spans="1:10" x14ac:dyDescent="0.25">
      <c r="A50" s="13"/>
      <c r="B50" s="92"/>
      <c r="C50" s="91"/>
      <c r="D50" s="90"/>
      <c r="E50" s="90"/>
      <c r="F50" s="90"/>
      <c r="G50" s="77"/>
      <c r="H50" s="77"/>
      <c r="I50" s="77"/>
      <c r="J50" s="90"/>
    </row>
    <row r="51" spans="1:10" x14ac:dyDescent="0.25">
      <c r="A51" s="11" t="s">
        <v>20</v>
      </c>
      <c r="B51" s="89"/>
      <c r="C51" s="89"/>
      <c r="D51" s="89"/>
      <c r="E51" s="89"/>
      <c r="F51" s="89"/>
      <c r="G51" s="76"/>
      <c r="H51" s="76"/>
      <c r="I51" s="76"/>
      <c r="J51" s="89"/>
    </row>
    <row r="52" spans="1:10" x14ac:dyDescent="0.25">
      <c r="A52" s="12" t="s">
        <v>2</v>
      </c>
      <c r="B52" s="89" t="s">
        <v>21</v>
      </c>
      <c r="C52" s="89"/>
      <c r="D52" s="89"/>
      <c r="E52" s="89"/>
      <c r="F52" s="89"/>
      <c r="G52" s="76"/>
      <c r="H52" s="76"/>
      <c r="I52" s="76"/>
      <c r="J52" s="89"/>
    </row>
    <row r="53" spans="1:10" hidden="1" outlineLevel="1" x14ac:dyDescent="0.25">
      <c r="A53" s="13"/>
      <c r="B53" s="90"/>
      <c r="C53" s="91"/>
      <c r="D53" s="90"/>
      <c r="E53" s="90" t="s">
        <v>1110</v>
      </c>
      <c r="F53" s="90"/>
      <c r="G53" s="77"/>
      <c r="H53" s="77">
        <v>0</v>
      </c>
      <c r="I53" s="77">
        <v>-2002672.42</v>
      </c>
      <c r="J53" s="90"/>
    </row>
    <row r="54" spans="1:10" hidden="1" outlineLevel="1" x14ac:dyDescent="0.25">
      <c r="A54" s="13"/>
      <c r="B54" s="92">
        <v>42810</v>
      </c>
      <c r="C54" s="91">
        <v>256</v>
      </c>
      <c r="D54" s="90" t="s">
        <v>5</v>
      </c>
      <c r="E54" s="90" t="s">
        <v>1136</v>
      </c>
      <c r="F54" s="90" t="s">
        <v>1888</v>
      </c>
      <c r="G54" s="77"/>
      <c r="H54" s="77">
        <v>182758.62</v>
      </c>
      <c r="I54" s="77">
        <v>-2185431.04</v>
      </c>
      <c r="J54" s="90"/>
    </row>
    <row r="55" spans="1:10" hidden="1" outlineLevel="1" x14ac:dyDescent="0.25">
      <c r="A55" s="13"/>
      <c r="B55" s="92">
        <v>42811</v>
      </c>
      <c r="C55" s="91">
        <v>272</v>
      </c>
      <c r="D55" s="90" t="s">
        <v>5</v>
      </c>
      <c r="E55" s="90" t="s">
        <v>1889</v>
      </c>
      <c r="F55" s="90" t="s">
        <v>1890</v>
      </c>
      <c r="G55" s="77"/>
      <c r="H55" s="77">
        <v>195689.66</v>
      </c>
      <c r="I55" s="77">
        <v>-2381120.7000000002</v>
      </c>
      <c r="J55" s="90"/>
    </row>
    <row r="56" spans="1:10" hidden="1" outlineLevel="1" x14ac:dyDescent="0.25">
      <c r="A56" s="13"/>
      <c r="B56" s="92">
        <v>42815</v>
      </c>
      <c r="C56" s="91">
        <v>307</v>
      </c>
      <c r="D56" s="90" t="s">
        <v>5</v>
      </c>
      <c r="E56" s="90" t="s">
        <v>1889</v>
      </c>
      <c r="F56" s="90" t="s">
        <v>1891</v>
      </c>
      <c r="G56" s="77"/>
      <c r="H56" s="77">
        <v>-195689.66</v>
      </c>
      <c r="I56" s="77">
        <v>-2185431.04</v>
      </c>
      <c r="J56" s="90"/>
    </row>
    <row r="57" spans="1:10" hidden="1" outlineLevel="1" x14ac:dyDescent="0.25">
      <c r="A57" s="13"/>
      <c r="B57" s="92">
        <v>42815</v>
      </c>
      <c r="C57" s="91">
        <v>308</v>
      </c>
      <c r="D57" s="90" t="s">
        <v>5</v>
      </c>
      <c r="E57" s="90" t="s">
        <v>1889</v>
      </c>
      <c r="F57" s="90" t="s">
        <v>1892</v>
      </c>
      <c r="G57" s="77"/>
      <c r="H57" s="77">
        <v>195689.66</v>
      </c>
      <c r="I57" s="77">
        <v>-2381120.7000000002</v>
      </c>
      <c r="J57" s="90"/>
    </row>
    <row r="58" spans="1:10" hidden="1" outlineLevel="1" x14ac:dyDescent="0.25">
      <c r="A58" s="13"/>
      <c r="B58" s="92">
        <v>42825</v>
      </c>
      <c r="C58" s="91">
        <v>514</v>
      </c>
      <c r="D58" s="90" t="s">
        <v>5</v>
      </c>
      <c r="E58" s="90" t="s">
        <v>1147</v>
      </c>
      <c r="F58" s="90" t="s">
        <v>1893</v>
      </c>
      <c r="G58" s="77"/>
      <c r="H58" s="77">
        <v>-201465.52</v>
      </c>
      <c r="I58" s="77">
        <v>-2179655.1800000002</v>
      </c>
      <c r="J58" s="90"/>
    </row>
    <row r="59" spans="1:10" hidden="1" outlineLevel="1" x14ac:dyDescent="0.25">
      <c r="A59" s="13"/>
      <c r="B59" s="92">
        <v>42825</v>
      </c>
      <c r="C59" s="91">
        <v>515</v>
      </c>
      <c r="D59" s="90" t="s">
        <v>5</v>
      </c>
      <c r="E59" s="90" t="s">
        <v>1147</v>
      </c>
      <c r="F59" s="90" t="s">
        <v>1894</v>
      </c>
      <c r="G59" s="77"/>
      <c r="H59" s="77">
        <v>202672.41</v>
      </c>
      <c r="I59" s="77">
        <v>-2382327.59</v>
      </c>
      <c r="J59" s="90"/>
    </row>
    <row r="60" spans="1:10" hidden="1" outlineLevel="1" x14ac:dyDescent="0.25">
      <c r="A60" s="13"/>
      <c r="B60" s="92">
        <v>42825</v>
      </c>
      <c r="C60" s="91">
        <v>532</v>
      </c>
      <c r="D60" s="90" t="s">
        <v>5</v>
      </c>
      <c r="E60" s="90" t="s">
        <v>1895</v>
      </c>
      <c r="F60" s="90" t="s">
        <v>1896</v>
      </c>
      <c r="G60" s="77"/>
      <c r="H60" s="77">
        <v>182672.41</v>
      </c>
      <c r="I60" s="77">
        <v>-2565000</v>
      </c>
      <c r="J60" s="90"/>
    </row>
    <row r="61" spans="1:10" collapsed="1" x14ac:dyDescent="0.25">
      <c r="A61" s="13"/>
      <c r="B61" s="92"/>
      <c r="C61" s="91"/>
      <c r="D61" s="90"/>
      <c r="E61" s="90"/>
      <c r="F61" s="90"/>
      <c r="G61" s="77"/>
      <c r="H61" s="16">
        <f>SUM(H53:H60)</f>
        <v>562327.58000000007</v>
      </c>
      <c r="I61" s="16"/>
      <c r="J61" s="13">
        <f>COUNTIF(H54:H60,"&gt;1")-COUNTIF(H54:H60,"&lt;1")</f>
        <v>3</v>
      </c>
    </row>
    <row r="62" spans="1:10" x14ac:dyDescent="0.25">
      <c r="A62" s="13"/>
      <c r="B62" s="92"/>
      <c r="C62" s="91"/>
      <c r="D62" s="90"/>
      <c r="E62" s="90"/>
      <c r="F62" s="90"/>
      <c r="G62" s="77"/>
      <c r="H62" s="77"/>
      <c r="I62" s="77"/>
      <c r="J62" s="90"/>
    </row>
    <row r="63" spans="1:10" x14ac:dyDescent="0.25">
      <c r="A63" s="11" t="s">
        <v>1897</v>
      </c>
      <c r="B63" s="89"/>
      <c r="C63" s="89"/>
      <c r="D63" s="89"/>
      <c r="E63" s="89"/>
      <c r="F63" s="89"/>
      <c r="G63" s="76"/>
      <c r="H63" s="76"/>
      <c r="I63" s="76"/>
      <c r="J63" s="89"/>
    </row>
    <row r="64" spans="1:10" x14ac:dyDescent="0.25">
      <c r="A64" s="12" t="s">
        <v>2</v>
      </c>
      <c r="B64" s="89" t="s">
        <v>1898</v>
      </c>
      <c r="C64" s="89"/>
      <c r="D64" s="89"/>
      <c r="E64" s="89"/>
      <c r="F64" s="89"/>
      <c r="G64" s="76"/>
      <c r="H64" s="76"/>
      <c r="I64" s="76"/>
      <c r="J64" s="89"/>
    </row>
    <row r="65" spans="1:10" hidden="1" outlineLevel="1" x14ac:dyDescent="0.25">
      <c r="A65" s="13"/>
      <c r="B65" s="92">
        <v>42805</v>
      </c>
      <c r="C65" s="91">
        <v>151</v>
      </c>
      <c r="D65" s="90" t="s">
        <v>5</v>
      </c>
      <c r="E65" s="90" t="s">
        <v>1899</v>
      </c>
      <c r="F65" s="90" t="s">
        <v>1900</v>
      </c>
      <c r="G65" s="77"/>
      <c r="H65" s="77">
        <v>367323.48</v>
      </c>
      <c r="I65" s="77">
        <v>-367323.48</v>
      </c>
      <c r="J65" s="90"/>
    </row>
    <row r="66" spans="1:10" hidden="1" outlineLevel="1" x14ac:dyDescent="0.25">
      <c r="A66" s="13"/>
      <c r="B66" s="92">
        <v>42809</v>
      </c>
      <c r="C66" s="91">
        <v>231</v>
      </c>
      <c r="D66" s="90" t="s">
        <v>5</v>
      </c>
      <c r="E66" s="90" t="s">
        <v>1901</v>
      </c>
      <c r="F66" s="90" t="s">
        <v>1902</v>
      </c>
      <c r="G66" s="77"/>
      <c r="H66" s="77">
        <v>367323.48</v>
      </c>
      <c r="I66" s="77">
        <v>-734646.96</v>
      </c>
      <c r="J66" s="90"/>
    </row>
    <row r="67" spans="1:10" collapsed="1" x14ac:dyDescent="0.25">
      <c r="A67" s="13"/>
      <c r="B67" s="92"/>
      <c r="C67" s="91"/>
      <c r="D67" s="90"/>
      <c r="E67" s="90"/>
      <c r="F67" s="90"/>
      <c r="G67" s="77"/>
      <c r="H67" s="16">
        <f>SUM(H65:H66)</f>
        <v>734646.96</v>
      </c>
      <c r="I67" s="16"/>
      <c r="J67" s="13">
        <f>COUNTIF(H65:H66,"&gt;1")-COUNTIF(H65:H66,"&lt;1")</f>
        <v>2</v>
      </c>
    </row>
    <row r="68" spans="1:10" x14ac:dyDescent="0.25">
      <c r="A68" s="13"/>
      <c r="B68" s="92"/>
      <c r="C68" s="91"/>
      <c r="D68" s="90"/>
      <c r="E68" s="90"/>
      <c r="F68" s="90"/>
      <c r="G68" s="77"/>
      <c r="H68" s="77"/>
      <c r="I68" s="77"/>
      <c r="J68" s="90"/>
    </row>
    <row r="69" spans="1:10" x14ac:dyDescent="0.25">
      <c r="A69" s="11" t="s">
        <v>38</v>
      </c>
      <c r="B69" s="89"/>
      <c r="C69" s="89"/>
      <c r="D69" s="89"/>
      <c r="E69" s="89"/>
      <c r="F69" s="89"/>
      <c r="G69" s="76"/>
      <c r="H69" s="76"/>
      <c r="I69" s="76"/>
      <c r="J69" s="89"/>
    </row>
    <row r="70" spans="1:10" x14ac:dyDescent="0.25">
      <c r="A70" s="12" t="s">
        <v>2</v>
      </c>
      <c r="B70" s="89" t="s">
        <v>39</v>
      </c>
      <c r="C70" s="89"/>
      <c r="D70" s="89"/>
      <c r="E70" s="89"/>
      <c r="F70" s="89"/>
      <c r="G70" s="76"/>
      <c r="H70" s="76"/>
      <c r="I70" s="76"/>
      <c r="J70" s="89"/>
    </row>
    <row r="71" spans="1:10" hidden="1" outlineLevel="1" x14ac:dyDescent="0.25">
      <c r="A71" s="13"/>
      <c r="B71" s="90"/>
      <c r="C71" s="91"/>
      <c r="D71" s="90"/>
      <c r="E71" s="90" t="s">
        <v>1110</v>
      </c>
      <c r="F71" s="90"/>
      <c r="G71" s="77"/>
      <c r="H71" s="77">
        <v>0</v>
      </c>
      <c r="I71" s="77">
        <v>-418897.38</v>
      </c>
      <c r="J71" s="90"/>
    </row>
    <row r="72" spans="1:10" hidden="1" outlineLevel="1" x14ac:dyDescent="0.25">
      <c r="A72" s="13"/>
      <c r="B72" s="92">
        <v>42801</v>
      </c>
      <c r="C72" s="91">
        <v>94</v>
      </c>
      <c r="D72" s="90" t="s">
        <v>5</v>
      </c>
      <c r="E72" s="90" t="s">
        <v>1903</v>
      </c>
      <c r="F72" s="90" t="s">
        <v>1904</v>
      </c>
      <c r="G72" s="77"/>
      <c r="H72" s="77">
        <v>416338.25</v>
      </c>
      <c r="I72" s="77">
        <v>-835235.63</v>
      </c>
      <c r="J72" s="90"/>
    </row>
    <row r="73" spans="1:10" hidden="1" outlineLevel="1" x14ac:dyDescent="0.25">
      <c r="A73" s="13"/>
      <c r="B73" s="92">
        <v>42802</v>
      </c>
      <c r="C73" s="91">
        <v>109</v>
      </c>
      <c r="D73" s="90" t="s">
        <v>5</v>
      </c>
      <c r="E73" s="90" t="s">
        <v>1903</v>
      </c>
      <c r="F73" s="90" t="s">
        <v>1905</v>
      </c>
      <c r="G73" s="77"/>
      <c r="H73" s="77">
        <v>-416338.25</v>
      </c>
      <c r="I73" s="77">
        <v>-418897.38</v>
      </c>
      <c r="J73" s="90"/>
    </row>
    <row r="74" spans="1:10" hidden="1" outlineLevel="1" x14ac:dyDescent="0.25">
      <c r="A74" s="13"/>
      <c r="B74" s="92">
        <v>42802</v>
      </c>
      <c r="C74" s="91">
        <v>110</v>
      </c>
      <c r="D74" s="90" t="s">
        <v>5</v>
      </c>
      <c r="E74" s="90" t="s">
        <v>1903</v>
      </c>
      <c r="F74" s="90" t="s">
        <v>1906</v>
      </c>
      <c r="G74" s="77"/>
      <c r="H74" s="77">
        <v>416338.25</v>
      </c>
      <c r="I74" s="77">
        <v>-835235.63</v>
      </c>
      <c r="J74" s="90"/>
    </row>
    <row r="75" spans="1:10" hidden="1" outlineLevel="1" x14ac:dyDescent="0.25">
      <c r="A75" s="13"/>
      <c r="B75" s="92">
        <v>42815</v>
      </c>
      <c r="C75" s="91">
        <v>309</v>
      </c>
      <c r="D75" s="90" t="s">
        <v>5</v>
      </c>
      <c r="E75" s="90" t="s">
        <v>1903</v>
      </c>
      <c r="F75" s="90" t="s">
        <v>1907</v>
      </c>
      <c r="G75" s="77"/>
      <c r="H75" s="77">
        <v>-416338.25</v>
      </c>
      <c r="I75" s="77">
        <v>-418897.38</v>
      </c>
      <c r="J75" s="90"/>
    </row>
    <row r="76" spans="1:10" hidden="1" outlineLevel="1" x14ac:dyDescent="0.25">
      <c r="A76" s="13"/>
      <c r="B76" s="92">
        <v>42815</v>
      </c>
      <c r="C76" s="91">
        <v>312</v>
      </c>
      <c r="D76" s="90" t="s">
        <v>5</v>
      </c>
      <c r="E76" s="90" t="s">
        <v>1903</v>
      </c>
      <c r="F76" s="90" t="s">
        <v>1908</v>
      </c>
      <c r="G76" s="77"/>
      <c r="H76" s="77">
        <v>416338.25</v>
      </c>
      <c r="I76" s="77">
        <v>-835235.63</v>
      </c>
      <c r="J76" s="90"/>
    </row>
    <row r="77" spans="1:10" hidden="1" outlineLevel="1" x14ac:dyDescent="0.25">
      <c r="A77" s="13"/>
      <c r="B77" s="92">
        <v>42825</v>
      </c>
      <c r="C77" s="91">
        <v>490</v>
      </c>
      <c r="D77" s="90" t="s">
        <v>5</v>
      </c>
      <c r="E77" s="90" t="s">
        <v>1903</v>
      </c>
      <c r="F77" s="90" t="s">
        <v>1909</v>
      </c>
      <c r="G77" s="77"/>
      <c r="H77" s="77">
        <v>-416338.25</v>
      </c>
      <c r="I77" s="77">
        <v>-418897.38</v>
      </c>
      <c r="J77" s="90"/>
    </row>
    <row r="78" spans="1:10" hidden="1" outlineLevel="1" x14ac:dyDescent="0.25">
      <c r="A78" s="13"/>
      <c r="B78" s="92">
        <v>42825</v>
      </c>
      <c r="C78" s="91">
        <v>491</v>
      </c>
      <c r="D78" s="90" t="s">
        <v>5</v>
      </c>
      <c r="E78" s="90" t="s">
        <v>1903</v>
      </c>
      <c r="F78" s="90" t="s">
        <v>1910</v>
      </c>
      <c r="G78" s="77"/>
      <c r="H78" s="77">
        <v>416338.25</v>
      </c>
      <c r="I78" s="77">
        <v>-835235.63</v>
      </c>
      <c r="J78" s="90"/>
    </row>
    <row r="79" spans="1:10" collapsed="1" x14ac:dyDescent="0.25">
      <c r="A79" s="13"/>
      <c r="B79" s="92"/>
      <c r="C79" s="91"/>
      <c r="D79" s="90"/>
      <c r="E79" s="90"/>
      <c r="F79" s="90"/>
      <c r="G79" s="77"/>
      <c r="H79" s="16">
        <f>SUM(H72:H78)</f>
        <v>416338.25</v>
      </c>
      <c r="I79" s="16"/>
      <c r="J79" s="13">
        <f>COUNTIF(H72:H78,"&gt;1")-COUNTIF(H72:H78,"&lt;1")</f>
        <v>1</v>
      </c>
    </row>
    <row r="80" spans="1:10" x14ac:dyDescent="0.25">
      <c r="A80" s="13"/>
      <c r="B80" s="92"/>
      <c r="C80" s="91"/>
      <c r="D80" s="90"/>
      <c r="E80" s="90"/>
      <c r="F80" s="90"/>
      <c r="G80" s="77"/>
      <c r="H80" s="77"/>
      <c r="I80" s="77"/>
      <c r="J80" s="90"/>
    </row>
    <row r="81" spans="1:10" x14ac:dyDescent="0.25">
      <c r="A81" s="11" t="s">
        <v>43</v>
      </c>
      <c r="B81" s="89"/>
      <c r="C81" s="89"/>
      <c r="D81" s="89"/>
      <c r="E81" s="89"/>
      <c r="F81" s="89"/>
      <c r="G81" s="76"/>
      <c r="H81" s="76"/>
      <c r="I81" s="76"/>
      <c r="J81" s="89"/>
    </row>
    <row r="82" spans="1:10" x14ac:dyDescent="0.25">
      <c r="A82" s="12" t="s">
        <v>2</v>
      </c>
      <c r="B82" s="89" t="s">
        <v>44</v>
      </c>
      <c r="C82" s="89"/>
      <c r="D82" s="89"/>
      <c r="E82" s="89"/>
      <c r="F82" s="89"/>
      <c r="G82" s="76"/>
      <c r="H82" s="76"/>
      <c r="I82" s="76"/>
      <c r="J82" s="89"/>
    </row>
    <row r="83" spans="1:10" hidden="1" outlineLevel="1" x14ac:dyDescent="0.25">
      <c r="A83" s="13"/>
      <c r="B83" s="90"/>
      <c r="C83" s="91"/>
      <c r="D83" s="90"/>
      <c r="E83" s="90" t="s">
        <v>1110</v>
      </c>
      <c r="F83" s="90"/>
      <c r="G83" s="77"/>
      <c r="H83" s="77">
        <v>0</v>
      </c>
      <c r="I83" s="77">
        <v>-1282121.8799999999</v>
      </c>
      <c r="J83" s="90"/>
    </row>
    <row r="84" spans="1:10" hidden="1" outlineLevel="1" x14ac:dyDescent="0.25">
      <c r="A84" s="13"/>
      <c r="B84" s="92">
        <v>42802</v>
      </c>
      <c r="C84" s="91">
        <v>111</v>
      </c>
      <c r="D84" s="90" t="s">
        <v>5</v>
      </c>
      <c r="E84" s="90" t="s">
        <v>1169</v>
      </c>
      <c r="F84" s="90" t="s">
        <v>1911</v>
      </c>
      <c r="G84" s="77"/>
      <c r="H84" s="77">
        <v>-656592.18000000005</v>
      </c>
      <c r="I84" s="77">
        <v>-625529.69999999995</v>
      </c>
      <c r="J84" s="90"/>
    </row>
    <row r="85" spans="1:10" hidden="1" outlineLevel="1" x14ac:dyDescent="0.25">
      <c r="A85" s="13"/>
      <c r="B85" s="92">
        <v>42804</v>
      </c>
      <c r="C85" s="91">
        <v>134</v>
      </c>
      <c r="D85" s="90" t="s">
        <v>5</v>
      </c>
      <c r="E85" s="90" t="s">
        <v>1912</v>
      </c>
      <c r="F85" s="90" t="s">
        <v>1913</v>
      </c>
      <c r="G85" s="77"/>
      <c r="H85" s="77">
        <v>816865.61</v>
      </c>
      <c r="I85" s="77">
        <v>-1442395.31</v>
      </c>
      <c r="J85" s="90"/>
    </row>
    <row r="86" spans="1:10" hidden="1" outlineLevel="1" x14ac:dyDescent="0.25">
      <c r="A86" s="13"/>
      <c r="B86" s="92">
        <v>42804</v>
      </c>
      <c r="C86" s="91">
        <v>136</v>
      </c>
      <c r="D86" s="90" t="s">
        <v>5</v>
      </c>
      <c r="E86" s="90" t="s">
        <v>1912</v>
      </c>
      <c r="F86" s="90" t="s">
        <v>1914</v>
      </c>
      <c r="G86" s="77"/>
      <c r="H86" s="77">
        <v>-816865.61</v>
      </c>
      <c r="I86" s="77">
        <v>-625529.70000000007</v>
      </c>
      <c r="J86" s="90"/>
    </row>
    <row r="87" spans="1:10" hidden="1" outlineLevel="1" x14ac:dyDescent="0.25">
      <c r="A87" s="13"/>
      <c r="B87" s="92">
        <v>42804</v>
      </c>
      <c r="C87" s="91">
        <v>138</v>
      </c>
      <c r="D87" s="90" t="s">
        <v>5</v>
      </c>
      <c r="E87" s="90" t="s">
        <v>1912</v>
      </c>
      <c r="F87" s="90" t="s">
        <v>1915</v>
      </c>
      <c r="G87" s="77"/>
      <c r="H87" s="77">
        <v>816865.61</v>
      </c>
      <c r="I87" s="77">
        <v>-1442395.31</v>
      </c>
      <c r="J87" s="90"/>
    </row>
    <row r="88" spans="1:10" hidden="1" outlineLevel="1" x14ac:dyDescent="0.25">
      <c r="A88" s="13"/>
      <c r="B88" s="92">
        <v>42807</v>
      </c>
      <c r="C88" s="91">
        <v>165</v>
      </c>
      <c r="D88" s="90" t="s">
        <v>5</v>
      </c>
      <c r="E88" s="90" t="s">
        <v>1169</v>
      </c>
      <c r="F88" s="90" t="s">
        <v>1916</v>
      </c>
      <c r="G88" s="77"/>
      <c r="H88" s="77">
        <v>656592.18000000005</v>
      </c>
      <c r="I88" s="77">
        <v>-2098987.4900000002</v>
      </c>
      <c r="J88" s="90"/>
    </row>
    <row r="89" spans="1:10" hidden="1" outlineLevel="1" x14ac:dyDescent="0.25">
      <c r="A89" s="13"/>
      <c r="B89" s="92">
        <v>42808</v>
      </c>
      <c r="C89" s="91">
        <v>187</v>
      </c>
      <c r="D89" s="90" t="s">
        <v>5</v>
      </c>
      <c r="E89" s="90" t="s">
        <v>1912</v>
      </c>
      <c r="F89" s="90" t="s">
        <v>1917</v>
      </c>
      <c r="G89" s="77"/>
      <c r="H89" s="77">
        <v>-816865.61</v>
      </c>
      <c r="I89" s="77">
        <v>-1282121.8800000001</v>
      </c>
      <c r="J89" s="90"/>
    </row>
    <row r="90" spans="1:10" hidden="1" outlineLevel="1" x14ac:dyDescent="0.25">
      <c r="A90" s="13"/>
      <c r="B90" s="92">
        <v>42815</v>
      </c>
      <c r="C90" s="91">
        <v>315</v>
      </c>
      <c r="D90" s="90" t="s">
        <v>5</v>
      </c>
      <c r="E90" s="90" t="s">
        <v>1169</v>
      </c>
      <c r="F90" s="90" t="s">
        <v>1918</v>
      </c>
      <c r="G90" s="77"/>
      <c r="H90" s="77">
        <v>-656592.18000000005</v>
      </c>
      <c r="I90" s="77">
        <v>-625529.69999999995</v>
      </c>
      <c r="J90" s="90"/>
    </row>
    <row r="91" spans="1:10" hidden="1" outlineLevel="1" x14ac:dyDescent="0.25">
      <c r="A91" s="13"/>
      <c r="B91" s="92">
        <v>42815</v>
      </c>
      <c r="C91" s="91">
        <v>316</v>
      </c>
      <c r="D91" s="90" t="s">
        <v>5</v>
      </c>
      <c r="E91" s="90" t="s">
        <v>1169</v>
      </c>
      <c r="F91" s="90" t="s">
        <v>1919</v>
      </c>
      <c r="G91" s="77"/>
      <c r="H91" s="77">
        <v>656592.18000000005</v>
      </c>
      <c r="I91" s="77">
        <v>-1282121.8800000001</v>
      </c>
      <c r="J91" s="90"/>
    </row>
    <row r="92" spans="1:10" hidden="1" outlineLevel="1" x14ac:dyDescent="0.25">
      <c r="A92" s="13"/>
      <c r="B92" s="92">
        <v>42816</v>
      </c>
      <c r="C92" s="91">
        <v>335</v>
      </c>
      <c r="D92" s="90" t="s">
        <v>5</v>
      </c>
      <c r="E92" s="90" t="s">
        <v>1169</v>
      </c>
      <c r="F92" s="90" t="s">
        <v>1920</v>
      </c>
      <c r="G92" s="77"/>
      <c r="H92" s="77">
        <v>-656592.18000000005</v>
      </c>
      <c r="I92" s="77">
        <v>-625529.69999999995</v>
      </c>
      <c r="J92" s="90"/>
    </row>
    <row r="93" spans="1:10" hidden="1" outlineLevel="1" x14ac:dyDescent="0.25">
      <c r="A93" s="13"/>
      <c r="B93" s="92">
        <v>42816</v>
      </c>
      <c r="C93" s="91">
        <v>336</v>
      </c>
      <c r="D93" s="90" t="s">
        <v>5</v>
      </c>
      <c r="E93" s="90" t="s">
        <v>1169</v>
      </c>
      <c r="F93" s="90" t="s">
        <v>1921</v>
      </c>
      <c r="G93" s="77"/>
      <c r="H93" s="77">
        <v>656592.18000000005</v>
      </c>
      <c r="I93" s="77">
        <v>-1282121.8800000001</v>
      </c>
      <c r="J93" s="90"/>
    </row>
    <row r="94" spans="1:10" collapsed="1" x14ac:dyDescent="0.25">
      <c r="A94" s="13"/>
      <c r="B94" s="92"/>
      <c r="C94" s="91"/>
      <c r="D94" s="90"/>
      <c r="E94" s="90"/>
      <c r="F94" s="90"/>
      <c r="G94" s="77"/>
      <c r="H94" s="16">
        <f>SUM(H84:H93)</f>
        <v>0</v>
      </c>
      <c r="I94" s="16"/>
      <c r="J94" s="13">
        <f>COUNTIF(H84:H93,"&gt;1")-COUNTIF(H84:H93,"&lt;1")</f>
        <v>0</v>
      </c>
    </row>
    <row r="95" spans="1:10" x14ac:dyDescent="0.25">
      <c r="A95" s="13"/>
      <c r="B95" s="92"/>
      <c r="C95" s="91"/>
      <c r="D95" s="90"/>
      <c r="E95" s="90"/>
      <c r="F95" s="90"/>
      <c r="G95" s="77"/>
      <c r="H95" s="77"/>
      <c r="I95" s="77"/>
      <c r="J95" s="90"/>
    </row>
    <row r="96" spans="1:10" x14ac:dyDescent="0.25">
      <c r="A96" s="11" t="s">
        <v>56</v>
      </c>
      <c r="B96" s="89"/>
      <c r="C96" s="89"/>
      <c r="D96" s="89"/>
      <c r="E96" s="89"/>
      <c r="F96" s="89"/>
      <c r="G96" s="76"/>
      <c r="H96" s="76"/>
      <c r="I96" s="76"/>
      <c r="J96" s="89"/>
    </row>
    <row r="97" spans="1:10" x14ac:dyDescent="0.25">
      <c r="A97" s="12" t="s">
        <v>2</v>
      </c>
      <c r="B97" s="89" t="s">
        <v>57</v>
      </c>
      <c r="C97" s="89"/>
      <c r="D97" s="89"/>
      <c r="E97" s="89"/>
      <c r="F97" s="89"/>
      <c r="G97" s="76"/>
      <c r="H97" s="76"/>
      <c r="I97" s="76"/>
      <c r="J97" s="89"/>
    </row>
    <row r="98" spans="1:10" hidden="1" outlineLevel="1" x14ac:dyDescent="0.25">
      <c r="A98" s="13"/>
      <c r="B98" s="90"/>
      <c r="C98" s="91"/>
      <c r="D98" s="90"/>
      <c r="E98" s="90" t="s">
        <v>1110</v>
      </c>
      <c r="F98" s="90"/>
      <c r="G98" s="77"/>
      <c r="H98" s="77">
        <v>0</v>
      </c>
      <c r="I98" s="77">
        <v>-2523731.37</v>
      </c>
      <c r="J98" s="90"/>
    </row>
    <row r="99" spans="1:10" hidden="1" outlineLevel="1" x14ac:dyDescent="0.25">
      <c r="A99" s="13"/>
      <c r="B99" s="92">
        <v>42823</v>
      </c>
      <c r="C99" s="91">
        <v>434</v>
      </c>
      <c r="D99" s="90" t="s">
        <v>5</v>
      </c>
      <c r="E99" s="90" t="s">
        <v>1922</v>
      </c>
      <c r="F99" s="90" t="s">
        <v>1923</v>
      </c>
      <c r="G99" s="77"/>
      <c r="H99" s="77">
        <v>792856.59</v>
      </c>
      <c r="I99" s="77">
        <v>-3316587.96</v>
      </c>
      <c r="J99" s="90"/>
    </row>
    <row r="100" spans="1:10" collapsed="1" x14ac:dyDescent="0.25">
      <c r="A100" s="13"/>
      <c r="B100" s="92"/>
      <c r="C100" s="91"/>
      <c r="D100" s="90"/>
      <c r="E100" s="90"/>
      <c r="F100" s="90"/>
      <c r="G100" s="77"/>
      <c r="H100" s="16">
        <f>SUM(H98:H99)</f>
        <v>792856.59</v>
      </c>
      <c r="I100" s="16"/>
      <c r="J100" s="13">
        <f>COUNTIF(H99,"&gt;1")-COUNTIF(H99,"&lt;1")</f>
        <v>1</v>
      </c>
    </row>
    <row r="101" spans="1:10" x14ac:dyDescent="0.25">
      <c r="A101" s="13"/>
      <c r="B101" s="92"/>
      <c r="C101" s="91"/>
      <c r="D101" s="90"/>
      <c r="E101" s="90"/>
      <c r="F101" s="90"/>
      <c r="G101" s="77"/>
      <c r="H101" s="77"/>
      <c r="I101" s="77"/>
      <c r="J101" s="90"/>
    </row>
    <row r="102" spans="1:10" x14ac:dyDescent="0.25">
      <c r="A102" s="11" t="s">
        <v>1174</v>
      </c>
      <c r="B102" s="89"/>
      <c r="C102" s="89"/>
      <c r="D102" s="89"/>
      <c r="E102" s="89"/>
      <c r="F102" s="89"/>
      <c r="G102" s="76"/>
      <c r="H102" s="76"/>
      <c r="I102" s="76"/>
      <c r="J102" s="89"/>
    </row>
    <row r="103" spans="1:10" x14ac:dyDescent="0.25">
      <c r="A103" s="12" t="s">
        <v>2</v>
      </c>
      <c r="B103" s="89" t="s">
        <v>1175</v>
      </c>
      <c r="C103" s="89"/>
      <c r="D103" s="89"/>
      <c r="E103" s="89"/>
      <c r="F103" s="89"/>
      <c r="G103" s="76"/>
      <c r="H103" s="76"/>
      <c r="I103" s="76"/>
      <c r="J103" s="89"/>
    </row>
    <row r="104" spans="1:10" hidden="1" outlineLevel="1" x14ac:dyDescent="0.25">
      <c r="A104" s="13"/>
      <c r="B104" s="90"/>
      <c r="C104" s="91"/>
      <c r="D104" s="90"/>
      <c r="E104" s="90" t="s">
        <v>1110</v>
      </c>
      <c r="F104" s="90"/>
      <c r="G104" s="77"/>
      <c r="H104" s="77">
        <v>0</v>
      </c>
      <c r="I104" s="77">
        <v>-467158.04</v>
      </c>
      <c r="J104" s="90"/>
    </row>
    <row r="105" spans="1:10" hidden="1" outlineLevel="1" x14ac:dyDescent="0.25">
      <c r="A105" s="13"/>
      <c r="B105" s="92">
        <v>42796</v>
      </c>
      <c r="C105" s="91">
        <v>15</v>
      </c>
      <c r="D105" s="90" t="s">
        <v>5</v>
      </c>
      <c r="E105" s="90" t="s">
        <v>1176</v>
      </c>
      <c r="F105" s="90" t="s">
        <v>1924</v>
      </c>
      <c r="G105" s="77"/>
      <c r="H105" s="77">
        <v>-467158.04</v>
      </c>
      <c r="I105" s="77">
        <v>-2.0954757928848266E-11</v>
      </c>
      <c r="J105" s="90"/>
    </row>
    <row r="106" spans="1:10" hidden="1" outlineLevel="1" x14ac:dyDescent="0.25">
      <c r="A106" s="13"/>
      <c r="B106" s="92">
        <v>42796</v>
      </c>
      <c r="C106" s="91">
        <v>16</v>
      </c>
      <c r="D106" s="90" t="s">
        <v>5</v>
      </c>
      <c r="E106" s="90" t="s">
        <v>1176</v>
      </c>
      <c r="F106" s="90" t="s">
        <v>1925</v>
      </c>
      <c r="G106" s="77"/>
      <c r="H106" s="77">
        <v>467158.04</v>
      </c>
      <c r="I106" s="77">
        <v>-467158.04</v>
      </c>
      <c r="J106" s="90"/>
    </row>
    <row r="107" spans="1:10" collapsed="1" x14ac:dyDescent="0.25">
      <c r="A107" s="13"/>
      <c r="B107" s="92"/>
      <c r="C107" s="91"/>
      <c r="D107" s="90"/>
      <c r="E107" s="90"/>
      <c r="F107" s="90"/>
      <c r="G107" s="77"/>
      <c r="H107" s="16">
        <f>SUM(H105:H106)</f>
        <v>0</v>
      </c>
      <c r="I107" s="16"/>
      <c r="J107" s="13">
        <f>COUNTIF(H105:H106,"&gt;1")-COUNTIF(H105,"&lt;1")</f>
        <v>0</v>
      </c>
    </row>
    <row r="108" spans="1:10" x14ac:dyDescent="0.25">
      <c r="A108" s="13"/>
      <c r="B108" s="92"/>
      <c r="C108" s="91"/>
      <c r="D108" s="90"/>
      <c r="E108" s="90"/>
      <c r="F108" s="90"/>
      <c r="G108" s="77"/>
      <c r="H108" s="77"/>
      <c r="I108" s="77"/>
      <c r="J108" s="90"/>
    </row>
    <row r="109" spans="1:10" x14ac:dyDescent="0.25">
      <c r="A109" s="11" t="s">
        <v>69</v>
      </c>
      <c r="B109" s="89"/>
      <c r="C109" s="89"/>
      <c r="D109" s="89"/>
      <c r="E109" s="89"/>
      <c r="F109" s="89"/>
      <c r="G109" s="76"/>
      <c r="H109" s="76"/>
      <c r="I109" s="76"/>
      <c r="J109" s="89"/>
    </row>
    <row r="110" spans="1:10" x14ac:dyDescent="0.25">
      <c r="A110" s="12" t="s">
        <v>2</v>
      </c>
      <c r="B110" s="89" t="s">
        <v>70</v>
      </c>
      <c r="C110" s="89"/>
      <c r="D110" s="89"/>
      <c r="E110" s="89"/>
      <c r="F110" s="89"/>
      <c r="G110" s="76"/>
      <c r="H110" s="76"/>
      <c r="I110" s="76"/>
      <c r="J110" s="89"/>
    </row>
    <row r="111" spans="1:10" x14ac:dyDescent="0.25">
      <c r="A111" s="13"/>
      <c r="B111" s="90"/>
      <c r="C111" s="91"/>
      <c r="D111" s="90"/>
      <c r="E111" s="90" t="s">
        <v>1110</v>
      </c>
      <c r="F111" s="90"/>
      <c r="G111" s="77"/>
      <c r="H111" s="77"/>
      <c r="I111" s="77">
        <v>-1725057.13</v>
      </c>
      <c r="J111" s="90"/>
    </row>
    <row r="112" spans="1:10" hidden="1" outlineLevel="1" x14ac:dyDescent="0.25">
      <c r="A112" s="13"/>
      <c r="B112" s="92">
        <v>42810</v>
      </c>
      <c r="C112" s="91">
        <v>252</v>
      </c>
      <c r="D112" s="90" t="s">
        <v>5</v>
      </c>
      <c r="E112" s="90" t="s">
        <v>1926</v>
      </c>
      <c r="F112" s="90" t="s">
        <v>1927</v>
      </c>
      <c r="G112" s="77"/>
      <c r="H112" s="77">
        <v>300328.40000000002</v>
      </c>
      <c r="I112" s="77">
        <v>-2025385.53</v>
      </c>
      <c r="J112" s="90"/>
    </row>
    <row r="113" spans="1:10" hidden="1" outlineLevel="1" x14ac:dyDescent="0.25">
      <c r="A113" s="13"/>
      <c r="B113" s="92">
        <v>42823</v>
      </c>
      <c r="C113" s="91">
        <v>456</v>
      </c>
      <c r="D113" s="90" t="s">
        <v>5</v>
      </c>
      <c r="E113" s="90" t="s">
        <v>1928</v>
      </c>
      <c r="F113" s="90" t="s">
        <v>1929</v>
      </c>
      <c r="G113" s="77"/>
      <c r="H113" s="77">
        <v>255929.35</v>
      </c>
      <c r="I113" s="77">
        <v>-2281314.88</v>
      </c>
      <c r="J113" s="90"/>
    </row>
    <row r="114" spans="1:10" hidden="1" outlineLevel="1" x14ac:dyDescent="0.25">
      <c r="A114" s="13"/>
      <c r="B114" s="92">
        <v>42825</v>
      </c>
      <c r="C114" s="91">
        <v>527</v>
      </c>
      <c r="D114" s="90" t="s">
        <v>5</v>
      </c>
      <c r="E114" s="90" t="s">
        <v>1930</v>
      </c>
      <c r="F114" s="90" t="s">
        <v>1931</v>
      </c>
      <c r="G114" s="77"/>
      <c r="H114" s="77">
        <v>255929.35</v>
      </c>
      <c r="I114" s="77">
        <v>-2537244.23</v>
      </c>
      <c r="J114" s="90"/>
    </row>
    <row r="115" spans="1:10" collapsed="1" x14ac:dyDescent="0.25">
      <c r="A115" s="13"/>
      <c r="B115" s="92"/>
      <c r="C115" s="91"/>
      <c r="D115" s="90"/>
      <c r="E115" s="90"/>
      <c r="F115" s="90"/>
      <c r="G115" s="77"/>
      <c r="H115" s="16">
        <f>SUM(H111:H114)</f>
        <v>812187.1</v>
      </c>
      <c r="I115" s="16"/>
      <c r="J115" s="13">
        <f>COUNTIF(H112:H114,"&gt;1")-COUNTIF(H112:H114,"&lt;1")</f>
        <v>3</v>
      </c>
    </row>
    <row r="116" spans="1:10" x14ac:dyDescent="0.25">
      <c r="A116" s="13"/>
      <c r="B116" s="92"/>
      <c r="C116" s="91"/>
      <c r="D116" s="90"/>
      <c r="E116" s="90"/>
      <c r="F116" s="90"/>
      <c r="G116" s="77"/>
      <c r="H116" s="77"/>
      <c r="I116" s="77"/>
      <c r="J116" s="90"/>
    </row>
    <row r="117" spans="1:10" x14ac:dyDescent="0.25">
      <c r="A117" s="11" t="s">
        <v>90</v>
      </c>
      <c r="B117" s="89"/>
      <c r="C117" s="89"/>
      <c r="D117" s="89"/>
      <c r="E117" s="89"/>
      <c r="F117" s="89"/>
      <c r="G117" s="76"/>
      <c r="H117" s="76"/>
      <c r="I117" s="76"/>
      <c r="J117" s="89"/>
    </row>
    <row r="118" spans="1:10" x14ac:dyDescent="0.25">
      <c r="A118" s="12" t="s">
        <v>2</v>
      </c>
      <c r="B118" s="89" t="s">
        <v>91</v>
      </c>
      <c r="C118" s="89"/>
      <c r="D118" s="89"/>
      <c r="E118" s="89"/>
      <c r="F118" s="89"/>
      <c r="G118" s="76"/>
      <c r="H118" s="76"/>
      <c r="I118" s="76"/>
      <c r="J118" s="89"/>
    </row>
    <row r="119" spans="1:10" hidden="1" outlineLevel="1" x14ac:dyDescent="0.25">
      <c r="A119" s="13"/>
      <c r="B119" s="90"/>
      <c r="C119" s="91"/>
      <c r="D119" s="90"/>
      <c r="E119" s="90" t="s">
        <v>1110</v>
      </c>
      <c r="F119" s="90"/>
      <c r="G119" s="77"/>
      <c r="H119" s="77">
        <v>0</v>
      </c>
      <c r="I119" s="77">
        <v>-2169333.44</v>
      </c>
      <c r="J119" s="90"/>
    </row>
    <row r="120" spans="1:10" hidden="1" outlineLevel="1" x14ac:dyDescent="0.25">
      <c r="A120" s="13"/>
      <c r="B120" s="92">
        <v>42797</v>
      </c>
      <c r="C120" s="91">
        <v>47</v>
      </c>
      <c r="D120" s="90" t="s">
        <v>5</v>
      </c>
      <c r="E120" s="90" t="s">
        <v>1932</v>
      </c>
      <c r="F120" s="90" t="s">
        <v>1933</v>
      </c>
      <c r="G120" s="77"/>
      <c r="H120" s="77">
        <v>318594.5</v>
      </c>
      <c r="I120" s="77">
        <v>-2487927.94</v>
      </c>
      <c r="J120" s="90"/>
    </row>
    <row r="121" spans="1:10" hidden="1" outlineLevel="1" x14ac:dyDescent="0.25">
      <c r="A121" s="13"/>
      <c r="B121" s="92">
        <v>42805</v>
      </c>
      <c r="C121" s="91">
        <v>150</v>
      </c>
      <c r="D121" s="90" t="s">
        <v>5</v>
      </c>
      <c r="E121" s="90" t="s">
        <v>1934</v>
      </c>
      <c r="F121" s="90" t="s">
        <v>1935</v>
      </c>
      <c r="G121" s="77"/>
      <c r="H121" s="77">
        <v>318594.5</v>
      </c>
      <c r="I121" s="77">
        <v>-2806522.44</v>
      </c>
      <c r="J121" s="90"/>
    </row>
    <row r="122" spans="1:10" hidden="1" outlineLevel="1" x14ac:dyDescent="0.25">
      <c r="A122" s="13"/>
      <c r="B122" s="92">
        <v>42807</v>
      </c>
      <c r="C122" s="91">
        <v>168</v>
      </c>
      <c r="D122" s="90" t="s">
        <v>5</v>
      </c>
      <c r="E122" s="90" t="s">
        <v>1936</v>
      </c>
      <c r="F122" s="90" t="s">
        <v>1937</v>
      </c>
      <c r="G122" s="77"/>
      <c r="H122" s="77">
        <v>318594.5</v>
      </c>
      <c r="I122" s="77">
        <v>-3125116.94</v>
      </c>
      <c r="J122" s="90"/>
    </row>
    <row r="123" spans="1:10" hidden="1" outlineLevel="1" x14ac:dyDescent="0.25">
      <c r="A123" s="13"/>
      <c r="B123" s="92">
        <v>42807</v>
      </c>
      <c r="C123" s="91">
        <v>169</v>
      </c>
      <c r="D123" s="90" t="s">
        <v>5</v>
      </c>
      <c r="E123" s="90" t="s">
        <v>1938</v>
      </c>
      <c r="F123" s="90" t="s">
        <v>1939</v>
      </c>
      <c r="G123" s="77"/>
      <c r="H123" s="77">
        <v>318594.5</v>
      </c>
      <c r="I123" s="77">
        <v>-3443711.44</v>
      </c>
      <c r="J123" s="90"/>
    </row>
    <row r="124" spans="1:10" hidden="1" outlineLevel="1" x14ac:dyDescent="0.25">
      <c r="A124" s="13"/>
      <c r="B124" s="92">
        <v>42808</v>
      </c>
      <c r="C124" s="91">
        <v>192</v>
      </c>
      <c r="D124" s="90" t="s">
        <v>5</v>
      </c>
      <c r="E124" s="90" t="s">
        <v>1938</v>
      </c>
      <c r="F124" s="90" t="s">
        <v>1940</v>
      </c>
      <c r="G124" s="77"/>
      <c r="H124" s="77">
        <v>-318594.5</v>
      </c>
      <c r="I124" s="77">
        <v>-3125116.94</v>
      </c>
      <c r="J124" s="90"/>
    </row>
    <row r="125" spans="1:10" hidden="1" outlineLevel="1" x14ac:dyDescent="0.25">
      <c r="A125" s="13"/>
      <c r="B125" s="92">
        <v>42808</v>
      </c>
      <c r="C125" s="91">
        <v>193</v>
      </c>
      <c r="D125" s="90" t="s">
        <v>5</v>
      </c>
      <c r="E125" s="90" t="s">
        <v>1938</v>
      </c>
      <c r="F125" s="90" t="s">
        <v>1941</v>
      </c>
      <c r="G125" s="77"/>
      <c r="H125" s="77">
        <v>318594.5</v>
      </c>
      <c r="I125" s="77">
        <v>-3443711.44</v>
      </c>
      <c r="J125" s="90"/>
    </row>
    <row r="126" spans="1:10" hidden="1" outlineLevel="1" x14ac:dyDescent="0.25">
      <c r="A126" s="13"/>
      <c r="B126" s="92">
        <v>42810</v>
      </c>
      <c r="C126" s="91">
        <v>261</v>
      </c>
      <c r="D126" s="90" t="s">
        <v>5</v>
      </c>
      <c r="E126" s="90" t="s">
        <v>1942</v>
      </c>
      <c r="F126" s="90" t="s">
        <v>1943</v>
      </c>
      <c r="G126" s="77"/>
      <c r="H126" s="77">
        <v>318594.5</v>
      </c>
      <c r="I126" s="77">
        <v>-3762305.94</v>
      </c>
      <c r="J126" s="90"/>
    </row>
    <row r="127" spans="1:10" hidden="1" outlineLevel="1" x14ac:dyDescent="0.25">
      <c r="A127" s="13"/>
      <c r="B127" s="92">
        <v>42816</v>
      </c>
      <c r="C127" s="91">
        <v>341</v>
      </c>
      <c r="D127" s="90" t="s">
        <v>5</v>
      </c>
      <c r="E127" s="90" t="s">
        <v>1932</v>
      </c>
      <c r="F127" s="90" t="s">
        <v>1944</v>
      </c>
      <c r="G127" s="77"/>
      <c r="H127" s="77">
        <v>-318594.5</v>
      </c>
      <c r="I127" s="77">
        <v>-3443711.44</v>
      </c>
      <c r="J127" s="90"/>
    </row>
    <row r="128" spans="1:10" hidden="1" outlineLevel="1" x14ac:dyDescent="0.25">
      <c r="A128" s="13"/>
      <c r="B128" s="92">
        <v>42816</v>
      </c>
      <c r="C128" s="91">
        <v>343</v>
      </c>
      <c r="D128" s="90" t="s">
        <v>5</v>
      </c>
      <c r="E128" s="90" t="s">
        <v>1945</v>
      </c>
      <c r="F128" s="90" t="s">
        <v>1946</v>
      </c>
      <c r="G128" s="77"/>
      <c r="H128" s="77">
        <v>318594.5</v>
      </c>
      <c r="I128" s="77">
        <v>-3762305.94</v>
      </c>
      <c r="J128" s="90"/>
    </row>
    <row r="129" spans="1:10" hidden="1" outlineLevel="1" x14ac:dyDescent="0.25">
      <c r="A129" s="13"/>
      <c r="B129" s="92">
        <v>42817</v>
      </c>
      <c r="C129" s="91">
        <v>345</v>
      </c>
      <c r="D129" s="90" t="s">
        <v>5</v>
      </c>
      <c r="E129" s="90" t="s">
        <v>1945</v>
      </c>
      <c r="F129" s="90" t="s">
        <v>1947</v>
      </c>
      <c r="G129" s="77"/>
      <c r="H129" s="77">
        <v>-318594.5</v>
      </c>
      <c r="I129" s="77">
        <v>-3443711.44</v>
      </c>
      <c r="J129" s="90"/>
    </row>
    <row r="130" spans="1:10" hidden="1" outlineLevel="1" x14ac:dyDescent="0.25">
      <c r="A130" s="13"/>
      <c r="B130" s="92">
        <v>42817</v>
      </c>
      <c r="C130" s="91">
        <v>346</v>
      </c>
      <c r="D130" s="90" t="s">
        <v>5</v>
      </c>
      <c r="E130" s="90" t="s">
        <v>1945</v>
      </c>
      <c r="F130" s="90" t="s">
        <v>1948</v>
      </c>
      <c r="G130" s="77"/>
      <c r="H130" s="77">
        <v>318594.5</v>
      </c>
      <c r="I130" s="77">
        <v>-3762305.94</v>
      </c>
      <c r="J130" s="90"/>
    </row>
    <row r="131" spans="1:10" hidden="1" outlineLevel="1" x14ac:dyDescent="0.25">
      <c r="A131" s="13"/>
      <c r="B131" s="92">
        <v>42817</v>
      </c>
      <c r="C131" s="91">
        <v>353</v>
      </c>
      <c r="D131" s="90" t="s">
        <v>5</v>
      </c>
      <c r="E131" s="90" t="s">
        <v>1936</v>
      </c>
      <c r="F131" s="90" t="s">
        <v>1949</v>
      </c>
      <c r="G131" s="77"/>
      <c r="H131" s="77">
        <v>-318594.5</v>
      </c>
      <c r="I131" s="77">
        <v>-3443711.44</v>
      </c>
      <c r="J131" s="90"/>
    </row>
    <row r="132" spans="1:10" hidden="1" outlineLevel="1" x14ac:dyDescent="0.25">
      <c r="A132" s="13"/>
      <c r="B132" s="92">
        <v>42817</v>
      </c>
      <c r="C132" s="91">
        <v>354</v>
      </c>
      <c r="D132" s="90" t="s">
        <v>5</v>
      </c>
      <c r="E132" s="90" t="s">
        <v>1936</v>
      </c>
      <c r="F132" s="90" t="s">
        <v>1950</v>
      </c>
      <c r="G132" s="77"/>
      <c r="H132" s="77">
        <v>318594.5</v>
      </c>
      <c r="I132" s="77">
        <v>-3762305.94</v>
      </c>
      <c r="J132" s="90"/>
    </row>
    <row r="133" spans="1:10" hidden="1" outlineLevel="1" x14ac:dyDescent="0.25">
      <c r="A133" s="13"/>
      <c r="B133" s="92">
        <v>42817</v>
      </c>
      <c r="C133" s="91">
        <v>361</v>
      </c>
      <c r="D133" s="90" t="s">
        <v>5</v>
      </c>
      <c r="E133" s="90" t="s">
        <v>1934</v>
      </c>
      <c r="F133" s="90" t="s">
        <v>1951</v>
      </c>
      <c r="G133" s="77"/>
      <c r="H133" s="77">
        <v>-318594.5</v>
      </c>
      <c r="I133" s="77">
        <v>-3443711.44</v>
      </c>
      <c r="J133" s="90"/>
    </row>
    <row r="134" spans="1:10" hidden="1" outlineLevel="1" x14ac:dyDescent="0.25">
      <c r="A134" s="13"/>
      <c r="B134" s="92">
        <v>42817</v>
      </c>
      <c r="C134" s="91">
        <v>363</v>
      </c>
      <c r="D134" s="90" t="s">
        <v>5</v>
      </c>
      <c r="E134" s="90" t="s">
        <v>1952</v>
      </c>
      <c r="F134" s="90" t="s">
        <v>1953</v>
      </c>
      <c r="G134" s="77"/>
      <c r="H134" s="77">
        <v>318594.5</v>
      </c>
      <c r="I134" s="77">
        <v>-3762305.94</v>
      </c>
      <c r="J134" s="90"/>
    </row>
    <row r="135" spans="1:10" hidden="1" outlineLevel="1" x14ac:dyDescent="0.25">
      <c r="A135" s="13"/>
      <c r="B135" s="92">
        <v>42818</v>
      </c>
      <c r="C135" s="91">
        <v>380</v>
      </c>
      <c r="D135" s="90" t="s">
        <v>5</v>
      </c>
      <c r="E135" s="90" t="s">
        <v>1954</v>
      </c>
      <c r="F135" s="90" t="s">
        <v>1955</v>
      </c>
      <c r="G135" s="77"/>
      <c r="H135" s="77">
        <v>292344.53000000003</v>
      </c>
      <c r="I135" s="77">
        <v>-4054650.47</v>
      </c>
      <c r="J135" s="90"/>
    </row>
    <row r="136" spans="1:10" hidden="1" outlineLevel="1" x14ac:dyDescent="0.25">
      <c r="A136" s="13"/>
      <c r="B136" s="92">
        <v>42818</v>
      </c>
      <c r="C136" s="91">
        <v>383</v>
      </c>
      <c r="D136" s="90" t="s">
        <v>5</v>
      </c>
      <c r="E136" s="90" t="s">
        <v>1945</v>
      </c>
      <c r="F136" s="90" t="s">
        <v>1956</v>
      </c>
      <c r="G136" s="77"/>
      <c r="H136" s="77">
        <v>-318594.5</v>
      </c>
      <c r="I136" s="77">
        <v>-3736055.97</v>
      </c>
      <c r="J136" s="90"/>
    </row>
    <row r="137" spans="1:10" hidden="1" outlineLevel="1" x14ac:dyDescent="0.25">
      <c r="A137" s="13"/>
      <c r="B137" s="92">
        <v>42818</v>
      </c>
      <c r="C137" s="91">
        <v>384</v>
      </c>
      <c r="D137" s="90" t="s">
        <v>5</v>
      </c>
      <c r="E137" s="90" t="s">
        <v>1945</v>
      </c>
      <c r="F137" s="90" t="s">
        <v>1957</v>
      </c>
      <c r="G137" s="77"/>
      <c r="H137" s="77">
        <v>318594.5</v>
      </c>
      <c r="I137" s="77">
        <v>-4054650.47</v>
      </c>
      <c r="J137" s="90"/>
    </row>
    <row r="138" spans="1:10" hidden="1" outlineLevel="1" x14ac:dyDescent="0.25">
      <c r="A138" s="13"/>
      <c r="B138" s="92">
        <v>42819</v>
      </c>
      <c r="C138" s="91">
        <v>387</v>
      </c>
      <c r="D138" s="90" t="s">
        <v>5</v>
      </c>
      <c r="E138" s="90" t="s">
        <v>1945</v>
      </c>
      <c r="F138" s="90" t="s">
        <v>1958</v>
      </c>
      <c r="G138" s="77"/>
      <c r="H138" s="77">
        <v>-318594.5</v>
      </c>
      <c r="I138" s="77">
        <v>-3736055.97</v>
      </c>
      <c r="J138" s="90"/>
    </row>
    <row r="139" spans="1:10" hidden="1" outlineLevel="1" x14ac:dyDescent="0.25">
      <c r="A139" s="13"/>
      <c r="B139" s="92">
        <v>42819</v>
      </c>
      <c r="C139" s="91">
        <v>388</v>
      </c>
      <c r="D139" s="90" t="s">
        <v>5</v>
      </c>
      <c r="E139" s="90" t="s">
        <v>1945</v>
      </c>
      <c r="F139" s="90" t="s">
        <v>1959</v>
      </c>
      <c r="G139" s="77"/>
      <c r="H139" s="77">
        <v>318594.5</v>
      </c>
      <c r="I139" s="77">
        <v>-4054650.47</v>
      </c>
      <c r="J139" s="90"/>
    </row>
    <row r="140" spans="1:10" hidden="1" outlineLevel="1" x14ac:dyDescent="0.25">
      <c r="A140" s="13"/>
      <c r="B140" s="92">
        <v>42819</v>
      </c>
      <c r="C140" s="91">
        <v>395</v>
      </c>
      <c r="D140" s="90" t="s">
        <v>5</v>
      </c>
      <c r="E140" s="90" t="s">
        <v>1954</v>
      </c>
      <c r="F140" s="90" t="s">
        <v>1960</v>
      </c>
      <c r="G140" s="77"/>
      <c r="H140" s="77">
        <v>-292344.53000000003</v>
      </c>
      <c r="I140" s="77">
        <v>-3762305.94</v>
      </c>
      <c r="J140" s="90"/>
    </row>
    <row r="141" spans="1:10" hidden="1" outlineLevel="1" x14ac:dyDescent="0.25">
      <c r="A141" s="13"/>
      <c r="B141" s="92">
        <v>42819</v>
      </c>
      <c r="C141" s="91">
        <v>396</v>
      </c>
      <c r="D141" s="90" t="s">
        <v>5</v>
      </c>
      <c r="E141" s="90" t="s">
        <v>1954</v>
      </c>
      <c r="F141" s="90" t="s">
        <v>1961</v>
      </c>
      <c r="G141" s="77"/>
      <c r="H141" s="77">
        <v>292344.53000000003</v>
      </c>
      <c r="I141" s="77">
        <v>-4054650.47</v>
      </c>
      <c r="J141" s="90"/>
    </row>
    <row r="142" spans="1:10" hidden="1" outlineLevel="1" x14ac:dyDescent="0.25">
      <c r="A142" s="13"/>
      <c r="B142" s="92">
        <v>42819</v>
      </c>
      <c r="C142" s="91">
        <v>397</v>
      </c>
      <c r="D142" s="90" t="s">
        <v>5</v>
      </c>
      <c r="E142" s="90" t="s">
        <v>1954</v>
      </c>
      <c r="F142" s="90" t="s">
        <v>1962</v>
      </c>
      <c r="G142" s="77"/>
      <c r="H142" s="77">
        <v>-292344.53000000003</v>
      </c>
      <c r="I142" s="77">
        <v>-3762305.94</v>
      </c>
      <c r="J142" s="90"/>
    </row>
    <row r="143" spans="1:10" hidden="1" outlineLevel="1" x14ac:dyDescent="0.25">
      <c r="A143" s="13"/>
      <c r="B143" s="92">
        <v>42819</v>
      </c>
      <c r="C143" s="91">
        <v>398</v>
      </c>
      <c r="D143" s="90" t="s">
        <v>5</v>
      </c>
      <c r="E143" s="90" t="s">
        <v>1954</v>
      </c>
      <c r="F143" s="90" t="s">
        <v>1963</v>
      </c>
      <c r="G143" s="77"/>
      <c r="H143" s="77">
        <v>292344.53000000003</v>
      </c>
      <c r="I143" s="77">
        <v>-4054650.47</v>
      </c>
      <c r="J143" s="90"/>
    </row>
    <row r="144" spans="1:10" hidden="1" outlineLevel="1" x14ac:dyDescent="0.25">
      <c r="A144" s="13"/>
      <c r="B144" s="92">
        <v>42823</v>
      </c>
      <c r="C144" s="91">
        <v>452</v>
      </c>
      <c r="D144" s="90" t="s">
        <v>5</v>
      </c>
      <c r="E144" s="90" t="s">
        <v>1964</v>
      </c>
      <c r="F144" s="90" t="s">
        <v>1965</v>
      </c>
      <c r="G144" s="77"/>
      <c r="H144" s="77">
        <v>378437.94</v>
      </c>
      <c r="I144" s="77">
        <v>-4433088.41</v>
      </c>
      <c r="J144" s="90"/>
    </row>
    <row r="145" spans="1:10" hidden="1" outlineLevel="1" x14ac:dyDescent="0.25">
      <c r="A145" s="13"/>
      <c r="B145" s="92">
        <v>42823</v>
      </c>
      <c r="C145" s="91">
        <v>453</v>
      </c>
      <c r="D145" s="90" t="s">
        <v>5</v>
      </c>
      <c r="E145" s="90" t="s">
        <v>1964</v>
      </c>
      <c r="F145" s="90" t="s">
        <v>1966</v>
      </c>
      <c r="G145" s="77"/>
      <c r="H145" s="77">
        <v>-378437.94</v>
      </c>
      <c r="I145" s="77">
        <v>-4054650.47</v>
      </c>
      <c r="J145" s="90"/>
    </row>
    <row r="146" spans="1:10" hidden="1" outlineLevel="1" x14ac:dyDescent="0.25">
      <c r="A146" s="13"/>
      <c r="B146" s="92">
        <v>42823</v>
      </c>
      <c r="C146" s="91">
        <v>459</v>
      </c>
      <c r="D146" s="90" t="s">
        <v>5</v>
      </c>
      <c r="E146" s="90" t="s">
        <v>1967</v>
      </c>
      <c r="F146" s="90" t="s">
        <v>1968</v>
      </c>
      <c r="G146" s="77"/>
      <c r="H146" s="77">
        <v>378437.94</v>
      </c>
      <c r="I146" s="77">
        <v>-4433088.41</v>
      </c>
      <c r="J146" s="90"/>
    </row>
    <row r="147" spans="1:10" hidden="1" outlineLevel="1" x14ac:dyDescent="0.25">
      <c r="A147" s="13"/>
      <c r="B147" s="92">
        <v>42824</v>
      </c>
      <c r="C147" s="91">
        <v>465</v>
      </c>
      <c r="D147" s="90" t="s">
        <v>5</v>
      </c>
      <c r="E147" s="90" t="s">
        <v>1969</v>
      </c>
      <c r="F147" s="90" t="s">
        <v>1970</v>
      </c>
      <c r="G147" s="77"/>
      <c r="H147" s="77">
        <v>378437.94</v>
      </c>
      <c r="I147" s="77">
        <v>-4811526.3499999996</v>
      </c>
      <c r="J147" s="90"/>
    </row>
    <row r="148" spans="1:10" hidden="1" outlineLevel="1" x14ac:dyDescent="0.25">
      <c r="A148" s="13"/>
      <c r="B148" s="92">
        <v>42824</v>
      </c>
      <c r="C148" s="91">
        <v>481</v>
      </c>
      <c r="D148" s="90" t="s">
        <v>5</v>
      </c>
      <c r="E148" s="90" t="s">
        <v>1942</v>
      </c>
      <c r="F148" s="90" t="s">
        <v>1971</v>
      </c>
      <c r="G148" s="77"/>
      <c r="H148" s="77">
        <v>-318594.5</v>
      </c>
      <c r="I148" s="77">
        <v>-4492931.8499999996</v>
      </c>
      <c r="J148" s="90"/>
    </row>
    <row r="149" spans="1:10" hidden="1" outlineLevel="1" x14ac:dyDescent="0.25">
      <c r="A149" s="13"/>
      <c r="B149" s="92">
        <v>42825</v>
      </c>
      <c r="C149" s="91">
        <v>487</v>
      </c>
      <c r="D149" s="90" t="s">
        <v>5</v>
      </c>
      <c r="E149" s="90" t="s">
        <v>1954</v>
      </c>
      <c r="F149" s="90" t="s">
        <v>1972</v>
      </c>
      <c r="G149" s="77"/>
      <c r="H149" s="77">
        <v>-292344.53000000003</v>
      </c>
      <c r="I149" s="77">
        <v>-4200587.32</v>
      </c>
      <c r="J149" s="90"/>
    </row>
    <row r="150" spans="1:10" hidden="1" outlineLevel="1" x14ac:dyDescent="0.25">
      <c r="A150" s="13"/>
      <c r="B150" s="92">
        <v>42825</v>
      </c>
      <c r="C150" s="91">
        <v>488</v>
      </c>
      <c r="D150" s="90" t="s">
        <v>5</v>
      </c>
      <c r="E150" s="90" t="s">
        <v>1954</v>
      </c>
      <c r="F150" s="90" t="s">
        <v>1973</v>
      </c>
      <c r="G150" s="77"/>
      <c r="H150" s="77">
        <v>292344.53000000003</v>
      </c>
      <c r="I150" s="77">
        <v>-4492931.8499999996</v>
      </c>
      <c r="J150" s="90"/>
    </row>
    <row r="151" spans="1:10" hidden="1" outlineLevel="1" x14ac:dyDescent="0.25">
      <c r="A151" s="13"/>
      <c r="B151" s="92">
        <v>42825</v>
      </c>
      <c r="C151" s="91">
        <v>494</v>
      </c>
      <c r="D151" s="90" t="s">
        <v>5</v>
      </c>
      <c r="E151" s="90" t="s">
        <v>1967</v>
      </c>
      <c r="F151" s="90" t="s">
        <v>1974</v>
      </c>
      <c r="G151" s="77"/>
      <c r="H151" s="77">
        <v>-378437.94</v>
      </c>
      <c r="I151" s="77">
        <v>-4114493.91</v>
      </c>
      <c r="J151" s="90"/>
    </row>
    <row r="152" spans="1:10" hidden="1" outlineLevel="1" x14ac:dyDescent="0.25">
      <c r="A152" s="13"/>
      <c r="B152" s="92">
        <v>42825</v>
      </c>
      <c r="C152" s="91">
        <v>495</v>
      </c>
      <c r="D152" s="90" t="s">
        <v>5</v>
      </c>
      <c r="E152" s="90" t="s">
        <v>1967</v>
      </c>
      <c r="F152" s="90" t="s">
        <v>1975</v>
      </c>
      <c r="G152" s="77"/>
      <c r="H152" s="77">
        <v>378437.94</v>
      </c>
      <c r="I152" s="77">
        <v>-4492931.8499999996</v>
      </c>
      <c r="J152" s="90"/>
    </row>
    <row r="153" spans="1:10" hidden="1" outlineLevel="1" x14ac:dyDescent="0.25">
      <c r="A153" s="13"/>
      <c r="B153" s="92">
        <v>42825</v>
      </c>
      <c r="C153" s="91">
        <v>497</v>
      </c>
      <c r="D153" s="90" t="s">
        <v>5</v>
      </c>
      <c r="E153" s="90" t="s">
        <v>1942</v>
      </c>
      <c r="F153" s="90" t="s">
        <v>1976</v>
      </c>
      <c r="G153" s="77"/>
      <c r="H153" s="77">
        <v>318594.5</v>
      </c>
      <c r="I153" s="77">
        <v>-4811526.3499999996</v>
      </c>
      <c r="J153" s="90"/>
    </row>
    <row r="154" spans="1:10" collapsed="1" x14ac:dyDescent="0.25">
      <c r="A154" s="13"/>
      <c r="B154" s="92"/>
      <c r="C154" s="91"/>
      <c r="D154" s="90"/>
      <c r="E154" s="90"/>
      <c r="F154" s="90"/>
      <c r="G154" s="77"/>
      <c r="H154" s="16">
        <f>SUM(H120:H153)</f>
        <v>2642192.91</v>
      </c>
      <c r="I154" s="16"/>
      <c r="J154" s="13">
        <f>COUNTIF(H120:H153,"&gt;1")-COUNTIF(H120:H153,"&lt;1")</f>
        <v>8</v>
      </c>
    </row>
    <row r="155" spans="1:10" x14ac:dyDescent="0.25">
      <c r="A155" s="13"/>
      <c r="B155" s="92"/>
      <c r="C155" s="91"/>
      <c r="D155" s="90"/>
      <c r="E155" s="90"/>
      <c r="F155" s="90"/>
      <c r="G155" s="77"/>
      <c r="H155" s="77"/>
      <c r="I155" s="77"/>
      <c r="J155" s="90"/>
    </row>
    <row r="156" spans="1:10" x14ac:dyDescent="0.25">
      <c r="A156" s="11" t="s">
        <v>107</v>
      </c>
      <c r="B156" s="89"/>
      <c r="C156" s="89"/>
      <c r="D156" s="89"/>
      <c r="E156" s="89"/>
      <c r="F156" s="89"/>
      <c r="G156" s="76"/>
      <c r="H156" s="76"/>
      <c r="I156" s="76"/>
      <c r="J156" s="89"/>
    </row>
    <row r="157" spans="1:10" x14ac:dyDescent="0.25">
      <c r="A157" s="12" t="s">
        <v>2</v>
      </c>
      <c r="B157" s="89" t="s">
        <v>108</v>
      </c>
      <c r="C157" s="89"/>
      <c r="D157" s="89"/>
      <c r="E157" s="89"/>
      <c r="F157" s="89"/>
      <c r="G157" s="76"/>
      <c r="H157" s="76"/>
      <c r="I157" s="76"/>
      <c r="J157" s="89"/>
    </row>
    <row r="158" spans="1:10" hidden="1" outlineLevel="1" x14ac:dyDescent="0.25">
      <c r="A158" s="13"/>
      <c r="B158" s="90"/>
      <c r="C158" s="91"/>
      <c r="D158" s="90"/>
      <c r="E158" s="90" t="s">
        <v>1110</v>
      </c>
      <c r="F158" s="90"/>
      <c r="G158" s="77"/>
      <c r="H158" s="77">
        <v>0</v>
      </c>
      <c r="I158" s="77">
        <v>-17133929.25</v>
      </c>
      <c r="J158" s="90"/>
    </row>
    <row r="159" spans="1:10" hidden="1" outlineLevel="1" x14ac:dyDescent="0.25">
      <c r="A159" s="13"/>
      <c r="B159" s="92">
        <v>42795</v>
      </c>
      <c r="C159" s="91">
        <v>4</v>
      </c>
      <c r="D159" s="90" t="s">
        <v>5</v>
      </c>
      <c r="E159" s="90" t="s">
        <v>1977</v>
      </c>
      <c r="F159" s="90" t="s">
        <v>1978</v>
      </c>
      <c r="G159" s="77"/>
      <c r="H159" s="77">
        <v>170517.24</v>
      </c>
      <c r="I159" s="77">
        <v>-17304446.489999998</v>
      </c>
      <c r="J159" s="90"/>
    </row>
    <row r="160" spans="1:10" hidden="1" outlineLevel="1" x14ac:dyDescent="0.25">
      <c r="A160" s="13"/>
      <c r="B160" s="92">
        <v>42795</v>
      </c>
      <c r="C160" s="91">
        <v>9</v>
      </c>
      <c r="D160" s="90" t="s">
        <v>5</v>
      </c>
      <c r="E160" s="90" t="s">
        <v>1979</v>
      </c>
      <c r="F160" s="90" t="s">
        <v>1980</v>
      </c>
      <c r="G160" s="77"/>
      <c r="H160" s="77">
        <v>153189.66</v>
      </c>
      <c r="I160" s="77">
        <v>-17457636.149999999</v>
      </c>
      <c r="J160" s="90"/>
    </row>
    <row r="161" spans="1:10" hidden="1" outlineLevel="1" x14ac:dyDescent="0.25">
      <c r="A161" s="13"/>
      <c r="B161" s="92">
        <v>42795</v>
      </c>
      <c r="C161" s="91">
        <v>12</v>
      </c>
      <c r="D161" s="90" t="s">
        <v>5</v>
      </c>
      <c r="E161" s="90" t="s">
        <v>1201</v>
      </c>
      <c r="F161" s="90" t="s">
        <v>1981</v>
      </c>
      <c r="G161" s="77"/>
      <c r="H161" s="77">
        <v>170517.24</v>
      </c>
      <c r="I161" s="77">
        <v>-17628153.390000001</v>
      </c>
      <c r="J161" s="90"/>
    </row>
    <row r="162" spans="1:10" hidden="1" outlineLevel="1" x14ac:dyDescent="0.25">
      <c r="A162" s="13"/>
      <c r="B162" s="92">
        <v>42796</v>
      </c>
      <c r="C162" s="91">
        <v>17</v>
      </c>
      <c r="D162" s="90" t="s">
        <v>5</v>
      </c>
      <c r="E162" s="90" t="s">
        <v>1325</v>
      </c>
      <c r="F162" s="90" t="s">
        <v>1982</v>
      </c>
      <c r="G162" s="77"/>
      <c r="H162" s="77">
        <v>-169655.17</v>
      </c>
      <c r="I162" s="77">
        <v>-17458498.219999999</v>
      </c>
      <c r="J162" s="90"/>
    </row>
    <row r="163" spans="1:10" hidden="1" outlineLevel="1" x14ac:dyDescent="0.25">
      <c r="A163" s="13"/>
      <c r="B163" s="92">
        <v>42796</v>
      </c>
      <c r="C163" s="91">
        <v>18</v>
      </c>
      <c r="D163" s="90" t="s">
        <v>5</v>
      </c>
      <c r="E163" s="90" t="s">
        <v>1325</v>
      </c>
      <c r="F163" s="90" t="s">
        <v>1983</v>
      </c>
      <c r="G163" s="77"/>
      <c r="H163" s="77">
        <v>170517.24</v>
      </c>
      <c r="I163" s="77">
        <v>-17629015.460000001</v>
      </c>
      <c r="J163" s="90"/>
    </row>
    <row r="164" spans="1:10" hidden="1" outlineLevel="1" x14ac:dyDescent="0.25">
      <c r="A164" s="13"/>
      <c r="B164" s="92">
        <v>42796</v>
      </c>
      <c r="C164" s="91">
        <v>19</v>
      </c>
      <c r="D164" s="90" t="s">
        <v>5</v>
      </c>
      <c r="E164" s="90" t="s">
        <v>1977</v>
      </c>
      <c r="F164" s="90" t="s">
        <v>1984</v>
      </c>
      <c r="G164" s="77"/>
      <c r="H164" s="77">
        <v>-170517.24</v>
      </c>
      <c r="I164" s="77">
        <v>-17458498.219999999</v>
      </c>
      <c r="J164" s="90"/>
    </row>
    <row r="165" spans="1:10" hidden="1" outlineLevel="1" x14ac:dyDescent="0.25">
      <c r="A165" s="13"/>
      <c r="B165" s="92">
        <v>42796</v>
      </c>
      <c r="C165" s="91">
        <v>20</v>
      </c>
      <c r="D165" s="90" t="s">
        <v>5</v>
      </c>
      <c r="E165" s="90" t="s">
        <v>1977</v>
      </c>
      <c r="F165" s="90" t="s">
        <v>1985</v>
      </c>
      <c r="G165" s="77"/>
      <c r="H165" s="77">
        <v>170517.24</v>
      </c>
      <c r="I165" s="77">
        <v>-17629015.460000001</v>
      </c>
      <c r="J165" s="90"/>
    </row>
    <row r="166" spans="1:10" hidden="1" outlineLevel="1" x14ac:dyDescent="0.25">
      <c r="A166" s="13"/>
      <c r="B166" s="92">
        <v>42796</v>
      </c>
      <c r="C166" s="91">
        <v>21</v>
      </c>
      <c r="D166" s="90" t="s">
        <v>5</v>
      </c>
      <c r="E166" s="90" t="s">
        <v>1353</v>
      </c>
      <c r="F166" s="90" t="s">
        <v>1986</v>
      </c>
      <c r="G166" s="77"/>
      <c r="H166" s="77">
        <v>-169655.17</v>
      </c>
      <c r="I166" s="77">
        <v>-17459360.289999999</v>
      </c>
      <c r="J166" s="90"/>
    </row>
    <row r="167" spans="1:10" hidden="1" outlineLevel="1" x14ac:dyDescent="0.25">
      <c r="A167" s="13"/>
      <c r="B167" s="92">
        <v>42796</v>
      </c>
      <c r="C167" s="91">
        <v>23</v>
      </c>
      <c r="D167" s="90" t="s">
        <v>5</v>
      </c>
      <c r="E167" s="90" t="s">
        <v>1353</v>
      </c>
      <c r="F167" s="90" t="s">
        <v>1987</v>
      </c>
      <c r="G167" s="77"/>
      <c r="H167" s="77">
        <v>170517.24</v>
      </c>
      <c r="I167" s="77">
        <v>-17629877.530000001</v>
      </c>
      <c r="J167" s="90"/>
    </row>
    <row r="168" spans="1:10" hidden="1" outlineLevel="1" x14ac:dyDescent="0.25">
      <c r="A168" s="13"/>
      <c r="B168" s="92">
        <v>42796</v>
      </c>
      <c r="C168" s="91">
        <v>4</v>
      </c>
      <c r="D168" s="90" t="s">
        <v>78</v>
      </c>
      <c r="E168" s="90" t="s">
        <v>1988</v>
      </c>
      <c r="F168" s="90" t="s">
        <v>1989</v>
      </c>
      <c r="G168" s="77"/>
      <c r="H168" s="77">
        <v>146551.72</v>
      </c>
      <c r="I168" s="77">
        <v>-17776429.25</v>
      </c>
      <c r="J168" s="90"/>
    </row>
    <row r="169" spans="1:10" hidden="1" outlineLevel="1" x14ac:dyDescent="0.25">
      <c r="A169" s="13"/>
      <c r="B169" s="92">
        <v>42796</v>
      </c>
      <c r="C169" s="91">
        <v>5</v>
      </c>
      <c r="D169" s="90" t="s">
        <v>82</v>
      </c>
      <c r="E169" s="90" t="s">
        <v>1988</v>
      </c>
      <c r="F169" s="90" t="s">
        <v>1990</v>
      </c>
      <c r="G169" s="77"/>
      <c r="H169" s="77">
        <v>-164396.54999999999</v>
      </c>
      <c r="I169" s="77">
        <v>-17612032.699999999</v>
      </c>
      <c r="J169" s="90"/>
    </row>
    <row r="170" spans="1:10" hidden="1" outlineLevel="1" x14ac:dyDescent="0.25">
      <c r="A170" s="13"/>
      <c r="B170" s="92">
        <v>42796</v>
      </c>
      <c r="C170" s="91">
        <v>30</v>
      </c>
      <c r="D170" s="90" t="s">
        <v>5</v>
      </c>
      <c r="E170" s="90" t="s">
        <v>1229</v>
      </c>
      <c r="F170" s="90" t="s">
        <v>1991</v>
      </c>
      <c r="G170" s="77"/>
      <c r="H170" s="77">
        <v>-182586.21</v>
      </c>
      <c r="I170" s="77">
        <v>-17429446.489999998</v>
      </c>
      <c r="J170" s="90"/>
    </row>
    <row r="171" spans="1:10" hidden="1" outlineLevel="1" x14ac:dyDescent="0.25">
      <c r="A171" s="13"/>
      <c r="B171" s="92">
        <v>42797</v>
      </c>
      <c r="C171" s="91">
        <v>37</v>
      </c>
      <c r="D171" s="90" t="s">
        <v>5</v>
      </c>
      <c r="E171" s="90" t="s">
        <v>1992</v>
      </c>
      <c r="F171" s="90" t="s">
        <v>1993</v>
      </c>
      <c r="G171" s="77"/>
      <c r="H171" s="77">
        <v>170517.24</v>
      </c>
      <c r="I171" s="77">
        <v>-17599963.73</v>
      </c>
      <c r="J171" s="90"/>
    </row>
    <row r="172" spans="1:10" hidden="1" outlineLevel="1" x14ac:dyDescent="0.25">
      <c r="A172" s="13"/>
      <c r="B172" s="92">
        <v>42797</v>
      </c>
      <c r="C172" s="91">
        <v>45</v>
      </c>
      <c r="D172" s="90" t="s">
        <v>5</v>
      </c>
      <c r="E172" s="90" t="s">
        <v>1256</v>
      </c>
      <c r="F172" s="90" t="s">
        <v>1994</v>
      </c>
      <c r="G172" s="77"/>
      <c r="H172" s="77">
        <v>157586.21</v>
      </c>
      <c r="I172" s="77">
        <v>-17757549.940000001</v>
      </c>
      <c r="J172" s="90"/>
    </row>
    <row r="173" spans="1:10" hidden="1" outlineLevel="1" x14ac:dyDescent="0.25">
      <c r="A173" s="13"/>
      <c r="B173" s="92">
        <v>42797</v>
      </c>
      <c r="C173" s="91">
        <v>46</v>
      </c>
      <c r="D173" s="90" t="s">
        <v>5</v>
      </c>
      <c r="E173" s="90" t="s">
        <v>1214</v>
      </c>
      <c r="F173" s="90" t="s">
        <v>1995</v>
      </c>
      <c r="G173" s="77"/>
      <c r="H173" s="77">
        <v>-169655.17</v>
      </c>
      <c r="I173" s="77">
        <v>-17587894.77</v>
      </c>
      <c r="J173" s="90"/>
    </row>
    <row r="174" spans="1:10" hidden="1" outlineLevel="1" x14ac:dyDescent="0.25">
      <c r="A174" s="13"/>
      <c r="B174" s="92">
        <v>42798</v>
      </c>
      <c r="C174" s="91">
        <v>49</v>
      </c>
      <c r="D174" s="90" t="s">
        <v>5</v>
      </c>
      <c r="E174" s="90" t="s">
        <v>1312</v>
      </c>
      <c r="F174" s="90" t="s">
        <v>1996</v>
      </c>
      <c r="G174" s="77"/>
      <c r="H174" s="77">
        <v>-152413.79</v>
      </c>
      <c r="I174" s="77">
        <v>-17435480.98</v>
      </c>
      <c r="J174" s="90"/>
    </row>
    <row r="175" spans="1:10" hidden="1" outlineLevel="1" x14ac:dyDescent="0.25">
      <c r="A175" s="13"/>
      <c r="B175" s="92">
        <v>42798</v>
      </c>
      <c r="C175" s="91">
        <v>51</v>
      </c>
      <c r="D175" s="90" t="s">
        <v>5</v>
      </c>
      <c r="E175" s="90" t="s">
        <v>1997</v>
      </c>
      <c r="F175" s="90" t="s">
        <v>1998</v>
      </c>
      <c r="G175" s="77"/>
      <c r="H175" s="77">
        <v>153189.66</v>
      </c>
      <c r="I175" s="77">
        <v>-17588670.640000001</v>
      </c>
      <c r="J175" s="90"/>
    </row>
    <row r="176" spans="1:10" hidden="1" outlineLevel="1" x14ac:dyDescent="0.25">
      <c r="A176" s="13"/>
      <c r="B176" s="92">
        <v>42798</v>
      </c>
      <c r="C176" s="91">
        <v>53</v>
      </c>
      <c r="D176" s="90" t="s">
        <v>5</v>
      </c>
      <c r="E176" s="90" t="s">
        <v>1999</v>
      </c>
      <c r="F176" s="90" t="s">
        <v>2000</v>
      </c>
      <c r="G176" s="77"/>
      <c r="H176" s="77">
        <v>170517.24</v>
      </c>
      <c r="I176" s="77">
        <v>-17759187.879999999</v>
      </c>
      <c r="J176" s="90"/>
    </row>
    <row r="177" spans="1:10" hidden="1" outlineLevel="1" x14ac:dyDescent="0.25">
      <c r="A177" s="13"/>
      <c r="B177" s="92">
        <v>42798</v>
      </c>
      <c r="C177" s="91">
        <v>54</v>
      </c>
      <c r="D177" s="90" t="s">
        <v>5</v>
      </c>
      <c r="E177" s="90" t="s">
        <v>2001</v>
      </c>
      <c r="F177" s="90" t="s">
        <v>2002</v>
      </c>
      <c r="G177" s="77"/>
      <c r="H177" s="77">
        <v>170517.24</v>
      </c>
      <c r="I177" s="77">
        <v>-17929705.120000001</v>
      </c>
      <c r="J177" s="90"/>
    </row>
    <row r="178" spans="1:10" hidden="1" outlineLevel="1" x14ac:dyDescent="0.25">
      <c r="A178" s="13"/>
      <c r="B178" s="92">
        <v>42800</v>
      </c>
      <c r="C178" s="91">
        <v>59</v>
      </c>
      <c r="D178" s="90" t="s">
        <v>5</v>
      </c>
      <c r="E178" s="90" t="s">
        <v>1321</v>
      </c>
      <c r="F178" s="90" t="s">
        <v>2003</v>
      </c>
      <c r="G178" s="77"/>
      <c r="H178" s="77">
        <v>-169655.17</v>
      </c>
      <c r="I178" s="77">
        <v>-17760049.949999999</v>
      </c>
      <c r="J178" s="90"/>
    </row>
    <row r="179" spans="1:10" hidden="1" outlineLevel="1" x14ac:dyDescent="0.25">
      <c r="A179" s="13"/>
      <c r="B179" s="92">
        <v>42800</v>
      </c>
      <c r="C179" s="91">
        <v>60</v>
      </c>
      <c r="D179" s="90" t="s">
        <v>5</v>
      </c>
      <c r="E179" s="90" t="s">
        <v>1321</v>
      </c>
      <c r="F179" s="90" t="s">
        <v>2004</v>
      </c>
      <c r="G179" s="77"/>
      <c r="H179" s="77">
        <v>170517.24</v>
      </c>
      <c r="I179" s="77">
        <v>-17930567.190000001</v>
      </c>
      <c r="J179" s="90"/>
    </row>
    <row r="180" spans="1:10" hidden="1" outlineLevel="1" x14ac:dyDescent="0.25">
      <c r="A180" s="13"/>
      <c r="B180" s="92">
        <v>42800</v>
      </c>
      <c r="C180" s="91">
        <v>61</v>
      </c>
      <c r="D180" s="90" t="s">
        <v>5</v>
      </c>
      <c r="E180" s="90" t="s">
        <v>1277</v>
      </c>
      <c r="F180" s="90" t="s">
        <v>2005</v>
      </c>
      <c r="G180" s="77"/>
      <c r="H180" s="77">
        <v>-169655.17</v>
      </c>
      <c r="I180" s="77">
        <v>-17760912.02</v>
      </c>
      <c r="J180" s="90"/>
    </row>
    <row r="181" spans="1:10" hidden="1" outlineLevel="1" x14ac:dyDescent="0.25">
      <c r="A181" s="13"/>
      <c r="B181" s="92">
        <v>42800</v>
      </c>
      <c r="C181" s="91">
        <v>62</v>
      </c>
      <c r="D181" s="90" t="s">
        <v>5</v>
      </c>
      <c r="E181" s="90" t="s">
        <v>1277</v>
      </c>
      <c r="F181" s="90" t="s">
        <v>2006</v>
      </c>
      <c r="G181" s="77"/>
      <c r="H181" s="77">
        <v>170517.24</v>
      </c>
      <c r="I181" s="77">
        <v>-17931429.260000002</v>
      </c>
      <c r="J181" s="90"/>
    </row>
    <row r="182" spans="1:10" hidden="1" outlineLevel="1" x14ac:dyDescent="0.25">
      <c r="A182" s="13"/>
      <c r="B182" s="92">
        <v>42800</v>
      </c>
      <c r="C182" s="91">
        <v>66</v>
      </c>
      <c r="D182" s="90" t="s">
        <v>5</v>
      </c>
      <c r="E182" s="90" t="s">
        <v>1999</v>
      </c>
      <c r="F182" s="90" t="s">
        <v>2007</v>
      </c>
      <c r="G182" s="77"/>
      <c r="H182" s="77">
        <v>-170517.24</v>
      </c>
      <c r="I182" s="77">
        <v>-17760912.02</v>
      </c>
      <c r="J182" s="90"/>
    </row>
    <row r="183" spans="1:10" hidden="1" outlineLevel="1" x14ac:dyDescent="0.25">
      <c r="A183" s="13"/>
      <c r="B183" s="92">
        <v>42800</v>
      </c>
      <c r="C183" s="91">
        <v>71</v>
      </c>
      <c r="D183" s="90" t="s">
        <v>5</v>
      </c>
      <c r="E183" s="90" t="s">
        <v>2008</v>
      </c>
      <c r="F183" s="90" t="s">
        <v>2009</v>
      </c>
      <c r="G183" s="77"/>
      <c r="H183" s="77">
        <v>170517.24</v>
      </c>
      <c r="I183" s="77">
        <v>-17931429.260000002</v>
      </c>
      <c r="J183" s="90"/>
    </row>
    <row r="184" spans="1:10" hidden="1" outlineLevel="1" x14ac:dyDescent="0.25">
      <c r="A184" s="13"/>
      <c r="B184" s="92">
        <v>42800</v>
      </c>
      <c r="C184" s="91">
        <v>73</v>
      </c>
      <c r="D184" s="90" t="s">
        <v>5</v>
      </c>
      <c r="E184" s="90" t="s">
        <v>1316</v>
      </c>
      <c r="F184" s="90" t="s">
        <v>2010</v>
      </c>
      <c r="G184" s="77"/>
      <c r="H184" s="77">
        <v>153189.66</v>
      </c>
      <c r="I184" s="77">
        <v>-18084618.920000002</v>
      </c>
      <c r="J184" s="90"/>
    </row>
    <row r="185" spans="1:10" hidden="1" outlineLevel="1" x14ac:dyDescent="0.25">
      <c r="A185" s="13"/>
      <c r="B185" s="92">
        <v>42801</v>
      </c>
      <c r="C185" s="91">
        <v>79</v>
      </c>
      <c r="D185" s="90" t="s">
        <v>5</v>
      </c>
      <c r="E185" s="90" t="s">
        <v>1201</v>
      </c>
      <c r="F185" s="90" t="s">
        <v>2011</v>
      </c>
      <c r="G185" s="77"/>
      <c r="H185" s="77">
        <v>-170517.24</v>
      </c>
      <c r="I185" s="77">
        <v>-17914101.68</v>
      </c>
      <c r="J185" s="90"/>
    </row>
    <row r="186" spans="1:10" hidden="1" outlineLevel="1" x14ac:dyDescent="0.25">
      <c r="A186" s="13"/>
      <c r="B186" s="92">
        <v>42801</v>
      </c>
      <c r="C186" s="91">
        <v>80</v>
      </c>
      <c r="D186" s="90" t="s">
        <v>5</v>
      </c>
      <c r="E186" s="90" t="s">
        <v>2012</v>
      </c>
      <c r="F186" s="90" t="s">
        <v>2013</v>
      </c>
      <c r="G186" s="77"/>
      <c r="H186" s="77">
        <v>170517.24</v>
      </c>
      <c r="I186" s="77">
        <v>-18084618.920000002</v>
      </c>
      <c r="J186" s="90"/>
    </row>
    <row r="187" spans="1:10" hidden="1" outlineLevel="1" x14ac:dyDescent="0.25">
      <c r="A187" s="13"/>
      <c r="B187" s="92">
        <v>42801</v>
      </c>
      <c r="C187" s="91">
        <v>81</v>
      </c>
      <c r="D187" s="90" t="s">
        <v>5</v>
      </c>
      <c r="E187" s="90" t="s">
        <v>2012</v>
      </c>
      <c r="F187" s="90" t="s">
        <v>2014</v>
      </c>
      <c r="G187" s="77"/>
      <c r="H187" s="77">
        <v>-170517.24</v>
      </c>
      <c r="I187" s="77">
        <v>-17914101.68</v>
      </c>
      <c r="J187" s="90"/>
    </row>
    <row r="188" spans="1:10" hidden="1" outlineLevel="1" x14ac:dyDescent="0.25">
      <c r="A188" s="13"/>
      <c r="B188" s="92">
        <v>42801</v>
      </c>
      <c r="C188" s="91">
        <v>82</v>
      </c>
      <c r="D188" s="90" t="s">
        <v>5</v>
      </c>
      <c r="E188" s="90" t="s">
        <v>1999</v>
      </c>
      <c r="F188" s="90" t="s">
        <v>2015</v>
      </c>
      <c r="G188" s="77"/>
      <c r="H188" s="77">
        <v>170517.24</v>
      </c>
      <c r="I188" s="77">
        <v>-18084618.920000002</v>
      </c>
      <c r="J188" s="90"/>
    </row>
    <row r="189" spans="1:10" hidden="1" outlineLevel="1" x14ac:dyDescent="0.25">
      <c r="A189" s="13"/>
      <c r="B189" s="92">
        <v>42801</v>
      </c>
      <c r="C189" s="91">
        <v>85</v>
      </c>
      <c r="D189" s="90" t="s">
        <v>5</v>
      </c>
      <c r="E189" s="90" t="s">
        <v>1353</v>
      </c>
      <c r="F189" s="90" t="s">
        <v>2016</v>
      </c>
      <c r="G189" s="77"/>
      <c r="H189" s="77">
        <v>-170517.24</v>
      </c>
      <c r="I189" s="77">
        <v>-17914101.68</v>
      </c>
      <c r="J189" s="90"/>
    </row>
    <row r="190" spans="1:10" hidden="1" outlineLevel="1" x14ac:dyDescent="0.25">
      <c r="A190" s="13"/>
      <c r="B190" s="92">
        <v>42801</v>
      </c>
      <c r="C190" s="91">
        <v>86</v>
      </c>
      <c r="D190" s="90" t="s">
        <v>5</v>
      </c>
      <c r="E190" s="90" t="s">
        <v>2012</v>
      </c>
      <c r="F190" s="90" t="s">
        <v>2017</v>
      </c>
      <c r="G190" s="77"/>
      <c r="H190" s="77">
        <v>170517.24</v>
      </c>
      <c r="I190" s="77">
        <v>-18084618.920000002</v>
      </c>
      <c r="J190" s="90"/>
    </row>
    <row r="191" spans="1:10" hidden="1" outlineLevel="1" x14ac:dyDescent="0.25">
      <c r="A191" s="13"/>
      <c r="B191" s="92">
        <v>42801</v>
      </c>
      <c r="C191" s="91">
        <v>87</v>
      </c>
      <c r="D191" s="90" t="s">
        <v>5</v>
      </c>
      <c r="E191" s="90" t="s">
        <v>1353</v>
      </c>
      <c r="F191" s="90" t="s">
        <v>2018</v>
      </c>
      <c r="G191" s="77"/>
      <c r="H191" s="77">
        <v>170517.24</v>
      </c>
      <c r="I191" s="77">
        <v>-18255136.16</v>
      </c>
      <c r="J191" s="90"/>
    </row>
    <row r="192" spans="1:10" hidden="1" outlineLevel="1" x14ac:dyDescent="0.25">
      <c r="A192" s="13"/>
      <c r="B192" s="92">
        <v>42801</v>
      </c>
      <c r="C192" s="91">
        <v>88</v>
      </c>
      <c r="D192" s="90" t="s">
        <v>5</v>
      </c>
      <c r="E192" s="90" t="s">
        <v>2019</v>
      </c>
      <c r="F192" s="90" t="s">
        <v>2020</v>
      </c>
      <c r="G192" s="77"/>
      <c r="H192" s="77">
        <v>170517.24</v>
      </c>
      <c r="I192" s="77">
        <v>-18425653.399999999</v>
      </c>
      <c r="J192" s="90"/>
    </row>
    <row r="193" spans="1:10" hidden="1" outlineLevel="1" x14ac:dyDescent="0.25">
      <c r="A193" s="13"/>
      <c r="B193" s="92">
        <v>42801</v>
      </c>
      <c r="C193" s="91">
        <v>95</v>
      </c>
      <c r="D193" s="90" t="s">
        <v>5</v>
      </c>
      <c r="E193" s="90" t="s">
        <v>2008</v>
      </c>
      <c r="F193" s="90" t="s">
        <v>2021</v>
      </c>
      <c r="G193" s="77"/>
      <c r="H193" s="77">
        <v>-170517.24</v>
      </c>
      <c r="I193" s="77">
        <v>-18255136.16</v>
      </c>
      <c r="J193" s="90"/>
    </row>
    <row r="194" spans="1:10" hidden="1" outlineLevel="1" x14ac:dyDescent="0.25">
      <c r="A194" s="13"/>
      <c r="B194" s="92">
        <v>42801</v>
      </c>
      <c r="C194" s="91">
        <v>96</v>
      </c>
      <c r="D194" s="90" t="s">
        <v>5</v>
      </c>
      <c r="E194" s="90" t="s">
        <v>1201</v>
      </c>
      <c r="F194" s="90" t="s">
        <v>2022</v>
      </c>
      <c r="G194" s="77"/>
      <c r="H194" s="77">
        <v>170517.24</v>
      </c>
      <c r="I194" s="77">
        <v>-18425653.399999999</v>
      </c>
      <c r="J194" s="90"/>
    </row>
    <row r="195" spans="1:10" hidden="1" outlineLevel="1" x14ac:dyDescent="0.25">
      <c r="A195" s="13"/>
      <c r="B195" s="92">
        <v>42801</v>
      </c>
      <c r="C195" s="91">
        <v>99</v>
      </c>
      <c r="D195" s="90" t="s">
        <v>5</v>
      </c>
      <c r="E195" s="90" t="s">
        <v>1223</v>
      </c>
      <c r="F195" s="90" t="s">
        <v>2023</v>
      </c>
      <c r="G195" s="77"/>
      <c r="H195" s="77">
        <v>-156724.14000000001</v>
      </c>
      <c r="I195" s="77">
        <v>-18268929.260000002</v>
      </c>
      <c r="J195" s="90"/>
    </row>
    <row r="196" spans="1:10" hidden="1" outlineLevel="1" x14ac:dyDescent="0.25">
      <c r="A196" s="13"/>
      <c r="B196" s="92">
        <v>42801</v>
      </c>
      <c r="C196" s="91">
        <v>100</v>
      </c>
      <c r="D196" s="90" t="s">
        <v>5</v>
      </c>
      <c r="E196" s="90" t="s">
        <v>2024</v>
      </c>
      <c r="F196" s="90" t="s">
        <v>2025</v>
      </c>
      <c r="G196" s="77"/>
      <c r="H196" s="77">
        <v>170517.24</v>
      </c>
      <c r="I196" s="77">
        <v>-18439446.5</v>
      </c>
      <c r="J196" s="90"/>
    </row>
    <row r="197" spans="1:10" hidden="1" outlineLevel="1" x14ac:dyDescent="0.25">
      <c r="A197" s="13"/>
      <c r="B197" s="92">
        <v>42801</v>
      </c>
      <c r="C197" s="91">
        <v>101</v>
      </c>
      <c r="D197" s="90" t="s">
        <v>5</v>
      </c>
      <c r="E197" s="90" t="s">
        <v>2026</v>
      </c>
      <c r="F197" s="90" t="s">
        <v>2027</v>
      </c>
      <c r="G197" s="77"/>
      <c r="H197" s="77">
        <v>170517.24</v>
      </c>
      <c r="I197" s="77">
        <v>-18609963.739999998</v>
      </c>
      <c r="J197" s="90"/>
    </row>
    <row r="198" spans="1:10" hidden="1" outlineLevel="1" x14ac:dyDescent="0.25">
      <c r="A198" s="13"/>
      <c r="B198" s="92">
        <v>42802</v>
      </c>
      <c r="C198" s="91">
        <v>104</v>
      </c>
      <c r="D198" s="90" t="s">
        <v>5</v>
      </c>
      <c r="E198" s="90" t="s">
        <v>1992</v>
      </c>
      <c r="F198" s="90" t="s">
        <v>2028</v>
      </c>
      <c r="G198" s="77"/>
      <c r="H198" s="77">
        <v>-170517.24</v>
      </c>
      <c r="I198" s="77">
        <v>-18439446.5</v>
      </c>
      <c r="J198" s="90"/>
    </row>
    <row r="199" spans="1:10" hidden="1" outlineLevel="1" x14ac:dyDescent="0.25">
      <c r="A199" s="13"/>
      <c r="B199" s="92">
        <v>42802</v>
      </c>
      <c r="C199" s="91">
        <v>105</v>
      </c>
      <c r="D199" s="90" t="s">
        <v>5</v>
      </c>
      <c r="E199" s="90" t="s">
        <v>2029</v>
      </c>
      <c r="F199" s="90" t="s">
        <v>2030</v>
      </c>
      <c r="G199" s="77"/>
      <c r="H199" s="77">
        <v>187844.83</v>
      </c>
      <c r="I199" s="77">
        <v>-18627291.329999998</v>
      </c>
      <c r="J199" s="90"/>
    </row>
    <row r="200" spans="1:10" hidden="1" outlineLevel="1" x14ac:dyDescent="0.25">
      <c r="A200" s="13"/>
      <c r="B200" s="92">
        <v>42802</v>
      </c>
      <c r="C200" s="91">
        <v>107</v>
      </c>
      <c r="D200" s="90" t="s">
        <v>5</v>
      </c>
      <c r="E200" s="90" t="s">
        <v>2024</v>
      </c>
      <c r="F200" s="90" t="s">
        <v>2031</v>
      </c>
      <c r="G200" s="77"/>
      <c r="H200" s="77">
        <v>-170517.24</v>
      </c>
      <c r="I200" s="77">
        <v>-18456774.09</v>
      </c>
      <c r="J200" s="90"/>
    </row>
    <row r="201" spans="1:10" hidden="1" outlineLevel="1" x14ac:dyDescent="0.25">
      <c r="A201" s="13"/>
      <c r="B201" s="92">
        <v>42802</v>
      </c>
      <c r="C201" s="91">
        <v>108</v>
      </c>
      <c r="D201" s="90" t="s">
        <v>5</v>
      </c>
      <c r="E201" s="90" t="s">
        <v>2024</v>
      </c>
      <c r="F201" s="90" t="s">
        <v>2032</v>
      </c>
      <c r="G201" s="77"/>
      <c r="H201" s="77">
        <v>170517.24</v>
      </c>
      <c r="I201" s="77">
        <v>-18627291.329999998</v>
      </c>
      <c r="J201" s="90"/>
    </row>
    <row r="202" spans="1:10" hidden="1" outlineLevel="1" x14ac:dyDescent="0.25">
      <c r="A202" s="13"/>
      <c r="B202" s="92">
        <v>42802</v>
      </c>
      <c r="C202" s="91">
        <v>113</v>
      </c>
      <c r="D202" s="90" t="s">
        <v>5</v>
      </c>
      <c r="E202" s="90" t="s">
        <v>1227</v>
      </c>
      <c r="F202" s="90" t="s">
        <v>2033</v>
      </c>
      <c r="G202" s="77"/>
      <c r="H202" s="77">
        <v>-152413.79</v>
      </c>
      <c r="I202" s="77">
        <v>-18474877.539999999</v>
      </c>
      <c r="J202" s="90"/>
    </row>
    <row r="203" spans="1:10" hidden="1" outlineLevel="1" x14ac:dyDescent="0.25">
      <c r="A203" s="13"/>
      <c r="B203" s="92">
        <v>42802</v>
      </c>
      <c r="C203" s="91">
        <v>114</v>
      </c>
      <c r="D203" s="90" t="s">
        <v>5</v>
      </c>
      <c r="E203" s="90" t="s">
        <v>2034</v>
      </c>
      <c r="F203" s="90" t="s">
        <v>2035</v>
      </c>
      <c r="G203" s="77"/>
      <c r="H203" s="77">
        <v>157586.21</v>
      </c>
      <c r="I203" s="77">
        <v>-18632463.75</v>
      </c>
      <c r="J203" s="90"/>
    </row>
    <row r="204" spans="1:10" hidden="1" outlineLevel="1" x14ac:dyDescent="0.25">
      <c r="A204" s="13"/>
      <c r="B204" s="92">
        <v>42803</v>
      </c>
      <c r="C204" s="91">
        <v>119</v>
      </c>
      <c r="D204" s="90" t="s">
        <v>5</v>
      </c>
      <c r="E204" s="90" t="s">
        <v>1256</v>
      </c>
      <c r="F204" s="90" t="s">
        <v>2036</v>
      </c>
      <c r="G204" s="77"/>
      <c r="H204" s="77">
        <v>-157586.21</v>
      </c>
      <c r="I204" s="77">
        <v>-18474877.539999999</v>
      </c>
      <c r="J204" s="90"/>
    </row>
    <row r="205" spans="1:10" hidden="1" outlineLevel="1" x14ac:dyDescent="0.25">
      <c r="A205" s="13"/>
      <c r="B205" s="92">
        <v>42803</v>
      </c>
      <c r="C205" s="91">
        <v>120</v>
      </c>
      <c r="D205" s="90" t="s">
        <v>5</v>
      </c>
      <c r="E205" s="90" t="s">
        <v>2037</v>
      </c>
      <c r="F205" s="90" t="s">
        <v>2038</v>
      </c>
      <c r="G205" s="77"/>
      <c r="H205" s="77">
        <v>157586.21</v>
      </c>
      <c r="I205" s="77">
        <v>-18632463.75</v>
      </c>
      <c r="J205" s="90"/>
    </row>
    <row r="206" spans="1:10" hidden="1" outlineLevel="1" x14ac:dyDescent="0.25">
      <c r="A206" s="13"/>
      <c r="B206" s="92">
        <v>42803</v>
      </c>
      <c r="C206" s="91">
        <v>121</v>
      </c>
      <c r="D206" s="90" t="s">
        <v>5</v>
      </c>
      <c r="E206" s="90" t="s">
        <v>2039</v>
      </c>
      <c r="F206" s="90" t="s">
        <v>2040</v>
      </c>
      <c r="G206" s="77"/>
      <c r="H206" s="77">
        <v>170517.24</v>
      </c>
      <c r="I206" s="77">
        <v>-18802980.989999998</v>
      </c>
      <c r="J206" s="90"/>
    </row>
    <row r="207" spans="1:10" hidden="1" outlineLevel="1" x14ac:dyDescent="0.25">
      <c r="A207" s="13"/>
      <c r="B207" s="92">
        <v>42803</v>
      </c>
      <c r="C207" s="91">
        <v>128</v>
      </c>
      <c r="D207" s="90" t="s">
        <v>5</v>
      </c>
      <c r="E207" s="90" t="s">
        <v>1235</v>
      </c>
      <c r="F207" s="90" t="s">
        <v>2041</v>
      </c>
      <c r="G207" s="77"/>
      <c r="H207" s="77">
        <v>-169655.17</v>
      </c>
      <c r="I207" s="77">
        <v>-18633325.82</v>
      </c>
      <c r="J207" s="90"/>
    </row>
    <row r="208" spans="1:10" hidden="1" outlineLevel="1" x14ac:dyDescent="0.25">
      <c r="A208" s="13"/>
      <c r="B208" s="92">
        <v>42803</v>
      </c>
      <c r="C208" s="91">
        <v>131</v>
      </c>
      <c r="D208" s="90" t="s">
        <v>5</v>
      </c>
      <c r="E208" s="90" t="s">
        <v>1323</v>
      </c>
      <c r="F208" s="90" t="s">
        <v>2042</v>
      </c>
      <c r="G208" s="77"/>
      <c r="H208" s="77">
        <v>170517.24</v>
      </c>
      <c r="I208" s="77">
        <v>-18803843.059999999</v>
      </c>
      <c r="J208" s="90"/>
    </row>
    <row r="209" spans="1:10" hidden="1" outlineLevel="1" x14ac:dyDescent="0.25">
      <c r="A209" s="13"/>
      <c r="B209" s="92">
        <v>42804</v>
      </c>
      <c r="C209" s="91">
        <v>135</v>
      </c>
      <c r="D209" s="90" t="s">
        <v>5</v>
      </c>
      <c r="E209" s="90" t="s">
        <v>2039</v>
      </c>
      <c r="F209" s="90" t="s">
        <v>2043</v>
      </c>
      <c r="G209" s="77"/>
      <c r="H209" s="77">
        <v>-170517.24</v>
      </c>
      <c r="I209" s="77">
        <v>-18633325.82</v>
      </c>
      <c r="J209" s="90"/>
    </row>
    <row r="210" spans="1:10" hidden="1" outlineLevel="1" x14ac:dyDescent="0.25">
      <c r="A210" s="13"/>
      <c r="B210" s="92">
        <v>42804</v>
      </c>
      <c r="C210" s="91">
        <v>137</v>
      </c>
      <c r="D210" s="90" t="s">
        <v>5</v>
      </c>
      <c r="E210" s="90" t="s">
        <v>2044</v>
      </c>
      <c r="F210" s="90" t="s">
        <v>2045</v>
      </c>
      <c r="G210" s="77"/>
      <c r="H210" s="77">
        <v>170517.24</v>
      </c>
      <c r="I210" s="77">
        <v>-18803843.059999999</v>
      </c>
      <c r="J210" s="90"/>
    </row>
    <row r="211" spans="1:10" hidden="1" outlineLevel="1" x14ac:dyDescent="0.25">
      <c r="A211" s="13"/>
      <c r="B211" s="92">
        <v>42804</v>
      </c>
      <c r="C211" s="91">
        <v>139</v>
      </c>
      <c r="D211" s="90" t="s">
        <v>5</v>
      </c>
      <c r="E211" s="90" t="s">
        <v>165</v>
      </c>
      <c r="F211" s="90" t="s">
        <v>2046</v>
      </c>
      <c r="G211" s="77"/>
      <c r="H211" s="77">
        <v>-152586.21</v>
      </c>
      <c r="I211" s="77">
        <v>-18651256.850000001</v>
      </c>
      <c r="J211" s="90"/>
    </row>
    <row r="212" spans="1:10" hidden="1" outlineLevel="1" x14ac:dyDescent="0.25">
      <c r="A212" s="13"/>
      <c r="B212" s="92">
        <v>42804</v>
      </c>
      <c r="C212" s="91">
        <v>140</v>
      </c>
      <c r="D212" s="90" t="s">
        <v>5</v>
      </c>
      <c r="E212" s="90" t="s">
        <v>165</v>
      </c>
      <c r="F212" s="90" t="s">
        <v>2047</v>
      </c>
      <c r="G212" s="77"/>
      <c r="H212" s="77">
        <v>152586.21</v>
      </c>
      <c r="I212" s="77">
        <v>-18803843.059999999</v>
      </c>
      <c r="J212" s="90"/>
    </row>
    <row r="213" spans="1:10" hidden="1" outlineLevel="1" x14ac:dyDescent="0.25">
      <c r="A213" s="13"/>
      <c r="B213" s="92">
        <v>42805</v>
      </c>
      <c r="C213" s="91">
        <v>152</v>
      </c>
      <c r="D213" s="90" t="s">
        <v>5</v>
      </c>
      <c r="E213" s="90" t="s">
        <v>1992</v>
      </c>
      <c r="F213" s="90" t="s">
        <v>2048</v>
      </c>
      <c r="G213" s="77"/>
      <c r="H213" s="77">
        <v>170517.24</v>
      </c>
      <c r="I213" s="77">
        <v>-18974360.300000001</v>
      </c>
      <c r="J213" s="90"/>
    </row>
    <row r="214" spans="1:10" hidden="1" outlineLevel="1" x14ac:dyDescent="0.25">
      <c r="A214" s="13"/>
      <c r="B214" s="92">
        <v>42807</v>
      </c>
      <c r="C214" s="91">
        <v>160</v>
      </c>
      <c r="D214" s="90" t="s">
        <v>5</v>
      </c>
      <c r="E214" s="90" t="s">
        <v>1308</v>
      </c>
      <c r="F214" s="90" t="s">
        <v>2049</v>
      </c>
      <c r="G214" s="77"/>
      <c r="H214" s="77">
        <v>170517.24</v>
      </c>
      <c r="I214" s="77">
        <v>-19144877.539999999</v>
      </c>
      <c r="J214" s="90"/>
    </row>
    <row r="215" spans="1:10" hidden="1" outlineLevel="1" x14ac:dyDescent="0.25">
      <c r="A215" s="13"/>
      <c r="B215" s="92">
        <v>42807</v>
      </c>
      <c r="C215" s="91">
        <v>166</v>
      </c>
      <c r="D215" s="90" t="s">
        <v>5</v>
      </c>
      <c r="E215" s="90" t="s">
        <v>2001</v>
      </c>
      <c r="F215" s="90" t="s">
        <v>2050</v>
      </c>
      <c r="G215" s="77"/>
      <c r="H215" s="77">
        <v>-170517.24</v>
      </c>
      <c r="I215" s="77">
        <v>-18974360.300000001</v>
      </c>
      <c r="J215" s="90"/>
    </row>
    <row r="216" spans="1:10" hidden="1" outlineLevel="1" x14ac:dyDescent="0.25">
      <c r="A216" s="13"/>
      <c r="B216" s="92">
        <v>42807</v>
      </c>
      <c r="C216" s="91">
        <v>167</v>
      </c>
      <c r="D216" s="90" t="s">
        <v>5</v>
      </c>
      <c r="E216" s="90" t="s">
        <v>2001</v>
      </c>
      <c r="F216" s="90" t="s">
        <v>2051</v>
      </c>
      <c r="G216" s="77"/>
      <c r="H216" s="77">
        <v>170517.24</v>
      </c>
      <c r="I216" s="77">
        <v>-19144877.539999999</v>
      </c>
      <c r="J216" s="90"/>
    </row>
    <row r="217" spans="1:10" hidden="1" outlineLevel="1" x14ac:dyDescent="0.25">
      <c r="A217" s="13"/>
      <c r="B217" s="92">
        <v>42807</v>
      </c>
      <c r="C217" s="91">
        <v>172</v>
      </c>
      <c r="D217" s="90" t="s">
        <v>5</v>
      </c>
      <c r="E217" s="90" t="s">
        <v>299</v>
      </c>
      <c r="F217" s="90" t="s">
        <v>2052</v>
      </c>
      <c r="G217" s="77"/>
      <c r="H217" s="77">
        <v>153189.66</v>
      </c>
      <c r="I217" s="77">
        <v>-19298067.199999999</v>
      </c>
      <c r="J217" s="90"/>
    </row>
    <row r="218" spans="1:10" hidden="1" outlineLevel="1" x14ac:dyDescent="0.25">
      <c r="A218" s="13"/>
      <c r="B218" s="92">
        <v>42807</v>
      </c>
      <c r="C218" s="91">
        <v>173</v>
      </c>
      <c r="D218" s="90" t="s">
        <v>5</v>
      </c>
      <c r="E218" s="90" t="s">
        <v>1235</v>
      </c>
      <c r="F218" s="90" t="s">
        <v>2053</v>
      </c>
      <c r="G218" s="77"/>
      <c r="H218" s="77">
        <v>170517.24</v>
      </c>
      <c r="I218" s="77">
        <v>-19468584.440000001</v>
      </c>
      <c r="J218" s="90"/>
    </row>
    <row r="219" spans="1:10" hidden="1" outlineLevel="1" x14ac:dyDescent="0.25">
      <c r="A219" s="13"/>
      <c r="B219" s="92">
        <v>42808</v>
      </c>
      <c r="C219" s="91">
        <v>178</v>
      </c>
      <c r="D219" s="90" t="s">
        <v>5</v>
      </c>
      <c r="E219" s="90" t="s">
        <v>1308</v>
      </c>
      <c r="F219" s="90" t="s">
        <v>2054</v>
      </c>
      <c r="G219" s="77"/>
      <c r="H219" s="77">
        <v>-170517.24</v>
      </c>
      <c r="I219" s="77">
        <v>-19298067.199999999</v>
      </c>
      <c r="J219" s="90"/>
    </row>
    <row r="220" spans="1:10" hidden="1" outlineLevel="1" x14ac:dyDescent="0.25">
      <c r="A220" s="13"/>
      <c r="B220" s="92">
        <v>42808</v>
      </c>
      <c r="C220" s="91">
        <v>179</v>
      </c>
      <c r="D220" s="90" t="s">
        <v>5</v>
      </c>
      <c r="E220" s="90" t="s">
        <v>299</v>
      </c>
      <c r="F220" s="90" t="s">
        <v>2055</v>
      </c>
      <c r="G220" s="77"/>
      <c r="H220" s="77">
        <v>-153189.66</v>
      </c>
      <c r="I220" s="77">
        <v>-19144877.539999999</v>
      </c>
      <c r="J220" s="90"/>
    </row>
    <row r="221" spans="1:10" hidden="1" outlineLevel="1" x14ac:dyDescent="0.25">
      <c r="A221" s="13"/>
      <c r="B221" s="92">
        <v>42808</v>
      </c>
      <c r="C221" s="91">
        <v>180</v>
      </c>
      <c r="D221" s="90" t="s">
        <v>5</v>
      </c>
      <c r="E221" s="90" t="s">
        <v>1227</v>
      </c>
      <c r="F221" s="90" t="s">
        <v>2056</v>
      </c>
      <c r="G221" s="77"/>
      <c r="H221" s="77">
        <v>153189.66</v>
      </c>
      <c r="I221" s="77">
        <v>-19298067.199999999</v>
      </c>
      <c r="J221" s="90"/>
    </row>
    <row r="222" spans="1:10" hidden="1" outlineLevel="1" x14ac:dyDescent="0.25">
      <c r="A222" s="13"/>
      <c r="B222" s="92">
        <v>42808</v>
      </c>
      <c r="C222" s="91">
        <v>181</v>
      </c>
      <c r="D222" s="90" t="s">
        <v>5</v>
      </c>
      <c r="E222" s="90" t="s">
        <v>1308</v>
      </c>
      <c r="F222" s="90" t="s">
        <v>2057</v>
      </c>
      <c r="G222" s="77"/>
      <c r="H222" s="77">
        <v>170517.24</v>
      </c>
      <c r="I222" s="77">
        <v>-19468584.440000001</v>
      </c>
      <c r="J222" s="90"/>
    </row>
    <row r="223" spans="1:10" hidden="1" outlineLevel="1" x14ac:dyDescent="0.25">
      <c r="A223" s="13"/>
      <c r="B223" s="92">
        <v>42808</v>
      </c>
      <c r="C223" s="91">
        <v>182</v>
      </c>
      <c r="D223" s="90" t="s">
        <v>5</v>
      </c>
      <c r="E223" s="90" t="s">
        <v>1316</v>
      </c>
      <c r="F223" s="90" t="s">
        <v>2058</v>
      </c>
      <c r="G223" s="77"/>
      <c r="H223" s="77">
        <v>-153189.66</v>
      </c>
      <c r="I223" s="77">
        <v>-19315394.780000001</v>
      </c>
      <c r="J223" s="90"/>
    </row>
    <row r="224" spans="1:10" hidden="1" outlineLevel="1" x14ac:dyDescent="0.25">
      <c r="A224" s="13"/>
      <c r="B224" s="92">
        <v>42808</v>
      </c>
      <c r="C224" s="91">
        <v>183</v>
      </c>
      <c r="D224" s="90" t="s">
        <v>5</v>
      </c>
      <c r="E224" s="90" t="s">
        <v>2059</v>
      </c>
      <c r="F224" s="90" t="s">
        <v>2060</v>
      </c>
      <c r="G224" s="77"/>
      <c r="H224" s="77">
        <v>153189.66</v>
      </c>
      <c r="I224" s="77">
        <v>-19468584.440000001</v>
      </c>
      <c r="J224" s="90"/>
    </row>
    <row r="225" spans="1:10" hidden="1" outlineLevel="1" x14ac:dyDescent="0.25">
      <c r="A225" s="13"/>
      <c r="B225" s="92">
        <v>42808</v>
      </c>
      <c r="C225" s="91">
        <v>184</v>
      </c>
      <c r="D225" s="90" t="s">
        <v>5</v>
      </c>
      <c r="E225" s="90" t="s">
        <v>2061</v>
      </c>
      <c r="F225" s="90" t="s">
        <v>2062</v>
      </c>
      <c r="G225" s="77"/>
      <c r="H225" s="77">
        <v>170517.24</v>
      </c>
      <c r="I225" s="77">
        <v>-19639101.68</v>
      </c>
      <c r="J225" s="90"/>
    </row>
    <row r="226" spans="1:10" hidden="1" outlineLevel="1" x14ac:dyDescent="0.25">
      <c r="A226" s="13"/>
      <c r="B226" s="92">
        <v>42808</v>
      </c>
      <c r="C226" s="91">
        <v>188</v>
      </c>
      <c r="D226" s="90" t="s">
        <v>5</v>
      </c>
      <c r="E226" s="90" t="s">
        <v>2063</v>
      </c>
      <c r="F226" s="90" t="s">
        <v>2064</v>
      </c>
      <c r="G226" s="77"/>
      <c r="H226" s="77">
        <v>170517.24</v>
      </c>
      <c r="I226" s="77">
        <v>-19809618.920000002</v>
      </c>
      <c r="J226" s="90"/>
    </row>
    <row r="227" spans="1:10" hidden="1" outlineLevel="1" x14ac:dyDescent="0.25">
      <c r="A227" s="13"/>
      <c r="B227" s="92">
        <v>42808</v>
      </c>
      <c r="C227" s="91">
        <v>197</v>
      </c>
      <c r="D227" s="90" t="s">
        <v>5</v>
      </c>
      <c r="E227" s="90" t="s">
        <v>2065</v>
      </c>
      <c r="F227" s="90" t="s">
        <v>2066</v>
      </c>
      <c r="G227" s="77"/>
      <c r="H227" s="77">
        <v>183534.48</v>
      </c>
      <c r="I227" s="77">
        <v>-19993153.399999999</v>
      </c>
      <c r="J227" s="90"/>
    </row>
    <row r="228" spans="1:10" hidden="1" outlineLevel="1" x14ac:dyDescent="0.25">
      <c r="A228" s="13"/>
      <c r="B228" s="92">
        <v>42808</v>
      </c>
      <c r="C228" s="91">
        <v>210</v>
      </c>
      <c r="D228" s="90" t="s">
        <v>5</v>
      </c>
      <c r="E228" s="90" t="s">
        <v>1992</v>
      </c>
      <c r="F228" s="90" t="s">
        <v>2067</v>
      </c>
      <c r="G228" s="77"/>
      <c r="H228" s="77">
        <v>-170517.24</v>
      </c>
      <c r="I228" s="77">
        <v>-19822636.16</v>
      </c>
      <c r="J228" s="90"/>
    </row>
    <row r="229" spans="1:10" hidden="1" outlineLevel="1" x14ac:dyDescent="0.25">
      <c r="A229" s="13"/>
      <c r="B229" s="92">
        <v>42808</v>
      </c>
      <c r="C229" s="91">
        <v>211</v>
      </c>
      <c r="D229" s="90" t="s">
        <v>5</v>
      </c>
      <c r="E229" s="90" t="s">
        <v>2068</v>
      </c>
      <c r="F229" s="90" t="s">
        <v>2069</v>
      </c>
      <c r="G229" s="77"/>
      <c r="H229" s="77">
        <v>170517.24</v>
      </c>
      <c r="I229" s="77">
        <v>-19993153.399999999</v>
      </c>
      <c r="J229" s="90"/>
    </row>
    <row r="230" spans="1:10" hidden="1" outlineLevel="1" x14ac:dyDescent="0.25">
      <c r="A230" s="13"/>
      <c r="B230" s="92">
        <v>42809</v>
      </c>
      <c r="C230" s="91">
        <v>221</v>
      </c>
      <c r="D230" s="90" t="s">
        <v>5</v>
      </c>
      <c r="E230" s="90" t="s">
        <v>2070</v>
      </c>
      <c r="F230" s="90" t="s">
        <v>2071</v>
      </c>
      <c r="G230" s="77"/>
      <c r="H230" s="77">
        <v>166206.9</v>
      </c>
      <c r="I230" s="77">
        <v>-20159360.300000001</v>
      </c>
      <c r="J230" s="90"/>
    </row>
    <row r="231" spans="1:10" hidden="1" outlineLevel="1" x14ac:dyDescent="0.25">
      <c r="A231" s="13"/>
      <c r="B231" s="92">
        <v>42809</v>
      </c>
      <c r="C231" s="91">
        <v>224</v>
      </c>
      <c r="D231" s="90" t="s">
        <v>5</v>
      </c>
      <c r="E231" s="90" t="s">
        <v>1321</v>
      </c>
      <c r="F231" s="90" t="s">
        <v>2072</v>
      </c>
      <c r="G231" s="77"/>
      <c r="H231" s="77">
        <v>-170517.24</v>
      </c>
      <c r="I231" s="77">
        <v>-19988843.059999999</v>
      </c>
      <c r="J231" s="90"/>
    </row>
    <row r="232" spans="1:10" hidden="1" outlineLevel="1" x14ac:dyDescent="0.25">
      <c r="A232" s="13"/>
      <c r="B232" s="92">
        <v>42809</v>
      </c>
      <c r="C232" s="91">
        <v>225</v>
      </c>
      <c r="D232" s="90" t="s">
        <v>5</v>
      </c>
      <c r="E232" s="90" t="s">
        <v>1321</v>
      </c>
      <c r="F232" s="90" t="s">
        <v>2073</v>
      </c>
      <c r="G232" s="77"/>
      <c r="H232" s="77">
        <v>170517.24</v>
      </c>
      <c r="I232" s="77">
        <v>-20159360.300000001</v>
      </c>
      <c r="J232" s="90"/>
    </row>
    <row r="233" spans="1:10" hidden="1" outlineLevel="1" x14ac:dyDescent="0.25">
      <c r="A233" s="13"/>
      <c r="B233" s="92">
        <v>42809</v>
      </c>
      <c r="C233" s="91">
        <v>226</v>
      </c>
      <c r="D233" s="90" t="s">
        <v>5</v>
      </c>
      <c r="E233" s="90" t="s">
        <v>2026</v>
      </c>
      <c r="F233" s="90" t="s">
        <v>2074</v>
      </c>
      <c r="G233" s="77"/>
      <c r="H233" s="77">
        <v>-170517.24</v>
      </c>
      <c r="I233" s="77">
        <v>-19988843.059999999</v>
      </c>
      <c r="J233" s="90"/>
    </row>
    <row r="234" spans="1:10" hidden="1" outlineLevel="1" x14ac:dyDescent="0.25">
      <c r="A234" s="13"/>
      <c r="B234" s="92">
        <v>42809</v>
      </c>
      <c r="C234" s="91">
        <v>227</v>
      </c>
      <c r="D234" s="90" t="s">
        <v>5</v>
      </c>
      <c r="E234" s="90" t="s">
        <v>2026</v>
      </c>
      <c r="F234" s="90" t="s">
        <v>2075</v>
      </c>
      <c r="G234" s="77"/>
      <c r="H234" s="77">
        <v>170517.24</v>
      </c>
      <c r="I234" s="77">
        <v>-20159360.300000001</v>
      </c>
      <c r="J234" s="90"/>
    </row>
    <row r="235" spans="1:10" hidden="1" outlineLevel="1" x14ac:dyDescent="0.25">
      <c r="A235" s="13"/>
      <c r="B235" s="92">
        <v>42809</v>
      </c>
      <c r="C235" s="91">
        <v>229</v>
      </c>
      <c r="D235" s="90" t="s">
        <v>5</v>
      </c>
      <c r="E235" s="90" t="s">
        <v>2076</v>
      </c>
      <c r="F235" s="90" t="s">
        <v>2077</v>
      </c>
      <c r="G235" s="77"/>
      <c r="H235" s="77">
        <v>170517.24</v>
      </c>
      <c r="I235" s="77">
        <v>-20329877.539999999</v>
      </c>
      <c r="J235" s="90"/>
    </row>
    <row r="236" spans="1:10" hidden="1" outlineLevel="1" x14ac:dyDescent="0.25">
      <c r="A236" s="13"/>
      <c r="B236" s="92">
        <v>42809</v>
      </c>
      <c r="C236" s="91">
        <v>230</v>
      </c>
      <c r="D236" s="90" t="s">
        <v>5</v>
      </c>
      <c r="E236" s="90" t="s">
        <v>2078</v>
      </c>
      <c r="F236" s="90" t="s">
        <v>2079</v>
      </c>
      <c r="G236" s="77"/>
      <c r="H236" s="77">
        <v>170517.24</v>
      </c>
      <c r="I236" s="77">
        <v>-20500394.780000001</v>
      </c>
      <c r="J236" s="90"/>
    </row>
    <row r="237" spans="1:10" hidden="1" outlineLevel="1" x14ac:dyDescent="0.25">
      <c r="A237" s="13"/>
      <c r="B237" s="92">
        <v>42809</v>
      </c>
      <c r="C237" s="91">
        <v>233</v>
      </c>
      <c r="D237" s="90" t="s">
        <v>5</v>
      </c>
      <c r="E237" s="90" t="s">
        <v>1256</v>
      </c>
      <c r="F237" s="90" t="s">
        <v>2080</v>
      </c>
      <c r="G237" s="77"/>
      <c r="H237" s="77">
        <v>157586.21</v>
      </c>
      <c r="I237" s="77">
        <v>-20657980.989999998</v>
      </c>
      <c r="J237" s="90"/>
    </row>
    <row r="238" spans="1:10" hidden="1" outlineLevel="1" x14ac:dyDescent="0.25">
      <c r="A238" s="13"/>
      <c r="B238" s="92">
        <v>42809</v>
      </c>
      <c r="C238" s="91">
        <v>242</v>
      </c>
      <c r="D238" s="90" t="s">
        <v>5</v>
      </c>
      <c r="E238" s="90" t="s">
        <v>2081</v>
      </c>
      <c r="F238" s="90" t="s">
        <v>2082</v>
      </c>
      <c r="G238" s="77"/>
      <c r="H238" s="77">
        <v>170517.24</v>
      </c>
      <c r="I238" s="77">
        <v>-20828498.23</v>
      </c>
      <c r="J238" s="90"/>
    </row>
    <row r="239" spans="1:10" hidden="1" outlineLevel="1" x14ac:dyDescent="0.25">
      <c r="A239" s="13"/>
      <c r="B239" s="92">
        <v>42809</v>
      </c>
      <c r="C239" s="91">
        <v>243</v>
      </c>
      <c r="D239" s="90" t="s">
        <v>5</v>
      </c>
      <c r="E239" s="90" t="s">
        <v>2070</v>
      </c>
      <c r="F239" s="90" t="s">
        <v>2083</v>
      </c>
      <c r="G239" s="77"/>
      <c r="H239" s="77">
        <v>-166206.9</v>
      </c>
      <c r="I239" s="77">
        <v>-20662291.329999998</v>
      </c>
      <c r="J239" s="90"/>
    </row>
    <row r="240" spans="1:10" hidden="1" outlineLevel="1" x14ac:dyDescent="0.25">
      <c r="A240" s="13"/>
      <c r="B240" s="92">
        <v>42809</v>
      </c>
      <c r="C240" s="91">
        <v>244</v>
      </c>
      <c r="D240" s="90" t="s">
        <v>5</v>
      </c>
      <c r="E240" s="90" t="s">
        <v>2070</v>
      </c>
      <c r="F240" s="90" t="s">
        <v>2084</v>
      </c>
      <c r="G240" s="77"/>
      <c r="H240" s="77">
        <v>166206.9</v>
      </c>
      <c r="I240" s="77">
        <v>-20828498.23</v>
      </c>
      <c r="J240" s="90"/>
    </row>
    <row r="241" spans="1:10" hidden="1" outlineLevel="1" x14ac:dyDescent="0.25">
      <c r="A241" s="13"/>
      <c r="B241" s="92">
        <v>42809</v>
      </c>
      <c r="C241" s="91">
        <v>245</v>
      </c>
      <c r="D241" s="90" t="s">
        <v>5</v>
      </c>
      <c r="E241" s="90" t="s">
        <v>2085</v>
      </c>
      <c r="F241" s="90" t="s">
        <v>2086</v>
      </c>
      <c r="G241" s="77"/>
      <c r="H241" s="77">
        <v>170517.24</v>
      </c>
      <c r="I241" s="77">
        <v>-20999015.469999999</v>
      </c>
      <c r="J241" s="90"/>
    </row>
    <row r="242" spans="1:10" hidden="1" outlineLevel="1" x14ac:dyDescent="0.25">
      <c r="A242" s="13"/>
      <c r="B242" s="92">
        <v>42810</v>
      </c>
      <c r="C242" s="91">
        <v>246</v>
      </c>
      <c r="D242" s="90" t="s">
        <v>5</v>
      </c>
      <c r="E242" s="90" t="s">
        <v>1227</v>
      </c>
      <c r="F242" s="90" t="s">
        <v>2087</v>
      </c>
      <c r="G242" s="77"/>
      <c r="H242" s="77">
        <v>-153189.66</v>
      </c>
      <c r="I242" s="77">
        <v>-20845825.809999999</v>
      </c>
      <c r="J242" s="90"/>
    </row>
    <row r="243" spans="1:10" hidden="1" outlineLevel="1" x14ac:dyDescent="0.25">
      <c r="A243" s="13"/>
      <c r="B243" s="92">
        <v>42810</v>
      </c>
      <c r="C243" s="91">
        <v>247</v>
      </c>
      <c r="D243" s="90" t="s">
        <v>5</v>
      </c>
      <c r="E243" s="90" t="s">
        <v>1227</v>
      </c>
      <c r="F243" s="90" t="s">
        <v>2088</v>
      </c>
      <c r="G243" s="77"/>
      <c r="H243" s="77">
        <v>153189.66</v>
      </c>
      <c r="I243" s="77">
        <v>-20999015.469999999</v>
      </c>
      <c r="J243" s="90"/>
    </row>
    <row r="244" spans="1:10" hidden="1" outlineLevel="1" x14ac:dyDescent="0.25">
      <c r="A244" s="13"/>
      <c r="B244" s="92">
        <v>42810</v>
      </c>
      <c r="C244" s="91">
        <v>249</v>
      </c>
      <c r="D244" s="90" t="s">
        <v>5</v>
      </c>
      <c r="E244" s="90" t="s">
        <v>2089</v>
      </c>
      <c r="F244" s="90" t="s">
        <v>2090</v>
      </c>
      <c r="G244" s="77"/>
      <c r="H244" s="77">
        <v>153189.66</v>
      </c>
      <c r="I244" s="77">
        <v>-21152205.129999999</v>
      </c>
      <c r="J244" s="90"/>
    </row>
    <row r="245" spans="1:10" hidden="1" outlineLevel="1" x14ac:dyDescent="0.25">
      <c r="A245" s="13"/>
      <c r="B245" s="92">
        <v>42810</v>
      </c>
      <c r="C245" s="91">
        <v>251</v>
      </c>
      <c r="D245" s="90" t="s">
        <v>5</v>
      </c>
      <c r="E245" s="90" t="s">
        <v>2091</v>
      </c>
      <c r="F245" s="90" t="s">
        <v>2092</v>
      </c>
      <c r="G245" s="77"/>
      <c r="H245" s="77">
        <v>170517.24</v>
      </c>
      <c r="I245" s="77">
        <v>-21322722.370000001</v>
      </c>
      <c r="J245" s="90"/>
    </row>
    <row r="246" spans="1:10" hidden="1" outlineLevel="1" x14ac:dyDescent="0.25">
      <c r="A246" s="13"/>
      <c r="B246" s="92">
        <v>42810</v>
      </c>
      <c r="C246" s="91">
        <v>253</v>
      </c>
      <c r="D246" s="90" t="s">
        <v>5</v>
      </c>
      <c r="E246" s="90" t="s">
        <v>1979</v>
      </c>
      <c r="F246" s="90" t="s">
        <v>2093</v>
      </c>
      <c r="G246" s="77"/>
      <c r="H246" s="77">
        <v>-153189.66</v>
      </c>
      <c r="I246" s="77">
        <v>-21169532.710000001</v>
      </c>
      <c r="J246" s="90"/>
    </row>
    <row r="247" spans="1:10" hidden="1" outlineLevel="1" x14ac:dyDescent="0.25">
      <c r="A247" s="13"/>
      <c r="B247" s="92">
        <v>42810</v>
      </c>
      <c r="C247" s="91">
        <v>260</v>
      </c>
      <c r="D247" s="90" t="s">
        <v>5</v>
      </c>
      <c r="E247" s="90" t="s">
        <v>1214</v>
      </c>
      <c r="F247" s="90" t="s">
        <v>2094</v>
      </c>
      <c r="G247" s="77"/>
      <c r="H247" s="77">
        <v>170517.24</v>
      </c>
      <c r="I247" s="77">
        <v>-21340049.949999999</v>
      </c>
      <c r="J247" s="90"/>
    </row>
    <row r="248" spans="1:10" hidden="1" outlineLevel="1" x14ac:dyDescent="0.25">
      <c r="A248" s="13"/>
      <c r="B248" s="92">
        <v>42811</v>
      </c>
      <c r="C248" s="91">
        <v>264</v>
      </c>
      <c r="D248" s="90" t="s">
        <v>5</v>
      </c>
      <c r="E248" s="90" t="s">
        <v>2095</v>
      </c>
      <c r="F248" s="90" t="s">
        <v>2096</v>
      </c>
      <c r="G248" s="77"/>
      <c r="H248" s="77">
        <v>183534.48</v>
      </c>
      <c r="I248" s="77">
        <v>-21523584.43</v>
      </c>
      <c r="J248" s="90"/>
    </row>
    <row r="249" spans="1:10" hidden="1" outlineLevel="1" x14ac:dyDescent="0.25">
      <c r="A249" s="13"/>
      <c r="B249" s="92">
        <v>42811</v>
      </c>
      <c r="C249" s="91">
        <v>265</v>
      </c>
      <c r="D249" s="90" t="s">
        <v>5</v>
      </c>
      <c r="E249" s="90" t="s">
        <v>1235</v>
      </c>
      <c r="F249" s="90" t="s">
        <v>2097</v>
      </c>
      <c r="G249" s="77"/>
      <c r="H249" s="77">
        <v>-170517.24</v>
      </c>
      <c r="I249" s="77">
        <v>-21353067.190000001</v>
      </c>
      <c r="J249" s="90"/>
    </row>
    <row r="250" spans="1:10" hidden="1" outlineLevel="1" x14ac:dyDescent="0.25">
      <c r="A250" s="13"/>
      <c r="B250" s="92">
        <v>42811</v>
      </c>
      <c r="C250" s="91">
        <v>266</v>
      </c>
      <c r="D250" s="90" t="s">
        <v>5</v>
      </c>
      <c r="E250" s="90" t="s">
        <v>1235</v>
      </c>
      <c r="F250" s="90" t="s">
        <v>2098</v>
      </c>
      <c r="G250" s="77"/>
      <c r="H250" s="77">
        <v>170517.24</v>
      </c>
      <c r="I250" s="77">
        <v>-21523584.43</v>
      </c>
      <c r="J250" s="90"/>
    </row>
    <row r="251" spans="1:10" hidden="1" outlineLevel="1" x14ac:dyDescent="0.25">
      <c r="A251" s="13"/>
      <c r="B251" s="92">
        <v>42811</v>
      </c>
      <c r="C251" s="91">
        <v>267</v>
      </c>
      <c r="D251" s="90" t="s">
        <v>5</v>
      </c>
      <c r="E251" s="90" t="s">
        <v>2099</v>
      </c>
      <c r="F251" s="90" t="s">
        <v>2100</v>
      </c>
      <c r="G251" s="77"/>
      <c r="H251" s="77">
        <v>170517.24</v>
      </c>
      <c r="I251" s="77">
        <v>-21694101.670000002</v>
      </c>
      <c r="J251" s="90"/>
    </row>
    <row r="252" spans="1:10" hidden="1" outlineLevel="1" x14ac:dyDescent="0.25">
      <c r="A252" s="13"/>
      <c r="B252" s="92">
        <v>42811</v>
      </c>
      <c r="C252" s="91">
        <v>273</v>
      </c>
      <c r="D252" s="90" t="s">
        <v>5</v>
      </c>
      <c r="E252" s="90" t="s">
        <v>1992</v>
      </c>
      <c r="F252" s="90" t="s">
        <v>2101</v>
      </c>
      <c r="G252" s="77"/>
      <c r="H252" s="77">
        <v>170517.24</v>
      </c>
      <c r="I252" s="77">
        <v>-21864618.91</v>
      </c>
      <c r="J252" s="90"/>
    </row>
    <row r="253" spans="1:10" hidden="1" outlineLevel="1" x14ac:dyDescent="0.25">
      <c r="A253" s="13"/>
      <c r="B253" s="92">
        <v>42812</v>
      </c>
      <c r="C253" s="91">
        <v>274</v>
      </c>
      <c r="D253" s="90" t="s">
        <v>5</v>
      </c>
      <c r="E253" s="90" t="s">
        <v>2102</v>
      </c>
      <c r="F253" s="90" t="s">
        <v>2103</v>
      </c>
      <c r="G253" s="77"/>
      <c r="H253" s="77">
        <v>170517.24</v>
      </c>
      <c r="I253" s="77">
        <v>-22035136.149999999</v>
      </c>
      <c r="J253" s="90"/>
    </row>
    <row r="254" spans="1:10" hidden="1" outlineLevel="1" x14ac:dyDescent="0.25">
      <c r="A254" s="13"/>
      <c r="B254" s="92">
        <v>42812</v>
      </c>
      <c r="C254" s="91">
        <v>276</v>
      </c>
      <c r="D254" s="90" t="s">
        <v>5</v>
      </c>
      <c r="E254" s="90" t="s">
        <v>1308</v>
      </c>
      <c r="F254" s="90" t="s">
        <v>2104</v>
      </c>
      <c r="G254" s="77"/>
      <c r="H254" s="77">
        <v>-170517.24</v>
      </c>
      <c r="I254" s="77">
        <v>-21864618.91</v>
      </c>
      <c r="J254" s="90"/>
    </row>
    <row r="255" spans="1:10" hidden="1" outlineLevel="1" x14ac:dyDescent="0.25">
      <c r="A255" s="13"/>
      <c r="B255" s="92">
        <v>42812</v>
      </c>
      <c r="C255" s="91">
        <v>277</v>
      </c>
      <c r="D255" s="90" t="s">
        <v>5</v>
      </c>
      <c r="E255" s="90" t="s">
        <v>1308</v>
      </c>
      <c r="F255" s="90" t="s">
        <v>2105</v>
      </c>
      <c r="G255" s="77"/>
      <c r="H255" s="77">
        <v>170517.24</v>
      </c>
      <c r="I255" s="77">
        <v>-22035136.149999999</v>
      </c>
      <c r="J255" s="90"/>
    </row>
    <row r="256" spans="1:10" hidden="1" outlineLevel="1" x14ac:dyDescent="0.25">
      <c r="A256" s="13"/>
      <c r="B256" s="92">
        <v>42812</v>
      </c>
      <c r="C256" s="91">
        <v>279</v>
      </c>
      <c r="D256" s="90" t="s">
        <v>5</v>
      </c>
      <c r="E256" s="90" t="s">
        <v>2106</v>
      </c>
      <c r="F256" s="90" t="s">
        <v>2107</v>
      </c>
      <c r="G256" s="77"/>
      <c r="H256" s="77">
        <v>170517.24</v>
      </c>
      <c r="I256" s="77">
        <v>-22205653.390000001</v>
      </c>
      <c r="J256" s="90"/>
    </row>
    <row r="257" spans="1:10" hidden="1" outlineLevel="1" x14ac:dyDescent="0.25">
      <c r="A257" s="13"/>
      <c r="B257" s="92">
        <v>42812</v>
      </c>
      <c r="C257" s="91">
        <v>281</v>
      </c>
      <c r="D257" s="90" t="s">
        <v>5</v>
      </c>
      <c r="E257" s="90" t="s">
        <v>2108</v>
      </c>
      <c r="F257" s="90" t="s">
        <v>2109</v>
      </c>
      <c r="G257" s="77"/>
      <c r="H257" s="77">
        <v>170517.24</v>
      </c>
      <c r="I257" s="77">
        <v>-22376170.629999999</v>
      </c>
      <c r="J257" s="90"/>
    </row>
    <row r="258" spans="1:10" hidden="1" outlineLevel="1" x14ac:dyDescent="0.25">
      <c r="A258" s="13"/>
      <c r="B258" s="92">
        <v>42812</v>
      </c>
      <c r="C258" s="91">
        <v>282</v>
      </c>
      <c r="D258" s="90" t="s">
        <v>5</v>
      </c>
      <c r="E258" s="90" t="s">
        <v>2110</v>
      </c>
      <c r="F258" s="90" t="s">
        <v>2111</v>
      </c>
      <c r="G258" s="77"/>
      <c r="H258" s="77">
        <v>170517.24</v>
      </c>
      <c r="I258" s="77">
        <v>-22546687.870000001</v>
      </c>
      <c r="J258" s="90"/>
    </row>
    <row r="259" spans="1:10" hidden="1" outlineLevel="1" x14ac:dyDescent="0.25">
      <c r="A259" s="13"/>
      <c r="B259" s="92">
        <v>42812</v>
      </c>
      <c r="C259" s="91">
        <v>287</v>
      </c>
      <c r="D259" s="90" t="s">
        <v>5</v>
      </c>
      <c r="E259" s="90" t="s">
        <v>2112</v>
      </c>
      <c r="F259" s="90" t="s">
        <v>2113</v>
      </c>
      <c r="G259" s="77"/>
      <c r="H259" s="77">
        <v>187844.83</v>
      </c>
      <c r="I259" s="77">
        <v>-22734532.699999999</v>
      </c>
      <c r="J259" s="90"/>
    </row>
    <row r="260" spans="1:10" hidden="1" outlineLevel="1" x14ac:dyDescent="0.25">
      <c r="A260" s="13"/>
      <c r="B260" s="92">
        <v>42815</v>
      </c>
      <c r="C260" s="91">
        <v>299</v>
      </c>
      <c r="D260" s="90" t="s">
        <v>5</v>
      </c>
      <c r="E260" s="90" t="s">
        <v>2108</v>
      </c>
      <c r="F260" s="90" t="s">
        <v>2114</v>
      </c>
      <c r="G260" s="77"/>
      <c r="H260" s="77">
        <v>-170517.24</v>
      </c>
      <c r="I260" s="77">
        <v>-22564015.460000001</v>
      </c>
      <c r="J260" s="90"/>
    </row>
    <row r="261" spans="1:10" hidden="1" outlineLevel="1" x14ac:dyDescent="0.25">
      <c r="A261" s="13"/>
      <c r="B261" s="92">
        <v>42815</v>
      </c>
      <c r="C261" s="91">
        <v>300</v>
      </c>
      <c r="D261" s="90" t="s">
        <v>5</v>
      </c>
      <c r="E261" s="90" t="s">
        <v>2108</v>
      </c>
      <c r="F261" s="90" t="s">
        <v>2115</v>
      </c>
      <c r="G261" s="77"/>
      <c r="H261" s="77">
        <v>170517.24</v>
      </c>
      <c r="I261" s="77">
        <v>-22734532.699999999</v>
      </c>
      <c r="J261" s="90"/>
    </row>
    <row r="262" spans="1:10" hidden="1" outlineLevel="1" x14ac:dyDescent="0.25">
      <c r="A262" s="13"/>
      <c r="B262" s="92">
        <v>42815</v>
      </c>
      <c r="C262" s="91">
        <v>310</v>
      </c>
      <c r="D262" s="90" t="s">
        <v>5</v>
      </c>
      <c r="E262" s="90" t="s">
        <v>2106</v>
      </c>
      <c r="F262" s="90" t="s">
        <v>2116</v>
      </c>
      <c r="G262" s="77"/>
      <c r="H262" s="77">
        <v>-170517.24</v>
      </c>
      <c r="I262" s="77">
        <v>-22564015.460000001</v>
      </c>
      <c r="J262" s="90"/>
    </row>
    <row r="263" spans="1:10" hidden="1" outlineLevel="1" x14ac:dyDescent="0.25">
      <c r="A263" s="13"/>
      <c r="B263" s="92">
        <v>42815</v>
      </c>
      <c r="C263" s="91">
        <v>311</v>
      </c>
      <c r="D263" s="90" t="s">
        <v>5</v>
      </c>
      <c r="E263" s="90" t="s">
        <v>2106</v>
      </c>
      <c r="F263" s="90" t="s">
        <v>2117</v>
      </c>
      <c r="G263" s="77"/>
      <c r="H263" s="77">
        <v>170517.24</v>
      </c>
      <c r="I263" s="77">
        <v>-22734532.699999999</v>
      </c>
      <c r="J263" s="90"/>
    </row>
    <row r="264" spans="1:10" hidden="1" outlineLevel="1" x14ac:dyDescent="0.25">
      <c r="A264" s="13"/>
      <c r="B264" s="92">
        <v>42815</v>
      </c>
      <c r="C264" s="91">
        <v>313</v>
      </c>
      <c r="D264" s="90" t="s">
        <v>5</v>
      </c>
      <c r="E264" s="90" t="s">
        <v>2118</v>
      </c>
      <c r="F264" s="90" t="s">
        <v>2119</v>
      </c>
      <c r="G264" s="77"/>
      <c r="H264" s="77">
        <v>170517.24</v>
      </c>
      <c r="I264" s="77">
        <v>-22905049.940000001</v>
      </c>
      <c r="J264" s="90"/>
    </row>
    <row r="265" spans="1:10" hidden="1" outlineLevel="1" x14ac:dyDescent="0.25">
      <c r="A265" s="13"/>
      <c r="B265" s="92">
        <v>42815</v>
      </c>
      <c r="C265" s="91">
        <v>314</v>
      </c>
      <c r="D265" s="90" t="s">
        <v>5</v>
      </c>
      <c r="E265" s="90" t="s">
        <v>2120</v>
      </c>
      <c r="F265" s="90" t="s">
        <v>2121</v>
      </c>
      <c r="G265" s="77"/>
      <c r="H265" s="77">
        <v>157586.21</v>
      </c>
      <c r="I265" s="77">
        <v>-23062636.149999999</v>
      </c>
      <c r="J265" s="90"/>
    </row>
    <row r="266" spans="1:10" hidden="1" outlineLevel="1" x14ac:dyDescent="0.25">
      <c r="A266" s="13"/>
      <c r="B266" s="92">
        <v>42816</v>
      </c>
      <c r="C266" s="91">
        <v>323</v>
      </c>
      <c r="D266" s="90" t="s">
        <v>5</v>
      </c>
      <c r="E266" s="90" t="s">
        <v>1979</v>
      </c>
      <c r="F266" s="90" t="s">
        <v>2122</v>
      </c>
      <c r="G266" s="77"/>
      <c r="H266" s="77">
        <v>153189.66</v>
      </c>
      <c r="I266" s="77">
        <v>-23215825.809999999</v>
      </c>
      <c r="J266" s="90"/>
    </row>
    <row r="267" spans="1:10" hidden="1" outlineLevel="1" x14ac:dyDescent="0.25">
      <c r="A267" s="13"/>
      <c r="B267" s="92">
        <v>42816</v>
      </c>
      <c r="C267" s="91">
        <v>326</v>
      </c>
      <c r="D267" s="90" t="s">
        <v>5</v>
      </c>
      <c r="E267" s="90" t="s">
        <v>2123</v>
      </c>
      <c r="F267" s="90" t="s">
        <v>2124</v>
      </c>
      <c r="G267" s="77"/>
      <c r="H267" s="77">
        <v>170517.24</v>
      </c>
      <c r="I267" s="77">
        <v>-23386343.050000001</v>
      </c>
      <c r="J267" s="90"/>
    </row>
    <row r="268" spans="1:10" hidden="1" outlineLevel="1" x14ac:dyDescent="0.25">
      <c r="A268" s="13"/>
      <c r="B268" s="92">
        <v>42816</v>
      </c>
      <c r="C268" s="91">
        <v>327</v>
      </c>
      <c r="D268" s="90" t="s">
        <v>5</v>
      </c>
      <c r="E268" s="90" t="s">
        <v>2112</v>
      </c>
      <c r="F268" s="90" t="s">
        <v>2125</v>
      </c>
      <c r="G268" s="77"/>
      <c r="H268" s="77">
        <v>-187844.83</v>
      </c>
      <c r="I268" s="77">
        <v>-23198498.219999999</v>
      </c>
      <c r="J268" s="90"/>
    </row>
    <row r="269" spans="1:10" hidden="1" outlineLevel="1" x14ac:dyDescent="0.25">
      <c r="A269" s="13"/>
      <c r="B269" s="92">
        <v>42816</v>
      </c>
      <c r="C269" s="91">
        <v>328</v>
      </c>
      <c r="D269" s="90" t="s">
        <v>5</v>
      </c>
      <c r="E269" s="90" t="s">
        <v>2112</v>
      </c>
      <c r="F269" s="90" t="s">
        <v>2126</v>
      </c>
      <c r="G269" s="77"/>
      <c r="H269" s="77">
        <v>187844.83</v>
      </c>
      <c r="I269" s="77">
        <v>-23386343.050000001</v>
      </c>
      <c r="J269" s="90"/>
    </row>
    <row r="270" spans="1:10" hidden="1" outlineLevel="1" x14ac:dyDescent="0.25">
      <c r="A270" s="13"/>
      <c r="B270" s="92">
        <v>42816</v>
      </c>
      <c r="C270" s="91">
        <v>332</v>
      </c>
      <c r="D270" s="90" t="s">
        <v>5</v>
      </c>
      <c r="E270" s="90" t="s">
        <v>1235</v>
      </c>
      <c r="F270" s="90" t="s">
        <v>2127</v>
      </c>
      <c r="G270" s="77"/>
      <c r="H270" s="77">
        <v>-170517.24</v>
      </c>
      <c r="I270" s="77">
        <v>-23215825.809999999</v>
      </c>
      <c r="J270" s="90"/>
    </row>
    <row r="271" spans="1:10" hidden="1" outlineLevel="1" x14ac:dyDescent="0.25">
      <c r="A271" s="13"/>
      <c r="B271" s="92">
        <v>42816</v>
      </c>
      <c r="C271" s="91">
        <v>333</v>
      </c>
      <c r="D271" s="90" t="s">
        <v>5</v>
      </c>
      <c r="E271" s="90" t="s">
        <v>1235</v>
      </c>
      <c r="F271" s="90" t="s">
        <v>2128</v>
      </c>
      <c r="G271" s="77"/>
      <c r="H271" s="77">
        <v>170517.24</v>
      </c>
      <c r="I271" s="77">
        <v>-23386343.050000001</v>
      </c>
      <c r="J271" s="90"/>
    </row>
    <row r="272" spans="1:10" hidden="1" outlineLevel="1" x14ac:dyDescent="0.25">
      <c r="A272" s="13"/>
      <c r="B272" s="92">
        <v>42816</v>
      </c>
      <c r="C272" s="91">
        <v>337</v>
      </c>
      <c r="D272" s="90" t="s">
        <v>5</v>
      </c>
      <c r="E272" s="90" t="s">
        <v>2129</v>
      </c>
      <c r="F272" s="90" t="s">
        <v>2130</v>
      </c>
      <c r="G272" s="77"/>
      <c r="H272" s="77">
        <v>170517.24</v>
      </c>
      <c r="I272" s="77">
        <v>-23556860.289999999</v>
      </c>
      <c r="J272" s="90"/>
    </row>
    <row r="273" spans="1:10" hidden="1" outlineLevel="1" x14ac:dyDescent="0.25">
      <c r="A273" s="13"/>
      <c r="B273" s="92">
        <v>42816</v>
      </c>
      <c r="C273" s="91">
        <v>340</v>
      </c>
      <c r="D273" s="90" t="s">
        <v>5</v>
      </c>
      <c r="E273" s="90" t="s">
        <v>2131</v>
      </c>
      <c r="F273" s="90" t="s">
        <v>2132</v>
      </c>
      <c r="G273" s="77"/>
      <c r="H273" s="77">
        <v>170517.24</v>
      </c>
      <c r="I273" s="77">
        <v>-23727377.530000001</v>
      </c>
      <c r="J273" s="90"/>
    </row>
    <row r="274" spans="1:10" hidden="1" outlineLevel="1" x14ac:dyDescent="0.25">
      <c r="A274" s="13"/>
      <c r="B274" s="92">
        <v>42816</v>
      </c>
      <c r="C274" s="91">
        <v>344</v>
      </c>
      <c r="D274" s="90" t="s">
        <v>5</v>
      </c>
      <c r="E274" s="90" t="s">
        <v>1316</v>
      </c>
      <c r="F274" s="90" t="s">
        <v>2133</v>
      </c>
      <c r="G274" s="77"/>
      <c r="H274" s="77">
        <v>153189.66</v>
      </c>
      <c r="I274" s="77">
        <v>-23880567.190000001</v>
      </c>
      <c r="J274" s="90"/>
    </row>
    <row r="275" spans="1:10" hidden="1" outlineLevel="1" x14ac:dyDescent="0.25">
      <c r="A275" s="13"/>
      <c r="B275" s="92">
        <v>42817</v>
      </c>
      <c r="C275" s="91">
        <v>347</v>
      </c>
      <c r="D275" s="90" t="s">
        <v>5</v>
      </c>
      <c r="E275" s="90" t="s">
        <v>1992</v>
      </c>
      <c r="F275" s="90" t="s">
        <v>2134</v>
      </c>
      <c r="G275" s="77"/>
      <c r="H275" s="77">
        <v>-170517.24</v>
      </c>
      <c r="I275" s="77">
        <v>-23710049.949999999</v>
      </c>
      <c r="J275" s="90"/>
    </row>
    <row r="276" spans="1:10" hidden="1" outlineLevel="1" x14ac:dyDescent="0.25">
      <c r="A276" s="13"/>
      <c r="B276" s="92">
        <v>42817</v>
      </c>
      <c r="C276" s="91">
        <v>348</v>
      </c>
      <c r="D276" s="90" t="s">
        <v>5</v>
      </c>
      <c r="E276" s="90" t="s">
        <v>1992</v>
      </c>
      <c r="F276" s="90" t="s">
        <v>2135</v>
      </c>
      <c r="G276" s="77"/>
      <c r="H276" s="77">
        <v>170517.24</v>
      </c>
      <c r="I276" s="77">
        <v>-23880567.190000001</v>
      </c>
      <c r="J276" s="90"/>
    </row>
    <row r="277" spans="1:10" hidden="1" outlineLevel="1" x14ac:dyDescent="0.25">
      <c r="A277" s="13"/>
      <c r="B277" s="92">
        <v>42817</v>
      </c>
      <c r="C277" s="91">
        <v>349</v>
      </c>
      <c r="D277" s="90" t="s">
        <v>5</v>
      </c>
      <c r="E277" s="90" t="s">
        <v>1201</v>
      </c>
      <c r="F277" s="90" t="s">
        <v>2136</v>
      </c>
      <c r="G277" s="77"/>
      <c r="H277" s="77">
        <v>-170517.24</v>
      </c>
      <c r="I277" s="77">
        <v>-23710049.949999999</v>
      </c>
      <c r="J277" s="90"/>
    </row>
    <row r="278" spans="1:10" hidden="1" outlineLevel="1" x14ac:dyDescent="0.25">
      <c r="A278" s="13"/>
      <c r="B278" s="92">
        <v>42817</v>
      </c>
      <c r="C278" s="91">
        <v>350</v>
      </c>
      <c r="D278" s="90" t="s">
        <v>5</v>
      </c>
      <c r="E278" s="90" t="s">
        <v>1201</v>
      </c>
      <c r="F278" s="90" t="s">
        <v>2137</v>
      </c>
      <c r="G278" s="77"/>
      <c r="H278" s="77">
        <v>170517.24</v>
      </c>
      <c r="I278" s="77">
        <v>-23880567.190000001</v>
      </c>
      <c r="J278" s="90"/>
    </row>
    <row r="279" spans="1:10" hidden="1" outlineLevel="1" x14ac:dyDescent="0.25">
      <c r="A279" s="13"/>
      <c r="B279" s="92">
        <v>42817</v>
      </c>
      <c r="C279" s="91">
        <v>351</v>
      </c>
      <c r="D279" s="90" t="s">
        <v>5</v>
      </c>
      <c r="E279" s="90" t="s">
        <v>2019</v>
      </c>
      <c r="F279" s="90" t="s">
        <v>2138</v>
      </c>
      <c r="G279" s="77"/>
      <c r="H279" s="77">
        <v>-170517.24</v>
      </c>
      <c r="I279" s="77">
        <v>-23710049.949999999</v>
      </c>
      <c r="J279" s="90"/>
    </row>
    <row r="280" spans="1:10" hidden="1" outlineLevel="1" x14ac:dyDescent="0.25">
      <c r="A280" s="13"/>
      <c r="B280" s="92">
        <v>42817</v>
      </c>
      <c r="C280" s="91">
        <v>352</v>
      </c>
      <c r="D280" s="90" t="s">
        <v>5</v>
      </c>
      <c r="E280" s="90" t="s">
        <v>2139</v>
      </c>
      <c r="F280" s="90" t="s">
        <v>2140</v>
      </c>
      <c r="G280" s="77"/>
      <c r="H280" s="77">
        <v>170517.24</v>
      </c>
      <c r="I280" s="77">
        <v>-23880567.190000001</v>
      </c>
      <c r="J280" s="90"/>
    </row>
    <row r="281" spans="1:10" hidden="1" outlineLevel="1" x14ac:dyDescent="0.25">
      <c r="A281" s="13"/>
      <c r="B281" s="92">
        <v>42817</v>
      </c>
      <c r="C281" s="91">
        <v>355</v>
      </c>
      <c r="D281" s="90" t="s">
        <v>5</v>
      </c>
      <c r="E281" s="90" t="s">
        <v>2141</v>
      </c>
      <c r="F281" s="90" t="s">
        <v>2142</v>
      </c>
      <c r="G281" s="77"/>
      <c r="H281" s="77">
        <v>157586.21</v>
      </c>
      <c r="I281" s="77">
        <v>-24038153.399999999</v>
      </c>
      <c r="J281" s="90"/>
    </row>
    <row r="282" spans="1:10" hidden="1" outlineLevel="1" x14ac:dyDescent="0.25">
      <c r="A282" s="13"/>
      <c r="B282" s="92">
        <v>42817</v>
      </c>
      <c r="C282" s="91">
        <v>356</v>
      </c>
      <c r="D282" s="90" t="s">
        <v>5</v>
      </c>
      <c r="E282" s="90" t="s">
        <v>2143</v>
      </c>
      <c r="F282" s="90" t="s">
        <v>2144</v>
      </c>
      <c r="G282" s="77"/>
      <c r="H282" s="77">
        <v>130603.45</v>
      </c>
      <c r="I282" s="77">
        <v>-24168756.850000001</v>
      </c>
      <c r="J282" s="90"/>
    </row>
    <row r="283" spans="1:10" hidden="1" outlineLevel="1" x14ac:dyDescent="0.25">
      <c r="A283" s="13"/>
      <c r="B283" s="92">
        <v>42817</v>
      </c>
      <c r="C283" s="91">
        <v>369</v>
      </c>
      <c r="D283" s="90" t="s">
        <v>5</v>
      </c>
      <c r="E283" s="90" t="s">
        <v>2001</v>
      </c>
      <c r="F283" s="90" t="s">
        <v>2145</v>
      </c>
      <c r="G283" s="77"/>
      <c r="H283" s="77">
        <v>-170517.24</v>
      </c>
      <c r="I283" s="77">
        <v>-23998239.609999999</v>
      </c>
      <c r="J283" s="90"/>
    </row>
    <row r="284" spans="1:10" hidden="1" outlineLevel="1" x14ac:dyDescent="0.25">
      <c r="A284" s="13"/>
      <c r="B284" s="92">
        <v>42817</v>
      </c>
      <c r="C284" s="91">
        <v>370</v>
      </c>
      <c r="D284" s="90" t="s">
        <v>5</v>
      </c>
      <c r="E284" s="90" t="s">
        <v>2001</v>
      </c>
      <c r="F284" s="90" t="s">
        <v>2146</v>
      </c>
      <c r="G284" s="77"/>
      <c r="H284" s="77">
        <v>170517.24</v>
      </c>
      <c r="I284" s="77">
        <v>-24168756.850000001</v>
      </c>
      <c r="J284" s="90"/>
    </row>
    <row r="285" spans="1:10" hidden="1" outlineLevel="1" x14ac:dyDescent="0.25">
      <c r="A285" s="13"/>
      <c r="B285" s="92">
        <v>42817</v>
      </c>
      <c r="C285" s="91">
        <v>371</v>
      </c>
      <c r="D285" s="90" t="s">
        <v>5</v>
      </c>
      <c r="E285" s="90" t="s">
        <v>2147</v>
      </c>
      <c r="F285" s="90" t="s">
        <v>2148</v>
      </c>
      <c r="G285" s="77"/>
      <c r="H285" s="77">
        <v>170517.24</v>
      </c>
      <c r="I285" s="77">
        <v>-24339274.09</v>
      </c>
      <c r="J285" s="90"/>
    </row>
    <row r="286" spans="1:10" hidden="1" outlineLevel="1" x14ac:dyDescent="0.25">
      <c r="A286" s="13"/>
      <c r="B286" s="92">
        <v>42818</v>
      </c>
      <c r="C286" s="91">
        <v>374</v>
      </c>
      <c r="D286" s="90" t="s">
        <v>5</v>
      </c>
      <c r="E286" s="90" t="s">
        <v>2061</v>
      </c>
      <c r="F286" s="90" t="s">
        <v>2149</v>
      </c>
      <c r="G286" s="77"/>
      <c r="H286" s="77">
        <v>-170517.24</v>
      </c>
      <c r="I286" s="77">
        <v>-24168756.850000001</v>
      </c>
      <c r="J286" s="90"/>
    </row>
    <row r="287" spans="1:10" hidden="1" outlineLevel="1" x14ac:dyDescent="0.25">
      <c r="A287" s="13"/>
      <c r="B287" s="92">
        <v>42818</v>
      </c>
      <c r="C287" s="91">
        <v>375</v>
      </c>
      <c r="D287" s="90" t="s">
        <v>5</v>
      </c>
      <c r="E287" s="90" t="s">
        <v>2061</v>
      </c>
      <c r="F287" s="90" t="s">
        <v>2150</v>
      </c>
      <c r="G287" s="77"/>
      <c r="H287" s="77">
        <v>170517.24</v>
      </c>
      <c r="I287" s="77">
        <v>-24339274.09</v>
      </c>
      <c r="J287" s="90"/>
    </row>
    <row r="288" spans="1:10" hidden="1" outlineLevel="1" x14ac:dyDescent="0.25">
      <c r="A288" s="13"/>
      <c r="B288" s="92">
        <v>42818</v>
      </c>
      <c r="C288" s="91">
        <v>376</v>
      </c>
      <c r="D288" s="90" t="s">
        <v>5</v>
      </c>
      <c r="E288" s="90" t="s">
        <v>2151</v>
      </c>
      <c r="F288" s="90" t="s">
        <v>2152</v>
      </c>
      <c r="G288" s="77"/>
      <c r="H288" s="77">
        <v>157586.21</v>
      </c>
      <c r="I288" s="77">
        <v>-24496860.300000001</v>
      </c>
      <c r="J288" s="90"/>
    </row>
    <row r="289" spans="1:10" hidden="1" outlineLevel="1" x14ac:dyDescent="0.25">
      <c r="A289" s="13"/>
      <c r="B289" s="92">
        <v>42819</v>
      </c>
      <c r="C289" s="91">
        <v>391</v>
      </c>
      <c r="D289" s="90" t="s">
        <v>5</v>
      </c>
      <c r="E289" s="90" t="s">
        <v>2061</v>
      </c>
      <c r="F289" s="90" t="s">
        <v>2153</v>
      </c>
      <c r="G289" s="77"/>
      <c r="H289" s="77">
        <v>-170517.24</v>
      </c>
      <c r="I289" s="77">
        <v>-24326343.059999999</v>
      </c>
      <c r="J289" s="90"/>
    </row>
    <row r="290" spans="1:10" hidden="1" outlineLevel="1" x14ac:dyDescent="0.25">
      <c r="A290" s="13"/>
      <c r="B290" s="92">
        <v>42819</v>
      </c>
      <c r="C290" s="91">
        <v>392</v>
      </c>
      <c r="D290" s="90" t="s">
        <v>5</v>
      </c>
      <c r="E290" s="90" t="s">
        <v>2061</v>
      </c>
      <c r="F290" s="90" t="s">
        <v>2154</v>
      </c>
      <c r="G290" s="77"/>
      <c r="H290" s="77">
        <v>170517.24</v>
      </c>
      <c r="I290" s="77">
        <v>-24496860.300000001</v>
      </c>
      <c r="J290" s="90"/>
    </row>
    <row r="291" spans="1:10" hidden="1" outlineLevel="1" x14ac:dyDescent="0.25">
      <c r="A291" s="13"/>
      <c r="B291" s="92">
        <v>42819</v>
      </c>
      <c r="C291" s="91">
        <v>399</v>
      </c>
      <c r="D291" s="90" t="s">
        <v>5</v>
      </c>
      <c r="E291" s="90" t="s">
        <v>2151</v>
      </c>
      <c r="F291" s="90" t="s">
        <v>2155</v>
      </c>
      <c r="G291" s="77"/>
      <c r="H291" s="77">
        <v>-157586.21</v>
      </c>
      <c r="I291" s="77">
        <v>-24339274.09</v>
      </c>
      <c r="J291" s="90"/>
    </row>
    <row r="292" spans="1:10" hidden="1" outlineLevel="1" x14ac:dyDescent="0.25">
      <c r="A292" s="13"/>
      <c r="B292" s="92">
        <v>42819</v>
      </c>
      <c r="C292" s="91">
        <v>400</v>
      </c>
      <c r="D292" s="90" t="s">
        <v>5</v>
      </c>
      <c r="E292" s="90" t="s">
        <v>2151</v>
      </c>
      <c r="F292" s="90" t="s">
        <v>2156</v>
      </c>
      <c r="G292" s="77"/>
      <c r="H292" s="77">
        <v>157586.21</v>
      </c>
      <c r="I292" s="77">
        <v>-24496860.300000001</v>
      </c>
      <c r="J292" s="90"/>
    </row>
    <row r="293" spans="1:10" hidden="1" outlineLevel="1" x14ac:dyDescent="0.25">
      <c r="A293" s="13"/>
      <c r="B293" s="92">
        <v>42821</v>
      </c>
      <c r="C293" s="91">
        <v>413</v>
      </c>
      <c r="D293" s="90" t="s">
        <v>5</v>
      </c>
      <c r="E293" s="90" t="s">
        <v>2118</v>
      </c>
      <c r="F293" s="90" t="s">
        <v>2157</v>
      </c>
      <c r="G293" s="77"/>
      <c r="H293" s="77">
        <v>-170517.24</v>
      </c>
      <c r="I293" s="77">
        <v>-24326343.059999999</v>
      </c>
      <c r="J293" s="90"/>
    </row>
    <row r="294" spans="1:10" hidden="1" outlineLevel="1" x14ac:dyDescent="0.25">
      <c r="A294" s="13"/>
      <c r="B294" s="92">
        <v>42821</v>
      </c>
      <c r="C294" s="91">
        <v>414</v>
      </c>
      <c r="D294" s="90" t="s">
        <v>5</v>
      </c>
      <c r="E294" s="90" t="s">
        <v>2118</v>
      </c>
      <c r="F294" s="90" t="s">
        <v>2158</v>
      </c>
      <c r="G294" s="77"/>
      <c r="H294" s="77">
        <v>170517.24</v>
      </c>
      <c r="I294" s="77">
        <v>-24496860.300000001</v>
      </c>
      <c r="J294" s="90"/>
    </row>
    <row r="295" spans="1:10" hidden="1" outlineLevel="1" x14ac:dyDescent="0.25">
      <c r="A295" s="13"/>
      <c r="B295" s="92">
        <v>42822</v>
      </c>
      <c r="C295" s="91">
        <v>422</v>
      </c>
      <c r="D295" s="90" t="s">
        <v>5</v>
      </c>
      <c r="E295" s="90" t="s">
        <v>2110</v>
      </c>
      <c r="F295" s="90" t="s">
        <v>2159</v>
      </c>
      <c r="G295" s="77"/>
      <c r="H295" s="77">
        <v>-170517.24</v>
      </c>
      <c r="I295" s="77">
        <v>-24326343.059999999</v>
      </c>
      <c r="J295" s="90"/>
    </row>
    <row r="296" spans="1:10" hidden="1" outlineLevel="1" x14ac:dyDescent="0.25">
      <c r="A296" s="13"/>
      <c r="B296" s="92">
        <v>42822</v>
      </c>
      <c r="C296" s="91">
        <v>423</v>
      </c>
      <c r="D296" s="90" t="s">
        <v>5</v>
      </c>
      <c r="E296" s="90" t="s">
        <v>2110</v>
      </c>
      <c r="F296" s="90" t="s">
        <v>2160</v>
      </c>
      <c r="G296" s="77"/>
      <c r="H296" s="77">
        <v>170517.24</v>
      </c>
      <c r="I296" s="77">
        <v>-24496860.300000001</v>
      </c>
      <c r="J296" s="90"/>
    </row>
    <row r="297" spans="1:10" hidden="1" outlineLevel="1" x14ac:dyDescent="0.25">
      <c r="A297" s="13"/>
      <c r="B297" s="92">
        <v>42822</v>
      </c>
      <c r="C297" s="91">
        <v>429</v>
      </c>
      <c r="D297" s="90" t="s">
        <v>5</v>
      </c>
      <c r="E297" s="90" t="s">
        <v>1205</v>
      </c>
      <c r="F297" s="90" t="s">
        <v>2161</v>
      </c>
      <c r="G297" s="77"/>
      <c r="H297" s="77">
        <v>-169655.17</v>
      </c>
      <c r="I297" s="77">
        <v>-24327205.129999999</v>
      </c>
      <c r="J297" s="90"/>
    </row>
    <row r="298" spans="1:10" hidden="1" outlineLevel="1" x14ac:dyDescent="0.25">
      <c r="A298" s="13"/>
      <c r="B298" s="92">
        <v>42823</v>
      </c>
      <c r="C298" s="91">
        <v>439</v>
      </c>
      <c r="D298" s="90" t="s">
        <v>5</v>
      </c>
      <c r="E298" s="90" t="s">
        <v>2162</v>
      </c>
      <c r="F298" s="90" t="s">
        <v>2163</v>
      </c>
      <c r="G298" s="77"/>
      <c r="H298" s="77">
        <v>170517.24</v>
      </c>
      <c r="I298" s="77">
        <v>-24497722.370000001</v>
      </c>
      <c r="J298" s="90"/>
    </row>
    <row r="299" spans="1:10" hidden="1" outlineLevel="1" x14ac:dyDescent="0.25">
      <c r="A299" s="13"/>
      <c r="B299" s="92">
        <v>42823</v>
      </c>
      <c r="C299" s="91">
        <v>441</v>
      </c>
      <c r="D299" s="90" t="s">
        <v>5</v>
      </c>
      <c r="E299" s="90" t="s">
        <v>2008</v>
      </c>
      <c r="F299" s="90" t="s">
        <v>2164</v>
      </c>
      <c r="G299" s="77"/>
      <c r="H299" s="77">
        <v>170517.24</v>
      </c>
      <c r="I299" s="77">
        <v>-24668239.609999999</v>
      </c>
      <c r="J299" s="90"/>
    </row>
    <row r="300" spans="1:10" hidden="1" outlineLevel="1" x14ac:dyDescent="0.25">
      <c r="A300" s="13"/>
      <c r="B300" s="92">
        <v>42823</v>
      </c>
      <c r="C300" s="91">
        <v>443</v>
      </c>
      <c r="D300" s="90" t="s">
        <v>5</v>
      </c>
      <c r="E300" s="90" t="s">
        <v>2165</v>
      </c>
      <c r="F300" s="90" t="s">
        <v>2166</v>
      </c>
      <c r="G300" s="77"/>
      <c r="H300" s="77">
        <v>187844.83</v>
      </c>
      <c r="I300" s="77">
        <v>-24856084.440000001</v>
      </c>
      <c r="J300" s="90"/>
    </row>
    <row r="301" spans="1:10" hidden="1" outlineLevel="1" x14ac:dyDescent="0.25">
      <c r="A301" s="13"/>
      <c r="B301" s="92">
        <v>42823</v>
      </c>
      <c r="C301" s="91">
        <v>450</v>
      </c>
      <c r="D301" s="90" t="s">
        <v>5</v>
      </c>
      <c r="E301" s="90" t="s">
        <v>2167</v>
      </c>
      <c r="F301" s="90" t="s">
        <v>2168</v>
      </c>
      <c r="G301" s="77"/>
      <c r="H301" s="77">
        <v>170517.24</v>
      </c>
      <c r="I301" s="77">
        <v>-25026601.68</v>
      </c>
      <c r="J301" s="90"/>
    </row>
    <row r="302" spans="1:10" hidden="1" outlineLevel="1" x14ac:dyDescent="0.25">
      <c r="A302" s="13"/>
      <c r="B302" s="92">
        <v>42823</v>
      </c>
      <c r="C302" s="91">
        <v>455</v>
      </c>
      <c r="D302" s="90" t="s">
        <v>5</v>
      </c>
      <c r="E302" s="90" t="s">
        <v>2169</v>
      </c>
      <c r="F302" s="90" t="s">
        <v>2170</v>
      </c>
      <c r="G302" s="77"/>
      <c r="H302" s="77">
        <v>187844.83</v>
      </c>
      <c r="I302" s="77">
        <v>-25214446.510000002</v>
      </c>
      <c r="J302" s="90"/>
    </row>
    <row r="303" spans="1:10" hidden="1" outlineLevel="1" x14ac:dyDescent="0.25">
      <c r="A303" s="13"/>
      <c r="B303" s="92">
        <v>42824</v>
      </c>
      <c r="C303" s="91">
        <v>466</v>
      </c>
      <c r="D303" s="90" t="s">
        <v>5</v>
      </c>
      <c r="E303" s="90" t="s">
        <v>2169</v>
      </c>
      <c r="F303" s="90" t="s">
        <v>2171</v>
      </c>
      <c r="G303" s="77"/>
      <c r="H303" s="77">
        <v>-187844.83</v>
      </c>
      <c r="I303" s="77">
        <v>-25026601.68</v>
      </c>
      <c r="J303" s="90"/>
    </row>
    <row r="304" spans="1:10" hidden="1" outlineLevel="1" x14ac:dyDescent="0.25">
      <c r="A304" s="13"/>
      <c r="B304" s="92">
        <v>42824</v>
      </c>
      <c r="C304" s="91">
        <v>467</v>
      </c>
      <c r="D304" s="90" t="s">
        <v>5</v>
      </c>
      <c r="E304" s="90" t="s">
        <v>2169</v>
      </c>
      <c r="F304" s="90" t="s">
        <v>2172</v>
      </c>
      <c r="G304" s="77"/>
      <c r="H304" s="77">
        <v>187844.83</v>
      </c>
      <c r="I304" s="77">
        <v>-25214446.510000002</v>
      </c>
      <c r="J304" s="90"/>
    </row>
    <row r="305" spans="1:10" hidden="1" outlineLevel="1" x14ac:dyDescent="0.25">
      <c r="A305" s="13"/>
      <c r="B305" s="92">
        <v>42824</v>
      </c>
      <c r="C305" s="91">
        <v>472</v>
      </c>
      <c r="D305" s="90" t="s">
        <v>5</v>
      </c>
      <c r="E305" s="90" t="s">
        <v>2001</v>
      </c>
      <c r="F305" s="90" t="s">
        <v>2173</v>
      </c>
      <c r="G305" s="77"/>
      <c r="H305" s="77">
        <v>-170517.24</v>
      </c>
      <c r="I305" s="77">
        <v>-25043929.27</v>
      </c>
      <c r="J305" s="90"/>
    </row>
    <row r="306" spans="1:10" hidden="1" outlineLevel="1" x14ac:dyDescent="0.25">
      <c r="A306" s="13"/>
      <c r="B306" s="92">
        <v>42824</v>
      </c>
      <c r="C306" s="91">
        <v>480</v>
      </c>
      <c r="D306" s="90" t="s">
        <v>5</v>
      </c>
      <c r="E306" s="90" t="s">
        <v>2001</v>
      </c>
      <c r="F306" s="90" t="s">
        <v>2174</v>
      </c>
      <c r="G306" s="77"/>
      <c r="H306" s="77">
        <v>170517.24</v>
      </c>
      <c r="I306" s="77">
        <v>-25214446.510000002</v>
      </c>
      <c r="J306" s="90"/>
    </row>
    <row r="307" spans="1:10" hidden="1" outlineLevel="1" x14ac:dyDescent="0.25">
      <c r="A307" s="13"/>
      <c r="B307" s="92">
        <v>42825</v>
      </c>
      <c r="C307" s="91">
        <v>492</v>
      </c>
      <c r="D307" s="90" t="s">
        <v>5</v>
      </c>
      <c r="E307" s="90" t="s">
        <v>1316</v>
      </c>
      <c r="F307" s="90" t="s">
        <v>2175</v>
      </c>
      <c r="G307" s="77"/>
      <c r="H307" s="77">
        <v>-153189.66</v>
      </c>
      <c r="I307" s="77">
        <v>-25061256.850000001</v>
      </c>
      <c r="J307" s="90"/>
    </row>
    <row r="308" spans="1:10" hidden="1" outlineLevel="1" x14ac:dyDescent="0.25">
      <c r="A308" s="13"/>
      <c r="B308" s="92">
        <v>42825</v>
      </c>
      <c r="C308" s="91">
        <v>493</v>
      </c>
      <c r="D308" s="90" t="s">
        <v>5</v>
      </c>
      <c r="E308" s="90" t="s">
        <v>1316</v>
      </c>
      <c r="F308" s="90" t="s">
        <v>2176</v>
      </c>
      <c r="G308" s="77"/>
      <c r="H308" s="77">
        <v>153189.66</v>
      </c>
      <c r="I308" s="77">
        <v>-25214446.510000002</v>
      </c>
      <c r="J308" s="90"/>
    </row>
    <row r="309" spans="1:10" hidden="1" outlineLevel="1" x14ac:dyDescent="0.25">
      <c r="A309" s="13"/>
      <c r="B309" s="92">
        <v>42825</v>
      </c>
      <c r="C309" s="91">
        <v>496</v>
      </c>
      <c r="D309" s="90" t="s">
        <v>5</v>
      </c>
      <c r="E309" s="90" t="s">
        <v>2177</v>
      </c>
      <c r="F309" s="90" t="s">
        <v>2178</v>
      </c>
      <c r="G309" s="77"/>
      <c r="H309" s="77">
        <v>170517.24</v>
      </c>
      <c r="I309" s="77">
        <v>-25384963.75</v>
      </c>
      <c r="J309" s="90"/>
    </row>
    <row r="310" spans="1:10" hidden="1" outlineLevel="1" x14ac:dyDescent="0.25">
      <c r="A310" s="13"/>
      <c r="B310" s="92">
        <v>42825</v>
      </c>
      <c r="C310" s="91">
        <v>498</v>
      </c>
      <c r="D310" s="90" t="s">
        <v>5</v>
      </c>
      <c r="E310" s="90" t="s">
        <v>2068</v>
      </c>
      <c r="F310" s="90" t="s">
        <v>2179</v>
      </c>
      <c r="G310" s="77"/>
      <c r="H310" s="77">
        <v>-170517.24</v>
      </c>
      <c r="I310" s="77">
        <v>-25214446.510000002</v>
      </c>
      <c r="J310" s="90"/>
    </row>
    <row r="311" spans="1:10" hidden="1" outlineLevel="1" x14ac:dyDescent="0.25">
      <c r="A311" s="13"/>
      <c r="B311" s="92">
        <v>42825</v>
      </c>
      <c r="C311" s="91">
        <v>499</v>
      </c>
      <c r="D311" s="90" t="s">
        <v>5</v>
      </c>
      <c r="E311" s="90" t="s">
        <v>2068</v>
      </c>
      <c r="F311" s="90" t="s">
        <v>2180</v>
      </c>
      <c r="G311" s="77"/>
      <c r="H311" s="77">
        <v>170517.24</v>
      </c>
      <c r="I311" s="77">
        <v>-25384963.75</v>
      </c>
      <c r="J311" s="90"/>
    </row>
    <row r="312" spans="1:10" hidden="1" outlineLevel="1" x14ac:dyDescent="0.25">
      <c r="A312" s="13"/>
      <c r="B312" s="92">
        <v>42825</v>
      </c>
      <c r="C312" s="91">
        <v>500</v>
      </c>
      <c r="D312" s="90" t="s">
        <v>5</v>
      </c>
      <c r="E312" s="90" t="s">
        <v>1265</v>
      </c>
      <c r="F312" s="90" t="s">
        <v>2181</v>
      </c>
      <c r="G312" s="77"/>
      <c r="H312" s="77">
        <v>-169655.17</v>
      </c>
      <c r="I312" s="77">
        <v>-25215308.579999998</v>
      </c>
      <c r="J312" s="90"/>
    </row>
    <row r="313" spans="1:10" hidden="1" outlineLevel="1" x14ac:dyDescent="0.25">
      <c r="A313" s="13"/>
      <c r="B313" s="92">
        <v>42825</v>
      </c>
      <c r="C313" s="91">
        <v>501</v>
      </c>
      <c r="D313" s="90" t="s">
        <v>5</v>
      </c>
      <c r="E313" s="90" t="s">
        <v>1265</v>
      </c>
      <c r="F313" s="90" t="s">
        <v>2182</v>
      </c>
      <c r="G313" s="77"/>
      <c r="H313" s="77">
        <v>169655.17</v>
      </c>
      <c r="I313" s="77">
        <v>-25384963.75</v>
      </c>
      <c r="J313" s="90"/>
    </row>
    <row r="314" spans="1:10" hidden="1" outlineLevel="1" x14ac:dyDescent="0.25">
      <c r="A314" s="13"/>
      <c r="B314" s="92">
        <v>42825</v>
      </c>
      <c r="C314" s="91">
        <v>504</v>
      </c>
      <c r="D314" s="90" t="s">
        <v>5</v>
      </c>
      <c r="E314" s="90" t="s">
        <v>2063</v>
      </c>
      <c r="F314" s="90" t="s">
        <v>2183</v>
      </c>
      <c r="G314" s="77"/>
      <c r="H314" s="77">
        <v>-170517.24</v>
      </c>
      <c r="I314" s="77">
        <v>-25214446.510000002</v>
      </c>
      <c r="J314" s="90"/>
    </row>
    <row r="315" spans="1:10" hidden="1" outlineLevel="1" x14ac:dyDescent="0.25">
      <c r="A315" s="13"/>
      <c r="B315" s="92">
        <v>42825</v>
      </c>
      <c r="C315" s="91">
        <v>505</v>
      </c>
      <c r="D315" s="90" t="s">
        <v>5</v>
      </c>
      <c r="E315" s="90" t="s">
        <v>2063</v>
      </c>
      <c r="F315" s="90" t="s">
        <v>2184</v>
      </c>
      <c r="G315" s="77"/>
      <c r="H315" s="77">
        <v>170517.24</v>
      </c>
      <c r="I315" s="77">
        <v>-25384963.75</v>
      </c>
      <c r="J315" s="90"/>
    </row>
    <row r="316" spans="1:10" hidden="1" outlineLevel="1" x14ac:dyDescent="0.25">
      <c r="A316" s="13"/>
      <c r="B316" s="92">
        <v>42825</v>
      </c>
      <c r="C316" s="91">
        <v>508</v>
      </c>
      <c r="D316" s="90" t="s">
        <v>5</v>
      </c>
      <c r="E316" s="90" t="s">
        <v>2061</v>
      </c>
      <c r="F316" s="90" t="s">
        <v>2185</v>
      </c>
      <c r="G316" s="77"/>
      <c r="H316" s="77">
        <v>-170517.24</v>
      </c>
      <c r="I316" s="77">
        <v>-25214446.510000002</v>
      </c>
      <c r="J316" s="90"/>
    </row>
    <row r="317" spans="1:10" hidden="1" outlineLevel="1" x14ac:dyDescent="0.25">
      <c r="A317" s="13"/>
      <c r="B317" s="92">
        <v>42825</v>
      </c>
      <c r="C317" s="91">
        <v>509</v>
      </c>
      <c r="D317" s="90" t="s">
        <v>5</v>
      </c>
      <c r="E317" s="90" t="s">
        <v>2061</v>
      </c>
      <c r="F317" s="90" t="s">
        <v>2186</v>
      </c>
      <c r="G317" s="77"/>
      <c r="H317" s="77">
        <v>170517.24</v>
      </c>
      <c r="I317" s="77">
        <v>-25384963.75</v>
      </c>
      <c r="J317" s="90"/>
    </row>
    <row r="318" spans="1:10" hidden="1" outlineLevel="1" x14ac:dyDescent="0.25">
      <c r="A318" s="13"/>
      <c r="B318" s="92">
        <v>42825</v>
      </c>
      <c r="C318" s="91">
        <v>510</v>
      </c>
      <c r="D318" s="90" t="s">
        <v>5</v>
      </c>
      <c r="E318" s="90" t="s">
        <v>2039</v>
      </c>
      <c r="F318" s="90" t="s">
        <v>2187</v>
      </c>
      <c r="G318" s="77"/>
      <c r="H318" s="77">
        <v>170517.24</v>
      </c>
      <c r="I318" s="77">
        <v>-25555480.989999998</v>
      </c>
      <c r="J318" s="90"/>
    </row>
    <row r="319" spans="1:10" hidden="1" outlineLevel="1" x14ac:dyDescent="0.25">
      <c r="A319" s="13"/>
      <c r="B319" s="92">
        <v>42825</v>
      </c>
      <c r="C319" s="91">
        <v>511</v>
      </c>
      <c r="D319" s="90" t="s">
        <v>5</v>
      </c>
      <c r="E319" s="90" t="s">
        <v>2188</v>
      </c>
      <c r="F319" s="90" t="s">
        <v>2189</v>
      </c>
      <c r="G319" s="77"/>
      <c r="H319" s="77">
        <v>1575164.03</v>
      </c>
      <c r="I319" s="77">
        <v>-27130645.02</v>
      </c>
      <c r="J319" s="90"/>
    </row>
    <row r="320" spans="1:10" hidden="1" outlineLevel="1" x14ac:dyDescent="0.25">
      <c r="A320" s="13"/>
      <c r="B320" s="92">
        <v>42825</v>
      </c>
      <c r="C320" s="91">
        <v>512</v>
      </c>
      <c r="D320" s="90" t="s">
        <v>5</v>
      </c>
      <c r="E320" s="90" t="s">
        <v>2188</v>
      </c>
      <c r="F320" s="90" t="s">
        <v>2190</v>
      </c>
      <c r="G320" s="77"/>
      <c r="H320" s="77">
        <v>-1575164.03</v>
      </c>
      <c r="I320" s="77">
        <v>-25555480.989999998</v>
      </c>
      <c r="J320" s="90"/>
    </row>
    <row r="321" spans="1:10" hidden="1" outlineLevel="1" x14ac:dyDescent="0.25">
      <c r="A321" s="13"/>
      <c r="B321" s="92">
        <v>42825</v>
      </c>
      <c r="C321" s="91">
        <v>513</v>
      </c>
      <c r="D321" s="90" t="s">
        <v>5</v>
      </c>
      <c r="E321" s="90" t="s">
        <v>2188</v>
      </c>
      <c r="F321" s="90" t="s">
        <v>2191</v>
      </c>
      <c r="G321" s="77"/>
      <c r="H321" s="77">
        <v>170517.24</v>
      </c>
      <c r="I321" s="77">
        <v>-25725998.23</v>
      </c>
      <c r="J321" s="90"/>
    </row>
    <row r="322" spans="1:10" hidden="1" outlineLevel="1" x14ac:dyDescent="0.25">
      <c r="A322" s="13"/>
      <c r="B322" s="92">
        <v>42825</v>
      </c>
      <c r="C322" s="91">
        <v>516</v>
      </c>
      <c r="D322" s="90" t="s">
        <v>5</v>
      </c>
      <c r="E322" s="90" t="s">
        <v>2070</v>
      </c>
      <c r="F322" s="90" t="s">
        <v>2192</v>
      </c>
      <c r="G322" s="77"/>
      <c r="H322" s="77">
        <v>-166206.9</v>
      </c>
      <c r="I322" s="77">
        <v>-25559791.329999998</v>
      </c>
      <c r="J322" s="90"/>
    </row>
    <row r="323" spans="1:10" hidden="1" outlineLevel="1" x14ac:dyDescent="0.25">
      <c r="A323" s="13"/>
      <c r="B323" s="92">
        <v>42825</v>
      </c>
      <c r="C323" s="91">
        <v>517</v>
      </c>
      <c r="D323" s="90" t="s">
        <v>5</v>
      </c>
      <c r="E323" s="90" t="s">
        <v>2070</v>
      </c>
      <c r="F323" s="90" t="s">
        <v>2193</v>
      </c>
      <c r="G323" s="77"/>
      <c r="H323" s="77">
        <v>166206.9</v>
      </c>
      <c r="I323" s="77">
        <v>-25725998.23</v>
      </c>
      <c r="J323" s="90"/>
    </row>
    <row r="324" spans="1:10" hidden="1" outlineLevel="1" x14ac:dyDescent="0.25">
      <c r="A324" s="13"/>
      <c r="B324" s="92">
        <v>42825</v>
      </c>
      <c r="C324" s="91">
        <v>520</v>
      </c>
      <c r="D324" s="90" t="s">
        <v>5</v>
      </c>
      <c r="E324" s="90" t="s">
        <v>2194</v>
      </c>
      <c r="F324" s="90" t="s">
        <v>2195</v>
      </c>
      <c r="G324" s="77"/>
      <c r="H324" s="77">
        <v>170517.24</v>
      </c>
      <c r="I324" s="77">
        <v>-25896515.469999999</v>
      </c>
      <c r="J324" s="90"/>
    </row>
    <row r="325" spans="1:10" hidden="1" outlineLevel="1" x14ac:dyDescent="0.25">
      <c r="A325" s="13"/>
      <c r="B325" s="92">
        <v>42825</v>
      </c>
      <c r="C325" s="91">
        <v>525</v>
      </c>
      <c r="D325" s="90" t="s">
        <v>5</v>
      </c>
      <c r="E325" s="90" t="s">
        <v>2196</v>
      </c>
      <c r="F325" s="90" t="s">
        <v>2197</v>
      </c>
      <c r="G325" s="77"/>
      <c r="H325" s="77">
        <v>153189.66</v>
      </c>
      <c r="I325" s="77">
        <v>-26049705.129999999</v>
      </c>
      <c r="J325" s="90"/>
    </row>
    <row r="326" spans="1:10" hidden="1" outlineLevel="1" x14ac:dyDescent="0.25">
      <c r="A326" s="13"/>
      <c r="B326" s="92">
        <v>42825</v>
      </c>
      <c r="C326" s="91">
        <v>535</v>
      </c>
      <c r="D326" s="90" t="s">
        <v>5</v>
      </c>
      <c r="E326" s="90" t="s">
        <v>2198</v>
      </c>
      <c r="F326" s="90" t="s">
        <v>2199</v>
      </c>
      <c r="G326" s="77"/>
      <c r="H326" s="77">
        <v>157586.21</v>
      </c>
      <c r="I326" s="77">
        <v>-26207291.34</v>
      </c>
      <c r="J326" s="90"/>
    </row>
    <row r="327" spans="1:10" collapsed="1" x14ac:dyDescent="0.25">
      <c r="A327" s="13"/>
      <c r="B327" s="92"/>
      <c r="C327" s="91"/>
      <c r="D327" s="90"/>
      <c r="E327" s="90"/>
      <c r="F327" s="90"/>
      <c r="G327" s="77"/>
      <c r="H327" s="16">
        <f>SUM(H159:H326)</f>
        <v>9073362.0900000073</v>
      </c>
      <c r="I327" s="16"/>
      <c r="J327" s="13">
        <f>COUNTIF(H159:H326,"&gt;1")-COUNTIF(H159:H326,"&lt;1")</f>
        <v>54</v>
      </c>
    </row>
    <row r="328" spans="1:10" x14ac:dyDescent="0.25">
      <c r="A328" s="13"/>
      <c r="B328" s="92"/>
      <c r="C328" s="91"/>
      <c r="D328" s="90"/>
      <c r="E328" s="90"/>
      <c r="F328" s="90"/>
      <c r="G328" s="77"/>
      <c r="H328" s="77"/>
      <c r="I328" s="77"/>
      <c r="J328" s="90"/>
    </row>
    <row r="329" spans="1:10" x14ac:dyDescent="0.25">
      <c r="A329" s="11" t="s">
        <v>311</v>
      </c>
      <c r="B329" s="89"/>
      <c r="C329" s="89"/>
      <c r="D329" s="89"/>
      <c r="E329" s="89"/>
      <c r="F329" s="89"/>
      <c r="G329" s="76"/>
      <c r="H329" s="76"/>
      <c r="I329" s="76"/>
      <c r="J329" s="89"/>
    </row>
    <row r="330" spans="1:10" x14ac:dyDescent="0.25">
      <c r="A330" s="12" t="s">
        <v>2</v>
      </c>
      <c r="B330" s="89" t="s">
        <v>312</v>
      </c>
      <c r="C330" s="89"/>
      <c r="D330" s="89"/>
      <c r="E330" s="89"/>
      <c r="F330" s="89"/>
      <c r="G330" s="76"/>
      <c r="H330" s="76"/>
      <c r="I330" s="76"/>
      <c r="J330" s="89"/>
    </row>
    <row r="331" spans="1:10" hidden="1" outlineLevel="1" x14ac:dyDescent="0.25">
      <c r="A331" s="13"/>
      <c r="B331" s="90"/>
      <c r="C331" s="91"/>
      <c r="D331" s="90"/>
      <c r="E331" s="90" t="s">
        <v>1110</v>
      </c>
      <c r="F331" s="90"/>
      <c r="G331" s="77"/>
      <c r="H331" s="77">
        <v>0</v>
      </c>
      <c r="I331" s="77">
        <v>-9193098.8699999992</v>
      </c>
      <c r="J331" s="90"/>
    </row>
    <row r="332" spans="1:10" hidden="1" outlineLevel="1" x14ac:dyDescent="0.25">
      <c r="A332" s="13"/>
      <c r="B332" s="92">
        <v>42796</v>
      </c>
      <c r="C332" s="91">
        <v>26</v>
      </c>
      <c r="D332" s="90" t="s">
        <v>5</v>
      </c>
      <c r="E332" s="90" t="s">
        <v>334</v>
      </c>
      <c r="F332" s="90" t="s">
        <v>2200</v>
      </c>
      <c r="G332" s="77"/>
      <c r="H332" s="77">
        <v>-172586.21</v>
      </c>
      <c r="I332" s="77">
        <v>-9020512.6600000001</v>
      </c>
      <c r="J332" s="90"/>
    </row>
    <row r="333" spans="1:10" hidden="1" outlineLevel="1" x14ac:dyDescent="0.25">
      <c r="A333" s="13"/>
      <c r="B333" s="92">
        <v>42798</v>
      </c>
      <c r="C333" s="91">
        <v>56</v>
      </c>
      <c r="D333" s="90" t="s">
        <v>5</v>
      </c>
      <c r="E333" s="90" t="s">
        <v>2201</v>
      </c>
      <c r="F333" s="90" t="s">
        <v>2202</v>
      </c>
      <c r="G333" s="77"/>
      <c r="H333" s="77">
        <v>190086.21</v>
      </c>
      <c r="I333" s="77">
        <v>-9210598.8699999992</v>
      </c>
      <c r="J333" s="90"/>
    </row>
    <row r="334" spans="1:10" hidden="1" outlineLevel="1" x14ac:dyDescent="0.25">
      <c r="A334" s="13"/>
      <c r="B334" s="92">
        <v>42801</v>
      </c>
      <c r="C334" s="91">
        <v>91</v>
      </c>
      <c r="D334" s="90" t="s">
        <v>5</v>
      </c>
      <c r="E334" s="90" t="s">
        <v>334</v>
      </c>
      <c r="F334" s="90" t="s">
        <v>2203</v>
      </c>
      <c r="G334" s="77"/>
      <c r="H334" s="77">
        <v>195689.66</v>
      </c>
      <c r="I334" s="77">
        <v>-9406288.5299999993</v>
      </c>
      <c r="J334" s="90"/>
    </row>
    <row r="335" spans="1:10" hidden="1" outlineLevel="1" x14ac:dyDescent="0.25">
      <c r="A335" s="13"/>
      <c r="B335" s="92">
        <v>42801</v>
      </c>
      <c r="C335" s="91">
        <v>98</v>
      </c>
      <c r="D335" s="90" t="s">
        <v>5</v>
      </c>
      <c r="E335" s="90" t="s">
        <v>1387</v>
      </c>
      <c r="F335" s="90" t="s">
        <v>2204</v>
      </c>
      <c r="G335" s="77"/>
      <c r="H335" s="77">
        <v>195689.66</v>
      </c>
      <c r="I335" s="77">
        <v>-9601978.1899999995</v>
      </c>
      <c r="J335" s="90"/>
    </row>
    <row r="336" spans="1:10" hidden="1" outlineLevel="1" x14ac:dyDescent="0.25">
      <c r="A336" s="13"/>
      <c r="B336" s="92">
        <v>42802</v>
      </c>
      <c r="C336" s="91">
        <v>115</v>
      </c>
      <c r="D336" s="90" t="s">
        <v>5</v>
      </c>
      <c r="E336" s="90" t="s">
        <v>1383</v>
      </c>
      <c r="F336" s="90" t="s">
        <v>2205</v>
      </c>
      <c r="G336" s="77"/>
      <c r="H336" s="77">
        <v>-194655.17</v>
      </c>
      <c r="I336" s="77">
        <v>-9407323.0199999996</v>
      </c>
      <c r="J336" s="90"/>
    </row>
    <row r="337" spans="1:10" hidden="1" outlineLevel="1" x14ac:dyDescent="0.25">
      <c r="A337" s="13"/>
      <c r="B337" s="92">
        <v>42802</v>
      </c>
      <c r="C337" s="91">
        <v>116</v>
      </c>
      <c r="D337" s="90" t="s">
        <v>5</v>
      </c>
      <c r="E337" s="90" t="s">
        <v>1383</v>
      </c>
      <c r="F337" s="90" t="s">
        <v>2206</v>
      </c>
      <c r="G337" s="77"/>
      <c r="H337" s="77">
        <v>195689.66</v>
      </c>
      <c r="I337" s="77">
        <v>-9603012.6799999997</v>
      </c>
      <c r="J337" s="90"/>
    </row>
    <row r="338" spans="1:10" hidden="1" outlineLevel="1" x14ac:dyDescent="0.25">
      <c r="A338" s="13"/>
      <c r="B338" s="92">
        <v>42802</v>
      </c>
      <c r="C338" s="91">
        <v>117</v>
      </c>
      <c r="D338" s="90" t="s">
        <v>5</v>
      </c>
      <c r="E338" s="90" t="s">
        <v>2207</v>
      </c>
      <c r="F338" s="90" t="s">
        <v>2208</v>
      </c>
      <c r="G338" s="77"/>
      <c r="H338" s="77">
        <v>195689.66</v>
      </c>
      <c r="I338" s="77">
        <v>-9798702.3399999999</v>
      </c>
      <c r="J338" s="90"/>
    </row>
    <row r="339" spans="1:10" hidden="1" outlineLevel="1" x14ac:dyDescent="0.25">
      <c r="A339" s="13"/>
      <c r="B339" s="92">
        <v>42802</v>
      </c>
      <c r="C339" s="91">
        <v>118</v>
      </c>
      <c r="D339" s="90" t="s">
        <v>5</v>
      </c>
      <c r="E339" s="90" t="s">
        <v>2209</v>
      </c>
      <c r="F339" s="90" t="s">
        <v>2210</v>
      </c>
      <c r="G339" s="77"/>
      <c r="H339" s="77">
        <v>195689.66</v>
      </c>
      <c r="I339" s="77">
        <v>-9994392</v>
      </c>
      <c r="J339" s="90"/>
    </row>
    <row r="340" spans="1:10" hidden="1" outlineLevel="1" x14ac:dyDescent="0.25">
      <c r="A340" s="13"/>
      <c r="B340" s="92">
        <v>42803</v>
      </c>
      <c r="C340" s="91">
        <v>129</v>
      </c>
      <c r="D340" s="90" t="s">
        <v>5</v>
      </c>
      <c r="E340" s="90" t="s">
        <v>2207</v>
      </c>
      <c r="F340" s="90" t="s">
        <v>2211</v>
      </c>
      <c r="G340" s="77"/>
      <c r="H340" s="77">
        <v>-195689.66</v>
      </c>
      <c r="I340" s="77">
        <v>-9798702.3399999999</v>
      </c>
      <c r="J340" s="90"/>
    </row>
    <row r="341" spans="1:10" hidden="1" outlineLevel="1" x14ac:dyDescent="0.25">
      <c r="A341" s="13"/>
      <c r="B341" s="92">
        <v>42803</v>
      </c>
      <c r="C341" s="91">
        <v>130</v>
      </c>
      <c r="D341" s="90" t="s">
        <v>5</v>
      </c>
      <c r="E341" s="90" t="s">
        <v>2207</v>
      </c>
      <c r="F341" s="90" t="s">
        <v>2212</v>
      </c>
      <c r="G341" s="77"/>
      <c r="H341" s="77">
        <v>195689.66</v>
      </c>
      <c r="I341" s="77">
        <v>-9994392</v>
      </c>
      <c r="J341" s="90"/>
    </row>
    <row r="342" spans="1:10" hidden="1" outlineLevel="1" x14ac:dyDescent="0.25">
      <c r="A342" s="13"/>
      <c r="B342" s="92">
        <v>42805</v>
      </c>
      <c r="C342" s="91">
        <v>147</v>
      </c>
      <c r="D342" s="90" t="s">
        <v>5</v>
      </c>
      <c r="E342" s="90" t="s">
        <v>1395</v>
      </c>
      <c r="F342" s="90" t="s">
        <v>2213</v>
      </c>
      <c r="G342" s="77"/>
      <c r="H342" s="77">
        <v>195689.66</v>
      </c>
      <c r="I342" s="77">
        <v>-10190081.66</v>
      </c>
      <c r="J342" s="90"/>
    </row>
    <row r="343" spans="1:10" hidden="1" outlineLevel="1" x14ac:dyDescent="0.25">
      <c r="A343" s="13"/>
      <c r="B343" s="92">
        <v>42805</v>
      </c>
      <c r="C343" s="91">
        <v>148</v>
      </c>
      <c r="D343" s="90" t="s">
        <v>5</v>
      </c>
      <c r="E343" s="90" t="s">
        <v>1395</v>
      </c>
      <c r="F343" s="90" t="s">
        <v>2214</v>
      </c>
      <c r="G343" s="77"/>
      <c r="H343" s="77">
        <v>-195689.66</v>
      </c>
      <c r="I343" s="77">
        <v>-9994392</v>
      </c>
      <c r="J343" s="90"/>
    </row>
    <row r="344" spans="1:10" hidden="1" outlineLevel="1" x14ac:dyDescent="0.25">
      <c r="A344" s="13"/>
      <c r="B344" s="92">
        <v>42805</v>
      </c>
      <c r="C344" s="91">
        <v>149</v>
      </c>
      <c r="D344" s="90" t="s">
        <v>5</v>
      </c>
      <c r="E344" s="90" t="s">
        <v>1395</v>
      </c>
      <c r="F344" s="90" t="s">
        <v>2215</v>
      </c>
      <c r="G344" s="77"/>
      <c r="H344" s="77">
        <v>195689.66</v>
      </c>
      <c r="I344" s="77">
        <v>-10190081.66</v>
      </c>
      <c r="J344" s="90"/>
    </row>
    <row r="345" spans="1:10" hidden="1" outlineLevel="1" x14ac:dyDescent="0.25">
      <c r="A345" s="13"/>
      <c r="B345" s="92">
        <v>42807</v>
      </c>
      <c r="C345" s="91">
        <v>155</v>
      </c>
      <c r="D345" s="90" t="s">
        <v>5</v>
      </c>
      <c r="E345" s="90" t="s">
        <v>1395</v>
      </c>
      <c r="F345" s="90" t="s">
        <v>2216</v>
      </c>
      <c r="G345" s="77"/>
      <c r="H345" s="77">
        <v>-195689.66</v>
      </c>
      <c r="I345" s="77">
        <v>-9994392</v>
      </c>
      <c r="J345" s="90"/>
    </row>
    <row r="346" spans="1:10" hidden="1" outlineLevel="1" x14ac:dyDescent="0.25">
      <c r="A346" s="13"/>
      <c r="B346" s="92">
        <v>42807</v>
      </c>
      <c r="C346" s="91">
        <v>156</v>
      </c>
      <c r="D346" s="90" t="s">
        <v>5</v>
      </c>
      <c r="E346" s="90" t="s">
        <v>2217</v>
      </c>
      <c r="F346" s="90" t="s">
        <v>2218</v>
      </c>
      <c r="G346" s="77"/>
      <c r="H346" s="77">
        <v>195689.66</v>
      </c>
      <c r="I346" s="77">
        <v>-10190081.66</v>
      </c>
      <c r="J346" s="90"/>
    </row>
    <row r="347" spans="1:10" hidden="1" outlineLevel="1" x14ac:dyDescent="0.25">
      <c r="A347" s="13"/>
      <c r="B347" s="92">
        <v>42807</v>
      </c>
      <c r="C347" s="91">
        <v>171</v>
      </c>
      <c r="D347" s="90" t="s">
        <v>5</v>
      </c>
      <c r="E347" s="90" t="s">
        <v>1376</v>
      </c>
      <c r="F347" s="90" t="s">
        <v>2219</v>
      </c>
      <c r="G347" s="77"/>
      <c r="H347" s="77">
        <v>181896.55</v>
      </c>
      <c r="I347" s="77">
        <v>-10371978.210000001</v>
      </c>
      <c r="J347" s="90"/>
    </row>
    <row r="348" spans="1:10" hidden="1" outlineLevel="1" x14ac:dyDescent="0.25">
      <c r="A348" s="13"/>
      <c r="B348" s="92">
        <v>42808</v>
      </c>
      <c r="C348" s="91">
        <v>212</v>
      </c>
      <c r="D348" s="90" t="s">
        <v>5</v>
      </c>
      <c r="E348" s="90" t="s">
        <v>1376</v>
      </c>
      <c r="F348" s="90" t="s">
        <v>2220</v>
      </c>
      <c r="G348" s="77"/>
      <c r="H348" s="77">
        <v>-181896.55</v>
      </c>
      <c r="I348" s="77">
        <v>-10190081.66</v>
      </c>
      <c r="J348" s="90"/>
    </row>
    <row r="349" spans="1:10" hidden="1" outlineLevel="1" x14ac:dyDescent="0.25">
      <c r="A349" s="13"/>
      <c r="B349" s="92">
        <v>42808</v>
      </c>
      <c r="C349" s="91">
        <v>213</v>
      </c>
      <c r="D349" s="90" t="s">
        <v>5</v>
      </c>
      <c r="E349" s="90" t="s">
        <v>2221</v>
      </c>
      <c r="F349" s="90" t="s">
        <v>2222</v>
      </c>
      <c r="G349" s="77"/>
      <c r="H349" s="77">
        <v>181896.55</v>
      </c>
      <c r="I349" s="77">
        <v>-10371978.210000001</v>
      </c>
      <c r="J349" s="90"/>
    </row>
    <row r="350" spans="1:10" hidden="1" outlineLevel="1" x14ac:dyDescent="0.25">
      <c r="A350" s="13"/>
      <c r="B350" s="92">
        <v>42808</v>
      </c>
      <c r="C350" s="91">
        <v>217</v>
      </c>
      <c r="D350" s="90" t="s">
        <v>5</v>
      </c>
      <c r="E350" s="90" t="s">
        <v>2201</v>
      </c>
      <c r="F350" s="90" t="s">
        <v>2223</v>
      </c>
      <c r="G350" s="77"/>
      <c r="H350" s="77">
        <v>-190086.21</v>
      </c>
      <c r="I350" s="77">
        <v>-10181892</v>
      </c>
      <c r="J350" s="90"/>
    </row>
    <row r="351" spans="1:10" hidden="1" outlineLevel="1" x14ac:dyDescent="0.25">
      <c r="A351" s="13"/>
      <c r="B351" s="92">
        <v>42808</v>
      </c>
      <c r="C351" s="91">
        <v>218</v>
      </c>
      <c r="D351" s="90" t="s">
        <v>5</v>
      </c>
      <c r="E351" s="90" t="s">
        <v>2201</v>
      </c>
      <c r="F351" s="90" t="s">
        <v>2224</v>
      </c>
      <c r="G351" s="77"/>
      <c r="H351" s="77">
        <v>190086.21</v>
      </c>
      <c r="I351" s="77">
        <v>-10371978.210000001</v>
      </c>
      <c r="J351" s="90"/>
    </row>
    <row r="352" spans="1:10" hidden="1" outlineLevel="1" x14ac:dyDescent="0.25">
      <c r="A352" s="13"/>
      <c r="B352" s="92">
        <v>42809</v>
      </c>
      <c r="C352" s="91">
        <v>241</v>
      </c>
      <c r="D352" s="90" t="s">
        <v>5</v>
      </c>
      <c r="E352" s="90" t="s">
        <v>1395</v>
      </c>
      <c r="F352" s="90" t="s">
        <v>2225</v>
      </c>
      <c r="G352" s="77"/>
      <c r="H352" s="77">
        <v>195689.66</v>
      </c>
      <c r="I352" s="77">
        <v>-10567667.869999999</v>
      </c>
      <c r="J352" s="90"/>
    </row>
    <row r="353" spans="1:10" hidden="1" outlineLevel="1" x14ac:dyDescent="0.25">
      <c r="A353" s="13"/>
      <c r="B353" s="92">
        <v>42811</v>
      </c>
      <c r="C353" s="91">
        <v>270</v>
      </c>
      <c r="D353" s="90" t="s">
        <v>5</v>
      </c>
      <c r="E353" s="90" t="s">
        <v>2226</v>
      </c>
      <c r="F353" s="90" t="s">
        <v>2227</v>
      </c>
      <c r="G353" s="77"/>
      <c r="H353" s="77">
        <v>195689.66</v>
      </c>
      <c r="I353" s="77">
        <v>-10763357.529999999</v>
      </c>
      <c r="J353" s="90"/>
    </row>
    <row r="354" spans="1:10" hidden="1" outlineLevel="1" x14ac:dyDescent="0.25">
      <c r="A354" s="13"/>
      <c r="B354" s="92">
        <v>42812</v>
      </c>
      <c r="C354" s="91">
        <v>275</v>
      </c>
      <c r="D354" s="90" t="s">
        <v>5</v>
      </c>
      <c r="E354" s="90" t="s">
        <v>2228</v>
      </c>
      <c r="F354" s="90" t="s">
        <v>2229</v>
      </c>
      <c r="G354" s="77"/>
      <c r="H354" s="77">
        <v>201379.31</v>
      </c>
      <c r="I354" s="77">
        <v>-10964736.84</v>
      </c>
      <c r="J354" s="90"/>
    </row>
    <row r="355" spans="1:10" hidden="1" outlineLevel="1" x14ac:dyDescent="0.25">
      <c r="A355" s="13"/>
      <c r="B355" s="92">
        <v>42815</v>
      </c>
      <c r="C355" s="91">
        <v>291</v>
      </c>
      <c r="D355" s="90" t="s">
        <v>5</v>
      </c>
      <c r="E355" s="90" t="s">
        <v>2201</v>
      </c>
      <c r="F355" s="90" t="s">
        <v>2230</v>
      </c>
      <c r="G355" s="77"/>
      <c r="H355" s="77">
        <v>-190086.21</v>
      </c>
      <c r="I355" s="77">
        <v>-10774650.630000001</v>
      </c>
      <c r="J355" s="90"/>
    </row>
    <row r="356" spans="1:10" hidden="1" outlineLevel="1" x14ac:dyDescent="0.25">
      <c r="A356" s="13"/>
      <c r="B356" s="92">
        <v>42815</v>
      </c>
      <c r="C356" s="91">
        <v>292</v>
      </c>
      <c r="D356" s="90" t="s">
        <v>5</v>
      </c>
      <c r="E356" s="90" t="s">
        <v>2201</v>
      </c>
      <c r="F356" s="90" t="s">
        <v>2231</v>
      </c>
      <c r="G356" s="77"/>
      <c r="H356" s="77">
        <v>190086.21</v>
      </c>
      <c r="I356" s="77">
        <v>-10964736.84</v>
      </c>
      <c r="J356" s="90"/>
    </row>
    <row r="357" spans="1:10" hidden="1" outlineLevel="1" x14ac:dyDescent="0.25">
      <c r="A357" s="13"/>
      <c r="B357" s="92">
        <v>42815</v>
      </c>
      <c r="C357" s="91">
        <v>293</v>
      </c>
      <c r="D357" s="90" t="s">
        <v>5</v>
      </c>
      <c r="E357" s="90" t="s">
        <v>2201</v>
      </c>
      <c r="F357" s="90" t="s">
        <v>2232</v>
      </c>
      <c r="G357" s="77"/>
      <c r="H357" s="77">
        <v>-190086.21</v>
      </c>
      <c r="I357" s="77">
        <v>-10774650.630000001</v>
      </c>
      <c r="J357" s="90"/>
    </row>
    <row r="358" spans="1:10" hidden="1" outlineLevel="1" x14ac:dyDescent="0.25">
      <c r="A358" s="13"/>
      <c r="B358" s="92">
        <v>42815</v>
      </c>
      <c r="C358" s="91">
        <v>294</v>
      </c>
      <c r="D358" s="90" t="s">
        <v>5</v>
      </c>
      <c r="E358" s="90" t="s">
        <v>2201</v>
      </c>
      <c r="F358" s="90" t="s">
        <v>2233</v>
      </c>
      <c r="G358" s="77"/>
      <c r="H358" s="77">
        <v>190086.21</v>
      </c>
      <c r="I358" s="77">
        <v>-10964736.84</v>
      </c>
      <c r="J358" s="90"/>
    </row>
    <row r="359" spans="1:10" hidden="1" outlineLevel="1" x14ac:dyDescent="0.25">
      <c r="A359" s="13"/>
      <c r="B359" s="92">
        <v>42815</v>
      </c>
      <c r="C359" s="91">
        <v>317</v>
      </c>
      <c r="D359" s="90" t="s">
        <v>5</v>
      </c>
      <c r="E359" s="90" t="s">
        <v>2234</v>
      </c>
      <c r="F359" s="90" t="s">
        <v>2235</v>
      </c>
      <c r="G359" s="77"/>
      <c r="H359" s="77">
        <v>187500</v>
      </c>
      <c r="I359" s="77">
        <v>-11152236.84</v>
      </c>
      <c r="J359" s="90"/>
    </row>
    <row r="360" spans="1:10" hidden="1" outlineLevel="1" x14ac:dyDescent="0.25">
      <c r="A360" s="13"/>
      <c r="B360" s="92">
        <v>42817</v>
      </c>
      <c r="C360" s="91">
        <v>357</v>
      </c>
      <c r="D360" s="90" t="s">
        <v>5</v>
      </c>
      <c r="E360" s="90" t="s">
        <v>2221</v>
      </c>
      <c r="F360" s="90" t="s">
        <v>2236</v>
      </c>
      <c r="G360" s="77"/>
      <c r="H360" s="77">
        <v>-181896.55</v>
      </c>
      <c r="I360" s="77">
        <v>-10970340.289999999</v>
      </c>
      <c r="J360" s="90"/>
    </row>
    <row r="361" spans="1:10" hidden="1" outlineLevel="1" x14ac:dyDescent="0.25">
      <c r="A361" s="13"/>
      <c r="B361" s="92">
        <v>42817</v>
      </c>
      <c r="C361" s="91">
        <v>358</v>
      </c>
      <c r="D361" s="90" t="s">
        <v>5</v>
      </c>
      <c r="E361" s="90" t="s">
        <v>2221</v>
      </c>
      <c r="F361" s="90" t="s">
        <v>2237</v>
      </c>
      <c r="G361" s="77"/>
      <c r="H361" s="77">
        <v>181896.55</v>
      </c>
      <c r="I361" s="77">
        <v>-11152236.84</v>
      </c>
      <c r="J361" s="90"/>
    </row>
    <row r="362" spans="1:10" hidden="1" outlineLevel="1" x14ac:dyDescent="0.25">
      <c r="A362" s="13"/>
      <c r="B362" s="92">
        <v>42818</v>
      </c>
      <c r="C362" s="91">
        <v>372</v>
      </c>
      <c r="D362" s="90" t="s">
        <v>5</v>
      </c>
      <c r="E362" s="90" t="s">
        <v>2238</v>
      </c>
      <c r="F362" s="90" t="s">
        <v>2239</v>
      </c>
      <c r="G362" s="77"/>
      <c r="H362" s="77">
        <v>206034.48</v>
      </c>
      <c r="I362" s="77">
        <v>-11358271.32</v>
      </c>
      <c r="J362" s="90"/>
    </row>
    <row r="363" spans="1:10" hidden="1" outlineLevel="1" x14ac:dyDescent="0.25">
      <c r="A363" s="13"/>
      <c r="B363" s="92">
        <v>42818</v>
      </c>
      <c r="C363" s="91">
        <v>378</v>
      </c>
      <c r="D363" s="90" t="s">
        <v>5</v>
      </c>
      <c r="E363" s="90" t="s">
        <v>2240</v>
      </c>
      <c r="F363" s="90" t="s">
        <v>2241</v>
      </c>
      <c r="G363" s="77"/>
      <c r="H363" s="77">
        <v>195689.66</v>
      </c>
      <c r="I363" s="77">
        <v>-11553960.98</v>
      </c>
      <c r="J363" s="90"/>
    </row>
    <row r="364" spans="1:10" hidden="1" outlineLevel="1" x14ac:dyDescent="0.25">
      <c r="A364" s="13"/>
      <c r="B364" s="92">
        <v>42819</v>
      </c>
      <c r="C364" s="91">
        <v>385</v>
      </c>
      <c r="D364" s="90" t="s">
        <v>5</v>
      </c>
      <c r="E364" s="90" t="s">
        <v>2238</v>
      </c>
      <c r="F364" s="90" t="s">
        <v>2242</v>
      </c>
      <c r="G364" s="77"/>
      <c r="H364" s="77">
        <v>-206034.48</v>
      </c>
      <c r="I364" s="77">
        <v>-11347926.5</v>
      </c>
      <c r="J364" s="90"/>
    </row>
    <row r="365" spans="1:10" hidden="1" outlineLevel="1" x14ac:dyDescent="0.25">
      <c r="A365" s="13"/>
      <c r="B365" s="92">
        <v>42819</v>
      </c>
      <c r="C365" s="91">
        <v>386</v>
      </c>
      <c r="D365" s="90" t="s">
        <v>5</v>
      </c>
      <c r="E365" s="90" t="s">
        <v>2238</v>
      </c>
      <c r="F365" s="90" t="s">
        <v>2243</v>
      </c>
      <c r="G365" s="77"/>
      <c r="H365" s="77">
        <v>206034.48</v>
      </c>
      <c r="I365" s="77">
        <v>-11553960.98</v>
      </c>
      <c r="J365" s="90"/>
    </row>
    <row r="366" spans="1:10" hidden="1" outlineLevel="1" x14ac:dyDescent="0.25">
      <c r="A366" s="13"/>
      <c r="B366" s="92">
        <v>42819</v>
      </c>
      <c r="C366" s="91">
        <v>401</v>
      </c>
      <c r="D366" s="90" t="s">
        <v>5</v>
      </c>
      <c r="E366" s="90" t="s">
        <v>2240</v>
      </c>
      <c r="F366" s="90" t="s">
        <v>2244</v>
      </c>
      <c r="G366" s="77"/>
      <c r="H366" s="77">
        <v>-195689.66</v>
      </c>
      <c r="I366" s="77">
        <v>-11358271.32</v>
      </c>
      <c r="J366" s="90"/>
    </row>
    <row r="367" spans="1:10" hidden="1" outlineLevel="1" x14ac:dyDescent="0.25">
      <c r="A367" s="13"/>
      <c r="B367" s="92">
        <v>42819</v>
      </c>
      <c r="C367" s="91">
        <v>402</v>
      </c>
      <c r="D367" s="90" t="s">
        <v>5</v>
      </c>
      <c r="E367" s="90" t="s">
        <v>2240</v>
      </c>
      <c r="F367" s="90" t="s">
        <v>2245</v>
      </c>
      <c r="G367" s="77"/>
      <c r="H367" s="77">
        <v>195689.66</v>
      </c>
      <c r="I367" s="77">
        <v>-11553960.98</v>
      </c>
      <c r="J367" s="90"/>
    </row>
    <row r="368" spans="1:10" hidden="1" outlineLevel="1" x14ac:dyDescent="0.25">
      <c r="A368" s="13"/>
      <c r="B368" s="92">
        <v>42819</v>
      </c>
      <c r="C368" s="91">
        <v>409</v>
      </c>
      <c r="D368" s="90" t="s">
        <v>5</v>
      </c>
      <c r="E368" s="90" t="s">
        <v>2228</v>
      </c>
      <c r="F368" s="90" t="s">
        <v>2246</v>
      </c>
      <c r="G368" s="77"/>
      <c r="H368" s="77">
        <v>-201379.31</v>
      </c>
      <c r="I368" s="77">
        <v>-11352581.67</v>
      </c>
      <c r="J368" s="90"/>
    </row>
    <row r="369" spans="1:10" hidden="1" outlineLevel="1" x14ac:dyDescent="0.25">
      <c r="A369" s="13"/>
      <c r="B369" s="92">
        <v>42824</v>
      </c>
      <c r="C369" s="91">
        <v>470</v>
      </c>
      <c r="D369" s="90" t="s">
        <v>5</v>
      </c>
      <c r="E369" s="90" t="s">
        <v>2201</v>
      </c>
      <c r="F369" s="90" t="s">
        <v>2247</v>
      </c>
      <c r="G369" s="77"/>
      <c r="H369" s="77">
        <v>-190086.21</v>
      </c>
      <c r="I369" s="77">
        <v>-11162495.460000001</v>
      </c>
      <c r="J369" s="90"/>
    </row>
    <row r="370" spans="1:10" hidden="1" outlineLevel="1" x14ac:dyDescent="0.25">
      <c r="A370" s="13"/>
      <c r="B370" s="92">
        <v>42824</v>
      </c>
      <c r="C370" s="91">
        <v>471</v>
      </c>
      <c r="D370" s="90" t="s">
        <v>5</v>
      </c>
      <c r="E370" s="90" t="s">
        <v>2201</v>
      </c>
      <c r="F370" s="90" t="s">
        <v>2248</v>
      </c>
      <c r="G370" s="77"/>
      <c r="H370" s="77">
        <v>190086.21</v>
      </c>
      <c r="I370" s="77">
        <v>-11352581.67</v>
      </c>
      <c r="J370" s="90"/>
    </row>
    <row r="371" spans="1:10" hidden="1" outlineLevel="1" x14ac:dyDescent="0.25">
      <c r="A371" s="13"/>
      <c r="B371" s="92">
        <v>42824</v>
      </c>
      <c r="C371" s="91">
        <v>473</v>
      </c>
      <c r="D371" s="90" t="s">
        <v>5</v>
      </c>
      <c r="E371" s="90" t="s">
        <v>2201</v>
      </c>
      <c r="F371" s="90" t="s">
        <v>2249</v>
      </c>
      <c r="G371" s="77"/>
      <c r="H371" s="77">
        <v>-190086.21</v>
      </c>
      <c r="I371" s="77">
        <v>-11162495.460000001</v>
      </c>
      <c r="J371" s="90"/>
    </row>
    <row r="372" spans="1:10" hidden="1" outlineLevel="1" x14ac:dyDescent="0.25">
      <c r="A372" s="13"/>
      <c r="B372" s="92">
        <v>42824</v>
      </c>
      <c r="C372" s="91">
        <v>474</v>
      </c>
      <c r="D372" s="90" t="s">
        <v>5</v>
      </c>
      <c r="E372" s="90" t="s">
        <v>2201</v>
      </c>
      <c r="F372" s="90" t="s">
        <v>2250</v>
      </c>
      <c r="G372" s="77"/>
      <c r="H372" s="77">
        <v>190086.21</v>
      </c>
      <c r="I372" s="77">
        <v>-11352581.67</v>
      </c>
      <c r="J372" s="90"/>
    </row>
    <row r="373" spans="1:10" hidden="1" outlineLevel="1" x14ac:dyDescent="0.25">
      <c r="A373" s="13"/>
      <c r="B373" s="92">
        <v>42824</v>
      </c>
      <c r="C373" s="91">
        <v>477</v>
      </c>
      <c r="D373" s="90" t="s">
        <v>5</v>
      </c>
      <c r="E373" s="90" t="s">
        <v>2251</v>
      </c>
      <c r="F373" s="90" t="s">
        <v>2252</v>
      </c>
      <c r="G373" s="77"/>
      <c r="H373" s="77">
        <v>195689.66</v>
      </c>
      <c r="I373" s="77">
        <v>-11548271.33</v>
      </c>
      <c r="J373" s="90"/>
    </row>
    <row r="374" spans="1:10" hidden="1" outlineLevel="1" x14ac:dyDescent="0.25">
      <c r="A374" s="13"/>
      <c r="B374" s="92">
        <v>42824</v>
      </c>
      <c r="C374" s="91">
        <v>478</v>
      </c>
      <c r="D374" s="90" t="s">
        <v>5</v>
      </c>
      <c r="E374" s="90" t="s">
        <v>2251</v>
      </c>
      <c r="F374" s="90" t="s">
        <v>2253</v>
      </c>
      <c r="G374" s="77"/>
      <c r="H374" s="77">
        <v>-195689.66</v>
      </c>
      <c r="I374" s="77">
        <v>-11352581.67</v>
      </c>
      <c r="J374" s="90"/>
    </row>
    <row r="375" spans="1:10" hidden="1" outlineLevel="1" x14ac:dyDescent="0.25">
      <c r="A375" s="13"/>
      <c r="B375" s="92">
        <v>42824</v>
      </c>
      <c r="C375" s="91">
        <v>479</v>
      </c>
      <c r="D375" s="90" t="s">
        <v>5</v>
      </c>
      <c r="E375" s="90" t="s">
        <v>2251</v>
      </c>
      <c r="F375" s="90" t="s">
        <v>2254</v>
      </c>
      <c r="G375" s="77"/>
      <c r="H375" s="77">
        <v>181896.55</v>
      </c>
      <c r="I375" s="77">
        <v>-11534478.220000001</v>
      </c>
      <c r="J375" s="90"/>
    </row>
    <row r="376" spans="1:10" hidden="1" outlineLevel="1" x14ac:dyDescent="0.25">
      <c r="A376" s="13"/>
      <c r="B376" s="92">
        <v>42825</v>
      </c>
      <c r="C376" s="91">
        <v>489</v>
      </c>
      <c r="D376" s="90" t="s">
        <v>5</v>
      </c>
      <c r="E376" s="90" t="s">
        <v>2255</v>
      </c>
      <c r="F376" s="90" t="s">
        <v>2256</v>
      </c>
      <c r="G376" s="77"/>
      <c r="H376" s="77">
        <v>191465.52</v>
      </c>
      <c r="I376" s="77">
        <v>-11725943.74</v>
      </c>
      <c r="J376" s="90"/>
    </row>
    <row r="377" spans="1:10" hidden="1" outlineLevel="1" x14ac:dyDescent="0.25">
      <c r="A377" s="13"/>
      <c r="B377" s="92">
        <v>42825</v>
      </c>
      <c r="C377" s="91">
        <v>506</v>
      </c>
      <c r="D377" s="90" t="s">
        <v>5</v>
      </c>
      <c r="E377" s="90" t="s">
        <v>2226</v>
      </c>
      <c r="F377" s="90" t="s">
        <v>2257</v>
      </c>
      <c r="G377" s="77"/>
      <c r="H377" s="77">
        <v>-195689.66</v>
      </c>
      <c r="I377" s="77">
        <v>-11530254.08</v>
      </c>
      <c r="J377" s="90"/>
    </row>
    <row r="378" spans="1:10" hidden="1" outlineLevel="1" x14ac:dyDescent="0.25">
      <c r="A378" s="13"/>
      <c r="B378" s="92">
        <v>42825</v>
      </c>
      <c r="C378" s="91">
        <v>507</v>
      </c>
      <c r="D378" s="90" t="s">
        <v>5</v>
      </c>
      <c r="E378" s="90" t="s">
        <v>2226</v>
      </c>
      <c r="F378" s="90" t="s">
        <v>2258</v>
      </c>
      <c r="G378" s="77"/>
      <c r="H378" s="77">
        <v>195689.66</v>
      </c>
      <c r="I378" s="77">
        <v>-11725943.74</v>
      </c>
      <c r="J378" s="90"/>
    </row>
    <row r="379" spans="1:10" hidden="1" outlineLevel="1" x14ac:dyDescent="0.25">
      <c r="A379" s="13"/>
      <c r="B379" s="92">
        <v>42825</v>
      </c>
      <c r="C379" s="91">
        <v>524</v>
      </c>
      <c r="D379" s="90" t="s">
        <v>5</v>
      </c>
      <c r="E379" s="90" t="s">
        <v>2226</v>
      </c>
      <c r="F379" s="90" t="s">
        <v>2259</v>
      </c>
      <c r="G379" s="77"/>
      <c r="H379" s="77">
        <v>-195689.66</v>
      </c>
      <c r="I379" s="77">
        <v>-11530254.08</v>
      </c>
      <c r="J379" s="90"/>
    </row>
    <row r="380" spans="1:10" hidden="1" outlineLevel="1" x14ac:dyDescent="0.25">
      <c r="A380" s="13"/>
      <c r="B380" s="92">
        <v>42825</v>
      </c>
      <c r="C380" s="91">
        <v>534</v>
      </c>
      <c r="D380" s="90" t="s">
        <v>5</v>
      </c>
      <c r="E380" s="90" t="s">
        <v>2260</v>
      </c>
      <c r="F380" s="90" t="s">
        <v>2261</v>
      </c>
      <c r="G380" s="77"/>
      <c r="H380" s="77">
        <v>206034.48</v>
      </c>
      <c r="I380" s="77">
        <v>-11736288.560000001</v>
      </c>
      <c r="J380" s="90"/>
    </row>
    <row r="381" spans="1:10" collapsed="1" x14ac:dyDescent="0.25">
      <c r="A381" s="13"/>
      <c r="B381" s="92"/>
      <c r="C381" s="91"/>
      <c r="D381" s="90"/>
      <c r="E381" s="90"/>
      <c r="F381" s="90"/>
      <c r="G381" s="77"/>
      <c r="H381" s="16">
        <f>SUM(H332:H380)</f>
        <v>2543189.69</v>
      </c>
      <c r="I381" s="16"/>
      <c r="J381" s="13">
        <f>COUNTIF(H332:H380,"&gt;1")-COUNTIF(H332:H380,"&lt;1")</f>
        <v>13</v>
      </c>
    </row>
    <row r="382" spans="1:10" x14ac:dyDescent="0.25">
      <c r="A382" s="13"/>
      <c r="B382" s="92"/>
      <c r="C382" s="91"/>
      <c r="D382" s="90"/>
      <c r="E382" s="90"/>
      <c r="F382" s="90"/>
      <c r="G382" s="77"/>
      <c r="H382" s="77"/>
      <c r="I382" s="77"/>
      <c r="J382" s="90"/>
    </row>
    <row r="383" spans="1:10" x14ac:dyDescent="0.25">
      <c r="A383" s="11" t="s">
        <v>2262</v>
      </c>
      <c r="B383" s="89"/>
      <c r="C383" s="89"/>
      <c r="D383" s="89"/>
      <c r="E383" s="89"/>
      <c r="F383" s="89"/>
      <c r="G383" s="76"/>
      <c r="H383" s="76"/>
      <c r="I383" s="76"/>
      <c r="J383" s="89"/>
    </row>
    <row r="384" spans="1:10" x14ac:dyDescent="0.25">
      <c r="A384" s="12" t="s">
        <v>2</v>
      </c>
      <c r="B384" s="89" t="s">
        <v>2263</v>
      </c>
      <c r="C384" s="89"/>
      <c r="D384" s="89"/>
      <c r="E384" s="89"/>
      <c r="F384" s="89"/>
      <c r="G384" s="76"/>
      <c r="H384" s="76"/>
      <c r="I384" s="76"/>
      <c r="J384" s="89"/>
    </row>
    <row r="385" spans="1:10" hidden="1" outlineLevel="1" x14ac:dyDescent="0.25">
      <c r="A385" s="13"/>
      <c r="B385" s="92">
        <v>42796</v>
      </c>
      <c r="C385" s="91">
        <v>22</v>
      </c>
      <c r="D385" s="90" t="s">
        <v>5</v>
      </c>
      <c r="E385" s="90" t="s">
        <v>2264</v>
      </c>
      <c r="F385" s="90" t="s">
        <v>2265</v>
      </c>
      <c r="G385" s="77"/>
      <c r="H385" s="77">
        <v>772495.89</v>
      </c>
      <c r="I385" s="77">
        <v>-772495.89</v>
      </c>
      <c r="J385" s="90"/>
    </row>
    <row r="386" spans="1:10" hidden="1" outlineLevel="1" x14ac:dyDescent="0.25">
      <c r="A386" s="13"/>
      <c r="B386" s="92">
        <v>42808</v>
      </c>
      <c r="C386" s="91">
        <v>198</v>
      </c>
      <c r="D386" s="90" t="s">
        <v>5</v>
      </c>
      <c r="E386" s="90" t="s">
        <v>2266</v>
      </c>
      <c r="F386" s="90" t="s">
        <v>2267</v>
      </c>
      <c r="G386" s="77"/>
      <c r="H386" s="77">
        <v>534893.26</v>
      </c>
      <c r="I386" s="77">
        <v>-1307389.1499999999</v>
      </c>
      <c r="J386" s="90"/>
    </row>
    <row r="387" spans="1:10" hidden="1" outlineLevel="1" x14ac:dyDescent="0.25">
      <c r="A387" s="13"/>
      <c r="B387" s="92">
        <v>42810</v>
      </c>
      <c r="C387" s="91">
        <v>254</v>
      </c>
      <c r="D387" s="90" t="s">
        <v>5</v>
      </c>
      <c r="E387" s="90" t="s">
        <v>2266</v>
      </c>
      <c r="F387" s="90" t="s">
        <v>2268</v>
      </c>
      <c r="G387" s="77"/>
      <c r="H387" s="77">
        <v>-534893.26</v>
      </c>
      <c r="I387" s="77">
        <v>-772495.89</v>
      </c>
      <c r="J387" s="90"/>
    </row>
    <row r="388" spans="1:10" hidden="1" outlineLevel="1" x14ac:dyDescent="0.25">
      <c r="A388" s="13"/>
      <c r="B388" s="92">
        <v>42810</v>
      </c>
      <c r="C388" s="91">
        <v>255</v>
      </c>
      <c r="D388" s="90" t="s">
        <v>5</v>
      </c>
      <c r="E388" s="90" t="s">
        <v>2266</v>
      </c>
      <c r="F388" s="90" t="s">
        <v>2269</v>
      </c>
      <c r="G388" s="77"/>
      <c r="H388" s="77">
        <v>534893.26</v>
      </c>
      <c r="I388" s="77">
        <v>-1307389.1499999999</v>
      </c>
      <c r="J388" s="90"/>
    </row>
    <row r="389" spans="1:10" collapsed="1" x14ac:dyDescent="0.25">
      <c r="A389" s="13"/>
      <c r="B389" s="92"/>
      <c r="C389" s="91"/>
      <c r="D389" s="90"/>
      <c r="E389" s="90"/>
      <c r="F389" s="90"/>
      <c r="G389" s="77"/>
      <c r="H389" s="16">
        <f>SUM(H385:H388)</f>
        <v>1307389.1499999999</v>
      </c>
      <c r="I389" s="16"/>
      <c r="J389" s="13">
        <f>COUNTIF(H385:I388,"&gt;1")-COUNTIF(H385:H388,"&lt;1")</f>
        <v>2</v>
      </c>
    </row>
    <row r="390" spans="1:10" x14ac:dyDescent="0.25">
      <c r="A390" s="13"/>
      <c r="B390" s="92"/>
      <c r="C390" s="91"/>
      <c r="D390" s="90"/>
      <c r="E390" s="90"/>
      <c r="F390" s="90"/>
      <c r="G390" s="77"/>
      <c r="H390" s="77"/>
      <c r="I390" s="77"/>
      <c r="J390" s="90"/>
    </row>
    <row r="391" spans="1:10" x14ac:dyDescent="0.25">
      <c r="A391" s="11" t="s">
        <v>421</v>
      </c>
      <c r="B391" s="89"/>
      <c r="C391" s="89"/>
      <c r="D391" s="89"/>
      <c r="E391" s="89"/>
      <c r="F391" s="89"/>
      <c r="G391" s="76"/>
      <c r="H391" s="76"/>
      <c r="I391" s="76"/>
      <c r="J391" s="89"/>
    </row>
    <row r="392" spans="1:10" x14ac:dyDescent="0.25">
      <c r="A392" s="12" t="s">
        <v>2</v>
      </c>
      <c r="B392" s="89" t="s">
        <v>422</v>
      </c>
      <c r="C392" s="89"/>
      <c r="D392" s="89"/>
      <c r="E392" s="89"/>
      <c r="F392" s="89"/>
      <c r="G392" s="76"/>
      <c r="H392" s="76"/>
      <c r="I392" s="76"/>
      <c r="J392" s="89"/>
    </row>
    <row r="393" spans="1:10" hidden="1" outlineLevel="1" x14ac:dyDescent="0.25">
      <c r="A393" s="13"/>
      <c r="B393" s="90"/>
      <c r="C393" s="91"/>
      <c r="D393" s="90"/>
      <c r="E393" s="90" t="s">
        <v>1110</v>
      </c>
      <c r="F393" s="90"/>
      <c r="G393" s="77"/>
      <c r="H393" s="77">
        <v>0</v>
      </c>
      <c r="I393" s="77">
        <v>-10560344.83</v>
      </c>
      <c r="J393" s="90"/>
    </row>
    <row r="394" spans="1:10" hidden="1" outlineLevel="1" x14ac:dyDescent="0.25">
      <c r="A394" s="13"/>
      <c r="B394" s="92">
        <v>42825</v>
      </c>
      <c r="C394" s="91">
        <v>530</v>
      </c>
      <c r="D394" s="90" t="s">
        <v>5</v>
      </c>
      <c r="E394" s="90" t="s">
        <v>2434</v>
      </c>
      <c r="F394" s="90" t="s">
        <v>2463</v>
      </c>
      <c r="G394" s="77"/>
      <c r="H394" s="77">
        <v>-207413.79</v>
      </c>
      <c r="I394" s="77">
        <v>-10560343.83</v>
      </c>
      <c r="J394" s="90"/>
    </row>
    <row r="395" spans="1:10" hidden="1" outlineLevel="1" x14ac:dyDescent="0.25">
      <c r="A395" s="13"/>
      <c r="B395" s="92">
        <v>42808</v>
      </c>
      <c r="C395" s="91">
        <v>200</v>
      </c>
      <c r="D395" s="90" t="s">
        <v>5</v>
      </c>
      <c r="E395" s="90" t="s">
        <v>525</v>
      </c>
      <c r="F395" s="90" t="s">
        <v>2351</v>
      </c>
      <c r="G395" s="77"/>
      <c r="H395" s="77">
        <v>-191293.1</v>
      </c>
      <c r="I395" s="77">
        <v>-10694912.800000001</v>
      </c>
      <c r="J395" s="90"/>
    </row>
    <row r="396" spans="1:10" hidden="1" outlineLevel="1" x14ac:dyDescent="0.25">
      <c r="A396" s="13"/>
      <c r="B396" s="92">
        <v>42796</v>
      </c>
      <c r="C396" s="91">
        <v>13</v>
      </c>
      <c r="D396" s="90" t="s">
        <v>5</v>
      </c>
      <c r="E396" s="90" t="s">
        <v>525</v>
      </c>
      <c r="F396" s="90" t="s">
        <v>2279</v>
      </c>
      <c r="G396" s="77"/>
      <c r="H396" s="77">
        <v>-189568.97</v>
      </c>
      <c r="I396" s="77">
        <v>-10561292.109999999</v>
      </c>
      <c r="J396" s="90"/>
    </row>
    <row r="397" spans="1:10" hidden="1" outlineLevel="1" x14ac:dyDescent="0.25">
      <c r="A397" s="13"/>
      <c r="B397" s="92">
        <v>42808</v>
      </c>
      <c r="C397" s="91">
        <v>203</v>
      </c>
      <c r="D397" s="90" t="s">
        <v>5</v>
      </c>
      <c r="E397" s="90" t="s">
        <v>1436</v>
      </c>
      <c r="F397" s="90" t="s">
        <v>2353</v>
      </c>
      <c r="G397" s="77"/>
      <c r="H397" s="77">
        <v>-160948.28</v>
      </c>
      <c r="I397" s="77">
        <v>-10425602.449999999</v>
      </c>
      <c r="J397" s="90"/>
    </row>
    <row r="398" spans="1:10" hidden="1" outlineLevel="1" x14ac:dyDescent="0.25">
      <c r="A398" s="13"/>
      <c r="B398" s="92">
        <v>42815</v>
      </c>
      <c r="C398" s="91">
        <v>289</v>
      </c>
      <c r="D398" s="90" t="s">
        <v>5</v>
      </c>
      <c r="E398" s="90" t="s">
        <v>2382</v>
      </c>
      <c r="F398" s="90" t="s">
        <v>2389</v>
      </c>
      <c r="G398" s="77"/>
      <c r="H398" s="77">
        <v>-160948.28</v>
      </c>
      <c r="I398" s="77">
        <v>-10559223.140000001</v>
      </c>
      <c r="J398" s="90"/>
    </row>
    <row r="399" spans="1:10" hidden="1" outlineLevel="1" x14ac:dyDescent="0.25">
      <c r="A399" s="13"/>
      <c r="B399" s="92">
        <v>42815</v>
      </c>
      <c r="C399" s="91">
        <v>290</v>
      </c>
      <c r="D399" s="90" t="s">
        <v>5</v>
      </c>
      <c r="E399" s="90" t="s">
        <v>2384</v>
      </c>
      <c r="F399" s="90" t="s">
        <v>2390</v>
      </c>
      <c r="G399" s="77"/>
      <c r="H399" s="77">
        <v>-160948.28</v>
      </c>
      <c r="I399" s="77">
        <v>-10425602.449999999</v>
      </c>
      <c r="J399" s="90"/>
    </row>
    <row r="400" spans="1:10" hidden="1" outlineLevel="1" x14ac:dyDescent="0.25">
      <c r="A400" s="13"/>
      <c r="B400" s="92">
        <v>42815</v>
      </c>
      <c r="C400" s="91">
        <v>34</v>
      </c>
      <c r="D400" s="90" t="s">
        <v>82</v>
      </c>
      <c r="E400" s="90" t="s">
        <v>2382</v>
      </c>
      <c r="F400" s="90" t="s">
        <v>2401</v>
      </c>
      <c r="G400" s="77"/>
      <c r="H400" s="77">
        <v>-160948.28</v>
      </c>
      <c r="I400" s="77">
        <v>-10559223.140000001</v>
      </c>
      <c r="J400" s="90"/>
    </row>
    <row r="401" spans="1:10" hidden="1" outlineLevel="1" x14ac:dyDescent="0.25">
      <c r="A401" s="13"/>
      <c r="B401" s="92">
        <v>42821</v>
      </c>
      <c r="C401" s="91">
        <v>416</v>
      </c>
      <c r="D401" s="90" t="s">
        <v>5</v>
      </c>
      <c r="E401" s="90" t="s">
        <v>2277</v>
      </c>
      <c r="F401" s="90" t="s">
        <v>2438</v>
      </c>
      <c r="G401" s="77"/>
      <c r="H401" s="77">
        <v>-160948.28</v>
      </c>
      <c r="I401" s="77">
        <v>-10720171.42</v>
      </c>
      <c r="J401" s="90"/>
    </row>
    <row r="402" spans="1:10" hidden="1" outlineLevel="1" x14ac:dyDescent="0.25">
      <c r="A402" s="13"/>
      <c r="B402" s="92">
        <v>42797</v>
      </c>
      <c r="C402" s="91">
        <v>44</v>
      </c>
      <c r="D402" s="90" t="s">
        <v>5</v>
      </c>
      <c r="E402" s="90" t="s">
        <v>1436</v>
      </c>
      <c r="F402" s="90" t="s">
        <v>2298</v>
      </c>
      <c r="G402" s="77"/>
      <c r="H402" s="77">
        <v>-160172.41</v>
      </c>
      <c r="I402" s="77">
        <v>-10530602.449999999</v>
      </c>
      <c r="J402" s="90"/>
    </row>
    <row r="403" spans="1:10" hidden="1" outlineLevel="1" x14ac:dyDescent="0.25">
      <c r="A403" s="13"/>
      <c r="B403" s="92">
        <v>42808</v>
      </c>
      <c r="C403" s="91">
        <v>176</v>
      </c>
      <c r="D403" s="90" t="s">
        <v>5</v>
      </c>
      <c r="E403" s="90" t="s">
        <v>1528</v>
      </c>
      <c r="F403" s="90" t="s">
        <v>2338</v>
      </c>
      <c r="G403" s="77"/>
      <c r="H403" s="77">
        <v>-160172.41</v>
      </c>
      <c r="I403" s="77">
        <v>-10665171.42</v>
      </c>
      <c r="J403" s="90"/>
    </row>
    <row r="404" spans="1:10" hidden="1" outlineLevel="1" x14ac:dyDescent="0.25">
      <c r="A404" s="13"/>
      <c r="B404" s="92">
        <v>42821</v>
      </c>
      <c r="C404" s="91">
        <v>419</v>
      </c>
      <c r="D404" s="90" t="s">
        <v>5</v>
      </c>
      <c r="E404" s="90" t="s">
        <v>1469</v>
      </c>
      <c r="F404" s="90" t="s">
        <v>2439</v>
      </c>
      <c r="G404" s="77"/>
      <c r="H404" s="77">
        <v>-160172.41</v>
      </c>
      <c r="I404" s="77">
        <v>-10799740.390000001</v>
      </c>
      <c r="J404" s="90"/>
    </row>
    <row r="405" spans="1:10" hidden="1" outlineLevel="1" x14ac:dyDescent="0.25">
      <c r="A405" s="13"/>
      <c r="B405" s="92">
        <v>42805</v>
      </c>
      <c r="C405" s="91">
        <v>141</v>
      </c>
      <c r="D405" s="90" t="s">
        <v>5</v>
      </c>
      <c r="E405" s="90" t="s">
        <v>491</v>
      </c>
      <c r="F405" s="90" t="s">
        <v>2323</v>
      </c>
      <c r="G405" s="77"/>
      <c r="H405" s="77">
        <v>-156810.34</v>
      </c>
      <c r="I405" s="77">
        <v>-10934309.359999999</v>
      </c>
      <c r="J405" s="90"/>
    </row>
    <row r="406" spans="1:10" hidden="1" outlineLevel="1" x14ac:dyDescent="0.25">
      <c r="A406" s="13"/>
      <c r="B406" s="92">
        <v>42812</v>
      </c>
      <c r="C406" s="91">
        <v>285</v>
      </c>
      <c r="D406" s="90" t="s">
        <v>5</v>
      </c>
      <c r="E406" s="90" t="s">
        <v>2317</v>
      </c>
      <c r="F406" s="90" t="s">
        <v>2386</v>
      </c>
      <c r="G406" s="77"/>
      <c r="H406" s="77">
        <v>-156810.34</v>
      </c>
      <c r="I406" s="77">
        <v>-10799740.390000001</v>
      </c>
      <c r="J406" s="90"/>
    </row>
    <row r="407" spans="1:10" hidden="1" outlineLevel="1" x14ac:dyDescent="0.25">
      <c r="A407" s="13"/>
      <c r="B407" s="92">
        <v>42815</v>
      </c>
      <c r="C407" s="91">
        <v>297</v>
      </c>
      <c r="D407" s="90" t="s">
        <v>5</v>
      </c>
      <c r="E407" s="90" t="s">
        <v>2392</v>
      </c>
      <c r="F407" s="90" t="s">
        <v>2394</v>
      </c>
      <c r="G407" s="77"/>
      <c r="H407" s="77">
        <v>-156810.34</v>
      </c>
      <c r="I407" s="77">
        <v>-10934309.359999999</v>
      </c>
      <c r="J407" s="90"/>
    </row>
    <row r="408" spans="1:10" hidden="1" outlineLevel="1" x14ac:dyDescent="0.25">
      <c r="A408" s="13"/>
      <c r="B408" s="92">
        <v>42818</v>
      </c>
      <c r="C408" s="91">
        <v>381</v>
      </c>
      <c r="D408" s="90" t="s">
        <v>5</v>
      </c>
      <c r="E408" s="90" t="s">
        <v>2317</v>
      </c>
      <c r="F408" s="90" t="s">
        <v>2420</v>
      </c>
      <c r="G408" s="77"/>
      <c r="H408" s="77">
        <v>-156810.34</v>
      </c>
      <c r="I408" s="77">
        <v>-11068878.33</v>
      </c>
      <c r="J408" s="90"/>
    </row>
    <row r="409" spans="1:10" hidden="1" outlineLevel="1" x14ac:dyDescent="0.25">
      <c r="A409" s="13"/>
      <c r="B409" s="92">
        <v>42824</v>
      </c>
      <c r="C409" s="91">
        <v>468</v>
      </c>
      <c r="D409" s="90" t="s">
        <v>5</v>
      </c>
      <c r="E409" s="90" t="s">
        <v>2317</v>
      </c>
      <c r="F409" s="90" t="s">
        <v>2451</v>
      </c>
      <c r="G409" s="77"/>
      <c r="H409" s="77">
        <v>-156810.34</v>
      </c>
      <c r="I409" s="77">
        <v>-11203447.300000001</v>
      </c>
      <c r="J409" s="90"/>
    </row>
    <row r="410" spans="1:10" hidden="1" outlineLevel="1" x14ac:dyDescent="0.25">
      <c r="A410" s="13"/>
      <c r="B410" s="92">
        <v>42816</v>
      </c>
      <c r="C410" s="91">
        <v>35</v>
      </c>
      <c r="D410" s="90" t="s">
        <v>82</v>
      </c>
      <c r="E410" s="90" t="s">
        <v>2382</v>
      </c>
      <c r="F410" s="90" t="s">
        <v>2404</v>
      </c>
      <c r="G410" s="77"/>
      <c r="H410" s="77">
        <v>-150689.66</v>
      </c>
      <c r="I410" s="77">
        <v>-11360257.640000001</v>
      </c>
      <c r="J410" s="90"/>
    </row>
    <row r="411" spans="1:10" hidden="1" outlineLevel="1" x14ac:dyDescent="0.25">
      <c r="A411" s="13"/>
      <c r="B411" s="92">
        <v>42795</v>
      </c>
      <c r="C411" s="91">
        <v>5</v>
      </c>
      <c r="D411" s="90" t="s">
        <v>5</v>
      </c>
      <c r="E411" s="90" t="s">
        <v>466</v>
      </c>
      <c r="F411" s="90" t="s">
        <v>2273</v>
      </c>
      <c r="G411" s="77"/>
      <c r="H411" s="77">
        <v>-135689.66</v>
      </c>
      <c r="I411" s="77">
        <v>-11226378.33</v>
      </c>
      <c r="J411" s="90"/>
    </row>
    <row r="412" spans="1:10" hidden="1" outlineLevel="1" x14ac:dyDescent="0.25">
      <c r="A412" s="13"/>
      <c r="B412" s="92">
        <v>42796</v>
      </c>
      <c r="C412" s="91">
        <v>27</v>
      </c>
      <c r="D412" s="90" t="s">
        <v>5</v>
      </c>
      <c r="E412" s="90" t="s">
        <v>2280</v>
      </c>
      <c r="F412" s="90" t="s">
        <v>2285</v>
      </c>
      <c r="G412" s="77"/>
      <c r="H412" s="77">
        <v>-134568.97</v>
      </c>
      <c r="I412" s="77">
        <v>-11344050.74</v>
      </c>
      <c r="J412" s="90"/>
    </row>
    <row r="413" spans="1:10" hidden="1" outlineLevel="1" x14ac:dyDescent="0.25">
      <c r="A413" s="13"/>
      <c r="B413" s="92">
        <v>42800</v>
      </c>
      <c r="C413" s="91">
        <v>67</v>
      </c>
      <c r="D413" s="90" t="s">
        <v>5</v>
      </c>
      <c r="E413" s="90" t="s">
        <v>2296</v>
      </c>
      <c r="F413" s="90" t="s">
        <v>2301</v>
      </c>
      <c r="G413" s="77"/>
      <c r="H413" s="77">
        <v>-134568.97</v>
      </c>
      <c r="I413" s="77">
        <v>-11478619.710000001</v>
      </c>
      <c r="J413" s="90"/>
    </row>
    <row r="414" spans="1:10" hidden="1" outlineLevel="1" x14ac:dyDescent="0.25">
      <c r="A414" s="13"/>
      <c r="B414" s="92">
        <v>42801</v>
      </c>
      <c r="C414" s="91">
        <v>84</v>
      </c>
      <c r="D414" s="90" t="s">
        <v>5</v>
      </c>
      <c r="E414" s="90" t="s">
        <v>2305</v>
      </c>
      <c r="F414" s="90" t="s">
        <v>2307</v>
      </c>
      <c r="G414" s="77"/>
      <c r="H414" s="77">
        <v>-134568.97</v>
      </c>
      <c r="I414" s="77">
        <v>-11318447.300000001</v>
      </c>
      <c r="J414" s="90"/>
    </row>
    <row r="415" spans="1:10" hidden="1" outlineLevel="1" x14ac:dyDescent="0.25">
      <c r="A415" s="13"/>
      <c r="B415" s="92">
        <v>42803</v>
      </c>
      <c r="C415" s="91">
        <v>122</v>
      </c>
      <c r="D415" s="90" t="s">
        <v>5</v>
      </c>
      <c r="E415" s="90" t="s">
        <v>2315</v>
      </c>
      <c r="F415" s="90" t="s">
        <v>2319</v>
      </c>
      <c r="G415" s="77"/>
      <c r="H415" s="77">
        <v>-134568.97</v>
      </c>
      <c r="I415" s="77">
        <v>-11479395.58</v>
      </c>
      <c r="J415" s="90"/>
    </row>
    <row r="416" spans="1:10" hidden="1" outlineLevel="1" x14ac:dyDescent="0.25">
      <c r="A416" s="13"/>
      <c r="B416" s="92">
        <v>42803</v>
      </c>
      <c r="C416" s="91">
        <v>126</v>
      </c>
      <c r="D416" s="90" t="s">
        <v>5</v>
      </c>
      <c r="E416" s="90" t="s">
        <v>466</v>
      </c>
      <c r="F416" s="90" t="s">
        <v>2321</v>
      </c>
      <c r="G416" s="77"/>
      <c r="H416" s="77">
        <v>-134568.97</v>
      </c>
      <c r="I416" s="77">
        <v>-11344826.609999999</v>
      </c>
      <c r="J416" s="90"/>
    </row>
    <row r="417" spans="1:10" hidden="1" outlineLevel="1" x14ac:dyDescent="0.25">
      <c r="A417" s="13"/>
      <c r="B417" s="92">
        <v>42808</v>
      </c>
      <c r="C417" s="91">
        <v>185</v>
      </c>
      <c r="D417" s="90" t="s">
        <v>5</v>
      </c>
      <c r="E417" s="90" t="s">
        <v>466</v>
      </c>
      <c r="F417" s="90" t="s">
        <v>2341</v>
      </c>
      <c r="G417" s="77"/>
      <c r="H417" s="77">
        <v>-134568.97</v>
      </c>
      <c r="I417" s="77">
        <v>-11479395.58</v>
      </c>
      <c r="J417" s="90"/>
    </row>
    <row r="418" spans="1:10" hidden="1" outlineLevel="1" x14ac:dyDescent="0.25">
      <c r="A418" s="13"/>
      <c r="B418" s="92">
        <v>42808</v>
      </c>
      <c r="C418" s="91">
        <v>194</v>
      </c>
      <c r="D418" s="90" t="s">
        <v>5</v>
      </c>
      <c r="E418" s="90" t="s">
        <v>2336</v>
      </c>
      <c r="F418" s="90" t="s">
        <v>2347</v>
      </c>
      <c r="G418" s="77"/>
      <c r="H418" s="77">
        <v>-134568.97</v>
      </c>
      <c r="I418" s="77">
        <v>-11597067.99</v>
      </c>
      <c r="J418" s="90"/>
    </row>
    <row r="419" spans="1:10" hidden="1" outlineLevel="1" x14ac:dyDescent="0.25">
      <c r="A419" s="13"/>
      <c r="B419" s="92">
        <v>42808</v>
      </c>
      <c r="C419" s="91">
        <v>206</v>
      </c>
      <c r="D419" s="90" t="s">
        <v>5</v>
      </c>
      <c r="E419" s="90" t="s">
        <v>1510</v>
      </c>
      <c r="F419" s="90" t="s">
        <v>2355</v>
      </c>
      <c r="G419" s="77"/>
      <c r="H419" s="77">
        <v>-134568.97</v>
      </c>
      <c r="I419" s="77">
        <v>-11753878.33</v>
      </c>
      <c r="J419" s="90"/>
    </row>
    <row r="420" spans="1:10" hidden="1" outlineLevel="1" x14ac:dyDescent="0.25">
      <c r="A420" s="13"/>
      <c r="B420" s="92">
        <v>42810</v>
      </c>
      <c r="C420" s="91">
        <v>257</v>
      </c>
      <c r="D420" s="90" t="s">
        <v>5</v>
      </c>
      <c r="E420" s="90" t="s">
        <v>2367</v>
      </c>
      <c r="F420" s="90" t="s">
        <v>2372</v>
      </c>
      <c r="G420" s="77"/>
      <c r="H420" s="77">
        <v>-134568.97</v>
      </c>
      <c r="I420" s="77">
        <v>-11888447.300000001</v>
      </c>
      <c r="J420" s="90"/>
    </row>
    <row r="421" spans="1:10" hidden="1" outlineLevel="1" x14ac:dyDescent="0.25">
      <c r="A421" s="13"/>
      <c r="B421" s="92">
        <v>42811</v>
      </c>
      <c r="C421" s="91">
        <v>262</v>
      </c>
      <c r="D421" s="90" t="s">
        <v>5</v>
      </c>
      <c r="E421" s="90" t="s">
        <v>2364</v>
      </c>
      <c r="F421" s="90" t="s">
        <v>2375</v>
      </c>
      <c r="G421" s="77"/>
      <c r="H421" s="77">
        <v>-134568.97</v>
      </c>
      <c r="I421" s="77">
        <v>-11753878.33</v>
      </c>
      <c r="J421" s="90"/>
    </row>
    <row r="422" spans="1:10" hidden="1" outlineLevel="1" x14ac:dyDescent="0.25">
      <c r="A422" s="13"/>
      <c r="B422" s="92">
        <v>42815</v>
      </c>
      <c r="C422" s="91">
        <v>288</v>
      </c>
      <c r="D422" s="90" t="s">
        <v>5</v>
      </c>
      <c r="E422" s="90" t="s">
        <v>2380</v>
      </c>
      <c r="F422" s="90" t="s">
        <v>2388</v>
      </c>
      <c r="G422" s="77"/>
      <c r="H422" s="77">
        <v>-134568.97</v>
      </c>
      <c r="I422" s="77">
        <v>-11871550.74</v>
      </c>
      <c r="J422" s="90"/>
    </row>
    <row r="423" spans="1:10" hidden="1" outlineLevel="1" x14ac:dyDescent="0.25">
      <c r="A423" s="13"/>
      <c r="B423" s="92">
        <v>42815</v>
      </c>
      <c r="C423" s="91">
        <v>295</v>
      </c>
      <c r="D423" s="90" t="s">
        <v>5</v>
      </c>
      <c r="E423" s="90" t="s">
        <v>2373</v>
      </c>
      <c r="F423" s="90" t="s">
        <v>2391</v>
      </c>
      <c r="G423" s="77"/>
      <c r="H423" s="77">
        <v>-134568.97</v>
      </c>
      <c r="I423" s="77">
        <v>-12006119.710000001</v>
      </c>
      <c r="J423" s="90"/>
    </row>
    <row r="424" spans="1:10" hidden="1" outlineLevel="1" x14ac:dyDescent="0.25">
      <c r="A424" s="13"/>
      <c r="B424" s="92">
        <v>42815</v>
      </c>
      <c r="C424" s="91">
        <v>301</v>
      </c>
      <c r="D424" s="90" t="s">
        <v>5</v>
      </c>
      <c r="E424" s="90" t="s">
        <v>2377</v>
      </c>
      <c r="F424" s="90" t="s">
        <v>2396</v>
      </c>
      <c r="G424" s="77"/>
      <c r="H424" s="77">
        <v>-134568.97</v>
      </c>
      <c r="I424" s="77">
        <v>-11872240.4</v>
      </c>
      <c r="J424" s="90"/>
    </row>
    <row r="425" spans="1:10" hidden="1" outlineLevel="1" x14ac:dyDescent="0.25">
      <c r="A425" s="13"/>
      <c r="B425" s="92">
        <v>42817</v>
      </c>
      <c r="C425" s="91">
        <v>359</v>
      </c>
      <c r="D425" s="90" t="s">
        <v>5</v>
      </c>
      <c r="E425" s="90" t="s">
        <v>2345</v>
      </c>
      <c r="F425" s="90" t="s">
        <v>2409</v>
      </c>
      <c r="G425" s="77"/>
      <c r="H425" s="77">
        <v>-134568.97</v>
      </c>
      <c r="I425" s="77">
        <v>-12006119.710000001</v>
      </c>
      <c r="J425" s="90"/>
    </row>
    <row r="426" spans="1:10" hidden="1" outlineLevel="1" x14ac:dyDescent="0.25">
      <c r="A426" s="13"/>
      <c r="B426" s="92">
        <v>42819</v>
      </c>
      <c r="C426" s="91">
        <v>389</v>
      </c>
      <c r="D426" s="90" t="s">
        <v>5</v>
      </c>
      <c r="E426" s="90" t="s">
        <v>2416</v>
      </c>
      <c r="F426" s="90" t="s">
        <v>2423</v>
      </c>
      <c r="G426" s="77"/>
      <c r="H426" s="77">
        <v>-134568.97</v>
      </c>
      <c r="I426" s="77">
        <v>-12140688.68</v>
      </c>
      <c r="J426" s="90"/>
    </row>
    <row r="427" spans="1:10" hidden="1" outlineLevel="1" x14ac:dyDescent="0.25">
      <c r="A427" s="13"/>
      <c r="B427" s="92">
        <v>42819</v>
      </c>
      <c r="C427" s="91">
        <v>393</v>
      </c>
      <c r="D427" s="90" t="s">
        <v>5</v>
      </c>
      <c r="E427" s="90" t="s">
        <v>2421</v>
      </c>
      <c r="F427" s="90" t="s">
        <v>2425</v>
      </c>
      <c r="G427" s="77"/>
      <c r="H427" s="77">
        <v>-134568.97</v>
      </c>
      <c r="I427" s="77">
        <v>-12297499.02</v>
      </c>
      <c r="J427" s="90"/>
    </row>
    <row r="428" spans="1:10" hidden="1" outlineLevel="1" x14ac:dyDescent="0.25">
      <c r="A428" s="13"/>
      <c r="B428" s="92">
        <v>42819</v>
      </c>
      <c r="C428" s="91">
        <v>405</v>
      </c>
      <c r="D428" s="90" t="s">
        <v>5</v>
      </c>
      <c r="E428" s="90" t="s">
        <v>2412</v>
      </c>
      <c r="F428" s="90" t="s">
        <v>2428</v>
      </c>
      <c r="G428" s="77"/>
      <c r="H428" s="77">
        <v>-134568.97</v>
      </c>
      <c r="I428" s="77">
        <v>-12162930.050000001</v>
      </c>
      <c r="J428" s="90"/>
    </row>
    <row r="429" spans="1:10" hidden="1" outlineLevel="1" x14ac:dyDescent="0.25">
      <c r="A429" s="13"/>
      <c r="B429" s="92">
        <v>42819</v>
      </c>
      <c r="C429" s="91">
        <v>407</v>
      </c>
      <c r="D429" s="90" t="s">
        <v>5</v>
      </c>
      <c r="E429" s="90" t="s">
        <v>2345</v>
      </c>
      <c r="F429" s="90" t="s">
        <v>2431</v>
      </c>
      <c r="G429" s="77"/>
      <c r="H429" s="77">
        <v>-134568.97</v>
      </c>
      <c r="I429" s="77">
        <v>-12297499.02</v>
      </c>
      <c r="J429" s="90"/>
    </row>
    <row r="430" spans="1:10" hidden="1" outlineLevel="1" x14ac:dyDescent="0.25">
      <c r="A430" s="13"/>
      <c r="B430" s="92">
        <v>42797</v>
      </c>
      <c r="C430" s="91">
        <v>41</v>
      </c>
      <c r="D430" s="90" t="s">
        <v>5</v>
      </c>
      <c r="E430" s="90" t="s">
        <v>1510</v>
      </c>
      <c r="F430" s="90" t="s">
        <v>2293</v>
      </c>
      <c r="G430" s="77"/>
      <c r="H430" s="77">
        <v>-133879.31</v>
      </c>
      <c r="I430" s="77">
        <v>-12162930.050000001</v>
      </c>
      <c r="J430" s="90"/>
    </row>
    <row r="431" spans="1:10" hidden="1" outlineLevel="1" x14ac:dyDescent="0.25">
      <c r="A431" s="13"/>
      <c r="B431" s="92">
        <v>42802</v>
      </c>
      <c r="C431" s="91">
        <v>102</v>
      </c>
      <c r="D431" s="90" t="s">
        <v>5</v>
      </c>
      <c r="E431" s="90" t="s">
        <v>1429</v>
      </c>
      <c r="F431" s="90" t="s">
        <v>2312</v>
      </c>
      <c r="G431" s="77"/>
      <c r="H431" s="77">
        <v>-133879.31</v>
      </c>
      <c r="I431" s="77">
        <v>-12297499.02</v>
      </c>
      <c r="J431" s="90"/>
    </row>
    <row r="432" spans="1:10" hidden="1" outlineLevel="1" x14ac:dyDescent="0.25">
      <c r="A432" s="13"/>
      <c r="B432" s="92">
        <v>42816</v>
      </c>
      <c r="C432" s="91">
        <v>338</v>
      </c>
      <c r="D432" s="90" t="s">
        <v>5</v>
      </c>
      <c r="E432" s="90" t="s">
        <v>1490</v>
      </c>
      <c r="F432" s="90" t="s">
        <v>2407</v>
      </c>
      <c r="G432" s="77"/>
      <c r="H432" s="77">
        <v>-133879.31</v>
      </c>
      <c r="I432" s="77">
        <v>-12140688.68</v>
      </c>
      <c r="J432" s="90"/>
    </row>
    <row r="433" spans="1:10" hidden="1" outlineLevel="1" x14ac:dyDescent="0.25">
      <c r="A433" s="13"/>
      <c r="B433" s="92">
        <v>42819</v>
      </c>
      <c r="C433" s="91">
        <v>404</v>
      </c>
      <c r="D433" s="90" t="s">
        <v>5</v>
      </c>
      <c r="E433" s="90" t="s">
        <v>1425</v>
      </c>
      <c r="F433" s="90" t="s">
        <v>2427</v>
      </c>
      <c r="G433" s="77"/>
      <c r="H433" s="77">
        <v>-133879.31</v>
      </c>
      <c r="I433" s="77">
        <v>-12258361.09</v>
      </c>
      <c r="J433" s="90"/>
    </row>
    <row r="434" spans="1:10" hidden="1" outlineLevel="1" x14ac:dyDescent="0.25">
      <c r="A434" s="13"/>
      <c r="B434" s="92">
        <v>42823</v>
      </c>
      <c r="C434" s="91">
        <v>437</v>
      </c>
      <c r="D434" s="90" t="s">
        <v>5</v>
      </c>
      <c r="E434" s="90" t="s">
        <v>1492</v>
      </c>
      <c r="F434" s="90" t="s">
        <v>2447</v>
      </c>
      <c r="G434" s="77"/>
      <c r="H434" s="77">
        <v>-133879.31</v>
      </c>
      <c r="I434" s="77">
        <v>-12415171.43</v>
      </c>
      <c r="J434" s="90"/>
    </row>
    <row r="435" spans="1:10" hidden="1" outlineLevel="1" x14ac:dyDescent="0.25">
      <c r="A435" s="13"/>
      <c r="B435" s="92">
        <v>42825</v>
      </c>
      <c r="C435" s="91">
        <v>502</v>
      </c>
      <c r="D435" s="90" t="s">
        <v>5</v>
      </c>
      <c r="E435" s="90" t="s">
        <v>1517</v>
      </c>
      <c r="F435" s="90" t="s">
        <v>2457</v>
      </c>
      <c r="G435" s="77"/>
      <c r="H435" s="77">
        <v>-133879.31</v>
      </c>
      <c r="I435" s="77">
        <v>-12606464.529999999</v>
      </c>
      <c r="J435" s="90"/>
    </row>
    <row r="436" spans="1:10" hidden="1" outlineLevel="1" x14ac:dyDescent="0.25">
      <c r="A436" s="13"/>
      <c r="B436" s="92">
        <v>42795</v>
      </c>
      <c r="C436" s="91">
        <v>3</v>
      </c>
      <c r="D436" s="90" t="s">
        <v>5</v>
      </c>
      <c r="E436" s="90" t="s">
        <v>1441</v>
      </c>
      <c r="F436" s="90" t="s">
        <v>2272</v>
      </c>
      <c r="G436" s="77"/>
      <c r="H436" s="77">
        <v>-133620.69</v>
      </c>
      <c r="I436" s="77">
        <v>-12767412.810000001</v>
      </c>
      <c r="J436" s="90"/>
    </row>
    <row r="437" spans="1:10" hidden="1" outlineLevel="1" x14ac:dyDescent="0.25">
      <c r="A437" s="13"/>
      <c r="B437" s="92">
        <v>42795</v>
      </c>
      <c r="C437" s="91">
        <v>7</v>
      </c>
      <c r="D437" s="90" t="s">
        <v>5</v>
      </c>
      <c r="E437" s="90" t="s">
        <v>1441</v>
      </c>
      <c r="F437" s="90" t="s">
        <v>2275</v>
      </c>
      <c r="G437" s="77"/>
      <c r="H437" s="77">
        <v>-133620.69</v>
      </c>
      <c r="I437" s="77">
        <v>-12958705.91</v>
      </c>
      <c r="J437" s="90"/>
    </row>
    <row r="438" spans="1:10" hidden="1" outlineLevel="1" x14ac:dyDescent="0.25">
      <c r="A438" s="13"/>
      <c r="B438" s="92">
        <v>42795</v>
      </c>
      <c r="C438" s="91">
        <v>1</v>
      </c>
      <c r="D438" s="90" t="s">
        <v>5</v>
      </c>
      <c r="E438" s="90" t="s">
        <v>1532</v>
      </c>
      <c r="F438" s="90" t="s">
        <v>2270</v>
      </c>
      <c r="G438" s="77"/>
      <c r="H438" s="77">
        <v>-1</v>
      </c>
      <c r="I438" s="77">
        <v>-13076378.32</v>
      </c>
      <c r="J438" s="90"/>
    </row>
    <row r="439" spans="1:10" hidden="1" outlineLevel="1" x14ac:dyDescent="0.25">
      <c r="A439" s="13"/>
      <c r="B439" s="92">
        <v>42797</v>
      </c>
      <c r="C439" s="91">
        <v>42</v>
      </c>
      <c r="D439" s="90" t="s">
        <v>5</v>
      </c>
      <c r="E439" s="90" t="s">
        <v>2294</v>
      </c>
      <c r="F439" s="90" t="s">
        <v>2295</v>
      </c>
      <c r="G439" s="77"/>
      <c r="H439" s="77">
        <v>117672.41</v>
      </c>
      <c r="I439" s="77">
        <v>-13233188.66</v>
      </c>
      <c r="J439" s="90"/>
    </row>
    <row r="440" spans="1:10" hidden="1" outlineLevel="1" x14ac:dyDescent="0.25">
      <c r="A440" s="13"/>
      <c r="B440" s="92">
        <v>42800</v>
      </c>
      <c r="C440" s="91">
        <v>72</v>
      </c>
      <c r="D440" s="90" t="s">
        <v>5</v>
      </c>
      <c r="E440" s="90" t="s">
        <v>1481</v>
      </c>
      <c r="F440" s="90" t="s">
        <v>2303</v>
      </c>
      <c r="G440" s="77"/>
      <c r="H440" s="77">
        <v>117672.41</v>
      </c>
      <c r="I440" s="77">
        <v>-13367757.630000001</v>
      </c>
      <c r="J440" s="90"/>
    </row>
    <row r="441" spans="1:10" hidden="1" outlineLevel="1" x14ac:dyDescent="0.25">
      <c r="A441" s="13"/>
      <c r="B441" s="92">
        <v>42801</v>
      </c>
      <c r="C441" s="91">
        <v>93</v>
      </c>
      <c r="D441" s="90" t="s">
        <v>5</v>
      </c>
      <c r="E441" s="90" t="s">
        <v>2308</v>
      </c>
      <c r="F441" s="90" t="s">
        <v>2309</v>
      </c>
      <c r="G441" s="77"/>
      <c r="H441" s="77">
        <v>117672.41</v>
      </c>
      <c r="I441" s="77">
        <v>-13502326.6</v>
      </c>
      <c r="J441" s="90"/>
    </row>
    <row r="442" spans="1:10" hidden="1" outlineLevel="1" x14ac:dyDescent="0.25">
      <c r="A442" s="13"/>
      <c r="B442" s="92">
        <v>42805</v>
      </c>
      <c r="C442" s="91">
        <v>142</v>
      </c>
      <c r="D442" s="90" t="s">
        <v>5</v>
      </c>
      <c r="E442" s="90" t="s">
        <v>2324</v>
      </c>
      <c r="F442" s="90" t="s">
        <v>2325</v>
      </c>
      <c r="G442" s="77"/>
      <c r="H442" s="77">
        <v>117672.41</v>
      </c>
      <c r="I442" s="77">
        <v>-13342154.189999999</v>
      </c>
      <c r="J442" s="90"/>
    </row>
    <row r="443" spans="1:10" hidden="1" outlineLevel="1" x14ac:dyDescent="0.25">
      <c r="A443" s="13"/>
      <c r="B443" s="92">
        <v>42807</v>
      </c>
      <c r="C443" s="91">
        <v>163</v>
      </c>
      <c r="D443" s="90" t="s">
        <v>5</v>
      </c>
      <c r="E443" s="90" t="s">
        <v>1515</v>
      </c>
      <c r="F443" s="90" t="s">
        <v>2332</v>
      </c>
      <c r="G443" s="77"/>
      <c r="H443" s="77">
        <v>117672.41</v>
      </c>
      <c r="I443" s="77">
        <v>-13503102.470000001</v>
      </c>
      <c r="J443" s="90"/>
    </row>
    <row r="444" spans="1:10" hidden="1" outlineLevel="1" x14ac:dyDescent="0.25">
      <c r="A444" s="13"/>
      <c r="B444" s="92">
        <v>42809</v>
      </c>
      <c r="C444" s="91">
        <v>240</v>
      </c>
      <c r="D444" s="90" t="s">
        <v>5</v>
      </c>
      <c r="E444" s="90" t="s">
        <v>2369</v>
      </c>
      <c r="F444" s="90" t="s">
        <v>2370</v>
      </c>
      <c r="G444" s="77"/>
      <c r="H444" s="77">
        <v>117672.41</v>
      </c>
      <c r="I444" s="77">
        <v>-13368533.5</v>
      </c>
      <c r="J444" s="90"/>
    </row>
    <row r="445" spans="1:10" hidden="1" outlineLevel="1" x14ac:dyDescent="0.25">
      <c r="A445" s="13"/>
      <c r="B445" s="92">
        <v>42817</v>
      </c>
      <c r="C445" s="91">
        <v>368</v>
      </c>
      <c r="D445" s="90" t="s">
        <v>5</v>
      </c>
      <c r="E445" s="90" t="s">
        <v>2414</v>
      </c>
      <c r="F445" s="90" t="s">
        <v>2415</v>
      </c>
      <c r="G445" s="77"/>
      <c r="H445" s="77">
        <v>117672.41</v>
      </c>
      <c r="I445" s="77">
        <v>-13503102.470000001</v>
      </c>
      <c r="J445" s="90"/>
    </row>
    <row r="446" spans="1:10" hidden="1" outlineLevel="1" x14ac:dyDescent="0.25">
      <c r="A446" s="13"/>
      <c r="B446" s="92">
        <v>42821</v>
      </c>
      <c r="C446" s="91">
        <v>421</v>
      </c>
      <c r="D446" s="90" t="s">
        <v>5</v>
      </c>
      <c r="E446" s="90" t="s">
        <v>2440</v>
      </c>
      <c r="F446" s="90" t="s">
        <v>2441</v>
      </c>
      <c r="G446" s="77"/>
      <c r="H446" s="77">
        <v>117672.41</v>
      </c>
      <c r="I446" s="77">
        <v>-13637671.439999999</v>
      </c>
      <c r="J446" s="90"/>
    </row>
    <row r="447" spans="1:10" hidden="1" outlineLevel="1" x14ac:dyDescent="0.25">
      <c r="A447" s="13"/>
      <c r="B447" s="92">
        <v>42824</v>
      </c>
      <c r="C447" s="91">
        <v>485</v>
      </c>
      <c r="D447" s="90" t="s">
        <v>5</v>
      </c>
      <c r="E447" s="90" t="s">
        <v>1492</v>
      </c>
      <c r="F447" s="90" t="s">
        <v>2454</v>
      </c>
      <c r="G447" s="77"/>
      <c r="H447" s="77">
        <v>131027.23</v>
      </c>
      <c r="I447" s="77">
        <v>-13772240.41</v>
      </c>
      <c r="J447" s="90"/>
    </row>
    <row r="448" spans="1:10" hidden="1" outlineLevel="1" x14ac:dyDescent="0.25">
      <c r="A448" s="13"/>
      <c r="B448" s="92">
        <v>42822</v>
      </c>
      <c r="C448" s="91">
        <v>432</v>
      </c>
      <c r="D448" s="90" t="s">
        <v>5</v>
      </c>
      <c r="E448" s="90" t="s">
        <v>2345</v>
      </c>
      <c r="F448" s="90" t="s">
        <v>2442</v>
      </c>
      <c r="G448" s="77"/>
      <c r="H448" s="77">
        <v>131465.51999999999</v>
      </c>
      <c r="I448" s="77">
        <v>-13637671.439999999</v>
      </c>
      <c r="J448" s="90"/>
    </row>
    <row r="449" spans="1:10" hidden="1" outlineLevel="1" x14ac:dyDescent="0.25">
      <c r="A449" s="13"/>
      <c r="B449" s="92">
        <v>42795</v>
      </c>
      <c r="C449" s="91">
        <v>6</v>
      </c>
      <c r="D449" s="90" t="s">
        <v>5</v>
      </c>
      <c r="E449" s="90" t="s">
        <v>1441</v>
      </c>
      <c r="F449" s="90" t="s">
        <v>2274</v>
      </c>
      <c r="G449" s="77"/>
      <c r="H449" s="77">
        <v>133620.69</v>
      </c>
      <c r="I449" s="77">
        <v>-13772240.41</v>
      </c>
      <c r="J449" s="90"/>
    </row>
    <row r="450" spans="1:10" hidden="1" outlineLevel="1" x14ac:dyDescent="0.25">
      <c r="A450" s="13"/>
      <c r="B450" s="92">
        <v>42795</v>
      </c>
      <c r="C450" s="91">
        <v>8</v>
      </c>
      <c r="D450" s="90" t="s">
        <v>5</v>
      </c>
      <c r="E450" s="90" t="s">
        <v>1441</v>
      </c>
      <c r="F450" s="90" t="s">
        <v>2276</v>
      </c>
      <c r="G450" s="77"/>
      <c r="H450" s="77">
        <v>133620.69</v>
      </c>
      <c r="I450" s="77">
        <v>-13906809.380000001</v>
      </c>
      <c r="J450" s="90"/>
    </row>
    <row r="451" spans="1:10" hidden="1" outlineLevel="1" x14ac:dyDescent="0.25">
      <c r="A451" s="13"/>
      <c r="B451" s="92">
        <v>42802</v>
      </c>
      <c r="C451" s="91">
        <v>103</v>
      </c>
      <c r="D451" s="90" t="s">
        <v>5</v>
      </c>
      <c r="E451" s="90" t="s">
        <v>2313</v>
      </c>
      <c r="F451" s="90" t="s">
        <v>2314</v>
      </c>
      <c r="G451" s="77"/>
      <c r="H451" s="77">
        <v>133879.31</v>
      </c>
      <c r="I451" s="77">
        <v>-13715516.279999999</v>
      </c>
      <c r="J451" s="90"/>
    </row>
    <row r="452" spans="1:10" hidden="1" outlineLevel="1" x14ac:dyDescent="0.25">
      <c r="A452" s="13"/>
      <c r="B452" s="92">
        <v>42825</v>
      </c>
      <c r="C452" s="91">
        <v>503</v>
      </c>
      <c r="D452" s="90" t="s">
        <v>5</v>
      </c>
      <c r="E452" s="90" t="s">
        <v>1517</v>
      </c>
      <c r="F452" s="90" t="s">
        <v>2458</v>
      </c>
      <c r="G452" s="77"/>
      <c r="H452" s="77">
        <v>133879.31</v>
      </c>
      <c r="I452" s="77">
        <v>-13906809.380000001</v>
      </c>
      <c r="J452" s="90"/>
    </row>
    <row r="453" spans="1:10" hidden="1" outlineLevel="1" x14ac:dyDescent="0.25">
      <c r="A453" s="13"/>
      <c r="B453" s="92">
        <v>42795</v>
      </c>
      <c r="C453" s="91">
        <v>2</v>
      </c>
      <c r="D453" s="90" t="s">
        <v>5</v>
      </c>
      <c r="E453" s="90" t="s">
        <v>1532</v>
      </c>
      <c r="F453" s="90" t="s">
        <v>2271</v>
      </c>
      <c r="G453" s="77"/>
      <c r="H453" s="77">
        <v>134568.97</v>
      </c>
      <c r="I453" s="77">
        <v>-13745861.1</v>
      </c>
      <c r="J453" s="90"/>
    </row>
    <row r="454" spans="1:10" hidden="1" outlineLevel="1" x14ac:dyDescent="0.25">
      <c r="A454" s="13"/>
      <c r="B454" s="92">
        <v>42796</v>
      </c>
      <c r="C454" s="91">
        <v>14</v>
      </c>
      <c r="D454" s="90" t="s">
        <v>5</v>
      </c>
      <c r="E454" s="90" t="s">
        <v>2280</v>
      </c>
      <c r="F454" s="90" t="s">
        <v>2281</v>
      </c>
      <c r="G454" s="77"/>
      <c r="H454" s="77">
        <v>134568.97</v>
      </c>
      <c r="I454" s="77">
        <v>-13906809.380000001</v>
      </c>
      <c r="J454" s="90"/>
    </row>
    <row r="455" spans="1:10" hidden="1" outlineLevel="1" x14ac:dyDescent="0.25">
      <c r="A455" s="13"/>
      <c r="B455" s="92">
        <v>42796</v>
      </c>
      <c r="C455" s="91">
        <v>24</v>
      </c>
      <c r="D455" s="90" t="s">
        <v>5</v>
      </c>
      <c r="E455" s="90" t="s">
        <v>466</v>
      </c>
      <c r="F455" s="90" t="s">
        <v>2282</v>
      </c>
      <c r="G455" s="77"/>
      <c r="H455" s="77">
        <v>134568.97</v>
      </c>
      <c r="I455" s="77">
        <v>-13772240.41</v>
      </c>
      <c r="J455" s="90"/>
    </row>
    <row r="456" spans="1:10" hidden="1" outlineLevel="1" x14ac:dyDescent="0.25">
      <c r="A456" s="13"/>
      <c r="B456" s="92">
        <v>42796</v>
      </c>
      <c r="C456" s="91">
        <v>25</v>
      </c>
      <c r="D456" s="90" t="s">
        <v>5</v>
      </c>
      <c r="E456" s="90" t="s">
        <v>2283</v>
      </c>
      <c r="F456" s="90" t="s">
        <v>2284</v>
      </c>
      <c r="G456" s="77"/>
      <c r="H456" s="77">
        <v>134568.97</v>
      </c>
      <c r="I456" s="77">
        <v>-13906809.380000001</v>
      </c>
      <c r="J456" s="90"/>
    </row>
    <row r="457" spans="1:10" hidden="1" outlineLevel="1" x14ac:dyDescent="0.25">
      <c r="A457" s="13"/>
      <c r="B457" s="92">
        <v>42796</v>
      </c>
      <c r="C457" s="91">
        <v>28</v>
      </c>
      <c r="D457" s="90" t="s">
        <v>5</v>
      </c>
      <c r="E457" s="90" t="s">
        <v>2280</v>
      </c>
      <c r="F457" s="90" t="s">
        <v>2286</v>
      </c>
      <c r="G457" s="77"/>
      <c r="H457" s="77">
        <v>134568.97</v>
      </c>
      <c r="I457" s="77">
        <v>-14049247.310000001</v>
      </c>
      <c r="J457" s="90"/>
    </row>
    <row r="458" spans="1:10" hidden="1" outlineLevel="1" x14ac:dyDescent="0.25">
      <c r="A458" s="13"/>
      <c r="B458" s="92">
        <v>42796</v>
      </c>
      <c r="C458" s="91">
        <v>29</v>
      </c>
      <c r="D458" s="90" t="s">
        <v>5</v>
      </c>
      <c r="E458" s="90" t="s">
        <v>2287</v>
      </c>
      <c r="F458" s="90" t="s">
        <v>2288</v>
      </c>
      <c r="G458" s="77"/>
      <c r="H458" s="77">
        <v>134568.97</v>
      </c>
      <c r="I458" s="77">
        <v>-14183816.279999999</v>
      </c>
      <c r="J458" s="90"/>
    </row>
    <row r="459" spans="1:10" hidden="1" outlineLevel="1" x14ac:dyDescent="0.25">
      <c r="A459" s="13"/>
      <c r="B459" s="92">
        <v>42796</v>
      </c>
      <c r="C459" s="91">
        <v>31</v>
      </c>
      <c r="D459" s="90" t="s">
        <v>5</v>
      </c>
      <c r="E459" s="90" t="s">
        <v>2289</v>
      </c>
      <c r="F459" s="90" t="s">
        <v>2290</v>
      </c>
      <c r="G459" s="77"/>
      <c r="H459" s="77">
        <v>134568.97</v>
      </c>
      <c r="I459" s="77">
        <v>-14375109.380000001</v>
      </c>
      <c r="J459" s="90"/>
    </row>
    <row r="460" spans="1:10" hidden="1" outlineLevel="1" x14ac:dyDescent="0.25">
      <c r="A460" s="13"/>
      <c r="B460" s="92">
        <v>42797</v>
      </c>
      <c r="C460" s="91">
        <v>43</v>
      </c>
      <c r="D460" s="90" t="s">
        <v>5</v>
      </c>
      <c r="E460" s="90" t="s">
        <v>2296</v>
      </c>
      <c r="F460" s="90" t="s">
        <v>2297</v>
      </c>
      <c r="G460" s="77"/>
      <c r="H460" s="77">
        <v>134568.97</v>
      </c>
      <c r="I460" s="77">
        <v>-14509678.35</v>
      </c>
      <c r="J460" s="90"/>
    </row>
    <row r="461" spans="1:10" hidden="1" outlineLevel="1" x14ac:dyDescent="0.25">
      <c r="A461" s="13"/>
      <c r="B461" s="92">
        <v>42800</v>
      </c>
      <c r="C461" s="91">
        <v>68</v>
      </c>
      <c r="D461" s="90" t="s">
        <v>5</v>
      </c>
      <c r="E461" s="90" t="s">
        <v>2296</v>
      </c>
      <c r="F461" s="90" t="s">
        <v>2302</v>
      </c>
      <c r="G461" s="77"/>
      <c r="H461" s="77">
        <v>134568.97</v>
      </c>
      <c r="I461" s="77">
        <v>-14670626.630000001</v>
      </c>
      <c r="J461" s="90"/>
    </row>
    <row r="462" spans="1:10" hidden="1" outlineLevel="1" x14ac:dyDescent="0.25">
      <c r="A462" s="13"/>
      <c r="B462" s="92">
        <v>42801</v>
      </c>
      <c r="C462" s="91">
        <v>83</v>
      </c>
      <c r="D462" s="90" t="s">
        <v>5</v>
      </c>
      <c r="E462" s="90" t="s">
        <v>2305</v>
      </c>
      <c r="F462" s="90" t="s">
        <v>2306</v>
      </c>
      <c r="G462" s="77"/>
      <c r="H462" s="77">
        <v>134568.97</v>
      </c>
      <c r="I462" s="77">
        <v>-14805195.6</v>
      </c>
      <c r="J462" s="90"/>
    </row>
    <row r="463" spans="1:10" hidden="1" outlineLevel="1" x14ac:dyDescent="0.25">
      <c r="A463" s="13"/>
      <c r="B463" s="92">
        <v>42801</v>
      </c>
      <c r="C463" s="91">
        <v>97</v>
      </c>
      <c r="D463" s="90" t="s">
        <v>5</v>
      </c>
      <c r="E463" s="90" t="s">
        <v>2310</v>
      </c>
      <c r="F463" s="90" t="s">
        <v>2311</v>
      </c>
      <c r="G463" s="77"/>
      <c r="H463" s="77">
        <v>134568.97</v>
      </c>
      <c r="I463" s="77">
        <v>-14922868.01</v>
      </c>
      <c r="J463" s="90"/>
    </row>
    <row r="464" spans="1:10" hidden="1" outlineLevel="1" x14ac:dyDescent="0.25">
      <c r="A464" s="13"/>
      <c r="B464" s="92">
        <v>42802</v>
      </c>
      <c r="C464" s="91">
        <v>106</v>
      </c>
      <c r="D464" s="90" t="s">
        <v>5</v>
      </c>
      <c r="E464" s="90" t="s">
        <v>2315</v>
      </c>
      <c r="F464" s="90" t="s">
        <v>2316</v>
      </c>
      <c r="G464" s="77"/>
      <c r="H464" s="77">
        <v>134568.97</v>
      </c>
      <c r="I464" s="77">
        <v>-15057436.98</v>
      </c>
      <c r="J464" s="90"/>
    </row>
    <row r="465" spans="1:10" hidden="1" outlineLevel="1" x14ac:dyDescent="0.25">
      <c r="A465" s="13"/>
      <c r="B465" s="92">
        <v>42803</v>
      </c>
      <c r="C465" s="91">
        <v>124</v>
      </c>
      <c r="D465" s="90" t="s">
        <v>5</v>
      </c>
      <c r="E465" s="90" t="s">
        <v>2315</v>
      </c>
      <c r="F465" s="90" t="s">
        <v>2320</v>
      </c>
      <c r="G465" s="77"/>
      <c r="H465" s="77">
        <v>134568.97</v>
      </c>
      <c r="I465" s="77">
        <v>-14922868.01</v>
      </c>
      <c r="J465" s="90"/>
    </row>
    <row r="466" spans="1:10" hidden="1" outlineLevel="1" x14ac:dyDescent="0.25">
      <c r="A466" s="13"/>
      <c r="B466" s="92">
        <v>42803</v>
      </c>
      <c r="C466" s="91">
        <v>127</v>
      </c>
      <c r="D466" s="90" t="s">
        <v>5</v>
      </c>
      <c r="E466" s="90" t="s">
        <v>466</v>
      </c>
      <c r="F466" s="90" t="s">
        <v>2322</v>
      </c>
      <c r="G466" s="77"/>
      <c r="H466" s="77">
        <v>134568.97</v>
      </c>
      <c r="I466" s="77">
        <v>-15057436.98</v>
      </c>
      <c r="J466" s="90"/>
    </row>
    <row r="467" spans="1:10" hidden="1" outlineLevel="1" x14ac:dyDescent="0.25">
      <c r="A467" s="13"/>
      <c r="B467" s="92">
        <v>42807</v>
      </c>
      <c r="C467" s="91">
        <v>174</v>
      </c>
      <c r="D467" s="90" t="s">
        <v>5</v>
      </c>
      <c r="E467" s="90" t="s">
        <v>1510</v>
      </c>
      <c r="F467" s="90" t="s">
        <v>2335</v>
      </c>
      <c r="G467" s="77"/>
      <c r="H467" s="77">
        <v>134568.97</v>
      </c>
      <c r="I467" s="77">
        <v>-14922868.01</v>
      </c>
      <c r="J467" s="90"/>
    </row>
    <row r="468" spans="1:10" hidden="1" outlineLevel="1" x14ac:dyDescent="0.25">
      <c r="A468" s="13"/>
      <c r="B468" s="92">
        <v>42807</v>
      </c>
      <c r="C468" s="91">
        <v>175</v>
      </c>
      <c r="D468" s="90" t="s">
        <v>5</v>
      </c>
      <c r="E468" s="90" t="s">
        <v>2336</v>
      </c>
      <c r="F468" s="90" t="s">
        <v>2337</v>
      </c>
      <c r="G468" s="77"/>
      <c r="H468" s="77">
        <v>134568.97</v>
      </c>
      <c r="I468" s="77">
        <v>-15057436.98</v>
      </c>
      <c r="J468" s="90"/>
    </row>
    <row r="469" spans="1:10" hidden="1" outlineLevel="1" x14ac:dyDescent="0.25">
      <c r="A469" s="13"/>
      <c r="B469" s="92">
        <v>42808</v>
      </c>
      <c r="C469" s="91">
        <v>186</v>
      </c>
      <c r="D469" s="90" t="s">
        <v>5</v>
      </c>
      <c r="E469" s="90" t="s">
        <v>466</v>
      </c>
      <c r="F469" s="90" t="s">
        <v>2342</v>
      </c>
      <c r="G469" s="77"/>
      <c r="H469" s="77">
        <v>134568.97</v>
      </c>
      <c r="I469" s="77">
        <v>-15192005.949999999</v>
      </c>
      <c r="J469" s="90"/>
    </row>
    <row r="470" spans="1:10" hidden="1" outlineLevel="1" x14ac:dyDescent="0.25">
      <c r="A470" s="13"/>
      <c r="B470" s="92">
        <v>42808</v>
      </c>
      <c r="C470" s="91">
        <v>189</v>
      </c>
      <c r="D470" s="90" t="s">
        <v>5</v>
      </c>
      <c r="E470" s="90" t="s">
        <v>2343</v>
      </c>
      <c r="F470" s="90" t="s">
        <v>2344</v>
      </c>
      <c r="G470" s="77"/>
      <c r="H470" s="77">
        <v>134568.97</v>
      </c>
      <c r="I470" s="77">
        <v>-15348816.289999999</v>
      </c>
      <c r="J470" s="90"/>
    </row>
    <row r="471" spans="1:10" hidden="1" outlineLevel="1" x14ac:dyDescent="0.25">
      <c r="A471" s="13"/>
      <c r="B471" s="92">
        <v>42808</v>
      </c>
      <c r="C471" s="91">
        <v>191</v>
      </c>
      <c r="D471" s="90" t="s">
        <v>5</v>
      </c>
      <c r="E471" s="90" t="s">
        <v>2345</v>
      </c>
      <c r="F471" s="90" t="s">
        <v>2346</v>
      </c>
      <c r="G471" s="77"/>
      <c r="H471" s="77">
        <v>134568.97</v>
      </c>
      <c r="I471" s="77">
        <v>-15483385.26</v>
      </c>
      <c r="J471" s="90"/>
    </row>
    <row r="472" spans="1:10" hidden="1" outlineLevel="1" x14ac:dyDescent="0.25">
      <c r="A472" s="13"/>
      <c r="B472" s="92">
        <v>42808</v>
      </c>
      <c r="C472" s="91">
        <v>195</v>
      </c>
      <c r="D472" s="90" t="s">
        <v>5</v>
      </c>
      <c r="E472" s="90" t="s">
        <v>2336</v>
      </c>
      <c r="F472" s="90" t="s">
        <v>2348</v>
      </c>
      <c r="G472" s="77"/>
      <c r="H472" s="77">
        <v>134568.97</v>
      </c>
      <c r="I472" s="77">
        <v>-15644333.539999999</v>
      </c>
      <c r="J472" s="90"/>
    </row>
    <row r="473" spans="1:10" hidden="1" outlineLevel="1" x14ac:dyDescent="0.25">
      <c r="A473" s="13"/>
      <c r="B473" s="92">
        <v>42808</v>
      </c>
      <c r="C473" s="91">
        <v>196</v>
      </c>
      <c r="D473" s="90" t="s">
        <v>5</v>
      </c>
      <c r="E473" s="90" t="s">
        <v>2349</v>
      </c>
      <c r="F473" s="90" t="s">
        <v>2350</v>
      </c>
      <c r="G473" s="77"/>
      <c r="H473" s="77">
        <v>134568.97</v>
      </c>
      <c r="I473" s="77">
        <v>-15805281.82</v>
      </c>
      <c r="J473" s="90"/>
    </row>
    <row r="474" spans="1:10" hidden="1" outlineLevel="1" x14ac:dyDescent="0.25">
      <c r="A474" s="13"/>
      <c r="B474" s="92">
        <v>42808</v>
      </c>
      <c r="C474" s="91">
        <v>207</v>
      </c>
      <c r="D474" s="90" t="s">
        <v>5</v>
      </c>
      <c r="E474" s="90" t="s">
        <v>2356</v>
      </c>
      <c r="F474" s="90" t="s">
        <v>2357</v>
      </c>
      <c r="G474" s="77"/>
      <c r="H474" s="77">
        <v>134568.97</v>
      </c>
      <c r="I474" s="77">
        <v>-15648471.48</v>
      </c>
      <c r="J474" s="90"/>
    </row>
    <row r="475" spans="1:10" hidden="1" outlineLevel="1" x14ac:dyDescent="0.25">
      <c r="A475" s="13"/>
      <c r="B475" s="92">
        <v>42809</v>
      </c>
      <c r="C475" s="91">
        <v>222</v>
      </c>
      <c r="D475" s="90" t="s">
        <v>5</v>
      </c>
      <c r="E475" s="90" t="s">
        <v>2360</v>
      </c>
      <c r="F475" s="90" t="s">
        <v>2361</v>
      </c>
      <c r="G475" s="77"/>
      <c r="H475" s="77">
        <v>134568.97</v>
      </c>
      <c r="I475" s="77">
        <v>-15805281.82</v>
      </c>
      <c r="J475" s="90"/>
    </row>
    <row r="476" spans="1:10" hidden="1" outlineLevel="1" x14ac:dyDescent="0.25">
      <c r="A476" s="13"/>
      <c r="B476" s="92">
        <v>42809</v>
      </c>
      <c r="C476" s="91">
        <v>234</v>
      </c>
      <c r="D476" s="90" t="s">
        <v>5</v>
      </c>
      <c r="E476" s="90" t="s">
        <v>2364</v>
      </c>
      <c r="F476" s="90" t="s">
        <v>2365</v>
      </c>
      <c r="G476" s="77"/>
      <c r="H476" s="77">
        <v>134568.97</v>
      </c>
      <c r="I476" s="77">
        <v>-15670712.85</v>
      </c>
      <c r="J476" s="90"/>
    </row>
    <row r="477" spans="1:10" hidden="1" outlineLevel="1" x14ac:dyDescent="0.25">
      <c r="A477" s="13"/>
      <c r="B477" s="92">
        <v>42809</v>
      </c>
      <c r="C477" s="91">
        <v>236</v>
      </c>
      <c r="D477" s="90" t="s">
        <v>5</v>
      </c>
      <c r="E477" s="90" t="s">
        <v>2367</v>
      </c>
      <c r="F477" s="90" t="s">
        <v>2368</v>
      </c>
      <c r="G477" s="77"/>
      <c r="H477" s="77">
        <v>134568.97</v>
      </c>
      <c r="I477" s="77">
        <v>-15509764.57</v>
      </c>
      <c r="J477" s="90"/>
    </row>
    <row r="478" spans="1:10" hidden="1" outlineLevel="1" x14ac:dyDescent="0.25">
      <c r="A478" s="13"/>
      <c r="B478" s="92">
        <v>42810</v>
      </c>
      <c r="C478" s="91">
        <v>250</v>
      </c>
      <c r="D478" s="90" t="s">
        <v>5</v>
      </c>
      <c r="E478" s="90" t="s">
        <v>1510</v>
      </c>
      <c r="F478" s="90" t="s">
        <v>2371</v>
      </c>
      <c r="G478" s="77"/>
      <c r="H478" s="77">
        <v>134568.97</v>
      </c>
      <c r="I478" s="77">
        <v>-15348816.289999999</v>
      </c>
      <c r="J478" s="90"/>
    </row>
    <row r="479" spans="1:10" hidden="1" outlineLevel="1" x14ac:dyDescent="0.25">
      <c r="A479" s="13"/>
      <c r="B479" s="92">
        <v>42810</v>
      </c>
      <c r="C479" s="91">
        <v>258</v>
      </c>
      <c r="D479" s="90" t="s">
        <v>5</v>
      </c>
      <c r="E479" s="90" t="s">
        <v>2373</v>
      </c>
      <c r="F479" s="90" t="s">
        <v>2374</v>
      </c>
      <c r="G479" s="77"/>
      <c r="H479" s="77">
        <v>134568.97</v>
      </c>
      <c r="I479" s="77">
        <v>-15214247.32</v>
      </c>
      <c r="J479" s="90"/>
    </row>
    <row r="480" spans="1:10" hidden="1" outlineLevel="1" x14ac:dyDescent="0.25">
      <c r="A480" s="13"/>
      <c r="B480" s="92">
        <v>42811</v>
      </c>
      <c r="C480" s="91">
        <v>263</v>
      </c>
      <c r="D480" s="90" t="s">
        <v>5</v>
      </c>
      <c r="E480" s="90" t="s">
        <v>2364</v>
      </c>
      <c r="F480" s="90" t="s">
        <v>2376</v>
      </c>
      <c r="G480" s="77"/>
      <c r="H480" s="77">
        <v>134568.97</v>
      </c>
      <c r="I480" s="77">
        <v>-15371057.66</v>
      </c>
      <c r="J480" s="90"/>
    </row>
    <row r="481" spans="1:10" hidden="1" outlineLevel="1" x14ac:dyDescent="0.25">
      <c r="A481" s="13"/>
      <c r="B481" s="92">
        <v>42811</v>
      </c>
      <c r="C481" s="91">
        <v>268</v>
      </c>
      <c r="D481" s="90" t="s">
        <v>5</v>
      </c>
      <c r="E481" s="90" t="s">
        <v>2377</v>
      </c>
      <c r="F481" s="90" t="s">
        <v>2378</v>
      </c>
      <c r="G481" s="77"/>
      <c r="H481" s="77">
        <v>134568.97</v>
      </c>
      <c r="I481" s="77">
        <v>-15214247.32</v>
      </c>
      <c r="J481" s="90"/>
    </row>
    <row r="482" spans="1:10" hidden="1" outlineLevel="1" x14ac:dyDescent="0.25">
      <c r="A482" s="13"/>
      <c r="B482" s="92">
        <v>42812</v>
      </c>
      <c r="C482" s="91">
        <v>280</v>
      </c>
      <c r="D482" s="90" t="s">
        <v>5</v>
      </c>
      <c r="E482" s="90" t="s">
        <v>2380</v>
      </c>
      <c r="F482" s="90" t="s">
        <v>2381</v>
      </c>
      <c r="G482" s="77"/>
      <c r="H482" s="77">
        <v>134568.97</v>
      </c>
      <c r="I482" s="77">
        <v>-15371057.66</v>
      </c>
      <c r="J482" s="90"/>
    </row>
    <row r="483" spans="1:10" hidden="1" outlineLevel="1" x14ac:dyDescent="0.25">
      <c r="A483" s="13"/>
      <c r="B483" s="92">
        <v>42815</v>
      </c>
      <c r="C483" s="91">
        <v>302</v>
      </c>
      <c r="D483" s="90" t="s">
        <v>5</v>
      </c>
      <c r="E483" s="90" t="s">
        <v>2377</v>
      </c>
      <c r="F483" s="90" t="s">
        <v>2397</v>
      </c>
      <c r="G483" s="77"/>
      <c r="H483" s="77">
        <v>134568.97</v>
      </c>
      <c r="I483" s="77">
        <v>-15236488.689999999</v>
      </c>
      <c r="J483" s="90"/>
    </row>
    <row r="484" spans="1:10" hidden="1" outlineLevel="1" x14ac:dyDescent="0.25">
      <c r="A484" s="13"/>
      <c r="B484" s="92">
        <v>42815</v>
      </c>
      <c r="C484" s="91">
        <v>304</v>
      </c>
      <c r="D484" s="90" t="s">
        <v>5</v>
      </c>
      <c r="E484" s="90" t="s">
        <v>2373</v>
      </c>
      <c r="F484" s="90" t="s">
        <v>2398</v>
      </c>
      <c r="G484" s="77"/>
      <c r="H484" s="77">
        <v>134568.97</v>
      </c>
      <c r="I484" s="77">
        <v>-15371057.66</v>
      </c>
      <c r="J484" s="90"/>
    </row>
    <row r="485" spans="1:10" hidden="1" outlineLevel="1" x14ac:dyDescent="0.25">
      <c r="A485" s="13"/>
      <c r="B485" s="92">
        <v>42816</v>
      </c>
      <c r="C485" s="91">
        <v>339</v>
      </c>
      <c r="D485" s="90" t="s">
        <v>5</v>
      </c>
      <c r="E485" s="90" t="s">
        <v>1490</v>
      </c>
      <c r="F485" s="90" t="s">
        <v>2408</v>
      </c>
      <c r="G485" s="77"/>
      <c r="H485" s="77">
        <v>134568.97</v>
      </c>
      <c r="I485" s="77">
        <v>-15505626.630000001</v>
      </c>
      <c r="J485" s="90"/>
    </row>
    <row r="486" spans="1:10" hidden="1" outlineLevel="1" x14ac:dyDescent="0.25">
      <c r="A486" s="13"/>
      <c r="B486" s="92">
        <v>42817</v>
      </c>
      <c r="C486" s="91">
        <v>360</v>
      </c>
      <c r="D486" s="90" t="s">
        <v>5</v>
      </c>
      <c r="E486" s="90" t="s">
        <v>2345</v>
      </c>
      <c r="F486" s="90" t="s">
        <v>2410</v>
      </c>
      <c r="G486" s="77"/>
      <c r="H486" s="77">
        <v>134568.97</v>
      </c>
      <c r="I486" s="77">
        <v>-15666574.91</v>
      </c>
      <c r="J486" s="90"/>
    </row>
    <row r="487" spans="1:10" hidden="1" outlineLevel="1" x14ac:dyDescent="0.25">
      <c r="A487" s="13"/>
      <c r="B487" s="92">
        <v>42817</v>
      </c>
      <c r="C487" s="91">
        <v>362</v>
      </c>
      <c r="D487" s="90" t="s">
        <v>5</v>
      </c>
      <c r="E487" s="90" t="s">
        <v>2380</v>
      </c>
      <c r="F487" s="90" t="s">
        <v>2411</v>
      </c>
      <c r="G487" s="77"/>
      <c r="H487" s="77">
        <v>134568.97</v>
      </c>
      <c r="I487" s="77">
        <v>-15827523.189999999</v>
      </c>
      <c r="J487" s="90"/>
    </row>
    <row r="488" spans="1:10" hidden="1" outlineLevel="1" x14ac:dyDescent="0.25">
      <c r="A488" s="13"/>
      <c r="B488" s="92">
        <v>42817</v>
      </c>
      <c r="C488" s="91">
        <v>364</v>
      </c>
      <c r="D488" s="90" t="s">
        <v>5</v>
      </c>
      <c r="E488" s="90" t="s">
        <v>2412</v>
      </c>
      <c r="F488" s="90" t="s">
        <v>2413</v>
      </c>
      <c r="G488" s="77"/>
      <c r="H488" s="77">
        <v>134568.97</v>
      </c>
      <c r="I488" s="77">
        <v>-15666574.91</v>
      </c>
      <c r="J488" s="90"/>
    </row>
    <row r="489" spans="1:10" hidden="1" outlineLevel="1" x14ac:dyDescent="0.25">
      <c r="A489" s="13"/>
      <c r="B489" s="92">
        <v>42818</v>
      </c>
      <c r="C489" s="91">
        <v>373</v>
      </c>
      <c r="D489" s="90" t="s">
        <v>5</v>
      </c>
      <c r="E489" s="90" t="s">
        <v>2416</v>
      </c>
      <c r="F489" s="90" t="s">
        <v>2417</v>
      </c>
      <c r="G489" s="77"/>
      <c r="H489" s="77">
        <v>134568.97</v>
      </c>
      <c r="I489" s="77">
        <v>-15817264.57</v>
      </c>
      <c r="J489" s="90"/>
    </row>
    <row r="490" spans="1:10" hidden="1" outlineLevel="1" x14ac:dyDescent="0.25">
      <c r="A490" s="13"/>
      <c r="B490" s="92">
        <v>42818</v>
      </c>
      <c r="C490" s="91">
        <v>377</v>
      </c>
      <c r="D490" s="90" t="s">
        <v>5</v>
      </c>
      <c r="E490" s="90" t="s">
        <v>2418</v>
      </c>
      <c r="F490" s="90" t="s">
        <v>2419</v>
      </c>
      <c r="G490" s="77"/>
      <c r="H490" s="77">
        <v>134568.97</v>
      </c>
      <c r="I490" s="77">
        <v>-15978212.85</v>
      </c>
      <c r="J490" s="90"/>
    </row>
    <row r="491" spans="1:10" hidden="1" outlineLevel="1" x14ac:dyDescent="0.25">
      <c r="A491" s="13"/>
      <c r="B491" s="92">
        <v>42818</v>
      </c>
      <c r="C491" s="91">
        <v>382</v>
      </c>
      <c r="D491" s="90" t="s">
        <v>5</v>
      </c>
      <c r="E491" s="90" t="s">
        <v>2421</v>
      </c>
      <c r="F491" s="90" t="s">
        <v>2422</v>
      </c>
      <c r="G491" s="77"/>
      <c r="H491" s="77">
        <v>134568.97</v>
      </c>
      <c r="I491" s="77">
        <v>-15827523.189999999</v>
      </c>
      <c r="J491" s="90"/>
    </row>
    <row r="492" spans="1:10" hidden="1" outlineLevel="1" x14ac:dyDescent="0.25">
      <c r="A492" s="13"/>
      <c r="B492" s="92">
        <v>42819</v>
      </c>
      <c r="C492" s="91">
        <v>390</v>
      </c>
      <c r="D492" s="90" t="s">
        <v>5</v>
      </c>
      <c r="E492" s="90" t="s">
        <v>2416</v>
      </c>
      <c r="F492" s="90" t="s">
        <v>2424</v>
      </c>
      <c r="G492" s="77"/>
      <c r="H492" s="77">
        <v>134568.97</v>
      </c>
      <c r="I492" s="77">
        <v>-15988471.470000001</v>
      </c>
      <c r="J492" s="90"/>
    </row>
    <row r="493" spans="1:10" hidden="1" outlineLevel="1" x14ac:dyDescent="0.25">
      <c r="A493" s="13"/>
      <c r="B493" s="92">
        <v>42819</v>
      </c>
      <c r="C493" s="91">
        <v>394</v>
      </c>
      <c r="D493" s="90" t="s">
        <v>5</v>
      </c>
      <c r="E493" s="90" t="s">
        <v>2421</v>
      </c>
      <c r="F493" s="90" t="s">
        <v>2426</v>
      </c>
      <c r="G493" s="77"/>
      <c r="H493" s="77">
        <v>134568.97</v>
      </c>
      <c r="I493" s="77">
        <v>-15854592.16</v>
      </c>
      <c r="J493" s="90"/>
    </row>
    <row r="494" spans="1:10" hidden="1" outlineLevel="1" x14ac:dyDescent="0.25">
      <c r="A494" s="13"/>
      <c r="B494" s="92">
        <v>42819</v>
      </c>
      <c r="C494" s="91">
        <v>406</v>
      </c>
      <c r="D494" s="90" t="s">
        <v>5</v>
      </c>
      <c r="E494" s="90" t="s">
        <v>2429</v>
      </c>
      <c r="F494" s="90" t="s">
        <v>2430</v>
      </c>
      <c r="G494" s="77"/>
      <c r="H494" s="77">
        <v>134568.97</v>
      </c>
      <c r="I494" s="77">
        <v>-15989161.130000001</v>
      </c>
      <c r="J494" s="90"/>
    </row>
    <row r="495" spans="1:10" hidden="1" outlineLevel="1" x14ac:dyDescent="0.25">
      <c r="A495" s="13"/>
      <c r="B495" s="92">
        <v>42824</v>
      </c>
      <c r="C495" s="91">
        <v>486</v>
      </c>
      <c r="D495" s="90" t="s">
        <v>5</v>
      </c>
      <c r="E495" s="90" t="s">
        <v>2455</v>
      </c>
      <c r="F495" s="90" t="s">
        <v>2456</v>
      </c>
      <c r="G495" s="77"/>
      <c r="H495" s="77">
        <v>134568.97</v>
      </c>
      <c r="I495" s="77">
        <v>-15854592.16</v>
      </c>
      <c r="J495" s="90"/>
    </row>
    <row r="496" spans="1:10" hidden="1" outlineLevel="1" x14ac:dyDescent="0.25">
      <c r="A496" s="13"/>
      <c r="B496" s="92">
        <v>42825</v>
      </c>
      <c r="C496" s="91">
        <v>528</v>
      </c>
      <c r="D496" s="90" t="s">
        <v>5</v>
      </c>
      <c r="E496" s="90" t="s">
        <v>2461</v>
      </c>
      <c r="F496" s="90" t="s">
        <v>2462</v>
      </c>
      <c r="G496" s="77"/>
      <c r="H496" s="77">
        <v>134568.97</v>
      </c>
      <c r="I496" s="77">
        <v>-15989161.130000001</v>
      </c>
      <c r="J496" s="90"/>
    </row>
    <row r="497" spans="1:10" hidden="1" outlineLevel="1" x14ac:dyDescent="0.25">
      <c r="A497" s="13"/>
      <c r="B497" s="92">
        <v>42808</v>
      </c>
      <c r="C497" s="91">
        <v>214</v>
      </c>
      <c r="D497" s="90" t="s">
        <v>5</v>
      </c>
      <c r="E497" s="90" t="s">
        <v>2358</v>
      </c>
      <c r="F497" s="90" t="s">
        <v>2359</v>
      </c>
      <c r="G497" s="77"/>
      <c r="H497" s="77">
        <v>142437.93</v>
      </c>
      <c r="I497" s="77">
        <v>-16123730.1</v>
      </c>
      <c r="J497" s="90"/>
    </row>
    <row r="498" spans="1:10" hidden="1" outlineLevel="1" x14ac:dyDescent="0.25">
      <c r="A498" s="13"/>
      <c r="B498" s="92">
        <v>42815</v>
      </c>
      <c r="C498" s="91">
        <v>21</v>
      </c>
      <c r="D498" s="90" t="s">
        <v>78</v>
      </c>
      <c r="E498" s="90" t="s">
        <v>2382</v>
      </c>
      <c r="F498" s="90" t="s">
        <v>2402</v>
      </c>
      <c r="G498" s="77"/>
      <c r="H498" s="77">
        <v>150689.66</v>
      </c>
      <c r="I498" s="77">
        <v>-16258299.07</v>
      </c>
      <c r="J498" s="90"/>
    </row>
    <row r="499" spans="1:10" hidden="1" outlineLevel="1" x14ac:dyDescent="0.25">
      <c r="A499" s="13"/>
      <c r="B499" s="92">
        <v>42797</v>
      </c>
      <c r="C499" s="91">
        <v>40</v>
      </c>
      <c r="D499" s="90" t="s">
        <v>5</v>
      </c>
      <c r="E499" s="90" t="s">
        <v>2291</v>
      </c>
      <c r="F499" s="90" t="s">
        <v>2292</v>
      </c>
      <c r="G499" s="77"/>
      <c r="H499" s="77">
        <v>156810.34</v>
      </c>
      <c r="I499" s="77">
        <v>-16375971.48</v>
      </c>
      <c r="J499" s="90"/>
    </row>
    <row r="500" spans="1:10" hidden="1" outlineLevel="1" x14ac:dyDescent="0.25">
      <c r="A500" s="13"/>
      <c r="B500" s="92">
        <v>42800</v>
      </c>
      <c r="C500" s="91">
        <v>74</v>
      </c>
      <c r="D500" s="90" t="s">
        <v>5</v>
      </c>
      <c r="E500" s="90" t="s">
        <v>491</v>
      </c>
      <c r="F500" s="90" t="s">
        <v>2304</v>
      </c>
      <c r="G500" s="77"/>
      <c r="H500" s="77">
        <v>156810.34</v>
      </c>
      <c r="I500" s="77">
        <v>-16510540.449999999</v>
      </c>
      <c r="J500" s="90"/>
    </row>
    <row r="501" spans="1:10" hidden="1" outlineLevel="1" x14ac:dyDescent="0.25">
      <c r="A501" s="13"/>
      <c r="B501" s="92">
        <v>42802</v>
      </c>
      <c r="C501" s="91">
        <v>112</v>
      </c>
      <c r="D501" s="90" t="s">
        <v>5</v>
      </c>
      <c r="E501" s="90" t="s">
        <v>2317</v>
      </c>
      <c r="F501" s="90" t="s">
        <v>2318</v>
      </c>
      <c r="G501" s="77"/>
      <c r="H501" s="77">
        <v>156810.34</v>
      </c>
      <c r="I501" s="77">
        <v>-16645109.42</v>
      </c>
      <c r="J501" s="90"/>
    </row>
    <row r="502" spans="1:10" hidden="1" outlineLevel="1" x14ac:dyDescent="0.25">
      <c r="A502" s="13"/>
      <c r="B502" s="92">
        <v>42805</v>
      </c>
      <c r="C502" s="91">
        <v>143</v>
      </c>
      <c r="D502" s="90" t="s">
        <v>5</v>
      </c>
      <c r="E502" s="90" t="s">
        <v>2326</v>
      </c>
      <c r="F502" s="90" t="s">
        <v>2327</v>
      </c>
      <c r="G502" s="77"/>
      <c r="H502" s="77">
        <v>156810.34</v>
      </c>
      <c r="I502" s="77">
        <v>-16488299.08</v>
      </c>
      <c r="J502" s="90"/>
    </row>
    <row r="503" spans="1:10" hidden="1" outlineLevel="1" x14ac:dyDescent="0.25">
      <c r="A503" s="13"/>
      <c r="B503" s="92">
        <v>42807</v>
      </c>
      <c r="C503" s="91">
        <v>170</v>
      </c>
      <c r="D503" s="90" t="s">
        <v>5</v>
      </c>
      <c r="E503" s="90" t="s">
        <v>2333</v>
      </c>
      <c r="F503" s="90" t="s">
        <v>2334</v>
      </c>
      <c r="G503" s="77"/>
      <c r="H503" s="77">
        <v>156810.34</v>
      </c>
      <c r="I503" s="77">
        <v>-16622868.050000001</v>
      </c>
      <c r="J503" s="90"/>
    </row>
    <row r="504" spans="1:10" hidden="1" outlineLevel="1" x14ac:dyDescent="0.25">
      <c r="A504" s="13"/>
      <c r="B504" s="92">
        <v>42811</v>
      </c>
      <c r="C504" s="91">
        <v>271</v>
      </c>
      <c r="D504" s="90" t="s">
        <v>5</v>
      </c>
      <c r="E504" s="90" t="s">
        <v>491</v>
      </c>
      <c r="F504" s="90" t="s">
        <v>2379</v>
      </c>
      <c r="G504" s="77"/>
      <c r="H504" s="77">
        <v>156810.34</v>
      </c>
      <c r="I504" s="77">
        <v>-16488299.08</v>
      </c>
      <c r="J504" s="90"/>
    </row>
    <row r="505" spans="1:10" hidden="1" outlineLevel="1" x14ac:dyDescent="0.25">
      <c r="A505" s="13"/>
      <c r="B505" s="92">
        <v>42812</v>
      </c>
      <c r="C505" s="91">
        <v>286</v>
      </c>
      <c r="D505" s="90" t="s">
        <v>5</v>
      </c>
      <c r="E505" s="90" t="s">
        <v>2317</v>
      </c>
      <c r="F505" s="90" t="s">
        <v>2387</v>
      </c>
      <c r="G505" s="77"/>
      <c r="H505" s="77">
        <v>156810.34</v>
      </c>
      <c r="I505" s="77">
        <v>-16622868.050000001</v>
      </c>
      <c r="J505" s="90"/>
    </row>
    <row r="506" spans="1:10" hidden="1" outlineLevel="1" x14ac:dyDescent="0.25">
      <c r="A506" s="13"/>
      <c r="B506" s="92">
        <v>42815</v>
      </c>
      <c r="C506" s="91">
        <v>296</v>
      </c>
      <c r="D506" s="90" t="s">
        <v>5</v>
      </c>
      <c r="E506" s="90" t="s">
        <v>2392</v>
      </c>
      <c r="F506" s="90" t="s">
        <v>2393</v>
      </c>
      <c r="G506" s="77"/>
      <c r="H506" s="77">
        <v>156810.34</v>
      </c>
      <c r="I506" s="77">
        <v>-16488299.08</v>
      </c>
      <c r="J506" s="90"/>
    </row>
    <row r="507" spans="1:10" hidden="1" outlineLevel="1" x14ac:dyDescent="0.25">
      <c r="A507" s="13"/>
      <c r="B507" s="92">
        <v>42815</v>
      </c>
      <c r="C507" s="91">
        <v>298</v>
      </c>
      <c r="D507" s="90" t="s">
        <v>5</v>
      </c>
      <c r="E507" s="90" t="s">
        <v>2392</v>
      </c>
      <c r="F507" s="90" t="s">
        <v>2395</v>
      </c>
      <c r="G507" s="77"/>
      <c r="H507" s="77">
        <v>156810.34</v>
      </c>
      <c r="I507" s="77">
        <v>-16622868.050000001</v>
      </c>
      <c r="J507" s="90"/>
    </row>
    <row r="508" spans="1:10" hidden="1" outlineLevel="1" x14ac:dyDescent="0.25">
      <c r="A508" s="13"/>
      <c r="B508" s="92">
        <v>42819</v>
      </c>
      <c r="C508" s="91">
        <v>408</v>
      </c>
      <c r="D508" s="90" t="s">
        <v>5</v>
      </c>
      <c r="E508" s="90" t="s">
        <v>2432</v>
      </c>
      <c r="F508" s="90" t="s">
        <v>2433</v>
      </c>
      <c r="G508" s="77"/>
      <c r="H508" s="77">
        <v>156810.34</v>
      </c>
      <c r="I508" s="77">
        <v>-16488988.74</v>
      </c>
      <c r="J508" s="90"/>
    </row>
    <row r="509" spans="1:10" hidden="1" outlineLevel="1" x14ac:dyDescent="0.25">
      <c r="A509" s="13"/>
      <c r="B509" s="92">
        <v>42821</v>
      </c>
      <c r="C509" s="91">
        <v>415</v>
      </c>
      <c r="D509" s="90" t="s">
        <v>5</v>
      </c>
      <c r="E509" s="90" t="s">
        <v>2436</v>
      </c>
      <c r="F509" s="90" t="s">
        <v>2437</v>
      </c>
      <c r="G509" s="77"/>
      <c r="H509" s="77">
        <v>156810.34</v>
      </c>
      <c r="I509" s="77">
        <v>-16354419.77</v>
      </c>
      <c r="J509" s="90"/>
    </row>
    <row r="510" spans="1:10" hidden="1" outlineLevel="1" x14ac:dyDescent="0.25">
      <c r="A510" s="13"/>
      <c r="B510" s="92">
        <v>42823</v>
      </c>
      <c r="C510" s="91">
        <v>435</v>
      </c>
      <c r="D510" s="90" t="s">
        <v>5</v>
      </c>
      <c r="E510" s="90" t="s">
        <v>2443</v>
      </c>
      <c r="F510" s="90" t="s">
        <v>2444</v>
      </c>
      <c r="G510" s="77"/>
      <c r="H510" s="77">
        <v>156810.34</v>
      </c>
      <c r="I510" s="77">
        <v>-16488988.74</v>
      </c>
      <c r="J510" s="90"/>
    </row>
    <row r="511" spans="1:10" hidden="1" outlineLevel="1" x14ac:dyDescent="0.25">
      <c r="A511" s="13"/>
      <c r="B511" s="92">
        <v>42823</v>
      </c>
      <c r="C511" s="91">
        <v>436</v>
      </c>
      <c r="D511" s="90" t="s">
        <v>5</v>
      </c>
      <c r="E511" s="90" t="s">
        <v>2445</v>
      </c>
      <c r="F511" s="90" t="s">
        <v>2446</v>
      </c>
      <c r="G511" s="77"/>
      <c r="H511" s="77">
        <v>156810.34</v>
      </c>
      <c r="I511" s="77">
        <v>-16354419.77</v>
      </c>
      <c r="J511" s="90"/>
    </row>
    <row r="512" spans="1:10" hidden="1" outlineLevel="1" x14ac:dyDescent="0.25">
      <c r="A512" s="13"/>
      <c r="B512" s="92">
        <v>42823</v>
      </c>
      <c r="C512" s="91">
        <v>449</v>
      </c>
      <c r="D512" s="90" t="s">
        <v>5</v>
      </c>
      <c r="E512" s="90" t="s">
        <v>2448</v>
      </c>
      <c r="F512" s="90" t="s">
        <v>2449</v>
      </c>
      <c r="G512" s="77"/>
      <c r="H512" s="77">
        <v>156810.34</v>
      </c>
      <c r="I512" s="77">
        <v>-16511230.109999999</v>
      </c>
      <c r="J512" s="90"/>
    </row>
    <row r="513" spans="1:10" hidden="1" outlineLevel="1" x14ac:dyDescent="0.25">
      <c r="A513" s="13"/>
      <c r="B513" s="92">
        <v>42823</v>
      </c>
      <c r="C513" s="91">
        <v>454</v>
      </c>
      <c r="D513" s="90" t="s">
        <v>5</v>
      </c>
      <c r="E513" s="90" t="s">
        <v>2317</v>
      </c>
      <c r="F513" s="90" t="s">
        <v>2450</v>
      </c>
      <c r="G513" s="77"/>
      <c r="H513" s="77">
        <v>156810.34</v>
      </c>
      <c r="I513" s="77">
        <v>-16718643.9</v>
      </c>
      <c r="J513" s="90"/>
    </row>
    <row r="514" spans="1:10" hidden="1" outlineLevel="1" x14ac:dyDescent="0.25">
      <c r="A514" s="13"/>
      <c r="B514" s="92">
        <v>42824</v>
      </c>
      <c r="C514" s="91">
        <v>469</v>
      </c>
      <c r="D514" s="90" t="s">
        <v>5</v>
      </c>
      <c r="E514" s="90" t="s">
        <v>2452</v>
      </c>
      <c r="F514" s="90" t="s">
        <v>2453</v>
      </c>
      <c r="G514" s="77"/>
      <c r="H514" s="77">
        <v>156810.34</v>
      </c>
      <c r="I514" s="77">
        <v>-16875454.239999998</v>
      </c>
      <c r="J514" s="90"/>
    </row>
    <row r="515" spans="1:10" hidden="1" outlineLevel="1" x14ac:dyDescent="0.25">
      <c r="A515" s="13"/>
      <c r="B515" s="92">
        <v>42795</v>
      </c>
      <c r="C515" s="91">
        <v>11</v>
      </c>
      <c r="D515" s="90" t="s">
        <v>5</v>
      </c>
      <c r="E515" s="90" t="s">
        <v>2277</v>
      </c>
      <c r="F515" s="90" t="s">
        <v>2278</v>
      </c>
      <c r="G515" s="77"/>
      <c r="H515" s="97">
        <v>160948.28</v>
      </c>
      <c r="I515" s="77">
        <v>-16714505.960000001</v>
      </c>
      <c r="J515" s="90"/>
    </row>
    <row r="516" spans="1:10" hidden="1" outlineLevel="1" x14ac:dyDescent="0.25">
      <c r="A516" s="13"/>
      <c r="B516" s="92">
        <v>42800</v>
      </c>
      <c r="C516" s="91">
        <v>65</v>
      </c>
      <c r="D516" s="90" t="s">
        <v>5</v>
      </c>
      <c r="E516" s="90" t="s">
        <v>2299</v>
      </c>
      <c r="F516" s="90" t="s">
        <v>2300</v>
      </c>
      <c r="G516" s="77"/>
      <c r="H516" s="97">
        <v>160948.28</v>
      </c>
      <c r="I516" s="77">
        <v>-16554333.550000001</v>
      </c>
      <c r="J516" s="90"/>
    </row>
    <row r="517" spans="1:10" hidden="1" outlineLevel="1" x14ac:dyDescent="0.25">
      <c r="A517" s="13"/>
      <c r="B517" s="92">
        <v>42805</v>
      </c>
      <c r="C517" s="91">
        <v>154</v>
      </c>
      <c r="D517" s="90" t="s">
        <v>5</v>
      </c>
      <c r="E517" s="90" t="s">
        <v>1436</v>
      </c>
      <c r="F517" s="90" t="s">
        <v>2329</v>
      </c>
      <c r="G517" s="77"/>
      <c r="H517" s="97">
        <v>160948.28</v>
      </c>
      <c r="I517" s="77">
        <v>-16672005.960000001</v>
      </c>
      <c r="J517" s="90"/>
    </row>
    <row r="518" spans="1:10" hidden="1" outlineLevel="1" x14ac:dyDescent="0.25">
      <c r="A518" s="13"/>
      <c r="B518" s="92">
        <v>42808</v>
      </c>
      <c r="C518" s="91">
        <v>177</v>
      </c>
      <c r="D518" s="90" t="s">
        <v>5</v>
      </c>
      <c r="E518" s="90" t="s">
        <v>2339</v>
      </c>
      <c r="F518" s="90" t="s">
        <v>2340</v>
      </c>
      <c r="G518" s="77"/>
      <c r="H518" s="97">
        <v>160948.28</v>
      </c>
      <c r="I518" s="77">
        <v>-16803471.48</v>
      </c>
      <c r="J518" s="90"/>
    </row>
    <row r="519" spans="1:10" hidden="1" outlineLevel="1" x14ac:dyDescent="0.25">
      <c r="A519" s="13"/>
      <c r="B519" s="92">
        <v>42808</v>
      </c>
      <c r="C519" s="91">
        <v>205</v>
      </c>
      <c r="D519" s="90" t="s">
        <v>5</v>
      </c>
      <c r="E519" s="90" t="s">
        <v>1436</v>
      </c>
      <c r="F519" s="90" t="s">
        <v>2354</v>
      </c>
      <c r="G519" s="77"/>
      <c r="H519" s="97">
        <v>160948.28</v>
      </c>
      <c r="I519" s="77">
        <v>-16960281.82</v>
      </c>
      <c r="J519" s="90"/>
    </row>
    <row r="520" spans="1:10" hidden="1" outlineLevel="1" x14ac:dyDescent="0.25">
      <c r="A520" s="13"/>
      <c r="B520" s="92">
        <v>42809</v>
      </c>
      <c r="C520" s="91">
        <v>235</v>
      </c>
      <c r="D520" s="90" t="s">
        <v>5</v>
      </c>
      <c r="E520" s="90" t="s">
        <v>1528</v>
      </c>
      <c r="F520" s="90" t="s">
        <v>2366</v>
      </c>
      <c r="G520" s="77"/>
      <c r="H520" s="97">
        <v>160948.28</v>
      </c>
      <c r="I520" s="77">
        <v>-17117092.16</v>
      </c>
      <c r="J520" s="90"/>
    </row>
    <row r="521" spans="1:10" hidden="1" outlineLevel="1" x14ac:dyDescent="0.25">
      <c r="A521" s="13"/>
      <c r="B521" s="92">
        <v>42812</v>
      </c>
      <c r="C521" s="91">
        <v>283</v>
      </c>
      <c r="D521" s="90" t="s">
        <v>5</v>
      </c>
      <c r="E521" s="90" t="s">
        <v>2382</v>
      </c>
      <c r="F521" s="90" t="s">
        <v>2383</v>
      </c>
      <c r="G521" s="77"/>
      <c r="H521" s="97">
        <v>160948.28</v>
      </c>
      <c r="I521" s="77">
        <v>-16983212.850000001</v>
      </c>
      <c r="J521" s="90"/>
    </row>
    <row r="522" spans="1:10" hidden="1" outlineLevel="1" x14ac:dyDescent="0.25">
      <c r="A522" s="13"/>
      <c r="B522" s="92">
        <v>42812</v>
      </c>
      <c r="C522" s="91">
        <v>284</v>
      </c>
      <c r="D522" s="90" t="s">
        <v>5</v>
      </c>
      <c r="E522" s="90" t="s">
        <v>2384</v>
      </c>
      <c r="F522" s="90" t="s">
        <v>2385</v>
      </c>
      <c r="G522" s="77"/>
      <c r="H522" s="97">
        <v>160948.28</v>
      </c>
      <c r="I522" s="77">
        <v>-17140023.190000001</v>
      </c>
      <c r="J522" s="90"/>
    </row>
    <row r="523" spans="1:10" hidden="1" outlineLevel="1" x14ac:dyDescent="0.25">
      <c r="A523" s="13"/>
      <c r="B523" s="92">
        <v>42815</v>
      </c>
      <c r="C523" s="91">
        <v>305</v>
      </c>
      <c r="D523" s="90" t="s">
        <v>5</v>
      </c>
      <c r="E523" s="90" t="s">
        <v>2384</v>
      </c>
      <c r="F523" s="90" t="s">
        <v>2399</v>
      </c>
      <c r="G523" s="77"/>
      <c r="H523" s="97">
        <v>160948.28</v>
      </c>
      <c r="I523" s="77">
        <v>-17296833.530000001</v>
      </c>
      <c r="J523" s="90"/>
    </row>
    <row r="524" spans="1:10" hidden="1" outlineLevel="1" x14ac:dyDescent="0.25">
      <c r="A524" s="13"/>
      <c r="B524" s="92">
        <v>42815</v>
      </c>
      <c r="C524" s="91">
        <v>306</v>
      </c>
      <c r="D524" s="90" t="s">
        <v>5</v>
      </c>
      <c r="E524" s="90" t="s">
        <v>2382</v>
      </c>
      <c r="F524" s="90" t="s">
        <v>2400</v>
      </c>
      <c r="G524" s="77"/>
      <c r="H524" s="97">
        <v>160948.28</v>
      </c>
      <c r="I524" s="77">
        <v>-17140023.190000001</v>
      </c>
      <c r="J524" s="90"/>
    </row>
    <row r="525" spans="1:10" hidden="1" outlineLevel="1" x14ac:dyDescent="0.25">
      <c r="A525" s="13"/>
      <c r="B525" s="92">
        <v>42816</v>
      </c>
      <c r="C525" s="91">
        <v>22</v>
      </c>
      <c r="D525" s="90" t="s">
        <v>78</v>
      </c>
      <c r="E525" s="90" t="s">
        <v>2382</v>
      </c>
      <c r="F525" s="90" t="s">
        <v>2403</v>
      </c>
      <c r="G525" s="77"/>
      <c r="H525" s="97">
        <v>160948.28</v>
      </c>
      <c r="I525" s="77">
        <v>-17296833.530000001</v>
      </c>
      <c r="J525" s="90"/>
    </row>
    <row r="526" spans="1:10" hidden="1" outlineLevel="1" x14ac:dyDescent="0.25">
      <c r="A526" s="13"/>
      <c r="B526" s="92">
        <v>42816</v>
      </c>
      <c r="C526" s="91">
        <v>329</v>
      </c>
      <c r="D526" s="90" t="s">
        <v>5</v>
      </c>
      <c r="E526" s="90" t="s">
        <v>2405</v>
      </c>
      <c r="F526" s="90" t="s">
        <v>2406</v>
      </c>
      <c r="G526" s="77"/>
      <c r="H526" s="97">
        <v>160948.28</v>
      </c>
      <c r="I526" s="77">
        <v>-17427860.760000002</v>
      </c>
      <c r="J526" s="90"/>
    </row>
    <row r="527" spans="1:10" hidden="1" outlineLevel="1" x14ac:dyDescent="0.25">
      <c r="A527" s="13"/>
      <c r="B527" s="92">
        <v>42805</v>
      </c>
      <c r="C527" s="91">
        <v>153</v>
      </c>
      <c r="D527" s="90" t="s">
        <v>5</v>
      </c>
      <c r="E527" s="90" t="s">
        <v>525</v>
      </c>
      <c r="F527" s="90" t="s">
        <v>2328</v>
      </c>
      <c r="G527" s="77"/>
      <c r="H527" s="97">
        <v>191293.1</v>
      </c>
      <c r="I527" s="77">
        <v>-17562429.73</v>
      </c>
      <c r="J527" s="90"/>
    </row>
    <row r="528" spans="1:10" hidden="1" outlineLevel="1" x14ac:dyDescent="0.25">
      <c r="A528" s="13"/>
      <c r="B528" s="92">
        <v>42807</v>
      </c>
      <c r="C528" s="91">
        <v>162</v>
      </c>
      <c r="D528" s="90" t="s">
        <v>5</v>
      </c>
      <c r="E528" s="90" t="s">
        <v>2330</v>
      </c>
      <c r="F528" s="90" t="s">
        <v>2331</v>
      </c>
      <c r="G528" s="77"/>
      <c r="H528" s="97">
        <v>191293.1</v>
      </c>
      <c r="I528" s="77">
        <v>-17428550.420000002</v>
      </c>
      <c r="J528" s="90"/>
    </row>
    <row r="529" spans="1:12" hidden="1" outlineLevel="1" x14ac:dyDescent="0.25">
      <c r="A529" s="13"/>
      <c r="B529" s="92">
        <v>42808</v>
      </c>
      <c r="C529" s="91">
        <v>202</v>
      </c>
      <c r="D529" s="90" t="s">
        <v>5</v>
      </c>
      <c r="E529" s="90" t="s">
        <v>525</v>
      </c>
      <c r="F529" s="90" t="s">
        <v>2352</v>
      </c>
      <c r="G529" s="77"/>
      <c r="H529" s="97">
        <v>191293.1</v>
      </c>
      <c r="I529" s="77">
        <v>-17562429.73</v>
      </c>
      <c r="J529" s="90"/>
    </row>
    <row r="530" spans="1:12" hidden="1" outlineLevel="1" x14ac:dyDescent="0.25">
      <c r="A530" s="13"/>
      <c r="B530" s="92">
        <v>42809</v>
      </c>
      <c r="C530" s="91">
        <v>223</v>
      </c>
      <c r="D530" s="90" t="s">
        <v>5</v>
      </c>
      <c r="E530" s="90" t="s">
        <v>2362</v>
      </c>
      <c r="F530" s="90" t="s">
        <v>2363</v>
      </c>
      <c r="G530" s="77"/>
      <c r="H530" s="97">
        <v>191293.1</v>
      </c>
      <c r="I530" s="77">
        <v>-17753722.829999998</v>
      </c>
      <c r="J530" s="90"/>
    </row>
    <row r="531" spans="1:12" hidden="1" outlineLevel="1" x14ac:dyDescent="0.25">
      <c r="A531" s="13"/>
      <c r="B531" s="92">
        <v>42825</v>
      </c>
      <c r="C531" s="91">
        <v>519</v>
      </c>
      <c r="D531" s="90" t="s">
        <v>5</v>
      </c>
      <c r="E531" s="90" t="s">
        <v>2459</v>
      </c>
      <c r="F531" s="90" t="s">
        <v>2460</v>
      </c>
      <c r="G531" s="77"/>
      <c r="H531" s="97">
        <v>191293.1</v>
      </c>
      <c r="I531" s="77">
        <v>-17888291.800000001</v>
      </c>
      <c r="J531" s="90"/>
    </row>
    <row r="532" spans="1:12" hidden="1" outlineLevel="1" x14ac:dyDescent="0.25">
      <c r="A532" s="13"/>
      <c r="B532" s="92">
        <v>42825</v>
      </c>
      <c r="C532" s="91">
        <v>531</v>
      </c>
      <c r="D532" s="90" t="s">
        <v>5</v>
      </c>
      <c r="E532" s="90" t="s">
        <v>2464</v>
      </c>
      <c r="F532" s="90" t="s">
        <v>2465</v>
      </c>
      <c r="G532" s="77"/>
      <c r="H532" s="97">
        <v>191293.1</v>
      </c>
      <c r="I532" s="77">
        <v>-17680878.010000002</v>
      </c>
      <c r="J532" s="90"/>
    </row>
    <row r="533" spans="1:12" hidden="1" outlineLevel="1" x14ac:dyDescent="0.25">
      <c r="A533" s="13"/>
      <c r="B533" s="92">
        <v>42825</v>
      </c>
      <c r="C533" s="91">
        <v>538</v>
      </c>
      <c r="D533" s="90" t="s">
        <v>5</v>
      </c>
      <c r="E533" s="90" t="s">
        <v>2467</v>
      </c>
      <c r="F533" s="90" t="s">
        <v>2468</v>
      </c>
      <c r="G533" s="77"/>
      <c r="H533" s="97">
        <v>191293.1</v>
      </c>
      <c r="I533" s="77">
        <v>-17872171.109999999</v>
      </c>
      <c r="J533" s="90"/>
    </row>
    <row r="534" spans="1:12" hidden="1" outlineLevel="1" x14ac:dyDescent="0.25">
      <c r="A534" s="13"/>
      <c r="B534" s="92">
        <v>42819</v>
      </c>
      <c r="C534" s="91">
        <v>410</v>
      </c>
      <c r="D534" s="90" t="s">
        <v>5</v>
      </c>
      <c r="E534" s="90" t="s">
        <v>2434</v>
      </c>
      <c r="F534" s="90" t="s">
        <v>2435</v>
      </c>
      <c r="G534" s="77"/>
      <c r="H534" s="97">
        <v>207413.79</v>
      </c>
      <c r="I534" s="77">
        <v>-18079584.899999999</v>
      </c>
      <c r="J534" s="90"/>
    </row>
    <row r="535" spans="1:12" hidden="1" outlineLevel="1" x14ac:dyDescent="0.25">
      <c r="A535" s="13"/>
      <c r="B535" s="92">
        <v>42825</v>
      </c>
      <c r="C535" s="91">
        <v>533</v>
      </c>
      <c r="D535" s="90" t="s">
        <v>5</v>
      </c>
      <c r="E535" s="90" t="s">
        <v>2434</v>
      </c>
      <c r="F535" s="90" t="s">
        <v>2466</v>
      </c>
      <c r="G535" s="77"/>
      <c r="H535" s="97">
        <v>207413.79</v>
      </c>
      <c r="I535" s="77">
        <v>-18270878</v>
      </c>
      <c r="J535" s="90"/>
      <c r="K535" s="94">
        <f>SUM(H515:H535)</f>
        <v>3685258.6400000006</v>
      </c>
      <c r="L535" s="3">
        <v>21</v>
      </c>
    </row>
    <row r="536" spans="1:12" collapsed="1" x14ac:dyDescent="0.25">
      <c r="A536" s="13"/>
      <c r="B536" s="92"/>
      <c r="C536" s="91"/>
      <c r="D536" s="90"/>
      <c r="E536" s="90"/>
      <c r="F536" s="90"/>
      <c r="G536" s="77"/>
      <c r="H536" s="16">
        <f>SUM(H394:H535)</f>
        <v>7710533.1700000037</v>
      </c>
      <c r="I536" s="16"/>
      <c r="J536" s="13">
        <f>COUNTIF(H394:H535,"&gt;1")-COUNTIF(H394:H535,"&lt;1")</f>
        <v>52</v>
      </c>
      <c r="K536" s="94">
        <f>+H536-K535</f>
        <v>4025274.5300000031</v>
      </c>
      <c r="L536" s="94">
        <f>+J536-L535</f>
        <v>31</v>
      </c>
    </row>
    <row r="537" spans="1:12" x14ac:dyDescent="0.25">
      <c r="A537" s="13"/>
      <c r="B537" s="92"/>
      <c r="C537" s="91"/>
      <c r="D537" s="90"/>
      <c r="E537" s="90"/>
      <c r="F537" s="90"/>
      <c r="G537" s="77"/>
      <c r="H537" s="77"/>
      <c r="I537" s="77"/>
      <c r="J537" s="90"/>
    </row>
    <row r="538" spans="1:12" x14ac:dyDescent="0.25">
      <c r="A538" s="11" t="s">
        <v>531</v>
      </c>
      <c r="B538" s="89"/>
      <c r="C538" s="89"/>
      <c r="D538" s="89"/>
      <c r="E538" s="89"/>
      <c r="F538" s="89"/>
      <c r="G538" s="76"/>
      <c r="H538" s="76"/>
      <c r="I538" s="76"/>
      <c r="J538" s="89"/>
    </row>
    <row r="539" spans="1:12" x14ac:dyDescent="0.25">
      <c r="A539" s="12" t="s">
        <v>2</v>
      </c>
      <c r="B539" s="89" t="s">
        <v>532</v>
      </c>
      <c r="C539" s="89"/>
      <c r="D539" s="89"/>
      <c r="E539" s="89"/>
      <c r="F539" s="89"/>
      <c r="G539" s="76"/>
      <c r="H539" s="76"/>
      <c r="I539" s="76"/>
      <c r="J539" s="89"/>
    </row>
    <row r="540" spans="1:12" hidden="1" outlineLevel="1" x14ac:dyDescent="0.25">
      <c r="A540" s="13"/>
      <c r="B540" s="90"/>
      <c r="C540" s="91"/>
      <c r="D540" s="90"/>
      <c r="E540" s="90" t="s">
        <v>1110</v>
      </c>
      <c r="F540" s="90"/>
      <c r="G540" s="77"/>
      <c r="H540" s="77">
        <v>0</v>
      </c>
      <c r="I540" s="77">
        <v>-4890072.84</v>
      </c>
      <c r="J540" s="90"/>
    </row>
    <row r="541" spans="1:12" hidden="1" outlineLevel="1" x14ac:dyDescent="0.25">
      <c r="A541" s="13"/>
      <c r="B541" s="92">
        <v>42797</v>
      </c>
      <c r="C541" s="91">
        <v>32</v>
      </c>
      <c r="D541" s="90" t="s">
        <v>5</v>
      </c>
      <c r="E541" s="90" t="s">
        <v>1558</v>
      </c>
      <c r="F541" s="90" t="s">
        <v>2469</v>
      </c>
      <c r="G541" s="77"/>
      <c r="H541" s="77">
        <v>-240184.36</v>
      </c>
      <c r="I541" s="77">
        <v>-4649888.4800000004</v>
      </c>
      <c r="J541" s="90"/>
    </row>
    <row r="542" spans="1:12" hidden="1" outlineLevel="1" x14ac:dyDescent="0.25">
      <c r="A542" s="13"/>
      <c r="B542" s="92">
        <v>42797</v>
      </c>
      <c r="C542" s="91">
        <v>33</v>
      </c>
      <c r="D542" s="90" t="s">
        <v>5</v>
      </c>
      <c r="E542" s="90" t="s">
        <v>1558</v>
      </c>
      <c r="F542" s="90" t="s">
        <v>2470</v>
      </c>
      <c r="G542" s="77"/>
      <c r="H542" s="77">
        <v>234636.39</v>
      </c>
      <c r="I542" s="77">
        <v>-4884524.87</v>
      </c>
      <c r="J542" s="90"/>
    </row>
    <row r="543" spans="1:12" hidden="1" outlineLevel="1" x14ac:dyDescent="0.25">
      <c r="A543" s="13"/>
      <c r="B543" s="92">
        <v>42797</v>
      </c>
      <c r="C543" s="91">
        <v>36</v>
      </c>
      <c r="D543" s="90" t="s">
        <v>5</v>
      </c>
      <c r="E543" s="90" t="s">
        <v>1558</v>
      </c>
      <c r="F543" s="90" t="s">
        <v>2471</v>
      </c>
      <c r="G543" s="77"/>
      <c r="H543" s="77">
        <v>-234636.39</v>
      </c>
      <c r="I543" s="77">
        <v>-4649888.4800000004</v>
      </c>
      <c r="J543" s="90"/>
    </row>
    <row r="544" spans="1:12" hidden="1" outlineLevel="1" x14ac:dyDescent="0.25">
      <c r="A544" s="13"/>
      <c r="B544" s="92">
        <v>42797</v>
      </c>
      <c r="C544" s="91">
        <v>38</v>
      </c>
      <c r="D544" s="90" t="s">
        <v>5</v>
      </c>
      <c r="E544" s="90" t="s">
        <v>1558</v>
      </c>
      <c r="F544" s="90" t="s">
        <v>2472</v>
      </c>
      <c r="G544" s="77"/>
      <c r="H544" s="77">
        <v>234636.39</v>
      </c>
      <c r="I544" s="77">
        <v>-4884524.87</v>
      </c>
      <c r="J544" s="90"/>
    </row>
    <row r="545" spans="1:10" hidden="1" outlineLevel="1" x14ac:dyDescent="0.25">
      <c r="A545" s="13"/>
      <c r="B545" s="92">
        <v>42797</v>
      </c>
      <c r="C545" s="91">
        <v>39</v>
      </c>
      <c r="D545" s="90" t="s">
        <v>5</v>
      </c>
      <c r="E545" s="90" t="s">
        <v>1550</v>
      </c>
      <c r="F545" s="90" t="s">
        <v>2473</v>
      </c>
      <c r="G545" s="77"/>
      <c r="H545" s="77">
        <v>-230198.01</v>
      </c>
      <c r="I545" s="77">
        <v>-4654326.8600000003</v>
      </c>
      <c r="J545" s="90"/>
    </row>
    <row r="546" spans="1:10" hidden="1" outlineLevel="1" x14ac:dyDescent="0.25">
      <c r="A546" s="13"/>
      <c r="B546" s="92">
        <v>42797</v>
      </c>
      <c r="C546" s="91">
        <v>48</v>
      </c>
      <c r="D546" s="90" t="s">
        <v>5</v>
      </c>
      <c r="E546" s="90" t="s">
        <v>2474</v>
      </c>
      <c r="F546" s="90" t="s">
        <v>2475</v>
      </c>
      <c r="G546" s="77"/>
      <c r="H546" s="77">
        <v>317262.21000000002</v>
      </c>
      <c r="I546" s="77">
        <v>-4971589.07</v>
      </c>
      <c r="J546" s="90"/>
    </row>
    <row r="547" spans="1:10" hidden="1" outlineLevel="1" x14ac:dyDescent="0.25">
      <c r="A547" s="13"/>
      <c r="B547" s="92">
        <v>42798</v>
      </c>
      <c r="C547" s="91">
        <v>50</v>
      </c>
      <c r="D547" s="90" t="s">
        <v>5</v>
      </c>
      <c r="E547" s="90" t="s">
        <v>2474</v>
      </c>
      <c r="F547" s="90" t="s">
        <v>2476</v>
      </c>
      <c r="G547" s="77"/>
      <c r="H547" s="77">
        <v>-317262.21000000002</v>
      </c>
      <c r="I547" s="77">
        <v>-4654326.8600000003</v>
      </c>
      <c r="J547" s="90"/>
    </row>
    <row r="548" spans="1:10" hidden="1" outlineLevel="1" x14ac:dyDescent="0.25">
      <c r="A548" s="13"/>
      <c r="B548" s="92">
        <v>42798</v>
      </c>
      <c r="C548" s="91">
        <v>52</v>
      </c>
      <c r="D548" s="90" t="s">
        <v>5</v>
      </c>
      <c r="E548" s="90" t="s">
        <v>2474</v>
      </c>
      <c r="F548" s="90" t="s">
        <v>2477</v>
      </c>
      <c r="G548" s="77"/>
      <c r="H548" s="77">
        <v>317262.21000000002</v>
      </c>
      <c r="I548" s="77">
        <v>-4971589.07</v>
      </c>
      <c r="J548" s="90"/>
    </row>
    <row r="549" spans="1:10" hidden="1" outlineLevel="1" x14ac:dyDescent="0.25">
      <c r="A549" s="13"/>
      <c r="B549" s="92">
        <v>42798</v>
      </c>
      <c r="C549" s="91">
        <v>55</v>
      </c>
      <c r="D549" s="90" t="s">
        <v>5</v>
      </c>
      <c r="E549" s="90" t="s">
        <v>2478</v>
      </c>
      <c r="F549" s="90" t="s">
        <v>2479</v>
      </c>
      <c r="G549" s="77"/>
      <c r="H549" s="77">
        <v>267441.39</v>
      </c>
      <c r="I549" s="77">
        <v>-5239030.46</v>
      </c>
      <c r="J549" s="90"/>
    </row>
    <row r="550" spans="1:10" hidden="1" outlineLevel="1" x14ac:dyDescent="0.25">
      <c r="A550" s="13"/>
      <c r="B550" s="92">
        <v>42800</v>
      </c>
      <c r="C550" s="91">
        <v>57</v>
      </c>
      <c r="D550" s="90" t="s">
        <v>5</v>
      </c>
      <c r="E550" s="90" t="s">
        <v>2474</v>
      </c>
      <c r="F550" s="90" t="s">
        <v>2480</v>
      </c>
      <c r="G550" s="77"/>
      <c r="H550" s="77">
        <v>-317262.21000000002</v>
      </c>
      <c r="I550" s="77">
        <v>-4921768.25</v>
      </c>
      <c r="J550" s="90"/>
    </row>
    <row r="551" spans="1:10" hidden="1" outlineLevel="1" x14ac:dyDescent="0.25">
      <c r="A551" s="13"/>
      <c r="B551" s="92">
        <v>42800</v>
      </c>
      <c r="C551" s="91">
        <v>58</v>
      </c>
      <c r="D551" s="90" t="s">
        <v>5</v>
      </c>
      <c r="E551" s="90" t="s">
        <v>2474</v>
      </c>
      <c r="F551" s="90" t="s">
        <v>2481</v>
      </c>
      <c r="G551" s="77"/>
      <c r="H551" s="77">
        <v>317262.21000000002</v>
      </c>
      <c r="I551" s="77">
        <v>-5239030.46</v>
      </c>
      <c r="J551" s="90"/>
    </row>
    <row r="552" spans="1:10" hidden="1" outlineLevel="1" x14ac:dyDescent="0.25">
      <c r="A552" s="13"/>
      <c r="B552" s="92">
        <v>42800</v>
      </c>
      <c r="C552" s="91">
        <v>63</v>
      </c>
      <c r="D552" s="90" t="s">
        <v>5</v>
      </c>
      <c r="E552" s="90" t="s">
        <v>1552</v>
      </c>
      <c r="F552" s="90" t="s">
        <v>2482</v>
      </c>
      <c r="G552" s="77"/>
      <c r="H552" s="77">
        <v>-247508.67</v>
      </c>
      <c r="I552" s="77">
        <v>-4991521.79</v>
      </c>
      <c r="J552" s="90"/>
    </row>
    <row r="553" spans="1:10" hidden="1" outlineLevel="1" x14ac:dyDescent="0.25">
      <c r="A553" s="13"/>
      <c r="B553" s="92">
        <v>42800</v>
      </c>
      <c r="C553" s="91">
        <v>64</v>
      </c>
      <c r="D553" s="90" t="s">
        <v>5</v>
      </c>
      <c r="E553" s="90" t="s">
        <v>1552</v>
      </c>
      <c r="F553" s="90" t="s">
        <v>2483</v>
      </c>
      <c r="G553" s="77"/>
      <c r="H553" s="77">
        <v>247508.67</v>
      </c>
      <c r="I553" s="77">
        <v>-5239030.46</v>
      </c>
      <c r="J553" s="90"/>
    </row>
    <row r="554" spans="1:10" hidden="1" outlineLevel="1" x14ac:dyDescent="0.25">
      <c r="A554" s="13"/>
      <c r="B554" s="92">
        <v>42800</v>
      </c>
      <c r="C554" s="91">
        <v>69</v>
      </c>
      <c r="D554" s="90" t="s">
        <v>5</v>
      </c>
      <c r="E554" s="90" t="s">
        <v>2474</v>
      </c>
      <c r="F554" s="90" t="s">
        <v>2484</v>
      </c>
      <c r="G554" s="77"/>
      <c r="H554" s="77">
        <v>-317262.21000000002</v>
      </c>
      <c r="I554" s="77">
        <v>-4921768.25</v>
      </c>
      <c r="J554" s="90"/>
    </row>
    <row r="555" spans="1:10" hidden="1" outlineLevel="1" x14ac:dyDescent="0.25">
      <c r="A555" s="13"/>
      <c r="B555" s="92">
        <v>42800</v>
      </c>
      <c r="C555" s="91">
        <v>70</v>
      </c>
      <c r="D555" s="90" t="s">
        <v>5</v>
      </c>
      <c r="E555" s="90" t="s">
        <v>2474</v>
      </c>
      <c r="F555" s="90" t="s">
        <v>2485</v>
      </c>
      <c r="G555" s="77"/>
      <c r="H555" s="77">
        <v>317262.21000000002</v>
      </c>
      <c r="I555" s="77">
        <v>-5239030.46</v>
      </c>
      <c r="J555" s="90"/>
    </row>
    <row r="556" spans="1:10" hidden="1" outlineLevel="1" x14ac:dyDescent="0.25">
      <c r="A556" s="13"/>
      <c r="B556" s="92">
        <v>42805</v>
      </c>
      <c r="C556" s="91">
        <v>144</v>
      </c>
      <c r="D556" s="90" t="s">
        <v>5</v>
      </c>
      <c r="E556" s="90" t="s">
        <v>2486</v>
      </c>
      <c r="F556" s="90" t="s">
        <v>2487</v>
      </c>
      <c r="G556" s="77"/>
      <c r="H556" s="77">
        <v>267441.39</v>
      </c>
      <c r="I556" s="77">
        <v>-5506471.8499999996</v>
      </c>
      <c r="J556" s="90"/>
    </row>
    <row r="557" spans="1:10" hidden="1" outlineLevel="1" x14ac:dyDescent="0.25">
      <c r="A557" s="13"/>
      <c r="B557" s="92">
        <v>42807</v>
      </c>
      <c r="C557" s="91">
        <v>161</v>
      </c>
      <c r="D557" s="90" t="s">
        <v>5</v>
      </c>
      <c r="E557" s="90" t="s">
        <v>2488</v>
      </c>
      <c r="F557" s="90" t="s">
        <v>2489</v>
      </c>
      <c r="G557" s="77"/>
      <c r="H557" s="77">
        <v>267441.39</v>
      </c>
      <c r="I557" s="77">
        <v>-5773913.2400000002</v>
      </c>
      <c r="J557" s="90"/>
    </row>
    <row r="558" spans="1:10" hidden="1" outlineLevel="1" x14ac:dyDescent="0.25">
      <c r="A558" s="13"/>
      <c r="B558" s="92">
        <v>42807</v>
      </c>
      <c r="C558" s="91">
        <v>164</v>
      </c>
      <c r="D558" s="90" t="s">
        <v>5</v>
      </c>
      <c r="E558" s="90" t="s">
        <v>2490</v>
      </c>
      <c r="F558" s="90" t="s">
        <v>2491</v>
      </c>
      <c r="G558" s="77"/>
      <c r="H558" s="77">
        <v>234636.39</v>
      </c>
      <c r="I558" s="77">
        <v>-6008549.6299999999</v>
      </c>
      <c r="J558" s="90"/>
    </row>
    <row r="559" spans="1:10" hidden="1" outlineLevel="1" x14ac:dyDescent="0.25">
      <c r="A559" s="13"/>
      <c r="B559" s="92">
        <v>42808</v>
      </c>
      <c r="C559" s="91">
        <v>190</v>
      </c>
      <c r="D559" s="90" t="s">
        <v>5</v>
      </c>
      <c r="E559" s="90" t="s">
        <v>2492</v>
      </c>
      <c r="F559" s="90" t="s">
        <v>2493</v>
      </c>
      <c r="G559" s="77"/>
      <c r="H559" s="77">
        <v>267441.39</v>
      </c>
      <c r="I559" s="77">
        <v>-6275991.0199999996</v>
      </c>
      <c r="J559" s="90"/>
    </row>
    <row r="560" spans="1:10" hidden="1" outlineLevel="1" x14ac:dyDescent="0.25">
      <c r="A560" s="13"/>
      <c r="B560" s="92">
        <v>42808</v>
      </c>
      <c r="C560" s="91">
        <v>199</v>
      </c>
      <c r="D560" s="90" t="s">
        <v>5</v>
      </c>
      <c r="E560" s="90" t="s">
        <v>2494</v>
      </c>
      <c r="F560" s="90" t="s">
        <v>2495</v>
      </c>
      <c r="G560" s="77"/>
      <c r="H560" s="77">
        <v>317262.21000000002</v>
      </c>
      <c r="I560" s="77">
        <v>-6593253.2300000004</v>
      </c>
      <c r="J560" s="90"/>
    </row>
    <row r="561" spans="1:10" hidden="1" outlineLevel="1" x14ac:dyDescent="0.25">
      <c r="A561" s="13"/>
      <c r="B561" s="92">
        <v>42808</v>
      </c>
      <c r="C561" s="91">
        <v>215</v>
      </c>
      <c r="D561" s="90" t="s">
        <v>5</v>
      </c>
      <c r="E561" s="90" t="s">
        <v>1556</v>
      </c>
      <c r="F561" s="90" t="s">
        <v>2496</v>
      </c>
      <c r="G561" s="77"/>
      <c r="H561" s="77">
        <v>-266095.71999999997</v>
      </c>
      <c r="I561" s="77">
        <v>-6327157.5099999998</v>
      </c>
      <c r="J561" s="90"/>
    </row>
    <row r="562" spans="1:10" hidden="1" outlineLevel="1" x14ac:dyDescent="0.25">
      <c r="A562" s="13"/>
      <c r="B562" s="92">
        <v>42808</v>
      </c>
      <c r="C562" s="91">
        <v>216</v>
      </c>
      <c r="D562" s="90" t="s">
        <v>5</v>
      </c>
      <c r="E562" s="90" t="s">
        <v>2497</v>
      </c>
      <c r="F562" s="90" t="s">
        <v>2498</v>
      </c>
      <c r="G562" s="77"/>
      <c r="H562" s="77">
        <v>266095.71999999997</v>
      </c>
      <c r="I562" s="77">
        <v>-6593253.2299999995</v>
      </c>
      <c r="J562" s="90"/>
    </row>
    <row r="563" spans="1:10" hidden="1" outlineLevel="1" x14ac:dyDescent="0.25">
      <c r="A563" s="13"/>
      <c r="B563" s="92">
        <v>42809</v>
      </c>
      <c r="C563" s="91">
        <v>219</v>
      </c>
      <c r="D563" s="90" t="s">
        <v>5</v>
      </c>
      <c r="E563" s="90" t="s">
        <v>2497</v>
      </c>
      <c r="F563" s="90" t="s">
        <v>2499</v>
      </c>
      <c r="G563" s="77"/>
      <c r="H563" s="77">
        <v>-266095.71999999997</v>
      </c>
      <c r="I563" s="77">
        <v>-6327157.5099999998</v>
      </c>
      <c r="J563" s="90"/>
    </row>
    <row r="564" spans="1:10" hidden="1" outlineLevel="1" x14ac:dyDescent="0.25">
      <c r="A564" s="13"/>
      <c r="B564" s="92">
        <v>42809</v>
      </c>
      <c r="C564" s="91">
        <v>220</v>
      </c>
      <c r="D564" s="90" t="s">
        <v>5</v>
      </c>
      <c r="E564" s="90" t="s">
        <v>2497</v>
      </c>
      <c r="F564" s="90" t="s">
        <v>2500</v>
      </c>
      <c r="G564" s="77"/>
      <c r="H564" s="77">
        <v>267441.39</v>
      </c>
      <c r="I564" s="77">
        <v>-6594598.9000000004</v>
      </c>
      <c r="J564" s="90"/>
    </row>
    <row r="565" spans="1:10" hidden="1" outlineLevel="1" x14ac:dyDescent="0.25">
      <c r="A565" s="13"/>
      <c r="B565" s="92">
        <v>42809</v>
      </c>
      <c r="C565" s="91">
        <v>237</v>
      </c>
      <c r="D565" s="90" t="s">
        <v>5</v>
      </c>
      <c r="E565" s="90" t="s">
        <v>2501</v>
      </c>
      <c r="F565" s="90" t="s">
        <v>2502</v>
      </c>
      <c r="G565" s="77"/>
      <c r="H565" s="77">
        <v>317262.21000000002</v>
      </c>
      <c r="I565" s="77">
        <v>-6911861.1100000003</v>
      </c>
      <c r="J565" s="90"/>
    </row>
    <row r="566" spans="1:10" hidden="1" outlineLevel="1" x14ac:dyDescent="0.25">
      <c r="A566" s="13"/>
      <c r="B566" s="92">
        <v>42810</v>
      </c>
      <c r="C566" s="91">
        <v>248</v>
      </c>
      <c r="D566" s="90" t="s">
        <v>5</v>
      </c>
      <c r="E566" s="90" t="s">
        <v>2503</v>
      </c>
      <c r="F566" s="90" t="s">
        <v>2504</v>
      </c>
      <c r="G566" s="77"/>
      <c r="H566" s="77">
        <v>317262.21000000002</v>
      </c>
      <c r="I566" s="77">
        <v>-7229123.3200000003</v>
      </c>
      <c r="J566" s="90"/>
    </row>
    <row r="567" spans="1:10" hidden="1" outlineLevel="1" x14ac:dyDescent="0.25">
      <c r="A567" s="13"/>
      <c r="B567" s="92">
        <v>42812</v>
      </c>
      <c r="C567" s="91">
        <v>278</v>
      </c>
      <c r="D567" s="90" t="s">
        <v>5</v>
      </c>
      <c r="E567" s="90" t="s">
        <v>1556</v>
      </c>
      <c r="F567" s="90" t="s">
        <v>2505</v>
      </c>
      <c r="G567" s="77"/>
      <c r="H567" s="77">
        <v>267441.39</v>
      </c>
      <c r="I567" s="77">
        <v>-7496564.71</v>
      </c>
      <c r="J567" s="90"/>
    </row>
    <row r="568" spans="1:10" hidden="1" outlineLevel="1" x14ac:dyDescent="0.25">
      <c r="A568" s="13"/>
      <c r="B568" s="92">
        <v>42815</v>
      </c>
      <c r="C568" s="91">
        <v>303</v>
      </c>
      <c r="D568" s="90" t="s">
        <v>5</v>
      </c>
      <c r="E568" s="90" t="s">
        <v>2506</v>
      </c>
      <c r="F568" s="90" t="s">
        <v>2507</v>
      </c>
      <c r="G568" s="77"/>
      <c r="H568" s="77">
        <v>234636.39</v>
      </c>
      <c r="I568" s="77">
        <v>-7731201.0999999996</v>
      </c>
      <c r="J568" s="90"/>
    </row>
    <row r="569" spans="1:10" hidden="1" outlineLevel="1" x14ac:dyDescent="0.25">
      <c r="A569" s="13"/>
      <c r="B569" s="92">
        <v>42816</v>
      </c>
      <c r="C569" s="91">
        <v>330</v>
      </c>
      <c r="D569" s="90" t="s">
        <v>5</v>
      </c>
      <c r="E569" s="90" t="s">
        <v>2478</v>
      </c>
      <c r="F569" s="90" t="s">
        <v>2508</v>
      </c>
      <c r="G569" s="77"/>
      <c r="H569" s="77">
        <v>-267441.39</v>
      </c>
      <c r="I569" s="77">
        <v>-7463759.71</v>
      </c>
      <c r="J569" s="90"/>
    </row>
    <row r="570" spans="1:10" hidden="1" outlineLevel="1" x14ac:dyDescent="0.25">
      <c r="A570" s="13"/>
      <c r="B570" s="92">
        <v>42816</v>
      </c>
      <c r="C570" s="91">
        <v>331</v>
      </c>
      <c r="D570" s="90" t="s">
        <v>5</v>
      </c>
      <c r="E570" s="90" t="s">
        <v>2478</v>
      </c>
      <c r="F570" s="90" t="s">
        <v>2509</v>
      </c>
      <c r="G570" s="77"/>
      <c r="H570" s="77">
        <v>267441.39</v>
      </c>
      <c r="I570" s="77">
        <v>-7731201.0999999996</v>
      </c>
      <c r="J570" s="90"/>
    </row>
    <row r="571" spans="1:10" hidden="1" outlineLevel="1" x14ac:dyDescent="0.25">
      <c r="A571" s="13"/>
      <c r="B571" s="92">
        <v>42821</v>
      </c>
      <c r="C571" s="91">
        <v>411</v>
      </c>
      <c r="D571" s="90" t="s">
        <v>5</v>
      </c>
      <c r="E571" s="90" t="s">
        <v>2478</v>
      </c>
      <c r="F571" s="90" t="s">
        <v>2510</v>
      </c>
      <c r="G571" s="77"/>
      <c r="H571" s="77">
        <v>-267441.39</v>
      </c>
      <c r="I571" s="77">
        <v>-7463759.71</v>
      </c>
      <c r="J571" s="90"/>
    </row>
    <row r="572" spans="1:10" hidden="1" outlineLevel="1" x14ac:dyDescent="0.25">
      <c r="A572" s="13"/>
      <c r="B572" s="92">
        <v>42821</v>
      </c>
      <c r="C572" s="91">
        <v>412</v>
      </c>
      <c r="D572" s="90" t="s">
        <v>5</v>
      </c>
      <c r="E572" s="90" t="s">
        <v>2478</v>
      </c>
      <c r="F572" s="90" t="s">
        <v>2511</v>
      </c>
      <c r="G572" s="77"/>
      <c r="H572" s="77">
        <v>267441.39</v>
      </c>
      <c r="I572" s="77">
        <v>-7731201.0999999996</v>
      </c>
      <c r="J572" s="90"/>
    </row>
    <row r="573" spans="1:10" hidden="1" outlineLevel="1" x14ac:dyDescent="0.25">
      <c r="A573" s="13"/>
      <c r="B573" s="92">
        <v>42822</v>
      </c>
      <c r="C573" s="91">
        <v>424</v>
      </c>
      <c r="D573" s="90" t="s">
        <v>5</v>
      </c>
      <c r="E573" s="90" t="s">
        <v>2512</v>
      </c>
      <c r="F573" s="90" t="s">
        <v>2513</v>
      </c>
      <c r="G573" s="77"/>
      <c r="H573" s="77">
        <v>256339.63</v>
      </c>
      <c r="I573" s="77">
        <v>-7987540.7300000004</v>
      </c>
      <c r="J573" s="90"/>
    </row>
    <row r="574" spans="1:10" hidden="1" outlineLevel="1" x14ac:dyDescent="0.25">
      <c r="A574" s="13"/>
      <c r="B574" s="92">
        <v>42822</v>
      </c>
      <c r="C574" s="91">
        <v>425</v>
      </c>
      <c r="D574" s="90" t="s">
        <v>5</v>
      </c>
      <c r="E574" s="90" t="s">
        <v>2512</v>
      </c>
      <c r="F574" s="90" t="s">
        <v>2514</v>
      </c>
      <c r="G574" s="77"/>
      <c r="H574" s="77">
        <v>-256339.63</v>
      </c>
      <c r="I574" s="77">
        <v>-7731201.0999999996</v>
      </c>
      <c r="J574" s="90"/>
    </row>
    <row r="575" spans="1:10" hidden="1" outlineLevel="1" x14ac:dyDescent="0.25">
      <c r="A575" s="13"/>
      <c r="B575" s="92">
        <v>42822</v>
      </c>
      <c r="C575" s="91">
        <v>426</v>
      </c>
      <c r="D575" s="90" t="s">
        <v>5</v>
      </c>
      <c r="E575" s="90" t="s">
        <v>2515</v>
      </c>
      <c r="F575" s="90" t="s">
        <v>2516</v>
      </c>
      <c r="G575" s="77"/>
      <c r="H575" s="77">
        <v>256339.63</v>
      </c>
      <c r="I575" s="77">
        <v>-7987540.7300000004</v>
      </c>
      <c r="J575" s="90"/>
    </row>
    <row r="576" spans="1:10" hidden="1" outlineLevel="1" x14ac:dyDescent="0.25">
      <c r="A576" s="13"/>
      <c r="B576" s="92">
        <v>42824</v>
      </c>
      <c r="C576" s="91">
        <v>482</v>
      </c>
      <c r="D576" s="90" t="s">
        <v>5</v>
      </c>
      <c r="E576" s="90" t="s">
        <v>2517</v>
      </c>
      <c r="F576" s="90" t="s">
        <v>2518</v>
      </c>
      <c r="G576" s="77"/>
      <c r="H576" s="77">
        <v>267441.39</v>
      </c>
      <c r="I576" s="77">
        <v>-8254982.1200000001</v>
      </c>
      <c r="J576" s="90"/>
    </row>
    <row r="577" spans="1:10" hidden="1" outlineLevel="1" x14ac:dyDescent="0.25">
      <c r="A577" s="13"/>
      <c r="B577" s="92">
        <v>42825</v>
      </c>
      <c r="C577" s="91">
        <v>526</v>
      </c>
      <c r="D577" s="90" t="s">
        <v>5</v>
      </c>
      <c r="E577" s="90" t="s">
        <v>2519</v>
      </c>
      <c r="F577" s="90" t="s">
        <v>2520</v>
      </c>
      <c r="G577" s="77"/>
      <c r="H577" s="77">
        <v>234636.39</v>
      </c>
      <c r="I577" s="77">
        <v>-8489618.5099999998</v>
      </c>
      <c r="J577" s="90"/>
    </row>
    <row r="578" spans="1:10" collapsed="1" x14ac:dyDescent="0.25">
      <c r="A578" s="13"/>
      <c r="B578" s="92"/>
      <c r="C578" s="91"/>
      <c r="D578" s="90"/>
      <c r="E578" s="90"/>
      <c r="F578" s="90"/>
      <c r="G578" s="77"/>
      <c r="H578" s="16">
        <f>SUM(H541:H577)</f>
        <v>3599545.6700000004</v>
      </c>
      <c r="I578" s="16"/>
      <c r="J578" s="13">
        <f>COUNTIF(H541:H577,"&gt;1")-COUNTIF(H541:H577,"&lt;1")</f>
        <v>13</v>
      </c>
    </row>
    <row r="579" spans="1:10" x14ac:dyDescent="0.25">
      <c r="A579" s="13"/>
      <c r="B579" s="92"/>
      <c r="C579" s="91"/>
      <c r="D579" s="90"/>
      <c r="E579" s="90"/>
      <c r="F579" s="90"/>
      <c r="G579" s="77"/>
      <c r="H579" s="77"/>
      <c r="I579" s="77"/>
      <c r="J579" s="90"/>
    </row>
    <row r="580" spans="1:10" x14ac:dyDescent="0.25">
      <c r="A580" s="13"/>
      <c r="B580" s="133" t="s">
        <v>1061</v>
      </c>
      <c r="C580" s="134"/>
      <c r="D580" s="134"/>
      <c r="E580" s="134"/>
      <c r="F580" s="135"/>
      <c r="G580" s="20"/>
      <c r="H580" s="20">
        <f>+H25+H42+H49+H61+H67+H79+H94+H100+H107+H115+H154+H327+H381+H389+H536+H578</f>
        <v>33036237.500000015</v>
      </c>
      <c r="I580" s="27">
        <f>+I230+I251+I262+I270+I278+I285+I291+I299+I313+I433+I481+I563+I577</f>
        <v>-252535006.39999995</v>
      </c>
      <c r="J580" s="27">
        <f>+J25+J42+J49+J61+J67+J79+J94+J100+J107+J115+J154+J327+J381+J389+J536+J578</f>
        <v>161</v>
      </c>
    </row>
    <row r="581" spans="1:10" x14ac:dyDescent="0.25">
      <c r="A581" s="13"/>
      <c r="B581" s="92"/>
      <c r="C581" s="91"/>
      <c r="D581" s="90"/>
      <c r="E581" s="90"/>
      <c r="F581" s="90"/>
      <c r="G581" s="77"/>
      <c r="H581" s="77"/>
      <c r="I581" s="77"/>
      <c r="J581" s="90"/>
    </row>
    <row r="582" spans="1:10" x14ac:dyDescent="0.25">
      <c r="A582" s="13"/>
      <c r="B582" s="92"/>
      <c r="C582" s="91"/>
      <c r="D582" s="90"/>
      <c r="E582" s="90"/>
      <c r="F582" s="90"/>
      <c r="G582" s="77"/>
      <c r="H582" s="77"/>
      <c r="I582" s="77"/>
      <c r="J582" s="90"/>
    </row>
    <row r="583" spans="1:10" x14ac:dyDescent="0.25">
      <c r="A583" s="11" t="s">
        <v>1560</v>
      </c>
      <c r="B583" s="89"/>
      <c r="C583" s="89"/>
      <c r="D583" s="89"/>
      <c r="E583" s="89"/>
      <c r="F583" s="89"/>
      <c r="G583" s="76"/>
      <c r="H583" s="76"/>
      <c r="I583" s="76"/>
      <c r="J583" s="89"/>
    </row>
    <row r="584" spans="1:10" x14ac:dyDescent="0.25">
      <c r="A584" s="12" t="s">
        <v>2</v>
      </c>
      <c r="B584" s="89" t="s">
        <v>4</v>
      </c>
      <c r="C584" s="89"/>
      <c r="D584" s="89"/>
      <c r="E584" s="89"/>
      <c r="F584" s="89"/>
      <c r="G584" s="76"/>
      <c r="H584" s="76"/>
      <c r="I584" s="76"/>
      <c r="J584" s="89"/>
    </row>
    <row r="585" spans="1:10" hidden="1" outlineLevel="1" x14ac:dyDescent="0.25">
      <c r="A585" s="13"/>
      <c r="B585" s="90"/>
      <c r="C585" s="91"/>
      <c r="D585" s="90"/>
      <c r="E585" s="90" t="s">
        <v>1110</v>
      </c>
      <c r="F585" s="90"/>
      <c r="G585" s="77"/>
      <c r="H585" s="77">
        <v>0</v>
      </c>
      <c r="I585" s="77">
        <v>-575989.12</v>
      </c>
      <c r="J585" s="90"/>
    </row>
    <row r="586" spans="1:10" hidden="1" outlineLevel="1" x14ac:dyDescent="0.25">
      <c r="A586" s="13"/>
      <c r="B586" s="92">
        <v>42823</v>
      </c>
      <c r="C586" s="91">
        <v>461</v>
      </c>
      <c r="D586" s="90" t="s">
        <v>5</v>
      </c>
      <c r="E586" s="90" t="s">
        <v>2521</v>
      </c>
      <c r="F586" s="90" t="s">
        <v>2522</v>
      </c>
      <c r="G586" s="77"/>
      <c r="H586" s="77">
        <v>228075.78</v>
      </c>
      <c r="I586" s="77">
        <v>-804064.9</v>
      </c>
      <c r="J586" s="90"/>
    </row>
    <row r="587" spans="1:10" collapsed="1" x14ac:dyDescent="0.25">
      <c r="A587" s="13"/>
      <c r="B587" s="92"/>
      <c r="C587" s="91"/>
      <c r="D587" s="90"/>
      <c r="E587" s="90"/>
      <c r="F587" s="90"/>
      <c r="G587" s="77"/>
      <c r="H587" s="16">
        <f>+H586</f>
        <v>228075.78</v>
      </c>
      <c r="I587" s="16"/>
      <c r="J587" s="13">
        <v>1</v>
      </c>
    </row>
    <row r="588" spans="1:10" x14ac:dyDescent="0.25">
      <c r="A588" s="13"/>
      <c r="B588" s="92"/>
      <c r="C588" s="91"/>
      <c r="D588" s="90"/>
      <c r="E588" s="90"/>
      <c r="F588" s="90"/>
      <c r="G588" s="77"/>
      <c r="H588" s="16"/>
      <c r="I588" s="16"/>
      <c r="J588" s="13"/>
    </row>
    <row r="589" spans="1:10" x14ac:dyDescent="0.25">
      <c r="A589" s="11" t="s">
        <v>573</v>
      </c>
      <c r="B589" s="89"/>
      <c r="C589" s="89"/>
      <c r="D589" s="89"/>
      <c r="E589" s="89"/>
      <c r="F589" s="89"/>
      <c r="G589" s="76"/>
      <c r="H589" s="26"/>
      <c r="I589" s="26"/>
      <c r="J589" s="11"/>
    </row>
    <row r="590" spans="1:10" x14ac:dyDescent="0.25">
      <c r="A590" s="12" t="s">
        <v>2</v>
      </c>
      <c r="B590" s="89" t="s">
        <v>21</v>
      </c>
      <c r="C590" s="89"/>
      <c r="D590" s="89"/>
      <c r="E590" s="89"/>
      <c r="F590" s="89"/>
      <c r="G590" s="76"/>
      <c r="H590" s="26"/>
      <c r="I590" s="26"/>
      <c r="J590" s="11"/>
    </row>
    <row r="591" spans="1:10" hidden="1" outlineLevel="1" x14ac:dyDescent="0.25">
      <c r="A591" s="13"/>
      <c r="B591" s="90"/>
      <c r="C591" s="91"/>
      <c r="D591" s="90"/>
      <c r="E591" s="90" t="s">
        <v>1110</v>
      </c>
      <c r="F591" s="90"/>
      <c r="G591" s="77"/>
      <c r="H591" s="16">
        <v>0</v>
      </c>
      <c r="I591" s="16">
        <v>-752485.4</v>
      </c>
      <c r="J591" s="13"/>
    </row>
    <row r="592" spans="1:10" hidden="1" outlineLevel="1" x14ac:dyDescent="0.25">
      <c r="A592" s="13"/>
      <c r="B592" s="92">
        <v>42823</v>
      </c>
      <c r="C592" s="91">
        <v>440</v>
      </c>
      <c r="D592" s="90" t="s">
        <v>5</v>
      </c>
      <c r="E592" s="90" t="s">
        <v>24</v>
      </c>
      <c r="F592" s="90" t="s">
        <v>2523</v>
      </c>
      <c r="G592" s="77"/>
      <c r="H592" s="16">
        <v>186297.89</v>
      </c>
      <c r="I592" s="16">
        <v>-938783.29</v>
      </c>
      <c r="J592" s="13"/>
    </row>
    <row r="593" spans="1:10" hidden="1" outlineLevel="1" x14ac:dyDescent="0.25">
      <c r="A593" s="13"/>
      <c r="B593" s="92">
        <v>42824</v>
      </c>
      <c r="C593" s="91">
        <v>475</v>
      </c>
      <c r="D593" s="90" t="s">
        <v>5</v>
      </c>
      <c r="E593" s="90" t="s">
        <v>2524</v>
      </c>
      <c r="F593" s="90" t="s">
        <v>2525</v>
      </c>
      <c r="G593" s="77"/>
      <c r="H593" s="16">
        <v>200293.47</v>
      </c>
      <c r="I593" s="16">
        <v>-1139076.76</v>
      </c>
      <c r="J593" s="13"/>
    </row>
    <row r="594" spans="1:10" collapsed="1" x14ac:dyDescent="0.25">
      <c r="A594" s="13"/>
      <c r="B594" s="92"/>
      <c r="C594" s="91"/>
      <c r="D594" s="90"/>
      <c r="E594" s="90"/>
      <c r="F594" s="90"/>
      <c r="G594" s="77"/>
      <c r="H594" s="16">
        <f>SUM(H591:H593)</f>
        <v>386591.36</v>
      </c>
      <c r="I594" s="16"/>
      <c r="J594" s="13">
        <v>2</v>
      </c>
    </row>
    <row r="595" spans="1:10" x14ac:dyDescent="0.25">
      <c r="A595" s="13"/>
      <c r="B595" s="92"/>
      <c r="C595" s="91"/>
      <c r="D595" s="90"/>
      <c r="E595" s="90"/>
      <c r="F595" s="90"/>
      <c r="G595" s="77"/>
      <c r="H595" s="16"/>
      <c r="I595" s="16"/>
      <c r="J595" s="13"/>
    </row>
    <row r="596" spans="1:10" x14ac:dyDescent="0.25">
      <c r="A596" s="11" t="s">
        <v>2526</v>
      </c>
      <c r="B596" s="89"/>
      <c r="C596" s="89"/>
      <c r="D596" s="89"/>
      <c r="E596" s="89"/>
      <c r="F596" s="89"/>
      <c r="G596" s="76"/>
      <c r="H596" s="26"/>
      <c r="I596" s="26"/>
      <c r="J596" s="11"/>
    </row>
    <row r="597" spans="1:10" x14ac:dyDescent="0.25">
      <c r="A597" s="12" t="s">
        <v>2</v>
      </c>
      <c r="B597" s="89" t="s">
        <v>2527</v>
      </c>
      <c r="C597" s="89"/>
      <c r="D597" s="89"/>
      <c r="E597" s="89"/>
      <c r="F597" s="89"/>
      <c r="G597" s="76"/>
      <c r="H597" s="26"/>
      <c r="I597" s="26"/>
      <c r="J597" s="11"/>
    </row>
    <row r="598" spans="1:10" hidden="1" outlineLevel="1" x14ac:dyDescent="0.25">
      <c r="A598" s="13"/>
      <c r="B598" s="92">
        <v>42824</v>
      </c>
      <c r="C598" s="91">
        <v>464</v>
      </c>
      <c r="D598" s="90" t="s">
        <v>5</v>
      </c>
      <c r="E598" s="90" t="s">
        <v>2528</v>
      </c>
      <c r="F598" s="90" t="s">
        <v>2529</v>
      </c>
      <c r="G598" s="77"/>
      <c r="H598" s="16">
        <v>442894.42</v>
      </c>
      <c r="I598" s="16">
        <v>-442894.42</v>
      </c>
      <c r="J598" s="13"/>
    </row>
    <row r="599" spans="1:10" collapsed="1" x14ac:dyDescent="0.25">
      <c r="A599" s="13"/>
      <c r="B599" s="92"/>
      <c r="C599" s="91"/>
      <c r="D599" s="90"/>
      <c r="E599" s="90"/>
      <c r="F599" s="90"/>
      <c r="G599" s="77"/>
      <c r="H599" s="16">
        <f>SUM(H598)</f>
        <v>442894.42</v>
      </c>
      <c r="I599" s="16"/>
      <c r="J599" s="13">
        <v>1</v>
      </c>
    </row>
    <row r="600" spans="1:10" x14ac:dyDescent="0.25">
      <c r="A600" s="13"/>
      <c r="B600" s="92"/>
      <c r="C600" s="91"/>
      <c r="D600" s="90"/>
      <c r="E600" s="90"/>
      <c r="F600" s="90"/>
      <c r="G600" s="77"/>
      <c r="H600" s="16"/>
      <c r="I600" s="16"/>
      <c r="J600" s="13"/>
    </row>
    <row r="601" spans="1:10" x14ac:dyDescent="0.25">
      <c r="A601" s="11" t="s">
        <v>2530</v>
      </c>
      <c r="B601" s="89"/>
      <c r="C601" s="89"/>
      <c r="D601" s="89"/>
      <c r="E601" s="89"/>
      <c r="F601" s="89"/>
      <c r="G601" s="76"/>
      <c r="H601" s="26"/>
      <c r="I601" s="26"/>
      <c r="J601" s="11"/>
    </row>
    <row r="602" spans="1:10" x14ac:dyDescent="0.25">
      <c r="A602" s="12" t="s">
        <v>2</v>
      </c>
      <c r="B602" s="89" t="s">
        <v>2531</v>
      </c>
      <c r="C602" s="89"/>
      <c r="D602" s="89"/>
      <c r="E602" s="89"/>
      <c r="F602" s="89"/>
      <c r="G602" s="76"/>
      <c r="H602" s="26"/>
      <c r="I602" s="26"/>
      <c r="J602" s="11"/>
    </row>
    <row r="603" spans="1:10" hidden="1" outlineLevel="1" x14ac:dyDescent="0.25">
      <c r="A603" s="13"/>
      <c r="B603" s="92">
        <v>42818</v>
      </c>
      <c r="C603" s="91">
        <v>379</v>
      </c>
      <c r="D603" s="90" t="s">
        <v>5</v>
      </c>
      <c r="E603" s="90" t="s">
        <v>2532</v>
      </c>
      <c r="F603" s="90" t="s">
        <v>2533</v>
      </c>
      <c r="G603" s="77"/>
      <c r="H603" s="16">
        <v>450615.73</v>
      </c>
      <c r="I603" s="16">
        <v>-450615.73</v>
      </c>
      <c r="J603" s="13"/>
    </row>
    <row r="604" spans="1:10" collapsed="1" x14ac:dyDescent="0.25">
      <c r="A604" s="13"/>
      <c r="B604" s="92"/>
      <c r="C604" s="91"/>
      <c r="D604" s="90"/>
      <c r="E604" s="90"/>
      <c r="F604" s="90"/>
      <c r="G604" s="77"/>
      <c r="H604" s="16">
        <f>SUM(H603)</f>
        <v>450615.73</v>
      </c>
      <c r="I604" s="16"/>
      <c r="J604" s="13">
        <v>1</v>
      </c>
    </row>
    <row r="605" spans="1:10" x14ac:dyDescent="0.25">
      <c r="A605" s="13"/>
      <c r="B605" s="92"/>
      <c r="C605" s="91"/>
      <c r="D605" s="90"/>
      <c r="E605" s="90"/>
      <c r="F605" s="90"/>
      <c r="G605" s="77"/>
      <c r="H605" s="16"/>
      <c r="I605" s="16"/>
      <c r="J605" s="13"/>
    </row>
    <row r="606" spans="1:10" ht="14.25" customHeight="1" x14ac:dyDescent="0.25">
      <c r="A606" s="11" t="s">
        <v>587</v>
      </c>
      <c r="B606" s="89"/>
      <c r="C606" s="89"/>
      <c r="D606" s="89"/>
      <c r="E606" s="89"/>
      <c r="F606" s="89"/>
      <c r="G606" s="76"/>
      <c r="H606" s="26"/>
      <c r="I606" s="26"/>
      <c r="J606" s="11"/>
    </row>
    <row r="607" spans="1:10" x14ac:dyDescent="0.25">
      <c r="A607" s="12" t="s">
        <v>2</v>
      </c>
      <c r="B607" s="89" t="s">
        <v>91</v>
      </c>
      <c r="C607" s="89"/>
      <c r="D607" s="89"/>
      <c r="E607" s="89"/>
      <c r="F607" s="89"/>
      <c r="G607" s="76"/>
      <c r="H607" s="26"/>
      <c r="I607" s="26"/>
      <c r="J607" s="11"/>
    </row>
    <row r="608" spans="1:10" hidden="1" outlineLevel="1" x14ac:dyDescent="0.25">
      <c r="A608" s="13"/>
      <c r="B608" s="90"/>
      <c r="C608" s="91"/>
      <c r="D608" s="90"/>
      <c r="E608" s="90" t="s">
        <v>1110</v>
      </c>
      <c r="F608" s="90"/>
      <c r="G608" s="77"/>
      <c r="H608" s="16">
        <v>0</v>
      </c>
      <c r="I608" s="16">
        <v>-2242881.52</v>
      </c>
      <c r="J608" s="13"/>
    </row>
    <row r="609" spans="1:10" hidden="1" outlineLevel="1" x14ac:dyDescent="0.25">
      <c r="A609" s="13"/>
      <c r="B609" s="92">
        <v>42816</v>
      </c>
      <c r="C609" s="91">
        <v>322</v>
      </c>
      <c r="D609" s="90" t="s">
        <v>5</v>
      </c>
      <c r="E609" s="90" t="s">
        <v>2534</v>
      </c>
      <c r="F609" s="90" t="s">
        <v>2535</v>
      </c>
      <c r="G609" s="77"/>
      <c r="H609" s="16">
        <v>294645.53999999998</v>
      </c>
      <c r="I609" s="16">
        <v>-2537527.06</v>
      </c>
      <c r="J609" s="13"/>
    </row>
    <row r="610" spans="1:10" hidden="1" outlineLevel="1" x14ac:dyDescent="0.25">
      <c r="A610" s="13"/>
      <c r="B610" s="92">
        <v>42816</v>
      </c>
      <c r="C610" s="91">
        <v>324</v>
      </c>
      <c r="D610" s="90" t="s">
        <v>5</v>
      </c>
      <c r="E610" s="90" t="s">
        <v>2536</v>
      </c>
      <c r="F610" s="90" t="s">
        <v>2537</v>
      </c>
      <c r="G610" s="77"/>
      <c r="H610" s="16">
        <v>363539.03</v>
      </c>
      <c r="I610" s="16">
        <v>-2901066.09</v>
      </c>
      <c r="J610" s="13"/>
    </row>
    <row r="611" spans="1:10" hidden="1" outlineLevel="1" x14ac:dyDescent="0.25">
      <c r="A611" s="13"/>
      <c r="B611" s="92">
        <v>42821</v>
      </c>
      <c r="C611" s="91">
        <v>417</v>
      </c>
      <c r="D611" s="90" t="s">
        <v>5</v>
      </c>
      <c r="E611" s="90" t="s">
        <v>2538</v>
      </c>
      <c r="F611" s="90" t="s">
        <v>2539</v>
      </c>
      <c r="G611" s="77"/>
      <c r="H611" s="16">
        <v>343146.95</v>
      </c>
      <c r="I611" s="16">
        <v>-3244213.04</v>
      </c>
      <c r="J611" s="13"/>
    </row>
    <row r="612" spans="1:10" hidden="1" outlineLevel="1" x14ac:dyDescent="0.25">
      <c r="A612" s="13"/>
      <c r="B612" s="92">
        <v>42825</v>
      </c>
      <c r="C612" s="91">
        <v>518</v>
      </c>
      <c r="D612" s="90" t="s">
        <v>5</v>
      </c>
      <c r="E612" s="90" t="s">
        <v>2540</v>
      </c>
      <c r="F612" s="90" t="s">
        <v>2541</v>
      </c>
      <c r="G612" s="77"/>
      <c r="H612" s="16">
        <v>362740.18</v>
      </c>
      <c r="I612" s="16">
        <v>-3606953.22</v>
      </c>
      <c r="J612" s="13"/>
    </row>
    <row r="613" spans="1:10" hidden="1" outlineLevel="1" x14ac:dyDescent="0.25">
      <c r="A613" s="13"/>
      <c r="B613" s="92">
        <v>42825</v>
      </c>
      <c r="C613" s="91">
        <v>529</v>
      </c>
      <c r="D613" s="90" t="s">
        <v>5</v>
      </c>
      <c r="E613" s="90" t="s">
        <v>2542</v>
      </c>
      <c r="F613" s="90" t="s">
        <v>2543</v>
      </c>
      <c r="G613" s="77"/>
      <c r="H613" s="16">
        <v>346241.04</v>
      </c>
      <c r="I613" s="16">
        <v>-3953194.26</v>
      </c>
      <c r="J613" s="13"/>
    </row>
    <row r="614" spans="1:10" collapsed="1" x14ac:dyDescent="0.25">
      <c r="A614" s="13"/>
      <c r="B614" s="92"/>
      <c r="C614" s="91"/>
      <c r="D614" s="90"/>
      <c r="E614" s="90"/>
      <c r="F614" s="90"/>
      <c r="G614" s="77"/>
      <c r="H614" s="16">
        <f>SUM(H608:H613)</f>
        <v>1710312.74</v>
      </c>
      <c r="I614" s="16"/>
      <c r="J614" s="13">
        <v>5</v>
      </c>
    </row>
    <row r="615" spans="1:10" x14ac:dyDescent="0.25">
      <c r="A615" s="13"/>
      <c r="B615" s="92"/>
      <c r="C615" s="91"/>
      <c r="D615" s="90"/>
      <c r="E615" s="90"/>
      <c r="F615" s="90"/>
      <c r="G615" s="77"/>
      <c r="H615" s="16"/>
      <c r="I615" s="16"/>
      <c r="J615" s="13"/>
    </row>
    <row r="616" spans="1:10" x14ac:dyDescent="0.25">
      <c r="A616" s="11" t="s">
        <v>598</v>
      </c>
      <c r="B616" s="89"/>
      <c r="C616" s="89"/>
      <c r="D616" s="89"/>
      <c r="E616" s="89"/>
      <c r="F616" s="89"/>
      <c r="G616" s="76"/>
      <c r="H616" s="26"/>
      <c r="I616" s="26"/>
      <c r="J616" s="11"/>
    </row>
    <row r="617" spans="1:10" x14ac:dyDescent="0.25">
      <c r="A617" s="12" t="s">
        <v>2</v>
      </c>
      <c r="B617" s="89" t="s">
        <v>108</v>
      </c>
      <c r="C617" s="89"/>
      <c r="D617" s="89"/>
      <c r="E617" s="89"/>
      <c r="F617" s="89"/>
      <c r="G617" s="76"/>
      <c r="H617" s="26"/>
      <c r="I617" s="26"/>
      <c r="J617" s="11"/>
    </row>
    <row r="618" spans="1:10" hidden="1" outlineLevel="1" x14ac:dyDescent="0.25">
      <c r="A618" s="13"/>
      <c r="B618" s="90"/>
      <c r="C618" s="91"/>
      <c r="D618" s="90"/>
      <c r="E618" s="90" t="s">
        <v>1110</v>
      </c>
      <c r="F618" s="90"/>
      <c r="G618" s="77"/>
      <c r="H618" s="16">
        <v>0</v>
      </c>
      <c r="I618" s="16">
        <v>-4687052.6399999997</v>
      </c>
      <c r="J618" s="13"/>
    </row>
    <row r="619" spans="1:10" hidden="1" outlineLevel="1" x14ac:dyDescent="0.25">
      <c r="A619" s="13"/>
      <c r="B619" s="92">
        <v>42805</v>
      </c>
      <c r="C619" s="91">
        <v>146</v>
      </c>
      <c r="D619" s="90" t="s">
        <v>5</v>
      </c>
      <c r="E619" s="90" t="s">
        <v>1223</v>
      </c>
      <c r="F619" s="90" t="s">
        <v>2544</v>
      </c>
      <c r="G619" s="77"/>
      <c r="H619" s="16">
        <v>151981.07</v>
      </c>
      <c r="I619" s="16">
        <v>-4839033.71</v>
      </c>
      <c r="J619" s="13"/>
    </row>
    <row r="620" spans="1:10" hidden="1" outlineLevel="1" x14ac:dyDescent="0.25">
      <c r="A620" s="13"/>
      <c r="B620" s="92">
        <v>42816</v>
      </c>
      <c r="C620" s="91">
        <v>319</v>
      </c>
      <c r="D620" s="90" t="s">
        <v>5</v>
      </c>
      <c r="E620" s="90" t="s">
        <v>2545</v>
      </c>
      <c r="F620" s="90" t="s">
        <v>2546</v>
      </c>
      <c r="G620" s="77"/>
      <c r="H620" s="16">
        <v>165344.07999999999</v>
      </c>
      <c r="I620" s="16">
        <v>-5004377.79</v>
      </c>
      <c r="J620" s="13"/>
    </row>
    <row r="621" spans="1:10" hidden="1" outlineLevel="1" x14ac:dyDescent="0.25">
      <c r="A621" s="13"/>
      <c r="B621" s="92">
        <v>42823</v>
      </c>
      <c r="C621" s="91">
        <v>444</v>
      </c>
      <c r="D621" s="90" t="s">
        <v>5</v>
      </c>
      <c r="E621" s="90" t="s">
        <v>2547</v>
      </c>
      <c r="F621" s="90" t="s">
        <v>2548</v>
      </c>
      <c r="G621" s="77"/>
      <c r="H621" s="16">
        <v>177283.8</v>
      </c>
      <c r="I621" s="16">
        <v>-5181661.59</v>
      </c>
      <c r="J621" s="13"/>
    </row>
    <row r="622" spans="1:10" hidden="1" outlineLevel="1" x14ac:dyDescent="0.25">
      <c r="A622" s="13"/>
      <c r="B622" s="92">
        <v>42823</v>
      </c>
      <c r="C622" s="91">
        <v>445</v>
      </c>
      <c r="D622" s="90" t="s">
        <v>5</v>
      </c>
      <c r="E622" s="90" t="s">
        <v>2549</v>
      </c>
      <c r="F622" s="90" t="s">
        <v>2550</v>
      </c>
      <c r="G622" s="77"/>
      <c r="H622" s="16">
        <v>176414.02</v>
      </c>
      <c r="I622" s="16">
        <v>-5358075.6100000003</v>
      </c>
      <c r="J622" s="13"/>
    </row>
    <row r="623" spans="1:10" hidden="1" outlineLevel="1" x14ac:dyDescent="0.25">
      <c r="A623" s="13"/>
      <c r="B623" s="92">
        <v>42823</v>
      </c>
      <c r="C623" s="91">
        <v>447</v>
      </c>
      <c r="D623" s="90" t="s">
        <v>5</v>
      </c>
      <c r="E623" s="90" t="s">
        <v>1205</v>
      </c>
      <c r="F623" s="90" t="s">
        <v>2551</v>
      </c>
      <c r="G623" s="77"/>
      <c r="H623" s="16">
        <v>164553.37</v>
      </c>
      <c r="I623" s="16">
        <v>-5522628.9800000004</v>
      </c>
      <c r="J623" s="13"/>
    </row>
    <row r="624" spans="1:10" hidden="1" outlineLevel="1" x14ac:dyDescent="0.25">
      <c r="A624" s="13"/>
      <c r="B624" s="92">
        <v>42823</v>
      </c>
      <c r="C624" s="91">
        <v>448</v>
      </c>
      <c r="D624" s="90" t="s">
        <v>5</v>
      </c>
      <c r="E624" s="90" t="s">
        <v>2552</v>
      </c>
      <c r="F624" s="90" t="s">
        <v>2553</v>
      </c>
      <c r="G624" s="77"/>
      <c r="H624" s="16">
        <v>181237.36</v>
      </c>
      <c r="I624" s="16">
        <v>-5703866.3399999999</v>
      </c>
      <c r="J624" s="13"/>
    </row>
    <row r="625" spans="1:10" hidden="1" outlineLevel="1" x14ac:dyDescent="0.25">
      <c r="A625" s="13"/>
      <c r="B625" s="92">
        <v>42823</v>
      </c>
      <c r="C625" s="91">
        <v>451</v>
      </c>
      <c r="D625" s="90" t="s">
        <v>5</v>
      </c>
      <c r="E625" s="90" t="s">
        <v>2554</v>
      </c>
      <c r="F625" s="90" t="s">
        <v>2555</v>
      </c>
      <c r="G625" s="77"/>
      <c r="H625" s="16">
        <v>164553.37</v>
      </c>
      <c r="I625" s="16">
        <v>-5868419.71</v>
      </c>
      <c r="J625" s="13"/>
    </row>
    <row r="626" spans="1:10" hidden="1" outlineLevel="1" x14ac:dyDescent="0.25">
      <c r="A626" s="13"/>
      <c r="B626" s="92">
        <v>42824</v>
      </c>
      <c r="C626" s="91">
        <v>484</v>
      </c>
      <c r="D626" s="90" t="s">
        <v>5</v>
      </c>
      <c r="E626" s="90" t="s">
        <v>2556</v>
      </c>
      <c r="F626" s="90" t="s">
        <v>2557</v>
      </c>
      <c r="G626" s="77"/>
      <c r="H626" s="16">
        <v>181237.36</v>
      </c>
      <c r="I626" s="16">
        <v>-6049657.0700000003</v>
      </c>
      <c r="J626" s="13"/>
    </row>
    <row r="627" spans="1:10" collapsed="1" x14ac:dyDescent="0.25">
      <c r="A627" s="13"/>
      <c r="B627" s="92"/>
      <c r="C627" s="91"/>
      <c r="D627" s="90"/>
      <c r="E627" s="90"/>
      <c r="F627" s="90"/>
      <c r="G627" s="77"/>
      <c r="H627" s="16">
        <f>SUM(H619:H626)</f>
        <v>1362604.4299999997</v>
      </c>
      <c r="I627" s="16"/>
      <c r="J627" s="13">
        <v>8</v>
      </c>
    </row>
    <row r="628" spans="1:10" x14ac:dyDescent="0.25">
      <c r="A628" s="13"/>
      <c r="B628" s="92"/>
      <c r="C628" s="91"/>
      <c r="D628" s="90"/>
      <c r="E628" s="90"/>
      <c r="F628" s="90"/>
      <c r="G628" s="77"/>
      <c r="H628" s="16"/>
      <c r="I628" s="16"/>
      <c r="J628" s="13"/>
    </row>
    <row r="629" spans="1:10" x14ac:dyDescent="0.25">
      <c r="A629" s="11" t="s">
        <v>625</v>
      </c>
      <c r="B629" s="89"/>
      <c r="C629" s="89"/>
      <c r="D629" s="89"/>
      <c r="E629" s="89"/>
      <c r="F629" s="89"/>
      <c r="G629" s="76"/>
      <c r="H629" s="26"/>
      <c r="I629" s="26"/>
      <c r="J629" s="11"/>
    </row>
    <row r="630" spans="1:10" x14ac:dyDescent="0.25">
      <c r="A630" s="12" t="s">
        <v>2</v>
      </c>
      <c r="B630" s="89" t="s">
        <v>312</v>
      </c>
      <c r="C630" s="89"/>
      <c r="D630" s="89"/>
      <c r="E630" s="89"/>
      <c r="F630" s="89"/>
      <c r="G630" s="76"/>
      <c r="H630" s="26"/>
      <c r="I630" s="26"/>
      <c r="J630" s="11"/>
    </row>
    <row r="631" spans="1:10" hidden="1" outlineLevel="1" x14ac:dyDescent="0.25">
      <c r="A631" s="13"/>
      <c r="B631" s="90"/>
      <c r="C631" s="91"/>
      <c r="D631" s="90"/>
      <c r="E631" s="90" t="s">
        <v>1110</v>
      </c>
      <c r="F631" s="90"/>
      <c r="G631" s="77"/>
      <c r="H631" s="16">
        <v>0</v>
      </c>
      <c r="I631" s="16">
        <v>-3704456.91</v>
      </c>
      <c r="J631" s="13"/>
    </row>
    <row r="632" spans="1:10" hidden="1" outlineLevel="1" x14ac:dyDescent="0.25">
      <c r="A632" s="13"/>
      <c r="B632" s="92">
        <v>42821</v>
      </c>
      <c r="C632" s="91">
        <v>420</v>
      </c>
      <c r="D632" s="90" t="s">
        <v>5</v>
      </c>
      <c r="E632" s="90" t="s">
        <v>2558</v>
      </c>
      <c r="F632" s="90" t="s">
        <v>2559</v>
      </c>
      <c r="G632" s="77"/>
      <c r="H632" s="16">
        <v>185665.32</v>
      </c>
      <c r="I632" s="16">
        <v>-3890122.23</v>
      </c>
      <c r="J632" s="13"/>
    </row>
    <row r="633" spans="1:10" hidden="1" outlineLevel="1" x14ac:dyDescent="0.25">
      <c r="A633" s="13"/>
      <c r="B633" s="92">
        <v>42823</v>
      </c>
      <c r="C633" s="91">
        <v>460</v>
      </c>
      <c r="D633" s="90" t="s">
        <v>5</v>
      </c>
      <c r="E633" s="90" t="s">
        <v>1411</v>
      </c>
      <c r="F633" s="90" t="s">
        <v>2560</v>
      </c>
      <c r="G633" s="77"/>
      <c r="H633" s="16">
        <v>163446.37</v>
      </c>
      <c r="I633" s="16">
        <v>-4053568.6</v>
      </c>
      <c r="J633" s="13"/>
    </row>
    <row r="634" spans="1:10" hidden="1" outlineLevel="1" x14ac:dyDescent="0.25">
      <c r="A634" s="13"/>
      <c r="B634" s="92">
        <v>42824</v>
      </c>
      <c r="C634" s="91">
        <v>476</v>
      </c>
      <c r="D634" s="90" t="s">
        <v>5</v>
      </c>
      <c r="E634" s="90" t="s">
        <v>2561</v>
      </c>
      <c r="F634" s="90" t="s">
        <v>2562</v>
      </c>
      <c r="G634" s="77"/>
      <c r="H634" s="16">
        <v>195153.86</v>
      </c>
      <c r="I634" s="16">
        <v>-4248722.46</v>
      </c>
      <c r="J634" s="13"/>
    </row>
    <row r="635" spans="1:10" collapsed="1" x14ac:dyDescent="0.25">
      <c r="A635" s="13"/>
      <c r="B635" s="92"/>
      <c r="C635" s="91"/>
      <c r="D635" s="90"/>
      <c r="E635" s="90"/>
      <c r="F635" s="90"/>
      <c r="G635" s="77"/>
      <c r="H635" s="16">
        <f>SUM(H631:H634)</f>
        <v>544265.55000000005</v>
      </c>
      <c r="I635" s="16"/>
      <c r="J635" s="13">
        <v>3</v>
      </c>
    </row>
    <row r="636" spans="1:10" x14ac:dyDescent="0.25">
      <c r="A636" s="13"/>
      <c r="B636" s="92"/>
      <c r="C636" s="91"/>
      <c r="D636" s="90"/>
      <c r="E636" s="90"/>
      <c r="F636" s="90"/>
      <c r="G636" s="77"/>
      <c r="H636" s="16"/>
      <c r="I636" s="16"/>
      <c r="J636" s="13"/>
    </row>
    <row r="637" spans="1:10" x14ac:dyDescent="0.25">
      <c r="A637" s="11" t="s">
        <v>2563</v>
      </c>
      <c r="B637" s="89"/>
      <c r="C637" s="89"/>
      <c r="D637" s="89"/>
      <c r="E637" s="89"/>
      <c r="F637" s="89"/>
      <c r="G637" s="76"/>
      <c r="H637" s="26"/>
      <c r="I637" s="26"/>
      <c r="J637" s="11"/>
    </row>
    <row r="638" spans="1:10" x14ac:dyDescent="0.25">
      <c r="A638" s="12" t="s">
        <v>2</v>
      </c>
      <c r="B638" s="89" t="s">
        <v>2263</v>
      </c>
      <c r="C638" s="89"/>
      <c r="D638" s="89"/>
      <c r="E638" s="89"/>
      <c r="F638" s="89"/>
      <c r="G638" s="76"/>
      <c r="H638" s="26"/>
      <c r="I638" s="26"/>
      <c r="J638" s="11"/>
    </row>
    <row r="639" spans="1:10" hidden="1" outlineLevel="1" x14ac:dyDescent="0.25">
      <c r="A639" s="13"/>
      <c r="B639" s="92">
        <v>42816</v>
      </c>
      <c r="C639" s="91">
        <v>321</v>
      </c>
      <c r="D639" s="90" t="s">
        <v>5</v>
      </c>
      <c r="E639" s="90" t="s">
        <v>2564</v>
      </c>
      <c r="F639" s="90" t="s">
        <v>2565</v>
      </c>
      <c r="G639" s="77"/>
      <c r="H639" s="16">
        <v>696671.39</v>
      </c>
      <c r="I639" s="16">
        <v>-696671.39</v>
      </c>
      <c r="J639" s="13"/>
    </row>
    <row r="640" spans="1:10" collapsed="1" x14ac:dyDescent="0.25">
      <c r="A640" s="13"/>
      <c r="B640" s="92"/>
      <c r="C640" s="91"/>
      <c r="D640" s="90"/>
      <c r="E640" s="90"/>
      <c r="F640" s="90"/>
      <c r="G640" s="77"/>
      <c r="H640" s="16">
        <f>SUM(H639)</f>
        <v>696671.39</v>
      </c>
      <c r="I640" s="16"/>
      <c r="J640" s="13">
        <v>1</v>
      </c>
    </row>
    <row r="641" spans="1:10" x14ac:dyDescent="0.25">
      <c r="A641" s="13"/>
      <c r="B641" s="92"/>
      <c r="C641" s="91"/>
      <c r="D641" s="90"/>
      <c r="E641" s="90"/>
      <c r="F641" s="90"/>
      <c r="G641" s="77"/>
      <c r="H641" s="16"/>
      <c r="I641" s="16"/>
      <c r="J641" s="13"/>
    </row>
    <row r="642" spans="1:10" x14ac:dyDescent="0.25">
      <c r="A642" s="11" t="s">
        <v>663</v>
      </c>
      <c r="B642" s="89"/>
      <c r="C642" s="89"/>
      <c r="D642" s="89"/>
      <c r="E642" s="89"/>
      <c r="F642" s="89"/>
      <c r="G642" s="76"/>
      <c r="H642" s="26"/>
      <c r="I642" s="26"/>
      <c r="J642" s="11"/>
    </row>
    <row r="643" spans="1:10" x14ac:dyDescent="0.25">
      <c r="A643" s="12" t="s">
        <v>2</v>
      </c>
      <c r="B643" s="89" t="s">
        <v>422</v>
      </c>
      <c r="C643" s="89"/>
      <c r="D643" s="89"/>
      <c r="E643" s="89"/>
      <c r="F643" s="89"/>
      <c r="G643" s="76"/>
      <c r="H643" s="26"/>
      <c r="I643" s="26"/>
      <c r="J643" s="11"/>
    </row>
    <row r="644" spans="1:10" hidden="1" outlineLevel="1" x14ac:dyDescent="0.25">
      <c r="A644" s="13"/>
      <c r="B644" s="90"/>
      <c r="C644" s="91"/>
      <c r="D644" s="90"/>
      <c r="E644" s="90" t="s">
        <v>1110</v>
      </c>
      <c r="F644" s="90"/>
      <c r="G644" s="77"/>
      <c r="H644" s="16">
        <v>0</v>
      </c>
      <c r="I644" s="16">
        <v>-4227820.66</v>
      </c>
      <c r="J644" s="13"/>
    </row>
    <row r="645" spans="1:10" hidden="1" outlineLevel="1" x14ac:dyDescent="0.25">
      <c r="A645" s="13"/>
      <c r="B645" s="92">
        <v>42795</v>
      </c>
      <c r="C645" s="91">
        <v>10</v>
      </c>
      <c r="D645" s="90" t="s">
        <v>5</v>
      </c>
      <c r="E645" s="90" t="s">
        <v>1505</v>
      </c>
      <c r="F645" s="90" t="s">
        <v>2566</v>
      </c>
      <c r="G645" s="77"/>
      <c r="H645" s="16">
        <v>115608.36</v>
      </c>
      <c r="I645" s="16">
        <v>-4343429.0199999996</v>
      </c>
      <c r="J645" s="13"/>
    </row>
    <row r="646" spans="1:10" hidden="1" outlineLevel="1" x14ac:dyDescent="0.25">
      <c r="A646" s="13"/>
      <c r="B646" s="92">
        <v>42797</v>
      </c>
      <c r="C646" s="91">
        <v>34</v>
      </c>
      <c r="D646" s="90" t="s">
        <v>5</v>
      </c>
      <c r="E646" s="90" t="s">
        <v>2567</v>
      </c>
      <c r="F646" s="90" t="s">
        <v>2568</v>
      </c>
      <c r="G646" s="77"/>
      <c r="H646" s="16">
        <v>131738.87</v>
      </c>
      <c r="I646" s="16">
        <v>-4475167.8899999997</v>
      </c>
      <c r="J646" s="13"/>
    </row>
    <row r="647" spans="1:10" hidden="1" outlineLevel="1" x14ac:dyDescent="0.25">
      <c r="A647" s="13"/>
      <c r="B647" s="92">
        <v>42801</v>
      </c>
      <c r="C647" s="91">
        <v>89</v>
      </c>
      <c r="D647" s="90" t="s">
        <v>5</v>
      </c>
      <c r="E647" s="90" t="s">
        <v>2569</v>
      </c>
      <c r="F647" s="90" t="s">
        <v>2570</v>
      </c>
      <c r="G647" s="77"/>
      <c r="H647" s="16">
        <v>116320.02</v>
      </c>
      <c r="I647" s="16">
        <v>-4591487.91</v>
      </c>
      <c r="J647" s="13"/>
    </row>
    <row r="648" spans="1:10" hidden="1" outlineLevel="1" x14ac:dyDescent="0.25">
      <c r="A648" s="13"/>
      <c r="B648" s="92">
        <v>42801</v>
      </c>
      <c r="C648" s="91">
        <v>90</v>
      </c>
      <c r="D648" s="90" t="s">
        <v>5</v>
      </c>
      <c r="E648" s="90" t="s">
        <v>2571</v>
      </c>
      <c r="F648" s="90" t="s">
        <v>2572</v>
      </c>
      <c r="G648" s="77"/>
      <c r="H648" s="16">
        <v>116320.02</v>
      </c>
      <c r="I648" s="16">
        <v>-4707807.93</v>
      </c>
      <c r="J648" s="13"/>
    </row>
    <row r="649" spans="1:10" hidden="1" outlineLevel="1" x14ac:dyDescent="0.25">
      <c r="A649" s="13"/>
      <c r="B649" s="92">
        <v>42801</v>
      </c>
      <c r="C649" s="91">
        <v>92</v>
      </c>
      <c r="D649" s="90" t="s">
        <v>5</v>
      </c>
      <c r="E649" s="90" t="s">
        <v>1471</v>
      </c>
      <c r="F649" s="90" t="s">
        <v>2573</v>
      </c>
      <c r="G649" s="77"/>
      <c r="H649" s="16">
        <v>112050.18</v>
      </c>
      <c r="I649" s="16">
        <v>-4819858.1100000003</v>
      </c>
      <c r="J649" s="13"/>
    </row>
    <row r="650" spans="1:10" hidden="1" outlineLevel="1" x14ac:dyDescent="0.25">
      <c r="A650" s="13"/>
      <c r="B650" s="92">
        <v>42803</v>
      </c>
      <c r="C650" s="91">
        <v>132</v>
      </c>
      <c r="D650" s="90" t="s">
        <v>5</v>
      </c>
      <c r="E650" s="90" t="s">
        <v>1429</v>
      </c>
      <c r="F650" s="90" t="s">
        <v>2574</v>
      </c>
      <c r="G650" s="77"/>
      <c r="H650" s="16">
        <v>131027.23</v>
      </c>
      <c r="I650" s="16">
        <v>-4950885.34</v>
      </c>
      <c r="J650" s="13"/>
    </row>
    <row r="651" spans="1:10" hidden="1" outlineLevel="1" x14ac:dyDescent="0.25">
      <c r="A651" s="13"/>
      <c r="B651" s="92">
        <v>42805</v>
      </c>
      <c r="C651" s="91">
        <v>145</v>
      </c>
      <c r="D651" s="90" t="s">
        <v>5</v>
      </c>
      <c r="E651" s="90" t="s">
        <v>2575</v>
      </c>
      <c r="F651" s="90" t="s">
        <v>2576</v>
      </c>
      <c r="G651" s="77"/>
      <c r="H651" s="16">
        <v>116320.02</v>
      </c>
      <c r="I651" s="16">
        <v>-5067205.3600000003</v>
      </c>
      <c r="J651" s="13"/>
    </row>
    <row r="652" spans="1:10" hidden="1" outlineLevel="1" x14ac:dyDescent="0.25">
      <c r="A652" s="13"/>
      <c r="B652" s="92">
        <v>42808</v>
      </c>
      <c r="C652" s="91">
        <v>201</v>
      </c>
      <c r="D652" s="90" t="s">
        <v>5</v>
      </c>
      <c r="E652" s="90" t="s">
        <v>2577</v>
      </c>
      <c r="F652" s="90" t="s">
        <v>2578</v>
      </c>
      <c r="G652" s="77"/>
      <c r="H652" s="16">
        <v>131027.23</v>
      </c>
      <c r="I652" s="16">
        <v>-5198232.59</v>
      </c>
      <c r="J652" s="13"/>
    </row>
    <row r="653" spans="1:10" hidden="1" outlineLevel="1" x14ac:dyDescent="0.25">
      <c r="A653" s="13"/>
      <c r="B653" s="92">
        <v>42808</v>
      </c>
      <c r="C653" s="91">
        <v>204</v>
      </c>
      <c r="D653" s="90" t="s">
        <v>5</v>
      </c>
      <c r="E653" s="90" t="s">
        <v>2577</v>
      </c>
      <c r="F653" s="90" t="s">
        <v>2579</v>
      </c>
      <c r="G653" s="77"/>
      <c r="H653" s="16">
        <v>-131027.23</v>
      </c>
      <c r="I653" s="16">
        <v>-5067205.3600000003</v>
      </c>
      <c r="J653" s="13"/>
    </row>
    <row r="654" spans="1:10" hidden="1" outlineLevel="1" x14ac:dyDescent="0.25">
      <c r="A654" s="13"/>
      <c r="B654" s="92">
        <v>42808</v>
      </c>
      <c r="C654" s="91">
        <v>209</v>
      </c>
      <c r="D654" s="90" t="s">
        <v>5</v>
      </c>
      <c r="E654" s="90" t="s">
        <v>2577</v>
      </c>
      <c r="F654" s="90" t="s">
        <v>2580</v>
      </c>
      <c r="G654" s="77"/>
      <c r="H654" s="16">
        <v>131027.23</v>
      </c>
      <c r="I654" s="16">
        <v>-5198232.59</v>
      </c>
      <c r="J654" s="13"/>
    </row>
    <row r="655" spans="1:10" hidden="1" outlineLevel="1" x14ac:dyDescent="0.25">
      <c r="A655" s="13"/>
      <c r="B655" s="92">
        <v>42809</v>
      </c>
      <c r="C655" s="91">
        <v>232</v>
      </c>
      <c r="D655" s="90" t="s">
        <v>5</v>
      </c>
      <c r="E655" s="90" t="s">
        <v>2581</v>
      </c>
      <c r="F655" s="90" t="s">
        <v>2582</v>
      </c>
      <c r="G655" s="77"/>
      <c r="H655" s="16">
        <v>132371.44</v>
      </c>
      <c r="I655" s="16">
        <v>-5330604.03</v>
      </c>
      <c r="J655" s="13"/>
    </row>
    <row r="656" spans="1:10" hidden="1" outlineLevel="1" x14ac:dyDescent="0.25">
      <c r="A656" s="13"/>
      <c r="B656" s="92">
        <v>42816</v>
      </c>
      <c r="C656" s="91">
        <v>320</v>
      </c>
      <c r="D656" s="90" t="s">
        <v>5</v>
      </c>
      <c r="E656" s="90" t="s">
        <v>2583</v>
      </c>
      <c r="F656" s="90" t="s">
        <v>2584</v>
      </c>
      <c r="G656" s="77"/>
      <c r="H656" s="16">
        <v>168585.97</v>
      </c>
      <c r="I656" s="16">
        <v>-5499190</v>
      </c>
      <c r="J656" s="13"/>
    </row>
    <row r="657" spans="1:10" hidden="1" outlineLevel="1" x14ac:dyDescent="0.25">
      <c r="A657" s="13"/>
      <c r="B657" s="92">
        <v>42817</v>
      </c>
      <c r="C657" s="91">
        <v>365</v>
      </c>
      <c r="D657" s="90" t="s">
        <v>5</v>
      </c>
      <c r="E657" s="90" t="s">
        <v>2585</v>
      </c>
      <c r="F657" s="90" t="s">
        <v>2586</v>
      </c>
      <c r="G657" s="77"/>
      <c r="H657" s="16">
        <v>116873.51</v>
      </c>
      <c r="I657" s="16">
        <v>-5616063.5099999998</v>
      </c>
      <c r="J657" s="13"/>
    </row>
    <row r="658" spans="1:10" hidden="1" outlineLevel="1" x14ac:dyDescent="0.25">
      <c r="A658" s="13"/>
      <c r="B658" s="92">
        <v>42817</v>
      </c>
      <c r="C658" s="91">
        <v>367</v>
      </c>
      <c r="D658" s="90" t="s">
        <v>5</v>
      </c>
      <c r="E658" s="90" t="s">
        <v>2587</v>
      </c>
      <c r="F658" s="90" t="s">
        <v>2588</v>
      </c>
      <c r="G658" s="77"/>
      <c r="H658" s="16">
        <v>153562.47</v>
      </c>
      <c r="I658" s="16">
        <v>-5769625.9800000004</v>
      </c>
      <c r="J658" s="13"/>
    </row>
    <row r="659" spans="1:10" hidden="1" outlineLevel="1" x14ac:dyDescent="0.25">
      <c r="A659" s="13"/>
      <c r="B659" s="92">
        <v>42821</v>
      </c>
      <c r="C659" s="91">
        <v>418</v>
      </c>
      <c r="D659" s="90" t="s">
        <v>5</v>
      </c>
      <c r="E659" s="90" t="s">
        <v>2589</v>
      </c>
      <c r="F659" s="90" t="s">
        <v>2590</v>
      </c>
      <c r="G659" s="77"/>
      <c r="H659" s="16">
        <v>132371.44</v>
      </c>
      <c r="I659" s="16">
        <v>-5901997.4199999999</v>
      </c>
      <c r="J659" s="13"/>
    </row>
    <row r="660" spans="1:10" hidden="1" outlineLevel="1" x14ac:dyDescent="0.25">
      <c r="A660" s="13"/>
      <c r="B660" s="92">
        <v>42822</v>
      </c>
      <c r="C660" s="91">
        <v>433</v>
      </c>
      <c r="D660" s="90" t="s">
        <v>5</v>
      </c>
      <c r="E660" s="90" t="s">
        <v>2591</v>
      </c>
      <c r="F660" s="90" t="s">
        <v>2592</v>
      </c>
      <c r="G660" s="77"/>
      <c r="H660" s="16">
        <v>132371.44</v>
      </c>
      <c r="I660" s="16">
        <v>-6034368.8600000003</v>
      </c>
      <c r="J660" s="13"/>
    </row>
    <row r="661" spans="1:10" hidden="1" outlineLevel="1" x14ac:dyDescent="0.25">
      <c r="A661" s="13"/>
      <c r="B661" s="92">
        <v>42823</v>
      </c>
      <c r="C661" s="91">
        <v>442</v>
      </c>
      <c r="D661" s="90" t="s">
        <v>5</v>
      </c>
      <c r="E661" s="90" t="s">
        <v>2593</v>
      </c>
      <c r="F661" s="90" t="s">
        <v>2594</v>
      </c>
      <c r="G661" s="77"/>
      <c r="H661" s="16">
        <v>132371.44</v>
      </c>
      <c r="I661" s="16">
        <v>-6166740.2999999998</v>
      </c>
      <c r="J661" s="13"/>
    </row>
    <row r="662" spans="1:10" hidden="1" outlineLevel="1" x14ac:dyDescent="0.25">
      <c r="A662" s="13"/>
      <c r="B662" s="92">
        <v>42823</v>
      </c>
      <c r="C662" s="91">
        <v>446</v>
      </c>
      <c r="D662" s="90" t="s">
        <v>5</v>
      </c>
      <c r="E662" s="90" t="s">
        <v>2595</v>
      </c>
      <c r="F662" s="90" t="s">
        <v>2596</v>
      </c>
      <c r="G662" s="77"/>
      <c r="H662" s="16">
        <v>132371.44</v>
      </c>
      <c r="I662" s="16">
        <v>-6299111.7400000002</v>
      </c>
      <c r="J662" s="13"/>
    </row>
    <row r="663" spans="1:10" hidden="1" outlineLevel="1" x14ac:dyDescent="0.25">
      <c r="A663" s="13"/>
      <c r="B663" s="92">
        <v>42823</v>
      </c>
      <c r="C663" s="91">
        <v>462</v>
      </c>
      <c r="D663" s="90" t="s">
        <v>5</v>
      </c>
      <c r="E663" s="90" t="s">
        <v>2597</v>
      </c>
      <c r="F663" s="90" t="s">
        <v>2598</v>
      </c>
      <c r="G663" s="77"/>
      <c r="H663" s="16">
        <v>116873.51</v>
      </c>
      <c r="I663" s="16">
        <v>-6415985.25</v>
      </c>
      <c r="J663" s="13"/>
    </row>
    <row r="664" spans="1:10" hidden="1" outlineLevel="1" x14ac:dyDescent="0.25">
      <c r="A664" s="13"/>
      <c r="B664" s="92">
        <v>42824</v>
      </c>
      <c r="C664" s="91">
        <v>483</v>
      </c>
      <c r="D664" s="90" t="s">
        <v>5</v>
      </c>
      <c r="E664" s="90" t="s">
        <v>2599</v>
      </c>
      <c r="F664" s="90" t="s">
        <v>2600</v>
      </c>
      <c r="G664" s="77"/>
      <c r="H664" s="16">
        <v>116873.51</v>
      </c>
      <c r="I664" s="16">
        <v>-6532858.7599999998</v>
      </c>
      <c r="J664" s="13"/>
    </row>
    <row r="665" spans="1:10" hidden="1" outlineLevel="1" x14ac:dyDescent="0.25">
      <c r="A665" s="13"/>
      <c r="B665" s="92">
        <v>42825</v>
      </c>
      <c r="C665" s="91">
        <v>521</v>
      </c>
      <c r="D665" s="90" t="s">
        <v>5</v>
      </c>
      <c r="E665" s="90" t="s">
        <v>2601</v>
      </c>
      <c r="F665" s="90" t="s">
        <v>2602</v>
      </c>
      <c r="G665" s="77"/>
      <c r="H665" s="16">
        <v>116873.51</v>
      </c>
      <c r="I665" s="16">
        <v>-6649732.2699999996</v>
      </c>
      <c r="J665" s="13"/>
    </row>
    <row r="666" spans="1:10" collapsed="1" x14ac:dyDescent="0.25">
      <c r="A666" s="13"/>
      <c r="B666" s="92"/>
      <c r="C666" s="91"/>
      <c r="D666" s="90"/>
      <c r="E666" s="90"/>
      <c r="F666" s="90"/>
      <c r="G666" s="77"/>
      <c r="H666" s="16">
        <f>SUM(H644:H665)</f>
        <v>2421911.6099999989</v>
      </c>
      <c r="I666" s="16"/>
      <c r="J666" s="13">
        <v>19</v>
      </c>
    </row>
    <row r="667" spans="1:10" x14ac:dyDescent="0.25">
      <c r="A667" s="13"/>
      <c r="B667" s="92"/>
      <c r="C667" s="91"/>
      <c r="D667" s="90"/>
      <c r="E667" s="90"/>
      <c r="F667" s="90"/>
      <c r="G667" s="77"/>
      <c r="H667" s="16"/>
      <c r="I667" s="16"/>
      <c r="J667" s="13"/>
    </row>
    <row r="668" spans="1:10" x14ac:dyDescent="0.25">
      <c r="A668" s="11" t="s">
        <v>702</v>
      </c>
      <c r="B668" s="89"/>
      <c r="C668" s="89"/>
      <c r="D668" s="89"/>
      <c r="E668" s="89"/>
      <c r="F668" s="89"/>
      <c r="G668" s="76"/>
      <c r="H668" s="26"/>
      <c r="I668" s="26"/>
      <c r="J668" s="11"/>
    </row>
    <row r="669" spans="1:10" x14ac:dyDescent="0.25">
      <c r="A669" s="12" t="s">
        <v>2</v>
      </c>
      <c r="B669" s="89" t="s">
        <v>532</v>
      </c>
      <c r="C669" s="89"/>
      <c r="D669" s="89"/>
      <c r="E669" s="89"/>
      <c r="F669" s="89"/>
      <c r="G669" s="76"/>
      <c r="H669" s="26"/>
      <c r="I669" s="26"/>
      <c r="J669" s="11"/>
    </row>
    <row r="670" spans="1:10" hidden="1" outlineLevel="1" x14ac:dyDescent="0.25">
      <c r="A670" s="13"/>
      <c r="B670" s="90"/>
      <c r="C670" s="91"/>
      <c r="D670" s="90"/>
      <c r="E670" s="90" t="s">
        <v>1110</v>
      </c>
      <c r="F670" s="90"/>
      <c r="G670" s="77"/>
      <c r="H670" s="16">
        <v>0</v>
      </c>
      <c r="I670" s="16">
        <v>-1757118.25</v>
      </c>
      <c r="J670" s="13"/>
    </row>
    <row r="671" spans="1:10" hidden="1" outlineLevel="1" x14ac:dyDescent="0.25">
      <c r="A671" s="13"/>
      <c r="B671" s="92">
        <v>42816</v>
      </c>
      <c r="C671" s="91">
        <v>325</v>
      </c>
      <c r="D671" s="90" t="s">
        <v>5</v>
      </c>
      <c r="E671" s="90" t="s">
        <v>569</v>
      </c>
      <c r="F671" s="90" t="s">
        <v>2603</v>
      </c>
      <c r="G671" s="77"/>
      <c r="H671" s="16">
        <v>274662.11</v>
      </c>
      <c r="I671" s="16">
        <v>-2031780.3599999999</v>
      </c>
      <c r="J671" s="13"/>
    </row>
    <row r="672" spans="1:10" hidden="1" outlineLevel="1" x14ac:dyDescent="0.25">
      <c r="A672" s="13"/>
      <c r="B672" s="92">
        <v>42816</v>
      </c>
      <c r="C672" s="91">
        <v>334</v>
      </c>
      <c r="D672" s="90" t="s">
        <v>5</v>
      </c>
      <c r="E672" s="90" t="s">
        <v>569</v>
      </c>
      <c r="F672" s="90" t="s">
        <v>2604</v>
      </c>
      <c r="G672" s="77"/>
      <c r="H672" s="16">
        <v>-274662.11</v>
      </c>
      <c r="I672" s="16">
        <v>-1757118.25</v>
      </c>
      <c r="J672" s="13"/>
    </row>
    <row r="673" spans="1:10" hidden="1" outlineLevel="1" x14ac:dyDescent="0.25">
      <c r="A673" s="13"/>
      <c r="B673" s="92">
        <v>42816</v>
      </c>
      <c r="C673" s="91">
        <v>342</v>
      </c>
      <c r="D673" s="90" t="s">
        <v>5</v>
      </c>
      <c r="E673" s="90" t="s">
        <v>2605</v>
      </c>
      <c r="F673" s="90" t="s">
        <v>2606</v>
      </c>
      <c r="G673" s="77"/>
      <c r="H673" s="16">
        <v>290522.21999999997</v>
      </c>
      <c r="I673" s="16">
        <v>-2047640.47</v>
      </c>
      <c r="J673" s="13"/>
    </row>
    <row r="674" spans="1:10" hidden="1" outlineLevel="1" x14ac:dyDescent="0.25">
      <c r="A674" s="13"/>
      <c r="B674" s="92">
        <v>42823</v>
      </c>
      <c r="C674" s="91">
        <v>463</v>
      </c>
      <c r="D674" s="90" t="s">
        <v>5</v>
      </c>
      <c r="E674" s="90" t="s">
        <v>2607</v>
      </c>
      <c r="F674" s="90" t="s">
        <v>2608</v>
      </c>
      <c r="G674" s="77"/>
      <c r="H674" s="16">
        <v>291887.59999999998</v>
      </c>
      <c r="I674" s="16">
        <v>-2339528.0699999998</v>
      </c>
      <c r="J674" s="13"/>
    </row>
    <row r="675" spans="1:10" collapsed="1" x14ac:dyDescent="0.25">
      <c r="A675" s="13"/>
      <c r="B675" s="92"/>
      <c r="C675" s="91"/>
      <c r="D675" s="90"/>
      <c r="E675" s="90"/>
      <c r="F675" s="90"/>
      <c r="G675" s="77"/>
      <c r="H675" s="16">
        <f>SUM(H670:H674)</f>
        <v>582409.81999999995</v>
      </c>
      <c r="I675" s="16"/>
      <c r="J675" s="13">
        <v>2</v>
      </c>
    </row>
    <row r="676" spans="1:10" x14ac:dyDescent="0.25">
      <c r="A676" s="13"/>
      <c r="B676" s="92"/>
      <c r="C676" s="91"/>
      <c r="D676" s="90"/>
      <c r="E676" s="90"/>
      <c r="F676" s="90"/>
      <c r="G676" s="77"/>
      <c r="H676" s="77"/>
      <c r="I676" s="77"/>
      <c r="J676" s="90"/>
    </row>
    <row r="677" spans="1:10" x14ac:dyDescent="0.25">
      <c r="A677" s="13"/>
      <c r="B677" s="92"/>
      <c r="C677" s="91"/>
      <c r="D677" s="90"/>
      <c r="E677" s="90"/>
      <c r="F677" s="90"/>
      <c r="G677" s="77"/>
      <c r="H677" s="77"/>
      <c r="I677" s="77"/>
      <c r="J677" s="90"/>
    </row>
    <row r="678" spans="1:10" x14ac:dyDescent="0.25">
      <c r="A678" s="13"/>
      <c r="B678" s="133" t="s">
        <v>3036</v>
      </c>
      <c r="C678" s="134"/>
      <c r="D678" s="134"/>
      <c r="E678" s="134"/>
      <c r="F678" s="135"/>
      <c r="G678" s="20"/>
      <c r="H678" s="20">
        <f>+H587+H594+H599+H604+H614+H627+H635+H640+H666+H675</f>
        <v>8826352.8299999982</v>
      </c>
      <c r="I678" s="27">
        <f>+I328+I349+I360+I368+I376+I383+I389+I397+I411+I531+I579+I661+I675</f>
        <v>-90127856.789999992</v>
      </c>
      <c r="J678" s="27">
        <f>+J587+J594+J599+J604+J614+J627+J635+J640+J666+J675</f>
        <v>43</v>
      </c>
    </row>
    <row r="679" spans="1:10" x14ac:dyDescent="0.25">
      <c r="A679" s="13"/>
      <c r="B679" s="92"/>
      <c r="C679" s="91"/>
      <c r="D679" s="90"/>
      <c r="E679" s="90"/>
      <c r="F679" s="90"/>
      <c r="G679" s="77"/>
      <c r="H679" s="77"/>
      <c r="I679" s="77"/>
      <c r="J679" s="90"/>
    </row>
    <row r="680" spans="1:10" x14ac:dyDescent="0.25">
      <c r="A680" s="13"/>
      <c r="B680" s="92"/>
      <c r="C680" s="91"/>
      <c r="D680" s="90"/>
      <c r="E680" s="90"/>
      <c r="F680" s="90"/>
      <c r="G680" s="77"/>
      <c r="H680" s="77"/>
      <c r="I680" s="77"/>
      <c r="J680" s="90"/>
    </row>
    <row r="681" spans="1:10" x14ac:dyDescent="0.25">
      <c r="A681" s="11" t="s">
        <v>713</v>
      </c>
      <c r="B681" s="89"/>
      <c r="C681" s="89"/>
      <c r="D681" s="89"/>
      <c r="E681" s="89"/>
      <c r="F681" s="89"/>
      <c r="G681" s="76"/>
      <c r="H681" s="76"/>
      <c r="I681" s="76"/>
      <c r="J681" s="89"/>
    </row>
    <row r="682" spans="1:10" x14ac:dyDescent="0.25">
      <c r="A682" s="12" t="s">
        <v>2</v>
      </c>
      <c r="B682" s="89" t="s">
        <v>714</v>
      </c>
      <c r="C682" s="89"/>
      <c r="D682" s="89"/>
      <c r="E682" s="89"/>
      <c r="F682" s="89"/>
      <c r="G682" s="76"/>
      <c r="H682" s="76"/>
      <c r="I682" s="76"/>
      <c r="J682" s="89"/>
    </row>
    <row r="683" spans="1:10" hidden="1" outlineLevel="1" x14ac:dyDescent="0.25">
      <c r="A683" s="13"/>
      <c r="B683" s="90"/>
      <c r="C683" s="91"/>
      <c r="D683" s="90"/>
      <c r="E683" s="90" t="s">
        <v>1110</v>
      </c>
      <c r="F683" s="90"/>
      <c r="G683" s="77"/>
      <c r="H683" s="77">
        <v>0</v>
      </c>
      <c r="I683" s="77">
        <v>559200.24</v>
      </c>
      <c r="J683" s="90"/>
    </row>
    <row r="684" spans="1:10" hidden="1" outlineLevel="1" x14ac:dyDescent="0.25">
      <c r="A684" s="13"/>
      <c r="B684" s="92">
        <v>42795</v>
      </c>
      <c r="C684" s="91">
        <v>2</v>
      </c>
      <c r="D684" s="90" t="s">
        <v>715</v>
      </c>
      <c r="E684" s="90" t="s">
        <v>716</v>
      </c>
      <c r="F684" s="90" t="s">
        <v>2609</v>
      </c>
      <c r="G684" s="77"/>
      <c r="H684" s="77">
        <v>6034.48</v>
      </c>
      <c r="I684" s="77">
        <v>553165.76</v>
      </c>
      <c r="J684" s="90"/>
    </row>
    <row r="685" spans="1:10" hidden="1" outlineLevel="1" x14ac:dyDescent="0.25">
      <c r="A685" s="13"/>
      <c r="B685" s="92">
        <v>42795</v>
      </c>
      <c r="C685" s="91">
        <v>3</v>
      </c>
      <c r="D685" s="90" t="s">
        <v>715</v>
      </c>
      <c r="E685" s="90" t="s">
        <v>716</v>
      </c>
      <c r="F685" s="90" t="s">
        <v>2610</v>
      </c>
      <c r="G685" s="77"/>
      <c r="H685" s="77">
        <v>-4310.3500000000004</v>
      </c>
      <c r="I685" s="77">
        <v>557476.11</v>
      </c>
      <c r="J685" s="90"/>
    </row>
    <row r="686" spans="1:10" hidden="1" outlineLevel="1" x14ac:dyDescent="0.25">
      <c r="A686" s="13"/>
      <c r="B686" s="92">
        <v>42795</v>
      </c>
      <c r="C686" s="91">
        <v>4</v>
      </c>
      <c r="D686" s="90" t="s">
        <v>715</v>
      </c>
      <c r="E686" s="90" t="s">
        <v>716</v>
      </c>
      <c r="F686" s="90" t="s">
        <v>2611</v>
      </c>
      <c r="G686" s="77"/>
      <c r="H686" s="77">
        <v>-862.07</v>
      </c>
      <c r="I686" s="77">
        <v>558338.18000000005</v>
      </c>
      <c r="J686" s="90"/>
    </row>
    <row r="687" spans="1:10" hidden="1" outlineLevel="1" x14ac:dyDescent="0.25">
      <c r="A687" s="13"/>
      <c r="B687" s="92">
        <v>42796</v>
      </c>
      <c r="C687" s="91">
        <v>7</v>
      </c>
      <c r="D687" s="90" t="s">
        <v>715</v>
      </c>
      <c r="E687" s="90" t="s">
        <v>716</v>
      </c>
      <c r="F687" s="90" t="s">
        <v>2612</v>
      </c>
      <c r="G687" s="77"/>
      <c r="H687" s="77">
        <v>-3112.07</v>
      </c>
      <c r="I687" s="77">
        <v>561450.25</v>
      </c>
      <c r="J687" s="90"/>
    </row>
    <row r="688" spans="1:10" hidden="1" outlineLevel="1" x14ac:dyDescent="0.25">
      <c r="A688" s="13"/>
      <c r="B688" s="92">
        <v>42796</v>
      </c>
      <c r="C688" s="91">
        <v>8</v>
      </c>
      <c r="D688" s="90" t="s">
        <v>715</v>
      </c>
      <c r="E688" s="90" t="s">
        <v>716</v>
      </c>
      <c r="F688" s="90" t="s">
        <v>2613</v>
      </c>
      <c r="G688" s="77"/>
      <c r="H688" s="77">
        <v>3275.86</v>
      </c>
      <c r="I688" s="77">
        <v>558174.39</v>
      </c>
      <c r="J688" s="90"/>
    </row>
    <row r="689" spans="1:10" hidden="1" outlineLevel="1" x14ac:dyDescent="0.25">
      <c r="A689" s="13"/>
      <c r="B689" s="92">
        <v>42796</v>
      </c>
      <c r="C689" s="91">
        <v>1</v>
      </c>
      <c r="D689" s="90" t="s">
        <v>82</v>
      </c>
      <c r="E689" s="90" t="s">
        <v>720</v>
      </c>
      <c r="F689" s="90" t="s">
        <v>2614</v>
      </c>
      <c r="G689" s="77"/>
      <c r="H689" s="77">
        <v>-1765.52</v>
      </c>
      <c r="I689" s="77">
        <v>559939.91</v>
      </c>
      <c r="J689" s="90"/>
    </row>
    <row r="690" spans="1:10" hidden="1" outlineLevel="1" x14ac:dyDescent="0.25">
      <c r="A690" s="13"/>
      <c r="B690" s="92">
        <v>42796</v>
      </c>
      <c r="C690" s="91">
        <v>9</v>
      </c>
      <c r="D690" s="90" t="s">
        <v>715</v>
      </c>
      <c r="E690" s="90" t="s">
        <v>716</v>
      </c>
      <c r="F690" s="90" t="s">
        <v>2615</v>
      </c>
      <c r="G690" s="77"/>
      <c r="H690" s="77">
        <v>-5000</v>
      </c>
      <c r="I690" s="77">
        <v>564939.91</v>
      </c>
      <c r="J690" s="90"/>
    </row>
    <row r="691" spans="1:10" hidden="1" outlineLevel="1" x14ac:dyDescent="0.25">
      <c r="A691" s="13"/>
      <c r="B691" s="92">
        <v>42796</v>
      </c>
      <c r="C691" s="91">
        <v>11</v>
      </c>
      <c r="D691" s="90" t="s">
        <v>715</v>
      </c>
      <c r="E691" s="90" t="s">
        <v>716</v>
      </c>
      <c r="F691" s="90" t="s">
        <v>2616</v>
      </c>
      <c r="G691" s="77"/>
      <c r="H691" s="77">
        <v>5000</v>
      </c>
      <c r="I691" s="77">
        <v>559939.91</v>
      </c>
      <c r="J691" s="90"/>
    </row>
    <row r="692" spans="1:10" hidden="1" outlineLevel="1" x14ac:dyDescent="0.25">
      <c r="A692" s="13"/>
      <c r="B692" s="92">
        <v>42796</v>
      </c>
      <c r="C692" s="91">
        <v>12</v>
      </c>
      <c r="D692" s="90" t="s">
        <v>715</v>
      </c>
      <c r="E692" s="90" t="s">
        <v>716</v>
      </c>
      <c r="F692" s="90" t="s">
        <v>2617</v>
      </c>
      <c r="G692" s="77"/>
      <c r="H692" s="77">
        <v>-5000</v>
      </c>
      <c r="I692" s="77">
        <v>564939.91</v>
      </c>
      <c r="J692" s="90"/>
    </row>
    <row r="693" spans="1:10" hidden="1" outlineLevel="1" x14ac:dyDescent="0.25">
      <c r="A693" s="13"/>
      <c r="B693" s="92">
        <v>42796</v>
      </c>
      <c r="C693" s="91">
        <v>13</v>
      </c>
      <c r="D693" s="90" t="s">
        <v>715</v>
      </c>
      <c r="E693" s="90" t="s">
        <v>716</v>
      </c>
      <c r="F693" s="90" t="s">
        <v>2618</v>
      </c>
      <c r="G693" s="77"/>
      <c r="H693" s="77">
        <v>-30172.41</v>
      </c>
      <c r="I693" s="77">
        <v>595112.31999999995</v>
      </c>
      <c r="J693" s="90"/>
    </row>
    <row r="694" spans="1:10" hidden="1" outlineLevel="1" x14ac:dyDescent="0.25">
      <c r="A694" s="13"/>
      <c r="B694" s="92">
        <v>42796</v>
      </c>
      <c r="C694" s="91">
        <v>2</v>
      </c>
      <c r="D694" s="90" t="s">
        <v>82</v>
      </c>
      <c r="E694" s="90" t="s">
        <v>720</v>
      </c>
      <c r="F694" s="90" t="s">
        <v>2619</v>
      </c>
      <c r="G694" s="77"/>
      <c r="H694" s="77">
        <v>-558.62</v>
      </c>
      <c r="I694" s="77">
        <v>595670.93999999994</v>
      </c>
      <c r="J694" s="90"/>
    </row>
    <row r="695" spans="1:10" hidden="1" outlineLevel="1" x14ac:dyDescent="0.25">
      <c r="A695" s="13"/>
      <c r="B695" s="92">
        <v>42796</v>
      </c>
      <c r="C695" s="91">
        <v>15</v>
      </c>
      <c r="D695" s="90" t="s">
        <v>715</v>
      </c>
      <c r="E695" s="90" t="s">
        <v>716</v>
      </c>
      <c r="F695" s="90" t="s">
        <v>2620</v>
      </c>
      <c r="G695" s="77"/>
      <c r="H695" s="77">
        <v>-3275.86</v>
      </c>
      <c r="I695" s="77">
        <v>598946.80000000005</v>
      </c>
      <c r="J695" s="90"/>
    </row>
    <row r="696" spans="1:10" hidden="1" outlineLevel="1" x14ac:dyDescent="0.25">
      <c r="A696" s="13"/>
      <c r="B696" s="92">
        <v>42796</v>
      </c>
      <c r="C696" s="91">
        <v>16</v>
      </c>
      <c r="D696" s="90" t="s">
        <v>715</v>
      </c>
      <c r="E696" s="90" t="s">
        <v>716</v>
      </c>
      <c r="F696" s="90" t="s">
        <v>2621</v>
      </c>
      <c r="G696" s="77"/>
      <c r="H696" s="77">
        <v>-1724.14</v>
      </c>
      <c r="I696" s="77">
        <v>600670.93999999994</v>
      </c>
      <c r="J696" s="90"/>
    </row>
    <row r="697" spans="1:10" hidden="1" outlineLevel="1" x14ac:dyDescent="0.25">
      <c r="A697" s="13"/>
      <c r="B697" s="92">
        <v>42796</v>
      </c>
      <c r="C697" s="91">
        <v>3</v>
      </c>
      <c r="D697" s="90" t="s">
        <v>82</v>
      </c>
      <c r="E697" s="90" t="s">
        <v>720</v>
      </c>
      <c r="F697" s="90" t="s">
        <v>2622</v>
      </c>
      <c r="G697" s="77"/>
      <c r="H697" s="77">
        <v>-164396.54999999999</v>
      </c>
      <c r="I697" s="77">
        <v>765067.49</v>
      </c>
      <c r="J697" s="90"/>
    </row>
    <row r="698" spans="1:10" hidden="1" outlineLevel="1" x14ac:dyDescent="0.25">
      <c r="A698" s="13"/>
      <c r="B698" s="92">
        <v>42796</v>
      </c>
      <c r="C698" s="91">
        <v>4</v>
      </c>
      <c r="D698" s="90" t="s">
        <v>82</v>
      </c>
      <c r="E698" s="90" t="s">
        <v>720</v>
      </c>
      <c r="F698" s="90" t="s">
        <v>2622</v>
      </c>
      <c r="G698" s="77"/>
      <c r="H698" s="77">
        <v>164396.54999999999</v>
      </c>
      <c r="I698" s="77">
        <v>600670.94000000006</v>
      </c>
      <c r="J698" s="90"/>
    </row>
    <row r="699" spans="1:10" hidden="1" outlineLevel="1" x14ac:dyDescent="0.25">
      <c r="A699" s="13"/>
      <c r="B699" s="92">
        <v>42796</v>
      </c>
      <c r="C699" s="91">
        <v>18</v>
      </c>
      <c r="D699" s="90" t="s">
        <v>715</v>
      </c>
      <c r="E699" s="90" t="s">
        <v>716</v>
      </c>
      <c r="F699" s="90" t="s">
        <v>2623</v>
      </c>
      <c r="G699" s="77"/>
      <c r="H699" s="77">
        <v>3112.07</v>
      </c>
      <c r="I699" s="77">
        <v>597558.87</v>
      </c>
      <c r="J699" s="90"/>
    </row>
    <row r="700" spans="1:10" hidden="1" outlineLevel="1" x14ac:dyDescent="0.25">
      <c r="A700" s="13"/>
      <c r="B700" s="92">
        <v>42796</v>
      </c>
      <c r="C700" s="91">
        <v>19</v>
      </c>
      <c r="D700" s="90" t="s">
        <v>715</v>
      </c>
      <c r="E700" s="90" t="s">
        <v>716</v>
      </c>
      <c r="F700" s="90" t="s">
        <v>2624</v>
      </c>
      <c r="G700" s="77"/>
      <c r="H700" s="77">
        <v>-3112.07</v>
      </c>
      <c r="I700" s="77">
        <v>600670.93999999994</v>
      </c>
      <c r="J700" s="90"/>
    </row>
    <row r="701" spans="1:10" hidden="1" outlineLevel="1" x14ac:dyDescent="0.25">
      <c r="A701" s="13"/>
      <c r="B701" s="92">
        <v>42797</v>
      </c>
      <c r="C701" s="91">
        <v>30</v>
      </c>
      <c r="D701" s="90" t="s">
        <v>715</v>
      </c>
      <c r="E701" s="90" t="s">
        <v>716</v>
      </c>
      <c r="F701" s="90" t="s">
        <v>2625</v>
      </c>
      <c r="G701" s="77"/>
      <c r="H701" s="77">
        <v>-689.66</v>
      </c>
      <c r="I701" s="77">
        <v>601360.6</v>
      </c>
      <c r="J701" s="90"/>
    </row>
    <row r="702" spans="1:10" hidden="1" outlineLevel="1" x14ac:dyDescent="0.25">
      <c r="A702" s="13"/>
      <c r="B702" s="92">
        <v>42797</v>
      </c>
      <c r="C702" s="91">
        <v>6</v>
      </c>
      <c r="D702" s="90" t="s">
        <v>82</v>
      </c>
      <c r="E702" s="90" t="s">
        <v>720</v>
      </c>
      <c r="F702" s="90" t="s">
        <v>2626</v>
      </c>
      <c r="G702" s="77"/>
      <c r="H702" s="77">
        <v>-1724.14</v>
      </c>
      <c r="I702" s="77">
        <v>603084.74</v>
      </c>
      <c r="J702" s="90"/>
    </row>
    <row r="703" spans="1:10" hidden="1" outlineLevel="1" x14ac:dyDescent="0.25">
      <c r="A703" s="13"/>
      <c r="B703" s="92">
        <v>42797</v>
      </c>
      <c r="C703" s="91">
        <v>33</v>
      </c>
      <c r="D703" s="90" t="s">
        <v>715</v>
      </c>
      <c r="E703" s="90" t="s">
        <v>716</v>
      </c>
      <c r="F703" s="90" t="s">
        <v>2627</v>
      </c>
      <c r="G703" s="77"/>
      <c r="H703" s="77">
        <v>-1724.14</v>
      </c>
      <c r="I703" s="77">
        <v>604808.88</v>
      </c>
      <c r="J703" s="90"/>
    </row>
    <row r="704" spans="1:10" hidden="1" outlineLevel="1" x14ac:dyDescent="0.25">
      <c r="A704" s="13"/>
      <c r="B704" s="92">
        <v>42798</v>
      </c>
      <c r="C704" s="91">
        <v>7</v>
      </c>
      <c r="D704" s="90" t="s">
        <v>82</v>
      </c>
      <c r="E704" s="90" t="s">
        <v>720</v>
      </c>
      <c r="F704" s="90" t="s">
        <v>2628</v>
      </c>
      <c r="G704" s="77"/>
      <c r="H704" s="77">
        <v>-43103.45</v>
      </c>
      <c r="I704" s="77">
        <v>647912.32999999996</v>
      </c>
      <c r="J704" s="90"/>
    </row>
    <row r="705" spans="1:10" hidden="1" outlineLevel="1" x14ac:dyDescent="0.25">
      <c r="A705" s="13"/>
      <c r="B705" s="92">
        <v>42798</v>
      </c>
      <c r="C705" s="91">
        <v>37</v>
      </c>
      <c r="D705" s="90" t="s">
        <v>715</v>
      </c>
      <c r="E705" s="90" t="s">
        <v>716</v>
      </c>
      <c r="F705" s="90" t="s">
        <v>2629</v>
      </c>
      <c r="G705" s="77"/>
      <c r="H705" s="77">
        <v>1724.14</v>
      </c>
      <c r="I705" s="77">
        <v>646188.18999999994</v>
      </c>
      <c r="J705" s="90"/>
    </row>
    <row r="706" spans="1:10" hidden="1" outlineLevel="1" x14ac:dyDescent="0.25">
      <c r="A706" s="13"/>
      <c r="B706" s="92">
        <v>42798</v>
      </c>
      <c r="C706" s="91">
        <v>39</v>
      </c>
      <c r="D706" s="90" t="s">
        <v>715</v>
      </c>
      <c r="E706" s="90" t="s">
        <v>716</v>
      </c>
      <c r="F706" s="90" t="s">
        <v>2630</v>
      </c>
      <c r="G706" s="77"/>
      <c r="H706" s="77">
        <v>-3448.28</v>
      </c>
      <c r="I706" s="77">
        <v>649636.47</v>
      </c>
      <c r="J706" s="90"/>
    </row>
    <row r="707" spans="1:10" hidden="1" outlineLevel="1" x14ac:dyDescent="0.25">
      <c r="A707" s="13"/>
      <c r="B707" s="92">
        <v>42800</v>
      </c>
      <c r="C707" s="91">
        <v>46</v>
      </c>
      <c r="D707" s="90" t="s">
        <v>715</v>
      </c>
      <c r="E707" s="90" t="s">
        <v>716</v>
      </c>
      <c r="F707" s="90" t="s">
        <v>2631</v>
      </c>
      <c r="G707" s="77"/>
      <c r="H707" s="77">
        <v>5172.41</v>
      </c>
      <c r="I707" s="77">
        <v>644464.06000000006</v>
      </c>
      <c r="J707" s="90"/>
    </row>
    <row r="708" spans="1:10" hidden="1" outlineLevel="1" x14ac:dyDescent="0.25">
      <c r="A708" s="13"/>
      <c r="B708" s="92">
        <v>42800</v>
      </c>
      <c r="C708" s="91">
        <v>47</v>
      </c>
      <c r="D708" s="90" t="s">
        <v>715</v>
      </c>
      <c r="E708" s="90" t="s">
        <v>716</v>
      </c>
      <c r="F708" s="90" t="s">
        <v>2632</v>
      </c>
      <c r="G708" s="77"/>
      <c r="H708" s="77">
        <v>-5172.41</v>
      </c>
      <c r="I708" s="77">
        <v>649636.47</v>
      </c>
      <c r="J708" s="90"/>
    </row>
    <row r="709" spans="1:10" hidden="1" outlineLevel="1" x14ac:dyDescent="0.25">
      <c r="A709" s="13"/>
      <c r="B709" s="92">
        <v>42800</v>
      </c>
      <c r="C709" s="91">
        <v>8</v>
      </c>
      <c r="D709" s="90" t="s">
        <v>82</v>
      </c>
      <c r="E709" s="90" t="s">
        <v>720</v>
      </c>
      <c r="F709" s="90" t="s">
        <v>2633</v>
      </c>
      <c r="G709" s="77"/>
      <c r="H709" s="77">
        <v>-2586.21</v>
      </c>
      <c r="I709" s="77">
        <v>652222.68000000005</v>
      </c>
      <c r="J709" s="90"/>
    </row>
    <row r="710" spans="1:10" hidden="1" outlineLevel="1" x14ac:dyDescent="0.25">
      <c r="A710" s="13"/>
      <c r="B710" s="92">
        <v>42800</v>
      </c>
      <c r="C710" s="91">
        <v>9</v>
      </c>
      <c r="D710" s="90" t="s">
        <v>82</v>
      </c>
      <c r="E710" s="90" t="s">
        <v>720</v>
      </c>
      <c r="F710" s="90" t="s">
        <v>2634</v>
      </c>
      <c r="G710" s="77"/>
      <c r="H710" s="77">
        <v>-862.07</v>
      </c>
      <c r="I710" s="77">
        <v>653084.75</v>
      </c>
      <c r="J710" s="90"/>
    </row>
    <row r="711" spans="1:10" hidden="1" outlineLevel="1" x14ac:dyDescent="0.25">
      <c r="A711" s="13"/>
      <c r="B711" s="92">
        <v>42801</v>
      </c>
      <c r="C711" s="91">
        <v>56</v>
      </c>
      <c r="D711" s="90" t="s">
        <v>715</v>
      </c>
      <c r="E711" s="90" t="s">
        <v>716</v>
      </c>
      <c r="F711" s="90" t="s">
        <v>2635</v>
      </c>
      <c r="G711" s="77"/>
      <c r="H711" s="77">
        <v>-2586.21</v>
      </c>
      <c r="I711" s="77">
        <v>655670.96</v>
      </c>
      <c r="J711" s="90"/>
    </row>
    <row r="712" spans="1:10" hidden="1" outlineLevel="1" x14ac:dyDescent="0.25">
      <c r="A712" s="13"/>
      <c r="B712" s="92">
        <v>42801</v>
      </c>
      <c r="C712" s="91">
        <v>58</v>
      </c>
      <c r="D712" s="90" t="s">
        <v>715</v>
      </c>
      <c r="E712" s="90" t="s">
        <v>716</v>
      </c>
      <c r="F712" s="90" t="s">
        <v>2636</v>
      </c>
      <c r="G712" s="77"/>
      <c r="H712" s="77">
        <v>2586.21</v>
      </c>
      <c r="I712" s="77">
        <v>653084.75</v>
      </c>
      <c r="J712" s="90"/>
    </row>
    <row r="713" spans="1:10" hidden="1" outlineLevel="1" x14ac:dyDescent="0.25">
      <c r="A713" s="13"/>
      <c r="B713" s="92">
        <v>42801</v>
      </c>
      <c r="C713" s="91">
        <v>60</v>
      </c>
      <c r="D713" s="90" t="s">
        <v>715</v>
      </c>
      <c r="E713" s="90" t="s">
        <v>716</v>
      </c>
      <c r="F713" s="90" t="s">
        <v>2637</v>
      </c>
      <c r="G713" s="77"/>
      <c r="H713" s="77">
        <v>3275.86</v>
      </c>
      <c r="I713" s="77">
        <v>649808.89</v>
      </c>
      <c r="J713" s="90"/>
    </row>
    <row r="714" spans="1:10" hidden="1" outlineLevel="1" x14ac:dyDescent="0.25">
      <c r="A714" s="13"/>
      <c r="B714" s="92">
        <v>42801</v>
      </c>
      <c r="C714" s="91">
        <v>63</v>
      </c>
      <c r="D714" s="90" t="s">
        <v>715</v>
      </c>
      <c r="E714" s="90" t="s">
        <v>716</v>
      </c>
      <c r="F714" s="90" t="s">
        <v>2638</v>
      </c>
      <c r="G714" s="77"/>
      <c r="H714" s="77">
        <v>-3275.86</v>
      </c>
      <c r="I714" s="77">
        <v>653084.75</v>
      </c>
      <c r="J714" s="90"/>
    </row>
    <row r="715" spans="1:10" hidden="1" outlineLevel="1" x14ac:dyDescent="0.25">
      <c r="A715" s="13"/>
      <c r="B715" s="92">
        <v>42801</v>
      </c>
      <c r="C715" s="91">
        <v>65</v>
      </c>
      <c r="D715" s="90" t="s">
        <v>715</v>
      </c>
      <c r="E715" s="90" t="s">
        <v>716</v>
      </c>
      <c r="F715" s="90" t="s">
        <v>2639</v>
      </c>
      <c r="G715" s="77"/>
      <c r="H715" s="77">
        <v>-5172.41</v>
      </c>
      <c r="I715" s="77">
        <v>658257.16</v>
      </c>
      <c r="J715" s="90"/>
    </row>
    <row r="716" spans="1:10" hidden="1" outlineLevel="1" x14ac:dyDescent="0.25">
      <c r="A716" s="13"/>
      <c r="B716" s="92">
        <v>42801</v>
      </c>
      <c r="C716" s="91">
        <v>66</v>
      </c>
      <c r="D716" s="90" t="s">
        <v>715</v>
      </c>
      <c r="E716" s="90" t="s">
        <v>716</v>
      </c>
      <c r="F716" s="90" t="s">
        <v>2640</v>
      </c>
      <c r="G716" s="77"/>
      <c r="H716" s="77">
        <v>-6120.69</v>
      </c>
      <c r="I716" s="77">
        <v>664377.85</v>
      </c>
      <c r="J716" s="90"/>
    </row>
    <row r="717" spans="1:10" hidden="1" outlineLevel="1" x14ac:dyDescent="0.25">
      <c r="A717" s="13"/>
      <c r="B717" s="92">
        <v>42801</v>
      </c>
      <c r="C717" s="91">
        <v>69</v>
      </c>
      <c r="D717" s="90" t="s">
        <v>715</v>
      </c>
      <c r="E717" s="90" t="s">
        <v>716</v>
      </c>
      <c r="F717" s="90" t="s">
        <v>2641</v>
      </c>
      <c r="G717" s="77"/>
      <c r="H717" s="77">
        <v>-1724.14</v>
      </c>
      <c r="I717" s="77">
        <v>666101.99</v>
      </c>
      <c r="J717" s="90"/>
    </row>
    <row r="718" spans="1:10" hidden="1" outlineLevel="1" x14ac:dyDescent="0.25">
      <c r="A718" s="13"/>
      <c r="B718" s="92">
        <v>42801</v>
      </c>
      <c r="C718" s="91">
        <v>70</v>
      </c>
      <c r="D718" s="90" t="s">
        <v>715</v>
      </c>
      <c r="E718" s="90" t="s">
        <v>716</v>
      </c>
      <c r="F718" s="90" t="s">
        <v>2642</v>
      </c>
      <c r="G718" s="77"/>
      <c r="H718" s="77">
        <v>1724.14</v>
      </c>
      <c r="I718" s="77">
        <v>664377.85</v>
      </c>
      <c r="J718" s="90"/>
    </row>
    <row r="719" spans="1:10" hidden="1" outlineLevel="1" x14ac:dyDescent="0.25">
      <c r="A719" s="13"/>
      <c r="B719" s="92">
        <v>42801</v>
      </c>
      <c r="C719" s="91">
        <v>71</v>
      </c>
      <c r="D719" s="90" t="s">
        <v>715</v>
      </c>
      <c r="E719" s="90" t="s">
        <v>716</v>
      </c>
      <c r="F719" s="90" t="s">
        <v>2643</v>
      </c>
      <c r="G719" s="77"/>
      <c r="H719" s="77">
        <v>-4310.3500000000004</v>
      </c>
      <c r="I719" s="77">
        <v>668688.19999999995</v>
      </c>
      <c r="J719" s="90"/>
    </row>
    <row r="720" spans="1:10" hidden="1" outlineLevel="1" x14ac:dyDescent="0.25">
      <c r="A720" s="13"/>
      <c r="B720" s="92">
        <v>42802</v>
      </c>
      <c r="C720" s="91">
        <v>76</v>
      </c>
      <c r="D720" s="90" t="s">
        <v>715</v>
      </c>
      <c r="E720" s="90" t="s">
        <v>716</v>
      </c>
      <c r="F720" s="90" t="s">
        <v>2644</v>
      </c>
      <c r="G720" s="77"/>
      <c r="H720" s="77">
        <v>-2586.21</v>
      </c>
      <c r="I720" s="77">
        <v>671274.41</v>
      </c>
      <c r="J720" s="90"/>
    </row>
    <row r="721" spans="1:10" hidden="1" outlineLevel="1" x14ac:dyDescent="0.25">
      <c r="A721" s="13"/>
      <c r="B721" s="92">
        <v>42802</v>
      </c>
      <c r="C721" s="91">
        <v>79</v>
      </c>
      <c r="D721" s="90" t="s">
        <v>715</v>
      </c>
      <c r="E721" s="90" t="s">
        <v>716</v>
      </c>
      <c r="F721" s="90" t="s">
        <v>2645</v>
      </c>
      <c r="G721" s="77"/>
      <c r="H721" s="77">
        <v>6120.69</v>
      </c>
      <c r="I721" s="77">
        <v>665153.72</v>
      </c>
      <c r="J721" s="90"/>
    </row>
    <row r="722" spans="1:10" hidden="1" outlineLevel="1" x14ac:dyDescent="0.25">
      <c r="A722" s="13"/>
      <c r="B722" s="92">
        <v>42802</v>
      </c>
      <c r="C722" s="91">
        <v>80</v>
      </c>
      <c r="D722" s="90" t="s">
        <v>715</v>
      </c>
      <c r="E722" s="90" t="s">
        <v>716</v>
      </c>
      <c r="F722" s="90" t="s">
        <v>2646</v>
      </c>
      <c r="G722" s="77"/>
      <c r="H722" s="77">
        <v>-6120.69</v>
      </c>
      <c r="I722" s="77">
        <v>671274.41</v>
      </c>
      <c r="J722" s="90"/>
    </row>
    <row r="723" spans="1:10" hidden="1" outlineLevel="1" x14ac:dyDescent="0.25">
      <c r="A723" s="13"/>
      <c r="B723" s="92">
        <v>42802</v>
      </c>
      <c r="C723" s="91">
        <v>81</v>
      </c>
      <c r="D723" s="90" t="s">
        <v>715</v>
      </c>
      <c r="E723" s="90" t="s">
        <v>716</v>
      </c>
      <c r="F723" s="90" t="s">
        <v>2647</v>
      </c>
      <c r="G723" s="77"/>
      <c r="H723" s="77">
        <v>4310.3500000000004</v>
      </c>
      <c r="I723" s="77">
        <v>666964.06000000006</v>
      </c>
      <c r="J723" s="90"/>
    </row>
    <row r="724" spans="1:10" hidden="1" outlineLevel="1" x14ac:dyDescent="0.25">
      <c r="A724" s="13"/>
      <c r="B724" s="92">
        <v>42802</v>
      </c>
      <c r="C724" s="91">
        <v>86</v>
      </c>
      <c r="D724" s="90" t="s">
        <v>715</v>
      </c>
      <c r="E724" s="90" t="s">
        <v>716</v>
      </c>
      <c r="F724" s="90" t="s">
        <v>2648</v>
      </c>
      <c r="G724" s="77"/>
      <c r="H724" s="77">
        <v>3017.24</v>
      </c>
      <c r="I724" s="77">
        <v>663946.81999999995</v>
      </c>
      <c r="J724" s="90"/>
    </row>
    <row r="725" spans="1:10" hidden="1" outlineLevel="1" x14ac:dyDescent="0.25">
      <c r="A725" s="13"/>
      <c r="B725" s="92">
        <v>42802</v>
      </c>
      <c r="C725" s="91">
        <v>88</v>
      </c>
      <c r="D725" s="90" t="s">
        <v>715</v>
      </c>
      <c r="E725" s="90" t="s">
        <v>716</v>
      </c>
      <c r="F725" s="90" t="s">
        <v>2649</v>
      </c>
      <c r="G725" s="77"/>
      <c r="H725" s="77">
        <v>-3017.24</v>
      </c>
      <c r="I725" s="77">
        <v>666964.06000000006</v>
      </c>
      <c r="J725" s="90"/>
    </row>
    <row r="726" spans="1:10" hidden="1" outlineLevel="1" x14ac:dyDescent="0.25">
      <c r="A726" s="13"/>
      <c r="B726" s="92">
        <v>42803</v>
      </c>
      <c r="C726" s="91">
        <v>91</v>
      </c>
      <c r="D726" s="90" t="s">
        <v>715</v>
      </c>
      <c r="E726" s="90" t="s">
        <v>716</v>
      </c>
      <c r="F726" s="90" t="s">
        <v>2650</v>
      </c>
      <c r="G726" s="77"/>
      <c r="H726" s="77">
        <v>2586.21</v>
      </c>
      <c r="I726" s="77">
        <v>664377.85</v>
      </c>
      <c r="J726" s="90"/>
    </row>
    <row r="727" spans="1:10" hidden="1" outlineLevel="1" x14ac:dyDescent="0.25">
      <c r="A727" s="13"/>
      <c r="B727" s="92">
        <v>42803</v>
      </c>
      <c r="C727" s="91">
        <v>93</v>
      </c>
      <c r="D727" s="90" t="s">
        <v>715</v>
      </c>
      <c r="E727" s="90" t="s">
        <v>716</v>
      </c>
      <c r="F727" s="90" t="s">
        <v>2651</v>
      </c>
      <c r="G727" s="77"/>
      <c r="H727" s="77">
        <v>-2586.21</v>
      </c>
      <c r="I727" s="77">
        <v>666964.06000000006</v>
      </c>
      <c r="J727" s="90"/>
    </row>
    <row r="728" spans="1:10" hidden="1" outlineLevel="1" x14ac:dyDescent="0.25">
      <c r="A728" s="13"/>
      <c r="B728" s="92">
        <v>42803</v>
      </c>
      <c r="C728" s="91">
        <v>94</v>
      </c>
      <c r="D728" s="90" t="s">
        <v>715</v>
      </c>
      <c r="E728" s="90" t="s">
        <v>716</v>
      </c>
      <c r="F728" s="90" t="s">
        <v>2652</v>
      </c>
      <c r="G728" s="77"/>
      <c r="H728" s="77">
        <v>1724.14</v>
      </c>
      <c r="I728" s="77">
        <v>665239.92000000004</v>
      </c>
      <c r="J728" s="90"/>
    </row>
    <row r="729" spans="1:10" hidden="1" outlineLevel="1" x14ac:dyDescent="0.25">
      <c r="A729" s="13"/>
      <c r="B729" s="92">
        <v>42803</v>
      </c>
      <c r="C729" s="91">
        <v>95</v>
      </c>
      <c r="D729" s="90" t="s">
        <v>715</v>
      </c>
      <c r="E729" s="90" t="s">
        <v>716</v>
      </c>
      <c r="F729" s="90" t="s">
        <v>2653</v>
      </c>
      <c r="G729" s="77"/>
      <c r="H729" s="77">
        <v>-1724.14</v>
      </c>
      <c r="I729" s="77">
        <v>666964.06000000006</v>
      </c>
      <c r="J729" s="90"/>
    </row>
    <row r="730" spans="1:10" hidden="1" outlineLevel="1" x14ac:dyDescent="0.25">
      <c r="A730" s="13"/>
      <c r="B730" s="92">
        <v>42803</v>
      </c>
      <c r="C730" s="91">
        <v>96</v>
      </c>
      <c r="D730" s="90" t="s">
        <v>715</v>
      </c>
      <c r="E730" s="90" t="s">
        <v>716</v>
      </c>
      <c r="F730" s="90" t="s">
        <v>2654</v>
      </c>
      <c r="G730" s="77"/>
      <c r="H730" s="77">
        <v>4310.3500000000004</v>
      </c>
      <c r="I730" s="77">
        <v>662653.71</v>
      </c>
      <c r="J730" s="90"/>
    </row>
    <row r="731" spans="1:10" hidden="1" outlineLevel="1" x14ac:dyDescent="0.25">
      <c r="A731" s="13"/>
      <c r="B731" s="92">
        <v>42803</v>
      </c>
      <c r="C731" s="91">
        <v>14</v>
      </c>
      <c r="D731" s="90" t="s">
        <v>82</v>
      </c>
      <c r="E731" s="90" t="s">
        <v>720</v>
      </c>
      <c r="F731" s="90" t="s">
        <v>2655</v>
      </c>
      <c r="G731" s="77"/>
      <c r="H731" s="77">
        <v>-4310.3500000000004</v>
      </c>
      <c r="I731" s="77">
        <v>666964.06000000006</v>
      </c>
      <c r="J731" s="90"/>
    </row>
    <row r="732" spans="1:10" hidden="1" outlineLevel="1" x14ac:dyDescent="0.25">
      <c r="A732" s="13"/>
      <c r="B732" s="92">
        <v>42804</v>
      </c>
      <c r="C732" s="91">
        <v>100</v>
      </c>
      <c r="D732" s="90" t="s">
        <v>715</v>
      </c>
      <c r="E732" s="90" t="s">
        <v>716</v>
      </c>
      <c r="F732" s="90" t="s">
        <v>2656</v>
      </c>
      <c r="G732" s="77"/>
      <c r="H732" s="77">
        <v>-25862.07</v>
      </c>
      <c r="I732" s="77">
        <v>692826.13</v>
      </c>
      <c r="J732" s="90"/>
    </row>
    <row r="733" spans="1:10" hidden="1" outlineLevel="1" x14ac:dyDescent="0.25">
      <c r="A733" s="13"/>
      <c r="B733" s="92">
        <v>42804</v>
      </c>
      <c r="C733" s="91">
        <v>101</v>
      </c>
      <c r="D733" s="90" t="s">
        <v>715</v>
      </c>
      <c r="E733" s="90" t="s">
        <v>716</v>
      </c>
      <c r="F733" s="90" t="s">
        <v>2657</v>
      </c>
      <c r="G733" s="77"/>
      <c r="H733" s="77">
        <v>25862.07</v>
      </c>
      <c r="I733" s="77">
        <v>666964.06000000006</v>
      </c>
      <c r="J733" s="90"/>
    </row>
    <row r="734" spans="1:10" hidden="1" outlineLevel="1" x14ac:dyDescent="0.25">
      <c r="A734" s="13"/>
      <c r="B734" s="92">
        <v>42804</v>
      </c>
      <c r="C734" s="91">
        <v>102</v>
      </c>
      <c r="D734" s="90" t="s">
        <v>715</v>
      </c>
      <c r="E734" s="90" t="s">
        <v>716</v>
      </c>
      <c r="F734" s="90" t="s">
        <v>2658</v>
      </c>
      <c r="G734" s="77"/>
      <c r="H734" s="77">
        <v>-25862.07</v>
      </c>
      <c r="I734" s="77">
        <v>692826.13</v>
      </c>
      <c r="J734" s="90"/>
    </row>
    <row r="735" spans="1:10" hidden="1" outlineLevel="1" x14ac:dyDescent="0.25">
      <c r="A735" s="13"/>
      <c r="B735" s="92">
        <v>42804</v>
      </c>
      <c r="C735" s="91">
        <v>103</v>
      </c>
      <c r="D735" s="90" t="s">
        <v>715</v>
      </c>
      <c r="E735" s="90" t="s">
        <v>716</v>
      </c>
      <c r="F735" s="90" t="s">
        <v>2659</v>
      </c>
      <c r="G735" s="77"/>
      <c r="H735" s="77">
        <v>-4310.3500000000004</v>
      </c>
      <c r="I735" s="77">
        <v>697136.48</v>
      </c>
      <c r="J735" s="90"/>
    </row>
    <row r="736" spans="1:10" hidden="1" outlineLevel="1" x14ac:dyDescent="0.25">
      <c r="A736" s="13"/>
      <c r="B736" s="92">
        <v>42805</v>
      </c>
      <c r="C736" s="91">
        <v>104</v>
      </c>
      <c r="D736" s="90" t="s">
        <v>715</v>
      </c>
      <c r="E736" s="90" t="s">
        <v>716</v>
      </c>
      <c r="F736" s="90" t="s">
        <v>2660</v>
      </c>
      <c r="G736" s="77"/>
      <c r="H736" s="77">
        <v>-1293.0999999999999</v>
      </c>
      <c r="I736" s="77">
        <v>698429.58</v>
      </c>
      <c r="J736" s="90"/>
    </row>
    <row r="737" spans="1:10" hidden="1" outlineLevel="1" x14ac:dyDescent="0.25">
      <c r="A737" s="13"/>
      <c r="B737" s="92">
        <v>42805</v>
      </c>
      <c r="C737" s="91">
        <v>106</v>
      </c>
      <c r="D737" s="90" t="s">
        <v>715</v>
      </c>
      <c r="E737" s="90" t="s">
        <v>716</v>
      </c>
      <c r="F737" s="90" t="s">
        <v>2661</v>
      </c>
      <c r="G737" s="77"/>
      <c r="H737" s="77">
        <v>-2586.21</v>
      </c>
      <c r="I737" s="77">
        <v>701015.79</v>
      </c>
      <c r="J737" s="90"/>
    </row>
    <row r="738" spans="1:10" hidden="1" outlineLevel="1" x14ac:dyDescent="0.25">
      <c r="A738" s="13"/>
      <c r="B738" s="92">
        <v>42805</v>
      </c>
      <c r="C738" s="91">
        <v>111</v>
      </c>
      <c r="D738" s="90" t="s">
        <v>715</v>
      </c>
      <c r="E738" s="90" t="s">
        <v>716</v>
      </c>
      <c r="F738" s="90" t="s">
        <v>2662</v>
      </c>
      <c r="G738" s="77"/>
      <c r="H738" s="77">
        <v>-25862.07</v>
      </c>
      <c r="I738" s="77">
        <v>726877.86</v>
      </c>
      <c r="J738" s="90"/>
    </row>
    <row r="739" spans="1:10" hidden="1" outlineLevel="1" x14ac:dyDescent="0.25">
      <c r="A739" s="13"/>
      <c r="B739" s="92">
        <v>42807</v>
      </c>
      <c r="C739" s="91">
        <v>115</v>
      </c>
      <c r="D739" s="90" t="s">
        <v>715</v>
      </c>
      <c r="E739" s="90" t="s">
        <v>716</v>
      </c>
      <c r="F739" s="90" t="s">
        <v>2663</v>
      </c>
      <c r="G739" s="77"/>
      <c r="H739" s="77">
        <v>-30172.41</v>
      </c>
      <c r="I739" s="77">
        <v>757050.27</v>
      </c>
      <c r="J739" s="90"/>
    </row>
    <row r="740" spans="1:10" hidden="1" outlineLevel="1" x14ac:dyDescent="0.25">
      <c r="A740" s="13"/>
      <c r="B740" s="92">
        <v>42807</v>
      </c>
      <c r="C740" s="91">
        <v>116</v>
      </c>
      <c r="D740" s="90" t="s">
        <v>715</v>
      </c>
      <c r="E740" s="90" t="s">
        <v>716</v>
      </c>
      <c r="F740" s="90" t="s">
        <v>2664</v>
      </c>
      <c r="G740" s="77"/>
      <c r="H740" s="77">
        <v>30172.41</v>
      </c>
      <c r="I740" s="77">
        <v>726877.86</v>
      </c>
      <c r="J740" s="90"/>
    </row>
    <row r="741" spans="1:10" hidden="1" outlineLevel="1" x14ac:dyDescent="0.25">
      <c r="A741" s="13"/>
      <c r="B741" s="92">
        <v>42807</v>
      </c>
      <c r="C741" s="91">
        <v>117</v>
      </c>
      <c r="D741" s="90" t="s">
        <v>715</v>
      </c>
      <c r="E741" s="90" t="s">
        <v>716</v>
      </c>
      <c r="F741" s="90" t="s">
        <v>2665</v>
      </c>
      <c r="G741" s="77"/>
      <c r="H741" s="77">
        <v>-30172.41</v>
      </c>
      <c r="I741" s="77">
        <v>757050.27</v>
      </c>
      <c r="J741" s="90"/>
    </row>
    <row r="742" spans="1:10" hidden="1" outlineLevel="1" x14ac:dyDescent="0.25">
      <c r="A742" s="13"/>
      <c r="B742" s="92">
        <v>42807</v>
      </c>
      <c r="C742" s="91">
        <v>120</v>
      </c>
      <c r="D742" s="90" t="s">
        <v>715</v>
      </c>
      <c r="E742" s="90" t="s">
        <v>716</v>
      </c>
      <c r="F742" s="90" t="s">
        <v>2666</v>
      </c>
      <c r="G742" s="77"/>
      <c r="H742" s="77">
        <v>-5172.41</v>
      </c>
      <c r="I742" s="77">
        <v>762222.68</v>
      </c>
      <c r="J742" s="90"/>
    </row>
    <row r="743" spans="1:10" hidden="1" outlineLevel="1" x14ac:dyDescent="0.25">
      <c r="A743" s="13"/>
      <c r="B743" s="92">
        <v>42807</v>
      </c>
      <c r="C743" s="91">
        <v>122</v>
      </c>
      <c r="D743" s="90" t="s">
        <v>715</v>
      </c>
      <c r="E743" s="90" t="s">
        <v>716</v>
      </c>
      <c r="F743" s="90" t="s">
        <v>2667</v>
      </c>
      <c r="G743" s="77"/>
      <c r="H743" s="77">
        <v>-2155.17</v>
      </c>
      <c r="I743" s="77">
        <v>764377.85</v>
      </c>
      <c r="J743" s="90"/>
    </row>
    <row r="744" spans="1:10" hidden="1" outlineLevel="1" x14ac:dyDescent="0.25">
      <c r="A744" s="13"/>
      <c r="B744" s="92">
        <v>42808</v>
      </c>
      <c r="C744" s="91">
        <v>131</v>
      </c>
      <c r="D744" s="90" t="s">
        <v>715</v>
      </c>
      <c r="E744" s="90" t="s">
        <v>716</v>
      </c>
      <c r="F744" s="90" t="s">
        <v>2668</v>
      </c>
      <c r="G744" s="77"/>
      <c r="H744" s="77">
        <v>1724.14</v>
      </c>
      <c r="I744" s="77">
        <v>762653.71</v>
      </c>
      <c r="J744" s="90"/>
    </row>
    <row r="745" spans="1:10" hidden="1" outlineLevel="1" x14ac:dyDescent="0.25">
      <c r="A745" s="13"/>
      <c r="B745" s="92">
        <v>42808</v>
      </c>
      <c r="C745" s="91">
        <v>16</v>
      </c>
      <c r="D745" s="90" t="s">
        <v>82</v>
      </c>
      <c r="E745" s="90" t="s">
        <v>720</v>
      </c>
      <c r="F745" s="90" t="s">
        <v>2669</v>
      </c>
      <c r="G745" s="77"/>
      <c r="H745" s="77">
        <v>-5767.49</v>
      </c>
      <c r="I745" s="77">
        <v>768421.2</v>
      </c>
      <c r="J745" s="90"/>
    </row>
    <row r="746" spans="1:10" hidden="1" outlineLevel="1" x14ac:dyDescent="0.25">
      <c r="A746" s="13"/>
      <c r="B746" s="92">
        <v>42808</v>
      </c>
      <c r="C746" s="91">
        <v>132</v>
      </c>
      <c r="D746" s="90" t="s">
        <v>715</v>
      </c>
      <c r="E746" s="90" t="s">
        <v>716</v>
      </c>
      <c r="F746" s="90" t="s">
        <v>2670</v>
      </c>
      <c r="G746" s="77"/>
      <c r="H746" s="77">
        <v>-1724.14</v>
      </c>
      <c r="I746" s="77">
        <v>770145.34</v>
      </c>
      <c r="J746" s="90"/>
    </row>
    <row r="747" spans="1:10" hidden="1" outlineLevel="1" x14ac:dyDescent="0.25">
      <c r="A747" s="13"/>
      <c r="B747" s="92">
        <v>42808</v>
      </c>
      <c r="C747" s="91">
        <v>133</v>
      </c>
      <c r="D747" s="90" t="s">
        <v>715</v>
      </c>
      <c r="E747" s="90" t="s">
        <v>716</v>
      </c>
      <c r="F747" s="90" t="s">
        <v>2671</v>
      </c>
      <c r="G747" s="77"/>
      <c r="H747" s="77">
        <v>25862.07</v>
      </c>
      <c r="I747" s="77">
        <v>744283.27</v>
      </c>
      <c r="J747" s="90"/>
    </row>
    <row r="748" spans="1:10" hidden="1" outlineLevel="1" x14ac:dyDescent="0.25">
      <c r="A748" s="13"/>
      <c r="B748" s="92">
        <v>42808</v>
      </c>
      <c r="C748" s="91">
        <v>136</v>
      </c>
      <c r="D748" s="90" t="s">
        <v>715</v>
      </c>
      <c r="E748" s="90" t="s">
        <v>716</v>
      </c>
      <c r="F748" s="90" t="s">
        <v>2672</v>
      </c>
      <c r="G748" s="77"/>
      <c r="H748" s="77">
        <v>5172.41</v>
      </c>
      <c r="I748" s="77">
        <v>739110.86</v>
      </c>
      <c r="J748" s="90"/>
    </row>
    <row r="749" spans="1:10" hidden="1" outlineLevel="1" x14ac:dyDescent="0.25">
      <c r="A749" s="13"/>
      <c r="B749" s="92">
        <v>42808</v>
      </c>
      <c r="C749" s="91">
        <v>137</v>
      </c>
      <c r="D749" s="90" t="s">
        <v>715</v>
      </c>
      <c r="E749" s="90" t="s">
        <v>716</v>
      </c>
      <c r="F749" s="90" t="s">
        <v>2673</v>
      </c>
      <c r="G749" s="77"/>
      <c r="H749" s="77">
        <v>-8448.2800000000007</v>
      </c>
      <c r="I749" s="77">
        <v>747559.14</v>
      </c>
      <c r="J749" s="90"/>
    </row>
    <row r="750" spans="1:10" hidden="1" outlineLevel="1" x14ac:dyDescent="0.25">
      <c r="A750" s="13"/>
      <c r="B750" s="92">
        <v>42809</v>
      </c>
      <c r="C750" s="91">
        <v>154</v>
      </c>
      <c r="D750" s="90" t="s">
        <v>715</v>
      </c>
      <c r="E750" s="90" t="s">
        <v>716</v>
      </c>
      <c r="F750" s="90" t="s">
        <v>2674</v>
      </c>
      <c r="G750" s="77"/>
      <c r="H750" s="77">
        <v>-1724.14</v>
      </c>
      <c r="I750" s="77">
        <v>749283.28</v>
      </c>
      <c r="J750" s="90"/>
    </row>
    <row r="751" spans="1:10" hidden="1" outlineLevel="1" x14ac:dyDescent="0.25">
      <c r="A751" s="13"/>
      <c r="B751" s="92">
        <v>42809</v>
      </c>
      <c r="C751" s="91">
        <v>18</v>
      </c>
      <c r="D751" s="90" t="s">
        <v>82</v>
      </c>
      <c r="E751" s="90" t="s">
        <v>720</v>
      </c>
      <c r="F751" s="90" t="s">
        <v>2675</v>
      </c>
      <c r="G751" s="77"/>
      <c r="H751" s="77">
        <v>-33.299999999999997</v>
      </c>
      <c r="I751" s="77">
        <v>749316.58</v>
      </c>
      <c r="J751" s="90"/>
    </row>
    <row r="752" spans="1:10" hidden="1" outlineLevel="1" x14ac:dyDescent="0.25">
      <c r="A752" s="13"/>
      <c r="B752" s="92">
        <v>42809</v>
      </c>
      <c r="C752" s="91">
        <v>156</v>
      </c>
      <c r="D752" s="90" t="s">
        <v>715</v>
      </c>
      <c r="E752" s="90" t="s">
        <v>716</v>
      </c>
      <c r="F752" s="90" t="s">
        <v>2676</v>
      </c>
      <c r="G752" s="77"/>
      <c r="H752" s="77">
        <v>-1293.0999999999999</v>
      </c>
      <c r="I752" s="77">
        <v>750609.68</v>
      </c>
      <c r="J752" s="90"/>
    </row>
    <row r="753" spans="1:10" hidden="1" outlineLevel="1" x14ac:dyDescent="0.25">
      <c r="A753" s="13"/>
      <c r="B753" s="92">
        <v>42809</v>
      </c>
      <c r="C753" s="91">
        <v>22</v>
      </c>
      <c r="D753" s="90" t="s">
        <v>82</v>
      </c>
      <c r="E753" s="90" t="s">
        <v>720</v>
      </c>
      <c r="F753" s="90" t="s">
        <v>2677</v>
      </c>
      <c r="G753" s="77"/>
      <c r="H753" s="77">
        <v>-4620.6899999999996</v>
      </c>
      <c r="I753" s="77">
        <v>755230.37</v>
      </c>
      <c r="J753" s="90"/>
    </row>
    <row r="754" spans="1:10" hidden="1" outlineLevel="1" x14ac:dyDescent="0.25">
      <c r="A754" s="13"/>
      <c r="B754" s="92">
        <v>42809</v>
      </c>
      <c r="C754" s="91">
        <v>23</v>
      </c>
      <c r="D754" s="90" t="s">
        <v>82</v>
      </c>
      <c r="E754" s="90" t="s">
        <v>720</v>
      </c>
      <c r="F754" s="90" t="s">
        <v>2678</v>
      </c>
      <c r="G754" s="77"/>
      <c r="H754" s="77">
        <v>-3448.28</v>
      </c>
      <c r="I754" s="77">
        <v>758678.65</v>
      </c>
      <c r="J754" s="90"/>
    </row>
    <row r="755" spans="1:10" hidden="1" outlineLevel="1" x14ac:dyDescent="0.25">
      <c r="A755" s="13"/>
      <c r="B755" s="92">
        <v>42809</v>
      </c>
      <c r="C755" s="91">
        <v>162</v>
      </c>
      <c r="D755" s="90" t="s">
        <v>715</v>
      </c>
      <c r="E755" s="90" t="s">
        <v>716</v>
      </c>
      <c r="F755" s="90" t="s">
        <v>2679</v>
      </c>
      <c r="G755" s="77"/>
      <c r="H755" s="77">
        <v>1724.14</v>
      </c>
      <c r="I755" s="77">
        <v>756954.51</v>
      </c>
      <c r="J755" s="90"/>
    </row>
    <row r="756" spans="1:10" hidden="1" outlineLevel="1" x14ac:dyDescent="0.25">
      <c r="A756" s="13"/>
      <c r="B756" s="92">
        <v>42809</v>
      </c>
      <c r="C756" s="91">
        <v>164</v>
      </c>
      <c r="D756" s="90" t="s">
        <v>715</v>
      </c>
      <c r="E756" s="90" t="s">
        <v>716</v>
      </c>
      <c r="F756" s="90" t="s">
        <v>2680</v>
      </c>
      <c r="G756" s="77"/>
      <c r="H756" s="77">
        <v>-1724.14</v>
      </c>
      <c r="I756" s="77">
        <v>758678.65</v>
      </c>
      <c r="J756" s="90"/>
    </row>
    <row r="757" spans="1:10" hidden="1" outlineLevel="1" x14ac:dyDescent="0.25">
      <c r="A757" s="13"/>
      <c r="B757" s="92">
        <v>42810</v>
      </c>
      <c r="C757" s="91">
        <v>169</v>
      </c>
      <c r="D757" s="90" t="s">
        <v>715</v>
      </c>
      <c r="E757" s="90" t="s">
        <v>716</v>
      </c>
      <c r="F757" s="90" t="s">
        <v>2681</v>
      </c>
      <c r="G757" s="77"/>
      <c r="H757" s="77">
        <v>862.07</v>
      </c>
      <c r="I757" s="77">
        <v>757816.58</v>
      </c>
      <c r="J757" s="90"/>
    </row>
    <row r="758" spans="1:10" hidden="1" outlineLevel="1" x14ac:dyDescent="0.25">
      <c r="A758" s="13"/>
      <c r="B758" s="92">
        <v>42810</v>
      </c>
      <c r="C758" s="91">
        <v>30</v>
      </c>
      <c r="D758" s="90" t="s">
        <v>82</v>
      </c>
      <c r="E758" s="90" t="s">
        <v>720</v>
      </c>
      <c r="F758" s="90" t="s">
        <v>2682</v>
      </c>
      <c r="G758" s="77"/>
      <c r="H758" s="77">
        <v>-8620.69</v>
      </c>
      <c r="I758" s="77">
        <v>766437.27</v>
      </c>
      <c r="J758" s="90"/>
    </row>
    <row r="759" spans="1:10" hidden="1" outlineLevel="1" x14ac:dyDescent="0.25">
      <c r="A759" s="13"/>
      <c r="B759" s="92">
        <v>42810</v>
      </c>
      <c r="C759" s="91">
        <v>31</v>
      </c>
      <c r="D759" s="90" t="s">
        <v>82</v>
      </c>
      <c r="E759" s="90" t="s">
        <v>720</v>
      </c>
      <c r="F759" s="90" t="s">
        <v>2683</v>
      </c>
      <c r="G759" s="77"/>
      <c r="H759" s="77">
        <v>-2155.17</v>
      </c>
      <c r="I759" s="77">
        <v>768592.44</v>
      </c>
      <c r="J759" s="90"/>
    </row>
    <row r="760" spans="1:10" hidden="1" outlineLevel="1" x14ac:dyDescent="0.25">
      <c r="A760" s="13"/>
      <c r="B760" s="92">
        <v>42811</v>
      </c>
      <c r="C760" s="91">
        <v>173</v>
      </c>
      <c r="D760" s="90" t="s">
        <v>715</v>
      </c>
      <c r="E760" s="90" t="s">
        <v>716</v>
      </c>
      <c r="F760" s="90" t="s">
        <v>2684</v>
      </c>
      <c r="G760" s="77"/>
      <c r="H760" s="77">
        <v>25862.07</v>
      </c>
      <c r="I760" s="77">
        <v>742730.37</v>
      </c>
      <c r="J760" s="90"/>
    </row>
    <row r="761" spans="1:10" hidden="1" outlineLevel="1" x14ac:dyDescent="0.25">
      <c r="A761" s="13"/>
      <c r="B761" s="92">
        <v>42811</v>
      </c>
      <c r="C761" s="91">
        <v>174</v>
      </c>
      <c r="D761" s="90" t="s">
        <v>715</v>
      </c>
      <c r="E761" s="90" t="s">
        <v>716</v>
      </c>
      <c r="F761" s="90" t="s">
        <v>2685</v>
      </c>
      <c r="G761" s="77"/>
      <c r="H761" s="77">
        <v>-26724.14</v>
      </c>
      <c r="I761" s="77">
        <v>769454.51</v>
      </c>
      <c r="J761" s="90"/>
    </row>
    <row r="762" spans="1:10" hidden="1" outlineLevel="1" x14ac:dyDescent="0.25">
      <c r="A762" s="13"/>
      <c r="B762" s="92">
        <v>42811</v>
      </c>
      <c r="C762" s="91">
        <v>180</v>
      </c>
      <c r="D762" s="90" t="s">
        <v>715</v>
      </c>
      <c r="E762" s="90" t="s">
        <v>716</v>
      </c>
      <c r="F762" s="90" t="s">
        <v>2686</v>
      </c>
      <c r="G762" s="77"/>
      <c r="H762" s="77">
        <v>-1724.14</v>
      </c>
      <c r="I762" s="77">
        <v>771178.65</v>
      </c>
      <c r="J762" s="90"/>
    </row>
    <row r="763" spans="1:10" hidden="1" outlineLevel="1" x14ac:dyDescent="0.25">
      <c r="A763" s="13"/>
      <c r="B763" s="92">
        <v>42811</v>
      </c>
      <c r="C763" s="91">
        <v>181</v>
      </c>
      <c r="D763" s="90" t="s">
        <v>715</v>
      </c>
      <c r="E763" s="90" t="s">
        <v>716</v>
      </c>
      <c r="F763" s="90" t="s">
        <v>2687</v>
      </c>
      <c r="G763" s="77"/>
      <c r="H763" s="77">
        <v>-3448.28</v>
      </c>
      <c r="I763" s="77">
        <v>774626.93</v>
      </c>
      <c r="J763" s="90"/>
    </row>
    <row r="764" spans="1:10" hidden="1" outlineLevel="1" x14ac:dyDescent="0.25">
      <c r="A764" s="13"/>
      <c r="B764" s="92">
        <v>42811</v>
      </c>
      <c r="C764" s="91">
        <v>182</v>
      </c>
      <c r="D764" s="90" t="s">
        <v>715</v>
      </c>
      <c r="E764" s="90" t="s">
        <v>716</v>
      </c>
      <c r="F764" s="90" t="s">
        <v>2688</v>
      </c>
      <c r="G764" s="77"/>
      <c r="H764" s="77">
        <v>-4120.6899999999996</v>
      </c>
      <c r="I764" s="77">
        <v>778747.62</v>
      </c>
      <c r="J764" s="90"/>
    </row>
    <row r="765" spans="1:10" hidden="1" outlineLevel="1" x14ac:dyDescent="0.25">
      <c r="A765" s="13"/>
      <c r="B765" s="92">
        <v>42812</v>
      </c>
      <c r="C765" s="91">
        <v>188</v>
      </c>
      <c r="D765" s="90" t="s">
        <v>715</v>
      </c>
      <c r="E765" s="90" t="s">
        <v>716</v>
      </c>
      <c r="F765" s="90" t="s">
        <v>2689</v>
      </c>
      <c r="G765" s="77"/>
      <c r="H765" s="77">
        <v>-2586.21</v>
      </c>
      <c r="I765" s="77">
        <v>781333.83</v>
      </c>
      <c r="J765" s="90"/>
    </row>
    <row r="766" spans="1:10" hidden="1" outlineLevel="1" x14ac:dyDescent="0.25">
      <c r="A766" s="13"/>
      <c r="B766" s="92">
        <v>42812</v>
      </c>
      <c r="C766" s="91">
        <v>191</v>
      </c>
      <c r="D766" s="90" t="s">
        <v>715</v>
      </c>
      <c r="E766" s="90" t="s">
        <v>716</v>
      </c>
      <c r="F766" s="90" t="s">
        <v>2690</v>
      </c>
      <c r="G766" s="77"/>
      <c r="H766" s="77">
        <v>-4310.3500000000004</v>
      </c>
      <c r="I766" s="77">
        <v>785644.18</v>
      </c>
      <c r="J766" s="90"/>
    </row>
    <row r="767" spans="1:10" hidden="1" outlineLevel="1" x14ac:dyDescent="0.25">
      <c r="A767" s="13"/>
      <c r="B767" s="92">
        <v>42815</v>
      </c>
      <c r="C767" s="91">
        <v>194</v>
      </c>
      <c r="D767" s="90" t="s">
        <v>715</v>
      </c>
      <c r="E767" s="90" t="s">
        <v>716</v>
      </c>
      <c r="F767" s="90" t="s">
        <v>2691</v>
      </c>
      <c r="G767" s="77"/>
      <c r="H767" s="77">
        <v>4310.3500000000004</v>
      </c>
      <c r="I767" s="77">
        <v>781333.83</v>
      </c>
      <c r="J767" s="90"/>
    </row>
    <row r="768" spans="1:10" hidden="1" outlineLevel="1" x14ac:dyDescent="0.25">
      <c r="A768" s="13"/>
      <c r="B768" s="92">
        <v>42815</v>
      </c>
      <c r="C768" s="91">
        <v>195</v>
      </c>
      <c r="D768" s="90" t="s">
        <v>715</v>
      </c>
      <c r="E768" s="90" t="s">
        <v>716</v>
      </c>
      <c r="F768" s="90" t="s">
        <v>2692</v>
      </c>
      <c r="G768" s="77"/>
      <c r="H768" s="77">
        <v>-4310.3500000000004</v>
      </c>
      <c r="I768" s="77">
        <v>785644.18</v>
      </c>
      <c r="J768" s="90"/>
    </row>
    <row r="769" spans="1:10" hidden="1" outlineLevel="1" x14ac:dyDescent="0.25">
      <c r="A769" s="13"/>
      <c r="B769" s="92">
        <v>42815</v>
      </c>
      <c r="C769" s="91">
        <v>196</v>
      </c>
      <c r="D769" s="90" t="s">
        <v>715</v>
      </c>
      <c r="E769" s="90" t="s">
        <v>716</v>
      </c>
      <c r="F769" s="90" t="s">
        <v>2693</v>
      </c>
      <c r="G769" s="77"/>
      <c r="H769" s="77">
        <v>4310.3500000000004</v>
      </c>
      <c r="I769" s="77">
        <v>781333.83</v>
      </c>
      <c r="J769" s="90"/>
    </row>
    <row r="770" spans="1:10" hidden="1" outlineLevel="1" x14ac:dyDescent="0.25">
      <c r="A770" s="13"/>
      <c r="B770" s="92">
        <v>42815</v>
      </c>
      <c r="C770" s="91">
        <v>197</v>
      </c>
      <c r="D770" s="90" t="s">
        <v>715</v>
      </c>
      <c r="E770" s="90" t="s">
        <v>716</v>
      </c>
      <c r="F770" s="90" t="s">
        <v>2694</v>
      </c>
      <c r="G770" s="77"/>
      <c r="H770" s="77">
        <v>-4310.3500000000004</v>
      </c>
      <c r="I770" s="77">
        <v>785644.18</v>
      </c>
      <c r="J770" s="90"/>
    </row>
    <row r="771" spans="1:10" hidden="1" outlineLevel="1" x14ac:dyDescent="0.25">
      <c r="A771" s="13"/>
      <c r="B771" s="92">
        <v>42815</v>
      </c>
      <c r="C771" s="91">
        <v>33</v>
      </c>
      <c r="D771" s="90" t="s">
        <v>82</v>
      </c>
      <c r="E771" s="90" t="s">
        <v>720</v>
      </c>
      <c r="F771" s="90" t="s">
        <v>2695</v>
      </c>
      <c r="G771" s="77"/>
      <c r="H771" s="77">
        <v>-948.71</v>
      </c>
      <c r="I771" s="77">
        <v>786592.89</v>
      </c>
      <c r="J771" s="90"/>
    </row>
    <row r="772" spans="1:10" hidden="1" outlineLevel="1" x14ac:dyDescent="0.25">
      <c r="A772" s="13"/>
      <c r="B772" s="92">
        <v>42815</v>
      </c>
      <c r="C772" s="91">
        <v>199</v>
      </c>
      <c r="D772" s="90" t="s">
        <v>715</v>
      </c>
      <c r="E772" s="90" t="s">
        <v>716</v>
      </c>
      <c r="F772" s="90" t="s">
        <v>2696</v>
      </c>
      <c r="G772" s="77"/>
      <c r="H772" s="77">
        <v>6120.69</v>
      </c>
      <c r="I772" s="77">
        <v>780472.2</v>
      </c>
      <c r="J772" s="90"/>
    </row>
    <row r="773" spans="1:10" hidden="1" outlineLevel="1" x14ac:dyDescent="0.25">
      <c r="A773" s="13"/>
      <c r="B773" s="92">
        <v>42815</v>
      </c>
      <c r="C773" s="91">
        <v>202</v>
      </c>
      <c r="D773" s="90" t="s">
        <v>715</v>
      </c>
      <c r="E773" s="90" t="s">
        <v>716</v>
      </c>
      <c r="F773" s="90" t="s">
        <v>2697</v>
      </c>
      <c r="G773" s="77"/>
      <c r="H773" s="77">
        <v>-6120.69</v>
      </c>
      <c r="I773" s="77">
        <v>786592.89</v>
      </c>
      <c r="J773" s="90"/>
    </row>
    <row r="774" spans="1:10" hidden="1" outlineLevel="1" x14ac:dyDescent="0.25">
      <c r="A774" s="13"/>
      <c r="B774" s="92">
        <v>42815</v>
      </c>
      <c r="C774" s="91">
        <v>203</v>
      </c>
      <c r="D774" s="90" t="s">
        <v>715</v>
      </c>
      <c r="E774" s="90" t="s">
        <v>716</v>
      </c>
      <c r="F774" s="90" t="s">
        <v>2698</v>
      </c>
      <c r="G774" s="77"/>
      <c r="H774" s="77">
        <v>-3275.86</v>
      </c>
      <c r="I774" s="77">
        <v>789868.75</v>
      </c>
      <c r="J774" s="90"/>
    </row>
    <row r="775" spans="1:10" hidden="1" outlineLevel="1" x14ac:dyDescent="0.25">
      <c r="A775" s="13"/>
      <c r="B775" s="92">
        <v>42816</v>
      </c>
      <c r="C775" s="91">
        <v>206</v>
      </c>
      <c r="D775" s="90" t="s">
        <v>715</v>
      </c>
      <c r="E775" s="90" t="s">
        <v>716</v>
      </c>
      <c r="F775" s="90" t="s">
        <v>2699</v>
      </c>
      <c r="G775" s="77"/>
      <c r="H775" s="77">
        <v>-5172.41</v>
      </c>
      <c r="I775" s="77">
        <v>795041.16</v>
      </c>
      <c r="J775" s="90"/>
    </row>
    <row r="776" spans="1:10" hidden="1" outlineLevel="1" x14ac:dyDescent="0.25">
      <c r="A776" s="13"/>
      <c r="B776" s="92">
        <v>42816</v>
      </c>
      <c r="C776" s="91">
        <v>207</v>
      </c>
      <c r="D776" s="90" t="s">
        <v>715</v>
      </c>
      <c r="E776" s="90" t="s">
        <v>716</v>
      </c>
      <c r="F776" s="90" t="s">
        <v>2700</v>
      </c>
      <c r="G776" s="77"/>
      <c r="H776" s="77">
        <v>-862.07</v>
      </c>
      <c r="I776" s="77">
        <v>795903.23</v>
      </c>
      <c r="J776" s="90"/>
    </row>
    <row r="777" spans="1:10" hidden="1" outlineLevel="1" x14ac:dyDescent="0.25">
      <c r="A777" s="13"/>
      <c r="B777" s="92">
        <v>42816</v>
      </c>
      <c r="C777" s="91">
        <v>208</v>
      </c>
      <c r="D777" s="90" t="s">
        <v>715</v>
      </c>
      <c r="E777" s="90" t="s">
        <v>716</v>
      </c>
      <c r="F777" s="90" t="s">
        <v>2701</v>
      </c>
      <c r="G777" s="77"/>
      <c r="H777" s="77">
        <v>-1724.14</v>
      </c>
      <c r="I777" s="77">
        <v>797627.37</v>
      </c>
      <c r="J777" s="90"/>
    </row>
    <row r="778" spans="1:10" hidden="1" outlineLevel="1" x14ac:dyDescent="0.25">
      <c r="A778" s="13"/>
      <c r="B778" s="92">
        <v>42816</v>
      </c>
      <c r="C778" s="91">
        <v>38</v>
      </c>
      <c r="D778" s="90" t="s">
        <v>82</v>
      </c>
      <c r="E778" s="90" t="s">
        <v>720</v>
      </c>
      <c r="F778" s="90" t="s">
        <v>2702</v>
      </c>
      <c r="G778" s="77"/>
      <c r="H778" s="77">
        <v>-862.07</v>
      </c>
      <c r="I778" s="77">
        <v>798489.44</v>
      </c>
      <c r="J778" s="90"/>
    </row>
    <row r="779" spans="1:10" hidden="1" outlineLevel="1" x14ac:dyDescent="0.25">
      <c r="A779" s="13"/>
      <c r="B779" s="92">
        <v>42816</v>
      </c>
      <c r="C779" s="91">
        <v>210</v>
      </c>
      <c r="D779" s="90" t="s">
        <v>715</v>
      </c>
      <c r="E779" s="90" t="s">
        <v>716</v>
      </c>
      <c r="F779" s="90" t="s">
        <v>2703</v>
      </c>
      <c r="G779" s="77"/>
      <c r="H779" s="77">
        <v>-4310.3500000000004</v>
      </c>
      <c r="I779" s="77">
        <v>802799.79</v>
      </c>
      <c r="J779" s="90"/>
    </row>
    <row r="780" spans="1:10" hidden="1" outlineLevel="1" x14ac:dyDescent="0.25">
      <c r="A780" s="13"/>
      <c r="B780" s="92">
        <v>42816</v>
      </c>
      <c r="C780" s="91">
        <v>213</v>
      </c>
      <c r="D780" s="90" t="s">
        <v>715</v>
      </c>
      <c r="E780" s="90" t="s">
        <v>716</v>
      </c>
      <c r="F780" s="90" t="s">
        <v>2704</v>
      </c>
      <c r="G780" s="77"/>
      <c r="H780" s="77">
        <v>-5172.41</v>
      </c>
      <c r="I780" s="77">
        <v>807972.2</v>
      </c>
      <c r="J780" s="90"/>
    </row>
    <row r="781" spans="1:10" hidden="1" outlineLevel="1" x14ac:dyDescent="0.25">
      <c r="A781" s="13"/>
      <c r="B781" s="92">
        <v>42817</v>
      </c>
      <c r="C781" s="91">
        <v>215</v>
      </c>
      <c r="D781" s="90" t="s">
        <v>715</v>
      </c>
      <c r="E781" s="90" t="s">
        <v>716</v>
      </c>
      <c r="F781" s="90" t="s">
        <v>2705</v>
      </c>
      <c r="G781" s="77"/>
      <c r="H781" s="77">
        <v>5172.41</v>
      </c>
      <c r="I781" s="77">
        <v>802799.79</v>
      </c>
      <c r="J781" s="90"/>
    </row>
    <row r="782" spans="1:10" hidden="1" outlineLevel="1" x14ac:dyDescent="0.25">
      <c r="A782" s="13"/>
      <c r="B782" s="92">
        <v>42817</v>
      </c>
      <c r="C782" s="91">
        <v>216</v>
      </c>
      <c r="D782" s="90" t="s">
        <v>715</v>
      </c>
      <c r="E782" s="90" t="s">
        <v>716</v>
      </c>
      <c r="F782" s="90" t="s">
        <v>2706</v>
      </c>
      <c r="G782" s="77"/>
      <c r="H782" s="77">
        <v>-5172.41</v>
      </c>
      <c r="I782" s="77">
        <v>807972.2</v>
      </c>
      <c r="J782" s="90"/>
    </row>
    <row r="783" spans="1:10" hidden="1" outlineLevel="1" x14ac:dyDescent="0.25">
      <c r="A783" s="13"/>
      <c r="B783" s="92">
        <v>42817</v>
      </c>
      <c r="C783" s="91">
        <v>219</v>
      </c>
      <c r="D783" s="90" t="s">
        <v>715</v>
      </c>
      <c r="E783" s="90" t="s">
        <v>716</v>
      </c>
      <c r="F783" s="90" t="s">
        <v>2707</v>
      </c>
      <c r="G783" s="77"/>
      <c r="H783" s="77">
        <v>-4310.3500000000004</v>
      </c>
      <c r="I783" s="77">
        <v>812282.55</v>
      </c>
      <c r="J783" s="90"/>
    </row>
    <row r="784" spans="1:10" hidden="1" outlineLevel="1" x14ac:dyDescent="0.25">
      <c r="A784" s="13"/>
      <c r="B784" s="92">
        <v>42817</v>
      </c>
      <c r="C784" s="91">
        <v>220</v>
      </c>
      <c r="D784" s="90" t="s">
        <v>715</v>
      </c>
      <c r="E784" s="90" t="s">
        <v>716</v>
      </c>
      <c r="F784" s="90" t="s">
        <v>2708</v>
      </c>
      <c r="G784" s="77"/>
      <c r="H784" s="77">
        <v>-2586.21</v>
      </c>
      <c r="I784" s="77">
        <v>814868.76</v>
      </c>
      <c r="J784" s="90"/>
    </row>
    <row r="785" spans="1:10" hidden="1" outlineLevel="1" x14ac:dyDescent="0.25">
      <c r="A785" s="13"/>
      <c r="B785" s="92">
        <v>42818</v>
      </c>
      <c r="C785" s="91">
        <v>223</v>
      </c>
      <c r="D785" s="90" t="s">
        <v>715</v>
      </c>
      <c r="E785" s="90" t="s">
        <v>716</v>
      </c>
      <c r="F785" s="90" t="s">
        <v>2709</v>
      </c>
      <c r="G785" s="77"/>
      <c r="H785" s="77">
        <v>-2586.21</v>
      </c>
      <c r="I785" s="77">
        <v>817454.97</v>
      </c>
      <c r="J785" s="90"/>
    </row>
    <row r="786" spans="1:10" hidden="1" outlineLevel="1" x14ac:dyDescent="0.25">
      <c r="A786" s="13"/>
      <c r="B786" s="92">
        <v>42818</v>
      </c>
      <c r="C786" s="91">
        <v>224</v>
      </c>
      <c r="D786" s="90" t="s">
        <v>715</v>
      </c>
      <c r="E786" s="90" t="s">
        <v>716</v>
      </c>
      <c r="F786" s="90" t="s">
        <v>2710</v>
      </c>
      <c r="G786" s="77"/>
      <c r="H786" s="77">
        <v>2586.21</v>
      </c>
      <c r="I786" s="77">
        <v>814868.76</v>
      </c>
      <c r="J786" s="90"/>
    </row>
    <row r="787" spans="1:10" hidden="1" outlineLevel="1" x14ac:dyDescent="0.25">
      <c r="A787" s="13"/>
      <c r="B787" s="92">
        <v>42818</v>
      </c>
      <c r="C787" s="91">
        <v>225</v>
      </c>
      <c r="D787" s="90" t="s">
        <v>715</v>
      </c>
      <c r="E787" s="90" t="s">
        <v>716</v>
      </c>
      <c r="F787" s="90" t="s">
        <v>2711</v>
      </c>
      <c r="G787" s="77"/>
      <c r="H787" s="77">
        <v>-3017.24</v>
      </c>
      <c r="I787" s="77">
        <v>817886</v>
      </c>
      <c r="J787" s="90"/>
    </row>
    <row r="788" spans="1:10" hidden="1" outlineLevel="1" x14ac:dyDescent="0.25">
      <c r="A788" s="13"/>
      <c r="B788" s="92">
        <v>42818</v>
      </c>
      <c r="C788" s="91">
        <v>228</v>
      </c>
      <c r="D788" s="90" t="s">
        <v>715</v>
      </c>
      <c r="E788" s="90" t="s">
        <v>716</v>
      </c>
      <c r="F788" s="90" t="s">
        <v>2712</v>
      </c>
      <c r="G788" s="77"/>
      <c r="H788" s="77">
        <v>-2586.21</v>
      </c>
      <c r="I788" s="77">
        <v>820472.21</v>
      </c>
      <c r="J788" s="90"/>
    </row>
    <row r="789" spans="1:10" hidden="1" outlineLevel="1" x14ac:dyDescent="0.25">
      <c r="A789" s="13"/>
      <c r="B789" s="92">
        <v>42818</v>
      </c>
      <c r="C789" s="91">
        <v>43</v>
      </c>
      <c r="D789" s="90" t="s">
        <v>82</v>
      </c>
      <c r="E789" s="90" t="s">
        <v>720</v>
      </c>
      <c r="F789" s="90" t="s">
        <v>2713</v>
      </c>
      <c r="G789" s="77"/>
      <c r="H789" s="77">
        <v>-258.62</v>
      </c>
      <c r="I789" s="77">
        <v>820730.83</v>
      </c>
      <c r="J789" s="90"/>
    </row>
    <row r="790" spans="1:10" hidden="1" outlineLevel="1" x14ac:dyDescent="0.25">
      <c r="A790" s="13"/>
      <c r="B790" s="92">
        <v>42818</v>
      </c>
      <c r="C790" s="91">
        <v>44</v>
      </c>
      <c r="D790" s="90" t="s">
        <v>82</v>
      </c>
      <c r="E790" s="90" t="s">
        <v>720</v>
      </c>
      <c r="F790" s="90" t="s">
        <v>2714</v>
      </c>
      <c r="G790" s="77"/>
      <c r="H790" s="77">
        <v>-3448.28</v>
      </c>
      <c r="I790" s="77">
        <v>824179.11</v>
      </c>
      <c r="J790" s="90"/>
    </row>
    <row r="791" spans="1:10" hidden="1" outlineLevel="1" x14ac:dyDescent="0.25">
      <c r="A791" s="13"/>
      <c r="B791" s="92">
        <v>42818</v>
      </c>
      <c r="C791" s="91">
        <v>232</v>
      </c>
      <c r="D791" s="90" t="s">
        <v>715</v>
      </c>
      <c r="E791" s="90" t="s">
        <v>716</v>
      </c>
      <c r="F791" s="90" t="s">
        <v>2715</v>
      </c>
      <c r="G791" s="77"/>
      <c r="H791" s="77">
        <v>5172.41</v>
      </c>
      <c r="I791" s="77">
        <v>819006.7</v>
      </c>
      <c r="J791" s="90"/>
    </row>
    <row r="792" spans="1:10" hidden="1" outlineLevel="1" x14ac:dyDescent="0.25">
      <c r="A792" s="13"/>
      <c r="B792" s="92">
        <v>42818</v>
      </c>
      <c r="C792" s="91">
        <v>233</v>
      </c>
      <c r="D792" s="90" t="s">
        <v>715</v>
      </c>
      <c r="E792" s="90" t="s">
        <v>716</v>
      </c>
      <c r="F792" s="90" t="s">
        <v>2716</v>
      </c>
      <c r="G792" s="77"/>
      <c r="H792" s="77">
        <v>-5172.41</v>
      </c>
      <c r="I792" s="77">
        <v>824179.11</v>
      </c>
      <c r="J792" s="90"/>
    </row>
    <row r="793" spans="1:10" hidden="1" outlineLevel="1" x14ac:dyDescent="0.25">
      <c r="A793" s="13"/>
      <c r="B793" s="92">
        <v>42821</v>
      </c>
      <c r="C793" s="91">
        <v>45</v>
      </c>
      <c r="D793" s="90" t="s">
        <v>82</v>
      </c>
      <c r="E793" s="90" t="s">
        <v>720</v>
      </c>
      <c r="F793" s="90" t="s">
        <v>2717</v>
      </c>
      <c r="G793" s="77"/>
      <c r="H793" s="77">
        <v>-6034.48</v>
      </c>
      <c r="I793" s="77">
        <v>830213.59</v>
      </c>
      <c r="J793" s="90"/>
    </row>
    <row r="794" spans="1:10" hidden="1" outlineLevel="1" x14ac:dyDescent="0.25">
      <c r="A794" s="13"/>
      <c r="B794" s="92">
        <v>42821</v>
      </c>
      <c r="C794" s="91">
        <v>46</v>
      </c>
      <c r="D794" s="90" t="s">
        <v>82</v>
      </c>
      <c r="E794" s="90" t="s">
        <v>720</v>
      </c>
      <c r="F794" s="90" t="s">
        <v>2718</v>
      </c>
      <c r="G794" s="77"/>
      <c r="H794" s="77">
        <v>-10868.1</v>
      </c>
      <c r="I794" s="77">
        <v>841081.69</v>
      </c>
      <c r="J794" s="90"/>
    </row>
    <row r="795" spans="1:10" hidden="1" outlineLevel="1" x14ac:dyDescent="0.25">
      <c r="A795" s="13"/>
      <c r="B795" s="92">
        <v>42821</v>
      </c>
      <c r="C795" s="91">
        <v>47</v>
      </c>
      <c r="D795" s="90" t="s">
        <v>82</v>
      </c>
      <c r="E795" s="90" t="s">
        <v>720</v>
      </c>
      <c r="F795" s="90" t="s">
        <v>2718</v>
      </c>
      <c r="G795" s="77"/>
      <c r="H795" s="77">
        <v>10868.1</v>
      </c>
      <c r="I795" s="77">
        <v>830213.59</v>
      </c>
      <c r="J795" s="90"/>
    </row>
    <row r="796" spans="1:10" hidden="1" outlineLevel="1" x14ac:dyDescent="0.25">
      <c r="A796" s="13"/>
      <c r="B796" s="92">
        <v>42821</v>
      </c>
      <c r="C796" s="91">
        <v>48</v>
      </c>
      <c r="D796" s="90" t="s">
        <v>82</v>
      </c>
      <c r="E796" s="90" t="s">
        <v>720</v>
      </c>
      <c r="F796" s="90" t="s">
        <v>2719</v>
      </c>
      <c r="G796" s="77"/>
      <c r="H796" s="77">
        <v>-10919.83</v>
      </c>
      <c r="I796" s="77">
        <v>841133.42</v>
      </c>
      <c r="J796" s="90"/>
    </row>
    <row r="797" spans="1:10" hidden="1" outlineLevel="1" x14ac:dyDescent="0.25">
      <c r="A797" s="13"/>
      <c r="B797" s="92">
        <v>42821</v>
      </c>
      <c r="C797" s="91">
        <v>49</v>
      </c>
      <c r="D797" s="90" t="s">
        <v>82</v>
      </c>
      <c r="E797" s="90" t="s">
        <v>720</v>
      </c>
      <c r="F797" s="90" t="s">
        <v>2720</v>
      </c>
      <c r="G797" s="77"/>
      <c r="H797" s="77">
        <v>-3258.62</v>
      </c>
      <c r="I797" s="77">
        <v>844392.04</v>
      </c>
      <c r="J797" s="90"/>
    </row>
    <row r="798" spans="1:10" hidden="1" outlineLevel="1" x14ac:dyDescent="0.25">
      <c r="A798" s="13"/>
      <c r="B798" s="92">
        <v>42821</v>
      </c>
      <c r="C798" s="91">
        <v>50</v>
      </c>
      <c r="D798" s="90" t="s">
        <v>82</v>
      </c>
      <c r="E798" s="90" t="s">
        <v>720</v>
      </c>
      <c r="F798" s="90" t="s">
        <v>2721</v>
      </c>
      <c r="G798" s="77"/>
      <c r="H798" s="77">
        <v>-1974.14</v>
      </c>
      <c r="I798" s="77">
        <v>846366.18</v>
      </c>
      <c r="J798" s="90"/>
    </row>
    <row r="799" spans="1:10" hidden="1" outlineLevel="1" x14ac:dyDescent="0.25">
      <c r="A799" s="13"/>
      <c r="B799" s="92">
        <v>42821</v>
      </c>
      <c r="C799" s="91">
        <v>51</v>
      </c>
      <c r="D799" s="90" t="s">
        <v>82</v>
      </c>
      <c r="E799" s="90" t="s">
        <v>720</v>
      </c>
      <c r="F799" s="90" t="s">
        <v>2722</v>
      </c>
      <c r="G799" s="77"/>
      <c r="H799" s="77">
        <v>-862.07</v>
      </c>
      <c r="I799" s="77">
        <v>847228.25</v>
      </c>
      <c r="J799" s="90"/>
    </row>
    <row r="800" spans="1:10" hidden="1" outlineLevel="1" x14ac:dyDescent="0.25">
      <c r="A800" s="13"/>
      <c r="B800" s="92">
        <v>42821</v>
      </c>
      <c r="C800" s="91">
        <v>52</v>
      </c>
      <c r="D800" s="90" t="s">
        <v>82</v>
      </c>
      <c r="E800" s="90" t="s">
        <v>720</v>
      </c>
      <c r="F800" s="90" t="s">
        <v>2723</v>
      </c>
      <c r="G800" s="77"/>
      <c r="H800" s="77">
        <v>-2586.21</v>
      </c>
      <c r="I800" s="77">
        <v>849814.46</v>
      </c>
      <c r="J800" s="90"/>
    </row>
    <row r="801" spans="1:10" hidden="1" outlineLevel="1" x14ac:dyDescent="0.25">
      <c r="A801" s="13"/>
      <c r="B801" s="92">
        <v>42822</v>
      </c>
      <c r="C801" s="91">
        <v>53</v>
      </c>
      <c r="D801" s="90" t="s">
        <v>82</v>
      </c>
      <c r="E801" s="90" t="s">
        <v>720</v>
      </c>
      <c r="F801" s="90" t="s">
        <v>2724</v>
      </c>
      <c r="G801" s="77"/>
      <c r="H801" s="77">
        <v>-2003.45</v>
      </c>
      <c r="I801" s="77">
        <v>851817.91</v>
      </c>
      <c r="J801" s="90"/>
    </row>
    <row r="802" spans="1:10" hidden="1" outlineLevel="1" x14ac:dyDescent="0.25">
      <c r="A802" s="13"/>
      <c r="B802" s="92">
        <v>42822</v>
      </c>
      <c r="C802" s="91">
        <v>55</v>
      </c>
      <c r="D802" s="90" t="s">
        <v>82</v>
      </c>
      <c r="E802" s="90" t="s">
        <v>720</v>
      </c>
      <c r="F802" s="90" t="s">
        <v>2725</v>
      </c>
      <c r="G802" s="77"/>
      <c r="H802" s="77">
        <v>-2894.57</v>
      </c>
      <c r="I802" s="77">
        <v>854712.48</v>
      </c>
      <c r="J802" s="90"/>
    </row>
    <row r="803" spans="1:10" hidden="1" outlineLevel="1" x14ac:dyDescent="0.25">
      <c r="A803" s="13"/>
      <c r="B803" s="92">
        <v>42822</v>
      </c>
      <c r="C803" s="91">
        <v>56</v>
      </c>
      <c r="D803" s="90" t="s">
        <v>82</v>
      </c>
      <c r="E803" s="90" t="s">
        <v>720</v>
      </c>
      <c r="F803" s="90" t="s">
        <v>2726</v>
      </c>
      <c r="G803" s="77"/>
      <c r="H803" s="77">
        <v>-4740.82</v>
      </c>
      <c r="I803" s="77">
        <v>859453.3</v>
      </c>
      <c r="J803" s="90"/>
    </row>
    <row r="804" spans="1:10" hidden="1" outlineLevel="1" x14ac:dyDescent="0.25">
      <c r="A804" s="13"/>
      <c r="B804" s="92">
        <v>42822</v>
      </c>
      <c r="C804" s="91">
        <v>57</v>
      </c>
      <c r="D804" s="90" t="s">
        <v>82</v>
      </c>
      <c r="E804" s="90" t="s">
        <v>720</v>
      </c>
      <c r="F804" s="90" t="s">
        <v>2727</v>
      </c>
      <c r="G804" s="77"/>
      <c r="H804" s="77">
        <v>-263.31</v>
      </c>
      <c r="I804" s="77">
        <v>859716.61</v>
      </c>
      <c r="J804" s="90"/>
    </row>
    <row r="805" spans="1:10" hidden="1" outlineLevel="1" x14ac:dyDescent="0.25">
      <c r="A805" s="13"/>
      <c r="B805" s="92">
        <v>42822</v>
      </c>
      <c r="C805" s="91">
        <v>59</v>
      </c>
      <c r="D805" s="90" t="s">
        <v>82</v>
      </c>
      <c r="E805" s="90" t="s">
        <v>720</v>
      </c>
      <c r="F805" s="90" t="s">
        <v>2728</v>
      </c>
      <c r="G805" s="77"/>
      <c r="H805" s="77">
        <v>-2586.21</v>
      </c>
      <c r="I805" s="77">
        <v>862302.82</v>
      </c>
      <c r="J805" s="90"/>
    </row>
    <row r="806" spans="1:10" hidden="1" outlineLevel="1" x14ac:dyDescent="0.25">
      <c r="A806" s="13"/>
      <c r="B806" s="92">
        <v>42822</v>
      </c>
      <c r="C806" s="91">
        <v>60</v>
      </c>
      <c r="D806" s="90" t="s">
        <v>82</v>
      </c>
      <c r="E806" s="90" t="s">
        <v>720</v>
      </c>
      <c r="F806" s="90" t="s">
        <v>2729</v>
      </c>
      <c r="G806" s="77"/>
      <c r="H806" s="77">
        <v>-1293.0999999999999</v>
      </c>
      <c r="I806" s="77">
        <v>863595.92</v>
      </c>
      <c r="J806" s="90"/>
    </row>
    <row r="807" spans="1:10" hidden="1" outlineLevel="1" x14ac:dyDescent="0.25">
      <c r="A807" s="13"/>
      <c r="B807" s="92">
        <v>42822</v>
      </c>
      <c r="C807" s="91">
        <v>238</v>
      </c>
      <c r="D807" s="90" t="s">
        <v>715</v>
      </c>
      <c r="E807" s="90" t="s">
        <v>716</v>
      </c>
      <c r="F807" s="90" t="s">
        <v>2730</v>
      </c>
      <c r="G807" s="77"/>
      <c r="H807" s="77">
        <v>-15862.07</v>
      </c>
      <c r="I807" s="77">
        <v>879457.99</v>
      </c>
      <c r="J807" s="90"/>
    </row>
    <row r="808" spans="1:10" hidden="1" outlineLevel="1" x14ac:dyDescent="0.25">
      <c r="A808" s="13"/>
      <c r="B808" s="92">
        <v>42822</v>
      </c>
      <c r="C808" s="91">
        <v>61</v>
      </c>
      <c r="D808" s="90" t="s">
        <v>82</v>
      </c>
      <c r="E808" s="90" t="s">
        <v>720</v>
      </c>
      <c r="F808" s="90" t="s">
        <v>2731</v>
      </c>
      <c r="G808" s="77"/>
      <c r="H808" s="77">
        <v>-2137.9299999999998</v>
      </c>
      <c r="I808" s="77">
        <v>881595.92</v>
      </c>
      <c r="J808" s="90"/>
    </row>
    <row r="809" spans="1:10" hidden="1" outlineLevel="1" x14ac:dyDescent="0.25">
      <c r="A809" s="13"/>
      <c r="B809" s="92">
        <v>42822</v>
      </c>
      <c r="C809" s="91">
        <v>62</v>
      </c>
      <c r="D809" s="90" t="s">
        <v>82</v>
      </c>
      <c r="E809" s="90" t="s">
        <v>720</v>
      </c>
      <c r="F809" s="90" t="s">
        <v>2732</v>
      </c>
      <c r="G809" s="77"/>
      <c r="H809" s="77">
        <v>-3448.28</v>
      </c>
      <c r="I809" s="77">
        <v>885044.2</v>
      </c>
      <c r="J809" s="90"/>
    </row>
    <row r="810" spans="1:10" hidden="1" outlineLevel="1" x14ac:dyDescent="0.25">
      <c r="A810" s="13"/>
      <c r="B810" s="92">
        <v>42822</v>
      </c>
      <c r="C810" s="91">
        <v>64</v>
      </c>
      <c r="D810" s="90" t="s">
        <v>82</v>
      </c>
      <c r="E810" s="90" t="s">
        <v>720</v>
      </c>
      <c r="F810" s="90" t="s">
        <v>2733</v>
      </c>
      <c r="G810" s="77"/>
      <c r="H810" s="77">
        <v>-235.82</v>
      </c>
      <c r="I810" s="77">
        <v>885280.02</v>
      </c>
      <c r="J810" s="90"/>
    </row>
    <row r="811" spans="1:10" hidden="1" outlineLevel="1" x14ac:dyDescent="0.25">
      <c r="A811" s="13"/>
      <c r="B811" s="92">
        <v>42822</v>
      </c>
      <c r="C811" s="91">
        <v>65</v>
      </c>
      <c r="D811" s="90" t="s">
        <v>82</v>
      </c>
      <c r="E811" s="90" t="s">
        <v>720</v>
      </c>
      <c r="F811" s="90" t="s">
        <v>2734</v>
      </c>
      <c r="G811" s="77"/>
      <c r="H811" s="77">
        <v>-1293.0999999999999</v>
      </c>
      <c r="I811" s="77">
        <v>886573.12</v>
      </c>
      <c r="J811" s="90"/>
    </row>
    <row r="812" spans="1:10" hidden="1" outlineLevel="1" x14ac:dyDescent="0.25">
      <c r="A812" s="13"/>
      <c r="B812" s="92">
        <v>42822</v>
      </c>
      <c r="C812" s="91">
        <v>66</v>
      </c>
      <c r="D812" s="90" t="s">
        <v>82</v>
      </c>
      <c r="E812" s="90" t="s">
        <v>720</v>
      </c>
      <c r="F812" s="90" t="s">
        <v>2735</v>
      </c>
      <c r="G812" s="77"/>
      <c r="H812" s="77">
        <v>-2586.21</v>
      </c>
      <c r="I812" s="77">
        <v>889159.33</v>
      </c>
      <c r="J812" s="90"/>
    </row>
    <row r="813" spans="1:10" hidden="1" outlineLevel="1" x14ac:dyDescent="0.25">
      <c r="A813" s="13"/>
      <c r="B813" s="92">
        <v>42823</v>
      </c>
      <c r="C813" s="91">
        <v>68</v>
      </c>
      <c r="D813" s="90" t="s">
        <v>82</v>
      </c>
      <c r="E813" s="90" t="s">
        <v>720</v>
      </c>
      <c r="F813" s="90" t="s">
        <v>2736</v>
      </c>
      <c r="G813" s="77"/>
      <c r="H813" s="77">
        <v>-431.04</v>
      </c>
      <c r="I813" s="77">
        <v>889590.37</v>
      </c>
      <c r="J813" s="90"/>
    </row>
    <row r="814" spans="1:10" hidden="1" outlineLevel="1" x14ac:dyDescent="0.25">
      <c r="A814" s="13"/>
      <c r="B814" s="92">
        <v>42823</v>
      </c>
      <c r="C814" s="91">
        <v>240</v>
      </c>
      <c r="D814" s="90" t="s">
        <v>715</v>
      </c>
      <c r="E814" s="90" t="s">
        <v>716</v>
      </c>
      <c r="F814" s="90" t="s">
        <v>2737</v>
      </c>
      <c r="G814" s="77"/>
      <c r="H814" s="77">
        <v>-862.07</v>
      </c>
      <c r="I814" s="77">
        <v>890452.44</v>
      </c>
      <c r="J814" s="90"/>
    </row>
    <row r="815" spans="1:10" hidden="1" outlineLevel="1" x14ac:dyDescent="0.25">
      <c r="A815" s="13"/>
      <c r="B815" s="92">
        <v>42823</v>
      </c>
      <c r="C815" s="91">
        <v>241</v>
      </c>
      <c r="D815" s="90" t="s">
        <v>715</v>
      </c>
      <c r="E815" s="90" t="s">
        <v>716</v>
      </c>
      <c r="F815" s="90" t="s">
        <v>2738</v>
      </c>
      <c r="G815" s="77"/>
      <c r="H815" s="77">
        <v>-862.07</v>
      </c>
      <c r="I815" s="77">
        <v>891314.51</v>
      </c>
      <c r="J815" s="90"/>
    </row>
    <row r="816" spans="1:10" hidden="1" outlineLevel="1" x14ac:dyDescent="0.25">
      <c r="A816" s="13"/>
      <c r="B816" s="92">
        <v>42823</v>
      </c>
      <c r="C816" s="91">
        <v>243</v>
      </c>
      <c r="D816" s="90" t="s">
        <v>715</v>
      </c>
      <c r="E816" s="90" t="s">
        <v>716</v>
      </c>
      <c r="F816" s="90" t="s">
        <v>2739</v>
      </c>
      <c r="G816" s="77"/>
      <c r="H816" s="77">
        <v>-1724.14</v>
      </c>
      <c r="I816" s="77">
        <v>893038.65</v>
      </c>
      <c r="J816" s="90"/>
    </row>
    <row r="817" spans="1:10" hidden="1" outlineLevel="1" x14ac:dyDescent="0.25">
      <c r="A817" s="13"/>
      <c r="B817" s="92">
        <v>42823</v>
      </c>
      <c r="C817" s="91">
        <v>69</v>
      </c>
      <c r="D817" s="90" t="s">
        <v>82</v>
      </c>
      <c r="E817" s="90" t="s">
        <v>720</v>
      </c>
      <c r="F817" s="90" t="s">
        <v>2740</v>
      </c>
      <c r="G817" s="77"/>
      <c r="H817" s="77">
        <v>-862.07</v>
      </c>
      <c r="I817" s="77">
        <v>893900.72</v>
      </c>
      <c r="J817" s="90"/>
    </row>
    <row r="818" spans="1:10" hidden="1" outlineLevel="1" x14ac:dyDescent="0.25">
      <c r="A818" s="13"/>
      <c r="B818" s="92">
        <v>42823</v>
      </c>
      <c r="C818" s="91">
        <v>244</v>
      </c>
      <c r="D818" s="90" t="s">
        <v>715</v>
      </c>
      <c r="E818" s="90" t="s">
        <v>716</v>
      </c>
      <c r="F818" s="90" t="s">
        <v>2741</v>
      </c>
      <c r="G818" s="77"/>
      <c r="H818" s="77">
        <v>-797.41</v>
      </c>
      <c r="I818" s="77">
        <v>894698.13</v>
      </c>
      <c r="J818" s="90"/>
    </row>
    <row r="819" spans="1:10" hidden="1" outlineLevel="1" x14ac:dyDescent="0.25">
      <c r="A819" s="13"/>
      <c r="B819" s="92">
        <v>42823</v>
      </c>
      <c r="C819" s="91">
        <v>70</v>
      </c>
      <c r="D819" s="90" t="s">
        <v>82</v>
      </c>
      <c r="E819" s="90" t="s">
        <v>720</v>
      </c>
      <c r="F819" s="90" t="s">
        <v>2742</v>
      </c>
      <c r="G819" s="77"/>
      <c r="H819" s="77">
        <v>-4232.76</v>
      </c>
      <c r="I819" s="77">
        <v>898930.89</v>
      </c>
      <c r="J819" s="90"/>
    </row>
    <row r="820" spans="1:10" hidden="1" outlineLevel="1" x14ac:dyDescent="0.25">
      <c r="A820" s="13"/>
      <c r="B820" s="92">
        <v>42823</v>
      </c>
      <c r="C820" s="91">
        <v>246</v>
      </c>
      <c r="D820" s="90" t="s">
        <v>715</v>
      </c>
      <c r="E820" s="90" t="s">
        <v>716</v>
      </c>
      <c r="F820" s="90" t="s">
        <v>2743</v>
      </c>
      <c r="G820" s="77"/>
      <c r="H820" s="77">
        <v>-1724.14</v>
      </c>
      <c r="I820" s="77">
        <v>900655.03</v>
      </c>
      <c r="J820" s="90"/>
    </row>
    <row r="821" spans="1:10" hidden="1" outlineLevel="1" x14ac:dyDescent="0.25">
      <c r="A821" s="13"/>
      <c r="B821" s="92">
        <v>42823</v>
      </c>
      <c r="C821" s="91">
        <v>72</v>
      </c>
      <c r="D821" s="90" t="s">
        <v>82</v>
      </c>
      <c r="E821" s="90" t="s">
        <v>720</v>
      </c>
      <c r="F821" s="90" t="s">
        <v>2744</v>
      </c>
      <c r="G821" s="77"/>
      <c r="H821" s="77">
        <v>-184.36</v>
      </c>
      <c r="I821" s="77">
        <v>900839.39</v>
      </c>
      <c r="J821" s="90"/>
    </row>
    <row r="822" spans="1:10" hidden="1" outlineLevel="1" x14ac:dyDescent="0.25">
      <c r="A822" s="13"/>
      <c r="B822" s="92">
        <v>42823</v>
      </c>
      <c r="C822" s="91">
        <v>73</v>
      </c>
      <c r="D822" s="90" t="s">
        <v>82</v>
      </c>
      <c r="E822" s="90" t="s">
        <v>720</v>
      </c>
      <c r="F822" s="90" t="s">
        <v>2745</v>
      </c>
      <c r="G822" s="77"/>
      <c r="H822" s="77">
        <v>-4824</v>
      </c>
      <c r="I822" s="77">
        <v>905663.39</v>
      </c>
      <c r="J822" s="90"/>
    </row>
    <row r="823" spans="1:10" hidden="1" outlineLevel="1" x14ac:dyDescent="0.25">
      <c r="A823" s="13"/>
      <c r="B823" s="92">
        <v>42823</v>
      </c>
      <c r="C823" s="91">
        <v>247</v>
      </c>
      <c r="D823" s="90" t="s">
        <v>715</v>
      </c>
      <c r="E823" s="90" t="s">
        <v>716</v>
      </c>
      <c r="F823" s="90" t="s">
        <v>2746</v>
      </c>
      <c r="G823" s="77"/>
      <c r="H823" s="77">
        <v>15862.07</v>
      </c>
      <c r="I823" s="77">
        <v>889801.32</v>
      </c>
      <c r="J823" s="90"/>
    </row>
    <row r="824" spans="1:10" hidden="1" outlineLevel="1" x14ac:dyDescent="0.25">
      <c r="A824" s="13"/>
      <c r="B824" s="92">
        <v>42823</v>
      </c>
      <c r="C824" s="91">
        <v>248</v>
      </c>
      <c r="D824" s="90" t="s">
        <v>715</v>
      </c>
      <c r="E824" s="90" t="s">
        <v>716</v>
      </c>
      <c r="F824" s="90" t="s">
        <v>2747</v>
      </c>
      <c r="G824" s="77"/>
      <c r="H824" s="77">
        <v>-15862.07</v>
      </c>
      <c r="I824" s="77">
        <v>905663.39</v>
      </c>
      <c r="J824" s="90"/>
    </row>
    <row r="825" spans="1:10" hidden="1" outlineLevel="1" x14ac:dyDescent="0.25">
      <c r="A825" s="13"/>
      <c r="B825" s="92">
        <v>42824</v>
      </c>
      <c r="C825" s="91">
        <v>74</v>
      </c>
      <c r="D825" s="90" t="s">
        <v>82</v>
      </c>
      <c r="E825" s="90" t="s">
        <v>720</v>
      </c>
      <c r="F825" s="90" t="s">
        <v>2748</v>
      </c>
      <c r="G825" s="77"/>
      <c r="H825" s="77">
        <v>-3514.66</v>
      </c>
      <c r="I825" s="77">
        <v>909178.05</v>
      </c>
      <c r="J825" s="90"/>
    </row>
    <row r="826" spans="1:10" hidden="1" outlineLevel="1" x14ac:dyDescent="0.25">
      <c r="A826" s="13"/>
      <c r="B826" s="92">
        <v>42824</v>
      </c>
      <c r="C826" s="91">
        <v>252</v>
      </c>
      <c r="D826" s="90" t="s">
        <v>715</v>
      </c>
      <c r="E826" s="90" t="s">
        <v>716</v>
      </c>
      <c r="F826" s="90" t="s">
        <v>2749</v>
      </c>
      <c r="G826" s="77"/>
      <c r="H826" s="77">
        <v>-3448.28</v>
      </c>
      <c r="I826" s="77">
        <v>912626.33</v>
      </c>
      <c r="J826" s="90"/>
    </row>
    <row r="827" spans="1:10" hidden="1" outlineLevel="1" x14ac:dyDescent="0.25">
      <c r="A827" s="13"/>
      <c r="B827" s="92">
        <v>42824</v>
      </c>
      <c r="C827" s="91">
        <v>253</v>
      </c>
      <c r="D827" s="90" t="s">
        <v>715</v>
      </c>
      <c r="E827" s="90" t="s">
        <v>716</v>
      </c>
      <c r="F827" s="90" t="s">
        <v>2750</v>
      </c>
      <c r="G827" s="77"/>
      <c r="H827" s="77">
        <v>3448.28</v>
      </c>
      <c r="I827" s="77">
        <v>909178.05</v>
      </c>
      <c r="J827" s="90"/>
    </row>
    <row r="828" spans="1:10" hidden="1" outlineLevel="1" x14ac:dyDescent="0.25">
      <c r="A828" s="13"/>
      <c r="B828" s="92">
        <v>42825</v>
      </c>
      <c r="C828" s="91">
        <v>256</v>
      </c>
      <c r="D828" s="90" t="s">
        <v>715</v>
      </c>
      <c r="E828" s="90" t="s">
        <v>716</v>
      </c>
      <c r="F828" s="90" t="s">
        <v>2751</v>
      </c>
      <c r="G828" s="77"/>
      <c r="H828" s="77">
        <v>2586.21</v>
      </c>
      <c r="I828" s="77">
        <v>906591.84</v>
      </c>
      <c r="J828" s="90"/>
    </row>
    <row r="829" spans="1:10" hidden="1" outlineLevel="1" x14ac:dyDescent="0.25">
      <c r="A829" s="13"/>
      <c r="B829" s="92">
        <v>42825</v>
      </c>
      <c r="C829" s="91">
        <v>257</v>
      </c>
      <c r="D829" s="90" t="s">
        <v>715</v>
      </c>
      <c r="E829" s="90" t="s">
        <v>716</v>
      </c>
      <c r="F829" s="90" t="s">
        <v>2752</v>
      </c>
      <c r="G829" s="77"/>
      <c r="H829" s="77">
        <v>-2586.21</v>
      </c>
      <c r="I829" s="77">
        <v>909178.05</v>
      </c>
      <c r="J829" s="90"/>
    </row>
    <row r="830" spans="1:10" hidden="1" outlineLevel="1" x14ac:dyDescent="0.25">
      <c r="A830" s="13"/>
      <c r="B830" s="92">
        <v>42825</v>
      </c>
      <c r="C830" s="91">
        <v>264</v>
      </c>
      <c r="D830" s="90" t="s">
        <v>715</v>
      </c>
      <c r="E830" s="90" t="s">
        <v>716</v>
      </c>
      <c r="F830" s="90" t="s">
        <v>2753</v>
      </c>
      <c r="G830" s="77"/>
      <c r="H830" s="77">
        <v>3189.66</v>
      </c>
      <c r="I830" s="77">
        <v>905988.39</v>
      </c>
      <c r="J830" s="90"/>
    </row>
    <row r="831" spans="1:10" hidden="1" outlineLevel="1" x14ac:dyDescent="0.25">
      <c r="A831" s="13"/>
      <c r="B831" s="92">
        <v>42825</v>
      </c>
      <c r="C831" s="91">
        <v>265</v>
      </c>
      <c r="D831" s="90" t="s">
        <v>715</v>
      </c>
      <c r="E831" s="90" t="s">
        <v>716</v>
      </c>
      <c r="F831" s="90" t="s">
        <v>2754</v>
      </c>
      <c r="G831" s="77"/>
      <c r="H831" s="77">
        <v>-4396.55</v>
      </c>
      <c r="I831" s="77">
        <v>910384.94</v>
      </c>
      <c r="J831" s="90"/>
    </row>
    <row r="832" spans="1:10" hidden="1" outlineLevel="1" x14ac:dyDescent="0.25">
      <c r="A832" s="13"/>
      <c r="B832" s="92">
        <v>42825</v>
      </c>
      <c r="C832" s="91">
        <v>267</v>
      </c>
      <c r="D832" s="90" t="s">
        <v>715</v>
      </c>
      <c r="E832" s="90" t="s">
        <v>716</v>
      </c>
      <c r="F832" s="90" t="s">
        <v>2755</v>
      </c>
      <c r="G832" s="77"/>
      <c r="H832" s="77">
        <v>1724.14</v>
      </c>
      <c r="I832" s="77">
        <v>908660.8</v>
      </c>
      <c r="J832" s="90"/>
    </row>
    <row r="833" spans="1:11" hidden="1" outlineLevel="1" x14ac:dyDescent="0.25">
      <c r="A833" s="13"/>
      <c r="B833" s="92">
        <v>42825</v>
      </c>
      <c r="C833" s="91">
        <v>269</v>
      </c>
      <c r="D833" s="90" t="s">
        <v>715</v>
      </c>
      <c r="E833" s="90" t="s">
        <v>716</v>
      </c>
      <c r="F833" s="90" t="s">
        <v>2756</v>
      </c>
      <c r="G833" s="77"/>
      <c r="H833" s="77">
        <v>-4310.3500000000004</v>
      </c>
      <c r="I833" s="77">
        <v>912971.15</v>
      </c>
      <c r="J833" s="90"/>
    </row>
    <row r="834" spans="1:11" hidden="1" outlineLevel="1" x14ac:dyDescent="0.25">
      <c r="A834" s="13"/>
      <c r="B834" s="92">
        <v>42825</v>
      </c>
      <c r="C834" s="91">
        <v>271</v>
      </c>
      <c r="D834" s="90" t="s">
        <v>715</v>
      </c>
      <c r="E834" s="90" t="s">
        <v>716</v>
      </c>
      <c r="F834" s="90" t="s">
        <v>2757</v>
      </c>
      <c r="G834" s="77"/>
      <c r="H834" s="77">
        <v>3448.28</v>
      </c>
      <c r="I834" s="77">
        <v>909522.87</v>
      </c>
      <c r="J834" s="90"/>
    </row>
    <row r="835" spans="1:11" hidden="1" outlineLevel="1" x14ac:dyDescent="0.25">
      <c r="A835" s="13"/>
      <c r="B835" s="92">
        <v>42825</v>
      </c>
      <c r="C835" s="91">
        <v>84</v>
      </c>
      <c r="D835" s="90" t="s">
        <v>82</v>
      </c>
      <c r="E835" s="90" t="s">
        <v>720</v>
      </c>
      <c r="F835" s="90" t="s">
        <v>2758</v>
      </c>
      <c r="G835" s="77"/>
      <c r="H835" s="77">
        <v>-271.55</v>
      </c>
      <c r="I835" s="77">
        <v>909794.42</v>
      </c>
      <c r="J835" s="90"/>
    </row>
    <row r="836" spans="1:11" hidden="1" outlineLevel="1" x14ac:dyDescent="0.25">
      <c r="A836" s="13"/>
      <c r="B836" s="92">
        <v>42825</v>
      </c>
      <c r="C836" s="91">
        <v>272</v>
      </c>
      <c r="D836" s="90" t="s">
        <v>715</v>
      </c>
      <c r="E836" s="90" t="s">
        <v>716</v>
      </c>
      <c r="F836" s="90" t="s">
        <v>2759</v>
      </c>
      <c r="G836" s="77"/>
      <c r="H836" s="77">
        <v>-3448.28</v>
      </c>
      <c r="I836" s="77">
        <v>913242.7</v>
      </c>
      <c r="J836" s="90"/>
    </row>
    <row r="837" spans="1:11" hidden="1" outlineLevel="1" x14ac:dyDescent="0.25">
      <c r="A837" s="13"/>
      <c r="B837" s="92">
        <v>42825</v>
      </c>
      <c r="C837" s="91">
        <v>274</v>
      </c>
      <c r="D837" s="90" t="s">
        <v>715</v>
      </c>
      <c r="E837" s="90" t="s">
        <v>716</v>
      </c>
      <c r="F837" s="90" t="s">
        <v>2760</v>
      </c>
      <c r="G837" s="77"/>
      <c r="H837" s="77">
        <v>5172.41</v>
      </c>
      <c r="I837" s="77">
        <v>908070.29</v>
      </c>
      <c r="J837" s="90"/>
    </row>
    <row r="838" spans="1:11" collapsed="1" x14ac:dyDescent="0.25">
      <c r="A838" s="13"/>
      <c r="B838" s="92"/>
      <c r="C838" s="91"/>
      <c r="D838" s="90"/>
      <c r="E838" s="90"/>
      <c r="F838" s="90"/>
      <c r="G838" s="77"/>
      <c r="H838" s="77"/>
      <c r="I838" s="77"/>
      <c r="J838" s="90"/>
    </row>
    <row r="839" spans="1:11" x14ac:dyDescent="0.25">
      <c r="A839" s="13"/>
      <c r="B839" s="92"/>
      <c r="C839" s="91"/>
      <c r="D839" s="90"/>
      <c r="E839" s="90"/>
      <c r="F839" s="90"/>
      <c r="G839" s="77"/>
      <c r="H839" s="16">
        <f>SUM(H683:H838)</f>
        <v>-348870.05000000016</v>
      </c>
      <c r="I839" s="77"/>
      <c r="J839" s="90"/>
    </row>
    <row r="840" spans="1:11" x14ac:dyDescent="0.25">
      <c r="A840" s="11" t="s">
        <v>817</v>
      </c>
      <c r="B840" s="89"/>
      <c r="C840" s="89"/>
      <c r="D840" s="89"/>
      <c r="E840" s="89"/>
      <c r="F840" s="89"/>
      <c r="G840" s="76"/>
      <c r="H840" s="76"/>
      <c r="I840" s="76"/>
      <c r="J840" s="89"/>
    </row>
    <row r="841" spans="1:11" x14ac:dyDescent="0.25">
      <c r="A841" s="12" t="s">
        <v>2</v>
      </c>
      <c r="B841" s="89" t="s">
        <v>818</v>
      </c>
      <c r="C841" s="89"/>
      <c r="D841" s="89"/>
      <c r="E841" s="89"/>
      <c r="F841" s="89"/>
      <c r="G841" s="76"/>
      <c r="H841" s="76"/>
      <c r="I841" s="76"/>
      <c r="J841" s="89"/>
    </row>
    <row r="842" spans="1:11" hidden="1" outlineLevel="1" x14ac:dyDescent="0.25">
      <c r="A842" s="13"/>
      <c r="B842" s="90"/>
      <c r="C842" s="91"/>
      <c r="D842" s="90"/>
      <c r="E842" s="90" t="s">
        <v>1110</v>
      </c>
      <c r="F842" s="90"/>
      <c r="G842" s="77"/>
      <c r="H842" s="77">
        <v>0</v>
      </c>
      <c r="I842" s="77">
        <v>339655.19</v>
      </c>
      <c r="J842" s="90"/>
    </row>
    <row r="843" spans="1:11" hidden="1" outlineLevel="1" x14ac:dyDescent="0.25">
      <c r="A843" s="13"/>
      <c r="B843" s="92">
        <v>42802</v>
      </c>
      <c r="C843" s="91">
        <v>13</v>
      </c>
      <c r="D843" s="90" t="s">
        <v>82</v>
      </c>
      <c r="E843" s="90" t="s">
        <v>720</v>
      </c>
      <c r="F843" s="90" t="s">
        <v>2761</v>
      </c>
      <c r="G843" s="77"/>
      <c r="H843" s="77">
        <v>-77586.210000000006</v>
      </c>
      <c r="I843" s="77">
        <v>417241.4</v>
      </c>
      <c r="J843" s="90"/>
    </row>
    <row r="844" spans="1:11" hidden="1" outlineLevel="1" x14ac:dyDescent="0.25">
      <c r="A844" s="13"/>
      <c r="B844" s="92">
        <v>42818</v>
      </c>
      <c r="C844" s="91">
        <v>42</v>
      </c>
      <c r="D844" s="90" t="s">
        <v>82</v>
      </c>
      <c r="E844" s="90" t="s">
        <v>720</v>
      </c>
      <c r="F844" s="90" t="s">
        <v>2762</v>
      </c>
      <c r="G844" s="77"/>
      <c r="H844" s="77">
        <v>-12931.04</v>
      </c>
      <c r="I844" s="77">
        <v>430172.44</v>
      </c>
      <c r="J844" s="90"/>
    </row>
    <row r="845" spans="1:11" collapsed="1" x14ac:dyDescent="0.25">
      <c r="A845" s="13"/>
      <c r="B845" s="92"/>
      <c r="C845" s="91"/>
      <c r="D845" s="90"/>
      <c r="E845" s="90"/>
      <c r="F845" s="90"/>
      <c r="G845" s="77"/>
      <c r="H845" s="77"/>
      <c r="I845" s="77"/>
      <c r="J845" s="90"/>
    </row>
    <row r="846" spans="1:11" x14ac:dyDescent="0.25">
      <c r="A846" s="13"/>
      <c r="B846" s="92"/>
      <c r="C846" s="91"/>
      <c r="D846" s="90"/>
      <c r="E846" s="90"/>
      <c r="F846" s="90"/>
      <c r="G846" s="77"/>
      <c r="H846" s="16">
        <f>SUM(H842:H845)</f>
        <v>-90517.25</v>
      </c>
      <c r="I846" s="77"/>
      <c r="J846" s="90"/>
    </row>
    <row r="847" spans="1:11" x14ac:dyDescent="0.25">
      <c r="A847" s="11" t="s">
        <v>827</v>
      </c>
      <c r="B847" s="89"/>
      <c r="C847" s="89"/>
      <c r="D847" s="89"/>
      <c r="E847" s="89"/>
      <c r="F847" s="89"/>
      <c r="G847" s="76"/>
      <c r="H847" s="76"/>
      <c r="I847" s="76"/>
      <c r="J847" s="89"/>
      <c r="K847" s="94"/>
    </row>
    <row r="848" spans="1:11" x14ac:dyDescent="0.25">
      <c r="A848" s="12" t="s">
        <v>2</v>
      </c>
      <c r="B848" s="89" t="s">
        <v>828</v>
      </c>
      <c r="C848" s="89"/>
      <c r="D848" s="89"/>
      <c r="E848" s="89"/>
      <c r="F848" s="89"/>
      <c r="G848" s="76"/>
      <c r="H848" s="76"/>
      <c r="I848" s="76"/>
      <c r="J848" s="89"/>
    </row>
    <row r="849" spans="1:10" hidden="1" outlineLevel="1" x14ac:dyDescent="0.25">
      <c r="A849" s="13"/>
      <c r="B849" s="90"/>
      <c r="C849" s="91"/>
      <c r="D849" s="90"/>
      <c r="E849" s="90" t="s">
        <v>1110</v>
      </c>
      <c r="F849" s="90"/>
      <c r="G849" s="77"/>
      <c r="H849" s="77">
        <v>0</v>
      </c>
      <c r="I849" s="77">
        <v>-529301.54</v>
      </c>
      <c r="J849" s="90"/>
    </row>
    <row r="850" spans="1:10" hidden="1" outlineLevel="1" x14ac:dyDescent="0.25">
      <c r="A850" s="13"/>
      <c r="B850" s="92">
        <v>42795</v>
      </c>
      <c r="C850" s="91">
        <v>1</v>
      </c>
      <c r="D850" s="90" t="s">
        <v>715</v>
      </c>
      <c r="E850" s="90" t="s">
        <v>716</v>
      </c>
      <c r="F850" s="90" t="s">
        <v>2763</v>
      </c>
      <c r="G850" s="77"/>
      <c r="H850" s="77">
        <v>-4310.3500000000004</v>
      </c>
      <c r="I850" s="77">
        <v>-524991.18999999994</v>
      </c>
      <c r="J850" s="90"/>
    </row>
    <row r="851" spans="1:10" hidden="1" outlineLevel="1" x14ac:dyDescent="0.25">
      <c r="A851" s="13"/>
      <c r="B851" s="92">
        <v>42795</v>
      </c>
      <c r="C851" s="91">
        <v>5</v>
      </c>
      <c r="D851" s="90" t="s">
        <v>715</v>
      </c>
      <c r="E851" s="90" t="s">
        <v>716</v>
      </c>
      <c r="F851" s="90" t="s">
        <v>2764</v>
      </c>
      <c r="G851" s="77"/>
      <c r="H851" s="77">
        <v>4310.3500000000004</v>
      </c>
      <c r="I851" s="77">
        <v>-529301.54</v>
      </c>
      <c r="J851" s="90"/>
    </row>
    <row r="852" spans="1:10" hidden="1" outlineLevel="1" x14ac:dyDescent="0.25">
      <c r="A852" s="13"/>
      <c r="B852" s="92">
        <v>42795</v>
      </c>
      <c r="C852" s="91">
        <v>6</v>
      </c>
      <c r="D852" s="90" t="s">
        <v>715</v>
      </c>
      <c r="E852" s="90" t="s">
        <v>716</v>
      </c>
      <c r="F852" s="90" t="s">
        <v>2765</v>
      </c>
      <c r="G852" s="77"/>
      <c r="H852" s="77">
        <v>8620.69</v>
      </c>
      <c r="I852" s="77">
        <v>-537922.23</v>
      </c>
      <c r="J852" s="90"/>
    </row>
    <row r="853" spans="1:10" hidden="1" outlineLevel="1" x14ac:dyDescent="0.25">
      <c r="A853" s="13"/>
      <c r="B853" s="92">
        <v>42796</v>
      </c>
      <c r="C853" s="91">
        <v>1</v>
      </c>
      <c r="D853" s="90" t="s">
        <v>78</v>
      </c>
      <c r="E853" s="90" t="s">
        <v>859</v>
      </c>
      <c r="F853" s="90" t="s">
        <v>2766</v>
      </c>
      <c r="G853" s="77"/>
      <c r="H853" s="77">
        <v>3920.69</v>
      </c>
      <c r="I853" s="77">
        <v>-541842.92000000004</v>
      </c>
      <c r="J853" s="90"/>
    </row>
    <row r="854" spans="1:10" hidden="1" outlineLevel="1" x14ac:dyDescent="0.25">
      <c r="A854" s="13"/>
      <c r="B854" s="92">
        <v>42796</v>
      </c>
      <c r="C854" s="91">
        <v>10</v>
      </c>
      <c r="D854" s="90" t="s">
        <v>715</v>
      </c>
      <c r="E854" s="90" t="s">
        <v>716</v>
      </c>
      <c r="F854" s="90" t="s">
        <v>2767</v>
      </c>
      <c r="G854" s="77"/>
      <c r="H854" s="77">
        <v>-6896.55</v>
      </c>
      <c r="I854" s="77">
        <v>-534946.37</v>
      </c>
      <c r="J854" s="90"/>
    </row>
    <row r="855" spans="1:10" hidden="1" outlineLevel="1" x14ac:dyDescent="0.25">
      <c r="A855" s="13"/>
      <c r="B855" s="92">
        <v>42796</v>
      </c>
      <c r="C855" s="91">
        <v>3</v>
      </c>
      <c r="D855" s="90" t="s">
        <v>78</v>
      </c>
      <c r="E855" s="90" t="s">
        <v>859</v>
      </c>
      <c r="F855" s="90" t="s">
        <v>2768</v>
      </c>
      <c r="G855" s="77"/>
      <c r="H855" s="77">
        <v>3920.69</v>
      </c>
      <c r="I855" s="77">
        <v>-538867.06000000006</v>
      </c>
      <c r="J855" s="90"/>
    </row>
    <row r="856" spans="1:10" hidden="1" outlineLevel="1" x14ac:dyDescent="0.25">
      <c r="A856" s="13"/>
      <c r="B856" s="92">
        <v>42796</v>
      </c>
      <c r="C856" s="91">
        <v>14</v>
      </c>
      <c r="D856" s="90" t="s">
        <v>715</v>
      </c>
      <c r="E856" s="90" t="s">
        <v>716</v>
      </c>
      <c r="F856" s="90" t="s">
        <v>2769</v>
      </c>
      <c r="G856" s="77"/>
      <c r="H856" s="77">
        <v>6896.55</v>
      </c>
      <c r="I856" s="77">
        <v>-545763.61</v>
      </c>
      <c r="J856" s="90"/>
    </row>
    <row r="857" spans="1:10" hidden="1" outlineLevel="1" x14ac:dyDescent="0.25">
      <c r="A857" s="13"/>
      <c r="B857" s="92">
        <v>42796</v>
      </c>
      <c r="C857" s="91">
        <v>17</v>
      </c>
      <c r="D857" s="90" t="s">
        <v>715</v>
      </c>
      <c r="E857" s="90" t="s">
        <v>716</v>
      </c>
      <c r="F857" s="90" t="s">
        <v>2770</v>
      </c>
      <c r="G857" s="77"/>
      <c r="H857" s="77">
        <v>-3448.28</v>
      </c>
      <c r="I857" s="77">
        <v>-542315.32999999996</v>
      </c>
      <c r="J857" s="90"/>
    </row>
    <row r="858" spans="1:10" hidden="1" outlineLevel="1" x14ac:dyDescent="0.25">
      <c r="A858" s="13"/>
      <c r="B858" s="92">
        <v>42796</v>
      </c>
      <c r="C858" s="91">
        <v>20</v>
      </c>
      <c r="D858" s="90" t="s">
        <v>715</v>
      </c>
      <c r="E858" s="90" t="s">
        <v>716</v>
      </c>
      <c r="F858" s="90" t="s">
        <v>2771</v>
      </c>
      <c r="G858" s="77"/>
      <c r="H858" s="77">
        <v>6896.55</v>
      </c>
      <c r="I858" s="77">
        <v>-549211.88</v>
      </c>
      <c r="J858" s="90"/>
    </row>
    <row r="859" spans="1:10" hidden="1" outlineLevel="1" x14ac:dyDescent="0.25">
      <c r="A859" s="13"/>
      <c r="B859" s="92">
        <v>42796</v>
      </c>
      <c r="C859" s="91">
        <v>21</v>
      </c>
      <c r="D859" s="90" t="s">
        <v>715</v>
      </c>
      <c r="E859" s="90" t="s">
        <v>716</v>
      </c>
      <c r="F859" s="90" t="s">
        <v>2772</v>
      </c>
      <c r="G859" s="77"/>
      <c r="H859" s="77">
        <v>-3448.28</v>
      </c>
      <c r="I859" s="77">
        <v>-545763.6</v>
      </c>
      <c r="J859" s="90"/>
    </row>
    <row r="860" spans="1:10" hidden="1" outlineLevel="1" x14ac:dyDescent="0.25">
      <c r="A860" s="13"/>
      <c r="B860" s="92">
        <v>42796</v>
      </c>
      <c r="C860" s="91">
        <v>22</v>
      </c>
      <c r="D860" s="90" t="s">
        <v>715</v>
      </c>
      <c r="E860" s="90" t="s">
        <v>716</v>
      </c>
      <c r="F860" s="90" t="s">
        <v>2773</v>
      </c>
      <c r="G860" s="77"/>
      <c r="H860" s="77">
        <v>2586.21</v>
      </c>
      <c r="I860" s="77">
        <v>-548349.81000000006</v>
      </c>
      <c r="J860" s="90"/>
    </row>
    <row r="861" spans="1:10" hidden="1" outlineLevel="1" x14ac:dyDescent="0.25">
      <c r="A861" s="13"/>
      <c r="B861" s="92">
        <v>42797</v>
      </c>
      <c r="C861" s="91">
        <v>23</v>
      </c>
      <c r="D861" s="90" t="s">
        <v>715</v>
      </c>
      <c r="E861" s="90" t="s">
        <v>716</v>
      </c>
      <c r="F861" s="90" t="s">
        <v>2774</v>
      </c>
      <c r="G861" s="77"/>
      <c r="H861" s="77">
        <v>-4310.3500000000004</v>
      </c>
      <c r="I861" s="77">
        <v>-544039.46</v>
      </c>
      <c r="J861" s="90"/>
    </row>
    <row r="862" spans="1:10" hidden="1" outlineLevel="1" x14ac:dyDescent="0.25">
      <c r="A862" s="13"/>
      <c r="B862" s="92">
        <v>42797</v>
      </c>
      <c r="C862" s="91">
        <v>24</v>
      </c>
      <c r="D862" s="90" t="s">
        <v>715</v>
      </c>
      <c r="E862" s="90" t="s">
        <v>716</v>
      </c>
      <c r="F862" s="90" t="s">
        <v>2775</v>
      </c>
      <c r="G862" s="77"/>
      <c r="H862" s="77">
        <v>8620.69</v>
      </c>
      <c r="I862" s="77">
        <v>-552660.15</v>
      </c>
      <c r="J862" s="90"/>
    </row>
    <row r="863" spans="1:10" hidden="1" outlineLevel="1" x14ac:dyDescent="0.25">
      <c r="A863" s="13"/>
      <c r="B863" s="92">
        <v>42797</v>
      </c>
      <c r="C863" s="91">
        <v>25</v>
      </c>
      <c r="D863" s="90" t="s">
        <v>715</v>
      </c>
      <c r="E863" s="90" t="s">
        <v>716</v>
      </c>
      <c r="F863" s="90" t="s">
        <v>2776</v>
      </c>
      <c r="G863" s="77"/>
      <c r="H863" s="77">
        <v>-8620.69</v>
      </c>
      <c r="I863" s="77">
        <v>-544039.46</v>
      </c>
      <c r="J863" s="90"/>
    </row>
    <row r="864" spans="1:10" hidden="1" outlineLevel="1" x14ac:dyDescent="0.25">
      <c r="A864" s="13"/>
      <c r="B864" s="92">
        <v>42797</v>
      </c>
      <c r="C864" s="91">
        <v>26</v>
      </c>
      <c r="D864" s="90" t="s">
        <v>715</v>
      </c>
      <c r="E864" s="90" t="s">
        <v>716</v>
      </c>
      <c r="F864" s="90" t="s">
        <v>2777</v>
      </c>
      <c r="G864" s="77"/>
      <c r="H864" s="77">
        <v>8620.69</v>
      </c>
      <c r="I864" s="77">
        <v>-552660.15</v>
      </c>
      <c r="J864" s="90"/>
    </row>
    <row r="865" spans="1:10" hidden="1" outlineLevel="1" x14ac:dyDescent="0.25">
      <c r="A865" s="13"/>
      <c r="B865" s="92">
        <v>42797</v>
      </c>
      <c r="C865" s="91">
        <v>27</v>
      </c>
      <c r="D865" s="90" t="s">
        <v>715</v>
      </c>
      <c r="E865" s="90" t="s">
        <v>716</v>
      </c>
      <c r="F865" s="90" t="s">
        <v>2778</v>
      </c>
      <c r="G865" s="77"/>
      <c r="H865" s="77">
        <v>-7327.59</v>
      </c>
      <c r="I865" s="77">
        <v>-545332.56000000006</v>
      </c>
      <c r="J865" s="90"/>
    </row>
    <row r="866" spans="1:10" hidden="1" outlineLevel="1" x14ac:dyDescent="0.25">
      <c r="A866" s="13"/>
      <c r="B866" s="92">
        <v>42797</v>
      </c>
      <c r="C866" s="91">
        <v>28</v>
      </c>
      <c r="D866" s="90" t="s">
        <v>715</v>
      </c>
      <c r="E866" s="90" t="s">
        <v>716</v>
      </c>
      <c r="F866" s="90" t="s">
        <v>2779</v>
      </c>
      <c r="G866" s="77"/>
      <c r="H866" s="77">
        <v>-2586.21</v>
      </c>
      <c r="I866" s="77">
        <v>-542746.35</v>
      </c>
      <c r="J866" s="90"/>
    </row>
    <row r="867" spans="1:10" hidden="1" outlineLevel="1" x14ac:dyDescent="0.25">
      <c r="A867" s="13"/>
      <c r="B867" s="92">
        <v>42797</v>
      </c>
      <c r="C867" s="91">
        <v>29</v>
      </c>
      <c r="D867" s="90" t="s">
        <v>715</v>
      </c>
      <c r="E867" s="90" t="s">
        <v>716</v>
      </c>
      <c r="F867" s="90" t="s">
        <v>2780</v>
      </c>
      <c r="G867" s="77"/>
      <c r="H867" s="77">
        <v>3448.28</v>
      </c>
      <c r="I867" s="77">
        <v>-546194.63</v>
      </c>
      <c r="J867" s="90"/>
    </row>
    <row r="868" spans="1:10" hidden="1" outlineLevel="1" x14ac:dyDescent="0.25">
      <c r="A868" s="13"/>
      <c r="B868" s="92">
        <v>42797</v>
      </c>
      <c r="C868" s="91">
        <v>31</v>
      </c>
      <c r="D868" s="90" t="s">
        <v>715</v>
      </c>
      <c r="E868" s="90" t="s">
        <v>716</v>
      </c>
      <c r="F868" s="90" t="s">
        <v>2781</v>
      </c>
      <c r="G868" s="77"/>
      <c r="H868" s="77">
        <v>-862.07</v>
      </c>
      <c r="I868" s="77">
        <v>-545332.56000000006</v>
      </c>
      <c r="J868" s="90"/>
    </row>
    <row r="869" spans="1:10" hidden="1" outlineLevel="1" x14ac:dyDescent="0.25">
      <c r="A869" s="13"/>
      <c r="B869" s="92">
        <v>42797</v>
      </c>
      <c r="C869" s="91">
        <v>32</v>
      </c>
      <c r="D869" s="90" t="s">
        <v>715</v>
      </c>
      <c r="E869" s="90" t="s">
        <v>716</v>
      </c>
      <c r="F869" s="90" t="s">
        <v>2782</v>
      </c>
      <c r="G869" s="77"/>
      <c r="H869" s="77">
        <v>3448.28</v>
      </c>
      <c r="I869" s="77">
        <v>-548780.84</v>
      </c>
      <c r="J869" s="90"/>
    </row>
    <row r="870" spans="1:10" hidden="1" outlineLevel="1" x14ac:dyDescent="0.25">
      <c r="A870" s="13"/>
      <c r="B870" s="92">
        <v>42798</v>
      </c>
      <c r="C870" s="91">
        <v>34</v>
      </c>
      <c r="D870" s="90" t="s">
        <v>715</v>
      </c>
      <c r="E870" s="90" t="s">
        <v>716</v>
      </c>
      <c r="F870" s="90" t="s">
        <v>2783</v>
      </c>
      <c r="G870" s="77"/>
      <c r="H870" s="77">
        <v>-6896.55</v>
      </c>
      <c r="I870" s="77">
        <v>-541884.29</v>
      </c>
      <c r="J870" s="90"/>
    </row>
    <row r="871" spans="1:10" hidden="1" outlineLevel="1" x14ac:dyDescent="0.25">
      <c r="A871" s="13"/>
      <c r="B871" s="92">
        <v>42798</v>
      </c>
      <c r="C871" s="91">
        <v>35</v>
      </c>
      <c r="D871" s="90" t="s">
        <v>715</v>
      </c>
      <c r="E871" s="90" t="s">
        <v>716</v>
      </c>
      <c r="F871" s="90" t="s">
        <v>2784</v>
      </c>
      <c r="G871" s="77"/>
      <c r="H871" s="77">
        <v>-3448.28</v>
      </c>
      <c r="I871" s="77">
        <v>-538436.01</v>
      </c>
      <c r="J871" s="90"/>
    </row>
    <row r="872" spans="1:10" hidden="1" outlineLevel="1" x14ac:dyDescent="0.25">
      <c r="A872" s="13"/>
      <c r="B872" s="92">
        <v>42798</v>
      </c>
      <c r="C872" s="91">
        <v>36</v>
      </c>
      <c r="D872" s="90" t="s">
        <v>715</v>
      </c>
      <c r="E872" s="90" t="s">
        <v>716</v>
      </c>
      <c r="F872" s="90" t="s">
        <v>2785</v>
      </c>
      <c r="G872" s="77"/>
      <c r="H872" s="77">
        <v>6896.55</v>
      </c>
      <c r="I872" s="77">
        <v>-545332.56000000006</v>
      </c>
      <c r="J872" s="90"/>
    </row>
    <row r="873" spans="1:10" hidden="1" outlineLevel="1" x14ac:dyDescent="0.25">
      <c r="A873" s="13"/>
      <c r="B873" s="92">
        <v>42798</v>
      </c>
      <c r="C873" s="91">
        <v>38</v>
      </c>
      <c r="D873" s="90" t="s">
        <v>715</v>
      </c>
      <c r="E873" s="90" t="s">
        <v>716</v>
      </c>
      <c r="F873" s="90" t="s">
        <v>2786</v>
      </c>
      <c r="G873" s="77"/>
      <c r="H873" s="77">
        <v>3448.28</v>
      </c>
      <c r="I873" s="77">
        <v>-548780.84</v>
      </c>
      <c r="J873" s="90"/>
    </row>
    <row r="874" spans="1:10" hidden="1" outlineLevel="1" x14ac:dyDescent="0.25">
      <c r="A874" s="13"/>
      <c r="B874" s="92">
        <v>42800</v>
      </c>
      <c r="C874" s="91">
        <v>40</v>
      </c>
      <c r="D874" s="90" t="s">
        <v>715</v>
      </c>
      <c r="E874" s="90" t="s">
        <v>716</v>
      </c>
      <c r="F874" s="90" t="s">
        <v>2787</v>
      </c>
      <c r="G874" s="77"/>
      <c r="H874" s="77">
        <v>-6896.55</v>
      </c>
      <c r="I874" s="77">
        <v>-541884.29</v>
      </c>
      <c r="J874" s="90"/>
    </row>
    <row r="875" spans="1:10" hidden="1" outlineLevel="1" x14ac:dyDescent="0.25">
      <c r="A875" s="13"/>
      <c r="B875" s="92">
        <v>42800</v>
      </c>
      <c r="C875" s="91">
        <v>41</v>
      </c>
      <c r="D875" s="90" t="s">
        <v>715</v>
      </c>
      <c r="E875" s="90" t="s">
        <v>716</v>
      </c>
      <c r="F875" s="90" t="s">
        <v>2788</v>
      </c>
      <c r="G875" s="77"/>
      <c r="H875" s="77">
        <v>6896.55</v>
      </c>
      <c r="I875" s="77">
        <v>-548780.84</v>
      </c>
      <c r="J875" s="90"/>
    </row>
    <row r="876" spans="1:10" hidden="1" outlineLevel="1" x14ac:dyDescent="0.25">
      <c r="A876" s="13"/>
      <c r="B876" s="92">
        <v>42800</v>
      </c>
      <c r="C876" s="91">
        <v>42</v>
      </c>
      <c r="D876" s="90" t="s">
        <v>715</v>
      </c>
      <c r="E876" s="90" t="s">
        <v>716</v>
      </c>
      <c r="F876" s="90" t="s">
        <v>2789</v>
      </c>
      <c r="G876" s="77"/>
      <c r="H876" s="77">
        <v>-3448.28</v>
      </c>
      <c r="I876" s="77">
        <v>-545332.56000000006</v>
      </c>
      <c r="J876" s="90"/>
    </row>
    <row r="877" spans="1:10" hidden="1" outlineLevel="1" x14ac:dyDescent="0.25">
      <c r="A877" s="13"/>
      <c r="B877" s="92">
        <v>42800</v>
      </c>
      <c r="C877" s="91">
        <v>43</v>
      </c>
      <c r="D877" s="90" t="s">
        <v>715</v>
      </c>
      <c r="E877" s="90" t="s">
        <v>716</v>
      </c>
      <c r="F877" s="90" t="s">
        <v>2790</v>
      </c>
      <c r="G877" s="77"/>
      <c r="H877" s="77">
        <v>3448.28</v>
      </c>
      <c r="I877" s="77">
        <v>-548780.84</v>
      </c>
      <c r="J877" s="90"/>
    </row>
    <row r="878" spans="1:10" hidden="1" outlineLevel="1" x14ac:dyDescent="0.25">
      <c r="A878" s="13"/>
      <c r="B878" s="92">
        <v>42800</v>
      </c>
      <c r="C878" s="91">
        <v>44</v>
      </c>
      <c r="D878" s="90" t="s">
        <v>715</v>
      </c>
      <c r="E878" s="90" t="s">
        <v>716</v>
      </c>
      <c r="F878" s="90" t="s">
        <v>2791</v>
      </c>
      <c r="G878" s="77"/>
      <c r="H878" s="77">
        <v>-12931.04</v>
      </c>
      <c r="I878" s="77">
        <v>-535849.80000000005</v>
      </c>
      <c r="J878" s="90"/>
    </row>
    <row r="879" spans="1:10" hidden="1" outlineLevel="1" x14ac:dyDescent="0.25">
      <c r="A879" s="13"/>
      <c r="B879" s="92">
        <v>42800</v>
      </c>
      <c r="C879" s="91">
        <v>45</v>
      </c>
      <c r="D879" s="90" t="s">
        <v>715</v>
      </c>
      <c r="E879" s="90" t="s">
        <v>716</v>
      </c>
      <c r="F879" s="90" t="s">
        <v>2792</v>
      </c>
      <c r="G879" s="77"/>
      <c r="H879" s="77">
        <v>3448.28</v>
      </c>
      <c r="I879" s="77">
        <v>-539298.07999999996</v>
      </c>
      <c r="J879" s="90"/>
    </row>
    <row r="880" spans="1:10" hidden="1" outlineLevel="1" x14ac:dyDescent="0.25">
      <c r="A880" s="13"/>
      <c r="B880" s="92">
        <v>42800</v>
      </c>
      <c r="C880" s="91">
        <v>48</v>
      </c>
      <c r="D880" s="90" t="s">
        <v>715</v>
      </c>
      <c r="E880" s="90" t="s">
        <v>716</v>
      </c>
      <c r="F880" s="90" t="s">
        <v>2793</v>
      </c>
      <c r="G880" s="77"/>
      <c r="H880" s="77">
        <v>6896.55</v>
      </c>
      <c r="I880" s="77">
        <v>-546194.63</v>
      </c>
      <c r="J880" s="90"/>
    </row>
    <row r="881" spans="1:10" hidden="1" outlineLevel="1" x14ac:dyDescent="0.25">
      <c r="A881" s="13"/>
      <c r="B881" s="92">
        <v>42800</v>
      </c>
      <c r="C881" s="91">
        <v>49</v>
      </c>
      <c r="D881" s="90" t="s">
        <v>715</v>
      </c>
      <c r="E881" s="90" t="s">
        <v>716</v>
      </c>
      <c r="F881" s="90" t="s">
        <v>2794</v>
      </c>
      <c r="G881" s="77"/>
      <c r="H881" s="77">
        <v>8620.69</v>
      </c>
      <c r="I881" s="77">
        <v>-554815.31999999995</v>
      </c>
      <c r="J881" s="90"/>
    </row>
    <row r="882" spans="1:10" hidden="1" outlineLevel="1" x14ac:dyDescent="0.25">
      <c r="A882" s="13"/>
      <c r="B882" s="92">
        <v>42800</v>
      </c>
      <c r="C882" s="91">
        <v>50</v>
      </c>
      <c r="D882" s="90" t="s">
        <v>715</v>
      </c>
      <c r="E882" s="90" t="s">
        <v>716</v>
      </c>
      <c r="F882" s="90" t="s">
        <v>2795</v>
      </c>
      <c r="G882" s="77"/>
      <c r="H882" s="77">
        <v>8620.69</v>
      </c>
      <c r="I882" s="77">
        <v>-563436.01</v>
      </c>
      <c r="J882" s="90"/>
    </row>
    <row r="883" spans="1:10" hidden="1" outlineLevel="1" x14ac:dyDescent="0.25">
      <c r="A883" s="13"/>
      <c r="B883" s="92">
        <v>42801</v>
      </c>
      <c r="C883" s="91">
        <v>51</v>
      </c>
      <c r="D883" s="90" t="s">
        <v>715</v>
      </c>
      <c r="E883" s="90" t="s">
        <v>716</v>
      </c>
      <c r="F883" s="90" t="s">
        <v>2796</v>
      </c>
      <c r="G883" s="77"/>
      <c r="H883" s="77">
        <v>-8620.69</v>
      </c>
      <c r="I883" s="77">
        <v>-554815.31999999995</v>
      </c>
      <c r="J883" s="90"/>
    </row>
    <row r="884" spans="1:10" hidden="1" outlineLevel="1" x14ac:dyDescent="0.25">
      <c r="A884" s="13"/>
      <c r="B884" s="92">
        <v>42801</v>
      </c>
      <c r="C884" s="91">
        <v>52</v>
      </c>
      <c r="D884" s="90" t="s">
        <v>715</v>
      </c>
      <c r="E884" s="90" t="s">
        <v>716</v>
      </c>
      <c r="F884" s="90" t="s">
        <v>2797</v>
      </c>
      <c r="G884" s="77"/>
      <c r="H884" s="77">
        <v>8620.69</v>
      </c>
      <c r="I884" s="77">
        <v>-563436.01</v>
      </c>
      <c r="J884" s="90"/>
    </row>
    <row r="885" spans="1:10" hidden="1" outlineLevel="1" x14ac:dyDescent="0.25">
      <c r="A885" s="13"/>
      <c r="B885" s="92">
        <v>42801</v>
      </c>
      <c r="C885" s="91">
        <v>53</v>
      </c>
      <c r="D885" s="90" t="s">
        <v>715</v>
      </c>
      <c r="E885" s="90" t="s">
        <v>716</v>
      </c>
      <c r="F885" s="90" t="s">
        <v>2798</v>
      </c>
      <c r="G885" s="77"/>
      <c r="H885" s="77">
        <v>-8620.69</v>
      </c>
      <c r="I885" s="77">
        <v>-554815.31999999995</v>
      </c>
      <c r="J885" s="90"/>
    </row>
    <row r="886" spans="1:10" hidden="1" outlineLevel="1" x14ac:dyDescent="0.25">
      <c r="A886" s="13"/>
      <c r="B886" s="92">
        <v>42801</v>
      </c>
      <c r="C886" s="91">
        <v>54</v>
      </c>
      <c r="D886" s="90" t="s">
        <v>715</v>
      </c>
      <c r="E886" s="90" t="s">
        <v>716</v>
      </c>
      <c r="F886" s="90" t="s">
        <v>2799</v>
      </c>
      <c r="G886" s="77"/>
      <c r="H886" s="77">
        <v>4310.3500000000004</v>
      </c>
      <c r="I886" s="77">
        <v>-559125.67000000004</v>
      </c>
      <c r="J886" s="90"/>
    </row>
    <row r="887" spans="1:10" hidden="1" outlineLevel="1" x14ac:dyDescent="0.25">
      <c r="A887" s="13"/>
      <c r="B887" s="92">
        <v>42801</v>
      </c>
      <c r="C887" s="91">
        <v>55</v>
      </c>
      <c r="D887" s="90" t="s">
        <v>715</v>
      </c>
      <c r="E887" s="90" t="s">
        <v>716</v>
      </c>
      <c r="F887" s="90" t="s">
        <v>2800</v>
      </c>
      <c r="G887" s="77"/>
      <c r="H887" s="77">
        <v>4310.3500000000004</v>
      </c>
      <c r="I887" s="77">
        <v>-563436.02</v>
      </c>
      <c r="J887" s="90"/>
    </row>
    <row r="888" spans="1:10" hidden="1" outlineLevel="1" x14ac:dyDescent="0.25">
      <c r="A888" s="13"/>
      <c r="B888" s="92">
        <v>42801</v>
      </c>
      <c r="C888" s="91">
        <v>57</v>
      </c>
      <c r="D888" s="90" t="s">
        <v>715</v>
      </c>
      <c r="E888" s="90" t="s">
        <v>716</v>
      </c>
      <c r="F888" s="90" t="s">
        <v>2801</v>
      </c>
      <c r="G888" s="77"/>
      <c r="H888" s="77">
        <v>-4310.3500000000004</v>
      </c>
      <c r="I888" s="77">
        <v>-559125.67000000004</v>
      </c>
      <c r="J888" s="90"/>
    </row>
    <row r="889" spans="1:10" hidden="1" outlineLevel="1" x14ac:dyDescent="0.25">
      <c r="A889" s="13"/>
      <c r="B889" s="92">
        <v>42801</v>
      </c>
      <c r="C889" s="91">
        <v>59</v>
      </c>
      <c r="D889" s="90" t="s">
        <v>715</v>
      </c>
      <c r="E889" s="90" t="s">
        <v>716</v>
      </c>
      <c r="F889" s="90" t="s">
        <v>2802</v>
      </c>
      <c r="G889" s="77"/>
      <c r="H889" s="77">
        <v>-6896.55</v>
      </c>
      <c r="I889" s="77">
        <v>-552229.12</v>
      </c>
      <c r="J889" s="90"/>
    </row>
    <row r="890" spans="1:10" hidden="1" outlineLevel="1" x14ac:dyDescent="0.25">
      <c r="A890" s="13"/>
      <c r="B890" s="92">
        <v>42801</v>
      </c>
      <c r="C890" s="91">
        <v>61</v>
      </c>
      <c r="D890" s="90" t="s">
        <v>715</v>
      </c>
      <c r="E890" s="90" t="s">
        <v>716</v>
      </c>
      <c r="F890" s="90" t="s">
        <v>2803</v>
      </c>
      <c r="G890" s="77"/>
      <c r="H890" s="77">
        <v>8620.69</v>
      </c>
      <c r="I890" s="77">
        <v>-560849.81000000006</v>
      </c>
      <c r="J890" s="90"/>
    </row>
    <row r="891" spans="1:10" hidden="1" outlineLevel="1" x14ac:dyDescent="0.25">
      <c r="A891" s="13"/>
      <c r="B891" s="92">
        <v>42801</v>
      </c>
      <c r="C891" s="91">
        <v>62</v>
      </c>
      <c r="D891" s="90" t="s">
        <v>715</v>
      </c>
      <c r="E891" s="90" t="s">
        <v>716</v>
      </c>
      <c r="F891" s="90" t="s">
        <v>2804</v>
      </c>
      <c r="G891" s="77"/>
      <c r="H891" s="77">
        <v>6896.55</v>
      </c>
      <c r="I891" s="77">
        <v>-567746.36</v>
      </c>
      <c r="J891" s="90"/>
    </row>
    <row r="892" spans="1:10" hidden="1" outlineLevel="1" x14ac:dyDescent="0.25">
      <c r="A892" s="13"/>
      <c r="B892" s="92">
        <v>42801</v>
      </c>
      <c r="C892" s="91">
        <v>64</v>
      </c>
      <c r="D892" s="90" t="s">
        <v>715</v>
      </c>
      <c r="E892" s="90" t="s">
        <v>716</v>
      </c>
      <c r="F892" s="90" t="s">
        <v>2805</v>
      </c>
      <c r="G892" s="77"/>
      <c r="H892" s="77">
        <v>4310.3500000000004</v>
      </c>
      <c r="I892" s="77">
        <v>-572056.71</v>
      </c>
      <c r="J892" s="90"/>
    </row>
    <row r="893" spans="1:10" hidden="1" outlineLevel="1" x14ac:dyDescent="0.25">
      <c r="A893" s="13"/>
      <c r="B893" s="92">
        <v>42801</v>
      </c>
      <c r="C893" s="91">
        <v>67</v>
      </c>
      <c r="D893" s="90" t="s">
        <v>715</v>
      </c>
      <c r="E893" s="90" t="s">
        <v>716</v>
      </c>
      <c r="F893" s="90" t="s">
        <v>2806</v>
      </c>
      <c r="G893" s="77"/>
      <c r="H893" s="77">
        <v>4310.3500000000004</v>
      </c>
      <c r="I893" s="77">
        <v>-576367.06000000006</v>
      </c>
      <c r="J893" s="90"/>
    </row>
    <row r="894" spans="1:10" hidden="1" outlineLevel="1" x14ac:dyDescent="0.25">
      <c r="A894" s="13"/>
      <c r="B894" s="92">
        <v>42801</v>
      </c>
      <c r="C894" s="91">
        <v>68</v>
      </c>
      <c r="D894" s="90" t="s">
        <v>715</v>
      </c>
      <c r="E894" s="90" t="s">
        <v>716</v>
      </c>
      <c r="F894" s="90" t="s">
        <v>2807</v>
      </c>
      <c r="G894" s="77"/>
      <c r="H894" s="77">
        <v>5172.41</v>
      </c>
      <c r="I894" s="77">
        <v>-581539.47</v>
      </c>
      <c r="J894" s="90"/>
    </row>
    <row r="895" spans="1:10" hidden="1" outlineLevel="1" x14ac:dyDescent="0.25">
      <c r="A895" s="13"/>
      <c r="B895" s="92">
        <v>42801</v>
      </c>
      <c r="C895" s="91">
        <v>72</v>
      </c>
      <c r="D895" s="90" t="s">
        <v>715</v>
      </c>
      <c r="E895" s="90" t="s">
        <v>716</v>
      </c>
      <c r="F895" s="90" t="s">
        <v>2808</v>
      </c>
      <c r="G895" s="77"/>
      <c r="H895" s="77">
        <v>4310.3500000000004</v>
      </c>
      <c r="I895" s="77">
        <v>-585849.81999999995</v>
      </c>
      <c r="J895" s="90"/>
    </row>
    <row r="896" spans="1:10" hidden="1" outlineLevel="1" x14ac:dyDescent="0.25">
      <c r="A896" s="13"/>
      <c r="B896" s="92">
        <v>42801</v>
      </c>
      <c r="C896" s="91">
        <v>73</v>
      </c>
      <c r="D896" s="90" t="s">
        <v>715</v>
      </c>
      <c r="E896" s="90" t="s">
        <v>716</v>
      </c>
      <c r="F896" s="90" t="s">
        <v>2809</v>
      </c>
      <c r="G896" s="77"/>
      <c r="H896" s="77">
        <v>2586.21</v>
      </c>
      <c r="I896" s="77">
        <v>-588436.03</v>
      </c>
      <c r="J896" s="90"/>
    </row>
    <row r="897" spans="1:10" hidden="1" outlineLevel="1" x14ac:dyDescent="0.25">
      <c r="A897" s="13"/>
      <c r="B897" s="92">
        <v>42802</v>
      </c>
      <c r="C897" s="91">
        <v>74</v>
      </c>
      <c r="D897" s="90" t="s">
        <v>715</v>
      </c>
      <c r="E897" s="90" t="s">
        <v>716</v>
      </c>
      <c r="F897" s="90" t="s">
        <v>2810</v>
      </c>
      <c r="G897" s="77"/>
      <c r="H897" s="77">
        <v>7327.59</v>
      </c>
      <c r="I897" s="77">
        <v>-595763.62</v>
      </c>
      <c r="J897" s="90"/>
    </row>
    <row r="898" spans="1:10" hidden="1" outlineLevel="1" x14ac:dyDescent="0.25">
      <c r="A898" s="13"/>
      <c r="B898" s="92">
        <v>42802</v>
      </c>
      <c r="C898" s="91">
        <v>75</v>
      </c>
      <c r="D898" s="90" t="s">
        <v>715</v>
      </c>
      <c r="E898" s="90" t="s">
        <v>716</v>
      </c>
      <c r="F898" s="90" t="s">
        <v>2811</v>
      </c>
      <c r="G898" s="77"/>
      <c r="H898" s="77">
        <v>4310.3500000000004</v>
      </c>
      <c r="I898" s="77">
        <v>-600073.97</v>
      </c>
      <c r="J898" s="90"/>
    </row>
    <row r="899" spans="1:10" hidden="1" outlineLevel="1" x14ac:dyDescent="0.25">
      <c r="A899" s="13"/>
      <c r="B899" s="92">
        <v>42802</v>
      </c>
      <c r="C899" s="91">
        <v>77</v>
      </c>
      <c r="D899" s="90" t="s">
        <v>715</v>
      </c>
      <c r="E899" s="90" t="s">
        <v>716</v>
      </c>
      <c r="F899" s="90" t="s">
        <v>2812</v>
      </c>
      <c r="G899" s="77"/>
      <c r="H899" s="77">
        <v>-4310.3500000000004</v>
      </c>
      <c r="I899" s="77">
        <v>-595763.62</v>
      </c>
      <c r="J899" s="90"/>
    </row>
    <row r="900" spans="1:10" hidden="1" outlineLevel="1" x14ac:dyDescent="0.25">
      <c r="A900" s="13"/>
      <c r="B900" s="92">
        <v>42802</v>
      </c>
      <c r="C900" s="91">
        <v>78</v>
      </c>
      <c r="D900" s="90" t="s">
        <v>715</v>
      </c>
      <c r="E900" s="90" t="s">
        <v>716</v>
      </c>
      <c r="F900" s="90" t="s">
        <v>2813</v>
      </c>
      <c r="G900" s="77"/>
      <c r="H900" s="77">
        <v>4310.3500000000004</v>
      </c>
      <c r="I900" s="77">
        <v>-600073.97</v>
      </c>
      <c r="J900" s="90"/>
    </row>
    <row r="901" spans="1:10" hidden="1" outlineLevel="1" x14ac:dyDescent="0.25">
      <c r="A901" s="13"/>
      <c r="B901" s="92">
        <v>42802</v>
      </c>
      <c r="C901" s="91">
        <v>82</v>
      </c>
      <c r="D901" s="90" t="s">
        <v>715</v>
      </c>
      <c r="E901" s="90" t="s">
        <v>716</v>
      </c>
      <c r="F901" s="90" t="s">
        <v>2814</v>
      </c>
      <c r="G901" s="77"/>
      <c r="H901" s="77">
        <v>5603.45</v>
      </c>
      <c r="I901" s="77">
        <v>-605677.42000000004</v>
      </c>
      <c r="J901" s="90"/>
    </row>
    <row r="902" spans="1:10" hidden="1" outlineLevel="1" x14ac:dyDescent="0.25">
      <c r="A902" s="13"/>
      <c r="B902" s="92">
        <v>42802</v>
      </c>
      <c r="C902" s="91">
        <v>83</v>
      </c>
      <c r="D902" s="90" t="s">
        <v>715</v>
      </c>
      <c r="E902" s="90" t="s">
        <v>716</v>
      </c>
      <c r="F902" s="90" t="s">
        <v>2815</v>
      </c>
      <c r="G902" s="77"/>
      <c r="H902" s="77">
        <v>-5603.45</v>
      </c>
      <c r="I902" s="77">
        <v>-600073.97</v>
      </c>
      <c r="J902" s="90"/>
    </row>
    <row r="903" spans="1:10" hidden="1" outlineLevel="1" x14ac:dyDescent="0.25">
      <c r="A903" s="13"/>
      <c r="B903" s="92">
        <v>42802</v>
      </c>
      <c r="C903" s="91">
        <v>84</v>
      </c>
      <c r="D903" s="90" t="s">
        <v>715</v>
      </c>
      <c r="E903" s="90" t="s">
        <v>716</v>
      </c>
      <c r="F903" s="90" t="s">
        <v>2816</v>
      </c>
      <c r="G903" s="77"/>
      <c r="H903" s="77">
        <v>5172.41</v>
      </c>
      <c r="I903" s="77">
        <v>-605246.38</v>
      </c>
      <c r="J903" s="90"/>
    </row>
    <row r="904" spans="1:10" hidden="1" outlineLevel="1" x14ac:dyDescent="0.25">
      <c r="A904" s="13"/>
      <c r="B904" s="92">
        <v>42802</v>
      </c>
      <c r="C904" s="91">
        <v>85</v>
      </c>
      <c r="D904" s="90" t="s">
        <v>715</v>
      </c>
      <c r="E904" s="90" t="s">
        <v>716</v>
      </c>
      <c r="F904" s="90" t="s">
        <v>2817</v>
      </c>
      <c r="G904" s="77"/>
      <c r="H904" s="77">
        <v>-4310.3500000000004</v>
      </c>
      <c r="I904" s="77">
        <v>-600936.03</v>
      </c>
      <c r="J904" s="90"/>
    </row>
    <row r="905" spans="1:10" hidden="1" outlineLevel="1" x14ac:dyDescent="0.25">
      <c r="A905" s="13"/>
      <c r="B905" s="92">
        <v>42802</v>
      </c>
      <c r="C905" s="91">
        <v>87</v>
      </c>
      <c r="D905" s="90" t="s">
        <v>715</v>
      </c>
      <c r="E905" s="90" t="s">
        <v>716</v>
      </c>
      <c r="F905" s="90" t="s">
        <v>2818</v>
      </c>
      <c r="G905" s="77"/>
      <c r="H905" s="77">
        <v>4310.3500000000004</v>
      </c>
      <c r="I905" s="77">
        <v>-605246.38</v>
      </c>
      <c r="J905" s="90"/>
    </row>
    <row r="906" spans="1:10" hidden="1" outlineLevel="1" x14ac:dyDescent="0.25">
      <c r="A906" s="13"/>
      <c r="B906" s="92">
        <v>42802</v>
      </c>
      <c r="C906" s="91">
        <v>89</v>
      </c>
      <c r="D906" s="90" t="s">
        <v>715</v>
      </c>
      <c r="E906" s="90" t="s">
        <v>716</v>
      </c>
      <c r="F906" s="90" t="s">
        <v>2819</v>
      </c>
      <c r="G906" s="77"/>
      <c r="H906" s="77">
        <v>2586.21</v>
      </c>
      <c r="I906" s="77">
        <v>-607832.59</v>
      </c>
      <c r="J906" s="90"/>
    </row>
    <row r="907" spans="1:10" hidden="1" outlineLevel="1" x14ac:dyDescent="0.25">
      <c r="A907" s="13"/>
      <c r="B907" s="92">
        <v>42803</v>
      </c>
      <c r="C907" s="91">
        <v>90</v>
      </c>
      <c r="D907" s="90" t="s">
        <v>715</v>
      </c>
      <c r="E907" s="90" t="s">
        <v>716</v>
      </c>
      <c r="F907" s="90" t="s">
        <v>2820</v>
      </c>
      <c r="G907" s="77"/>
      <c r="H907" s="77">
        <v>-4310.3500000000004</v>
      </c>
      <c r="I907" s="77">
        <v>-603522.24</v>
      </c>
      <c r="J907" s="90"/>
    </row>
    <row r="908" spans="1:10" hidden="1" outlineLevel="1" x14ac:dyDescent="0.25">
      <c r="A908" s="13"/>
      <c r="B908" s="92">
        <v>42803</v>
      </c>
      <c r="C908" s="91">
        <v>92</v>
      </c>
      <c r="D908" s="90" t="s">
        <v>715</v>
      </c>
      <c r="E908" s="90" t="s">
        <v>716</v>
      </c>
      <c r="F908" s="90" t="s">
        <v>2821</v>
      </c>
      <c r="G908" s="77"/>
      <c r="H908" s="77">
        <v>4310.3500000000004</v>
      </c>
      <c r="I908" s="77">
        <v>-607832.59</v>
      </c>
      <c r="J908" s="90"/>
    </row>
    <row r="909" spans="1:10" hidden="1" outlineLevel="1" x14ac:dyDescent="0.25">
      <c r="A909" s="13"/>
      <c r="B909" s="92">
        <v>42803</v>
      </c>
      <c r="C909" s="91">
        <v>10</v>
      </c>
      <c r="D909" s="90" t="s">
        <v>78</v>
      </c>
      <c r="E909" s="90" t="s">
        <v>859</v>
      </c>
      <c r="F909" s="90" t="s">
        <v>2822</v>
      </c>
      <c r="G909" s="77"/>
      <c r="H909" s="77">
        <v>1465.52</v>
      </c>
      <c r="I909" s="77">
        <v>-609298.11</v>
      </c>
      <c r="J909" s="90"/>
    </row>
    <row r="910" spans="1:10" hidden="1" outlineLevel="1" x14ac:dyDescent="0.25">
      <c r="A910" s="13"/>
      <c r="B910" s="92">
        <v>42803</v>
      </c>
      <c r="C910" s="91">
        <v>97</v>
      </c>
      <c r="D910" s="90" t="s">
        <v>715</v>
      </c>
      <c r="E910" s="90" t="s">
        <v>716</v>
      </c>
      <c r="F910" s="90" t="s">
        <v>2823</v>
      </c>
      <c r="G910" s="77"/>
      <c r="H910" s="77">
        <v>6896.55</v>
      </c>
      <c r="I910" s="77">
        <v>-616194.66</v>
      </c>
      <c r="J910" s="90"/>
    </row>
    <row r="911" spans="1:10" hidden="1" outlineLevel="1" x14ac:dyDescent="0.25">
      <c r="A911" s="13"/>
      <c r="B911" s="92">
        <v>42803</v>
      </c>
      <c r="C911" s="91">
        <v>98</v>
      </c>
      <c r="D911" s="90" t="s">
        <v>715</v>
      </c>
      <c r="E911" s="90" t="s">
        <v>716</v>
      </c>
      <c r="F911" s="90" t="s">
        <v>2824</v>
      </c>
      <c r="G911" s="77"/>
      <c r="H911" s="77">
        <v>4310.3500000000004</v>
      </c>
      <c r="I911" s="77">
        <v>-620505.01</v>
      </c>
      <c r="J911" s="90"/>
    </row>
    <row r="912" spans="1:10" hidden="1" outlineLevel="1" x14ac:dyDescent="0.25">
      <c r="A912" s="13"/>
      <c r="B912" s="92">
        <v>42803</v>
      </c>
      <c r="C912" s="91">
        <v>99</v>
      </c>
      <c r="D912" s="90" t="s">
        <v>715</v>
      </c>
      <c r="E912" s="90" t="s">
        <v>716</v>
      </c>
      <c r="F912" s="90" t="s">
        <v>2825</v>
      </c>
      <c r="G912" s="77"/>
      <c r="H912" s="77">
        <v>-2586.21</v>
      </c>
      <c r="I912" s="77">
        <v>-617918.80000000005</v>
      </c>
      <c r="J912" s="90"/>
    </row>
    <row r="913" spans="1:10" hidden="1" outlineLevel="1" x14ac:dyDescent="0.25">
      <c r="A913" s="13"/>
      <c r="B913" s="92">
        <v>42804</v>
      </c>
      <c r="C913" s="91">
        <v>16</v>
      </c>
      <c r="D913" s="90" t="s">
        <v>78</v>
      </c>
      <c r="E913" s="90" t="s">
        <v>859</v>
      </c>
      <c r="F913" s="90" t="s">
        <v>2826</v>
      </c>
      <c r="G913" s="77"/>
      <c r="H913" s="77">
        <v>4310.3500000000004</v>
      </c>
      <c r="I913" s="77">
        <v>-622229.15</v>
      </c>
      <c r="J913" s="90"/>
    </row>
    <row r="914" spans="1:10" hidden="1" outlineLevel="1" x14ac:dyDescent="0.25">
      <c r="A914" s="13"/>
      <c r="B914" s="92">
        <v>42805</v>
      </c>
      <c r="C914" s="91">
        <v>105</v>
      </c>
      <c r="D914" s="90" t="s">
        <v>715</v>
      </c>
      <c r="E914" s="90" t="s">
        <v>716</v>
      </c>
      <c r="F914" s="90" t="s">
        <v>2827</v>
      </c>
      <c r="G914" s="77"/>
      <c r="H914" s="77">
        <v>1293.0999999999999</v>
      </c>
      <c r="I914" s="77">
        <v>-623522.25</v>
      </c>
      <c r="J914" s="90"/>
    </row>
    <row r="915" spans="1:10" hidden="1" outlineLevel="1" x14ac:dyDescent="0.25">
      <c r="A915" s="13"/>
      <c r="B915" s="92">
        <v>42805</v>
      </c>
      <c r="C915" s="91">
        <v>107</v>
      </c>
      <c r="D915" s="90" t="s">
        <v>715</v>
      </c>
      <c r="E915" s="90" t="s">
        <v>716</v>
      </c>
      <c r="F915" s="90" t="s">
        <v>2828</v>
      </c>
      <c r="G915" s="77"/>
      <c r="H915" s="77">
        <v>3448.28</v>
      </c>
      <c r="I915" s="77">
        <v>-626970.53</v>
      </c>
      <c r="J915" s="90"/>
    </row>
    <row r="916" spans="1:10" hidden="1" outlineLevel="1" x14ac:dyDescent="0.25">
      <c r="A916" s="13"/>
      <c r="B916" s="92">
        <v>42805</v>
      </c>
      <c r="C916" s="91">
        <v>108</v>
      </c>
      <c r="D916" s="90" t="s">
        <v>715</v>
      </c>
      <c r="E916" s="90" t="s">
        <v>716</v>
      </c>
      <c r="F916" s="90" t="s">
        <v>2829</v>
      </c>
      <c r="G916" s="77"/>
      <c r="H916" s="77">
        <v>10344.83</v>
      </c>
      <c r="I916" s="77">
        <v>-637315.36</v>
      </c>
      <c r="J916" s="90"/>
    </row>
    <row r="917" spans="1:10" hidden="1" outlineLevel="1" x14ac:dyDescent="0.25">
      <c r="A917" s="13"/>
      <c r="B917" s="92">
        <v>42805</v>
      </c>
      <c r="C917" s="91">
        <v>109</v>
      </c>
      <c r="D917" s="90" t="s">
        <v>715</v>
      </c>
      <c r="E917" s="90" t="s">
        <v>716</v>
      </c>
      <c r="F917" s="90" t="s">
        <v>2830</v>
      </c>
      <c r="G917" s="77"/>
      <c r="H917" s="77">
        <v>-10344.83</v>
      </c>
      <c r="I917" s="77">
        <v>-626970.53</v>
      </c>
      <c r="J917" s="90"/>
    </row>
    <row r="918" spans="1:10" hidden="1" outlineLevel="1" x14ac:dyDescent="0.25">
      <c r="A918" s="13"/>
      <c r="B918" s="92">
        <v>42805</v>
      </c>
      <c r="C918" s="91">
        <v>110</v>
      </c>
      <c r="D918" s="90" t="s">
        <v>715</v>
      </c>
      <c r="E918" s="90" t="s">
        <v>716</v>
      </c>
      <c r="F918" s="90" t="s">
        <v>2831</v>
      </c>
      <c r="G918" s="77"/>
      <c r="H918" s="77">
        <v>10344.83</v>
      </c>
      <c r="I918" s="77">
        <v>-637315.36</v>
      </c>
      <c r="J918" s="90"/>
    </row>
    <row r="919" spans="1:10" hidden="1" outlineLevel="1" x14ac:dyDescent="0.25">
      <c r="A919" s="13"/>
      <c r="B919" s="92">
        <v>42805</v>
      </c>
      <c r="C919" s="91">
        <v>17</v>
      </c>
      <c r="D919" s="90" t="s">
        <v>78</v>
      </c>
      <c r="E919" s="90" t="s">
        <v>859</v>
      </c>
      <c r="F919" s="90" t="s">
        <v>2832</v>
      </c>
      <c r="G919" s="77"/>
      <c r="H919" s="77">
        <v>3169.83</v>
      </c>
      <c r="I919" s="77">
        <v>-640485.18999999994</v>
      </c>
      <c r="J919" s="90"/>
    </row>
    <row r="920" spans="1:10" hidden="1" outlineLevel="1" x14ac:dyDescent="0.25">
      <c r="A920" s="13"/>
      <c r="B920" s="92">
        <v>42805</v>
      </c>
      <c r="C920" s="91">
        <v>112</v>
      </c>
      <c r="D920" s="90" t="s">
        <v>715</v>
      </c>
      <c r="E920" s="90" t="s">
        <v>716</v>
      </c>
      <c r="F920" s="90" t="s">
        <v>2833</v>
      </c>
      <c r="G920" s="77"/>
      <c r="H920" s="77">
        <v>4310.3500000000004</v>
      </c>
      <c r="I920" s="77">
        <v>-644795.54</v>
      </c>
      <c r="J920" s="90"/>
    </row>
    <row r="921" spans="1:10" hidden="1" outlineLevel="1" x14ac:dyDescent="0.25">
      <c r="A921" s="13"/>
      <c r="B921" s="92">
        <v>42807</v>
      </c>
      <c r="C921" s="91">
        <v>113</v>
      </c>
      <c r="D921" s="90" t="s">
        <v>715</v>
      </c>
      <c r="E921" s="90" t="s">
        <v>716</v>
      </c>
      <c r="F921" s="90" t="s">
        <v>2834</v>
      </c>
      <c r="G921" s="77"/>
      <c r="H921" s="77">
        <v>-10344.83</v>
      </c>
      <c r="I921" s="77">
        <v>-634450.71</v>
      </c>
      <c r="J921" s="90"/>
    </row>
    <row r="922" spans="1:10" hidden="1" outlineLevel="1" x14ac:dyDescent="0.25">
      <c r="A922" s="13"/>
      <c r="B922" s="92">
        <v>42807</v>
      </c>
      <c r="C922" s="91">
        <v>114</v>
      </c>
      <c r="D922" s="90" t="s">
        <v>715</v>
      </c>
      <c r="E922" s="90" t="s">
        <v>716</v>
      </c>
      <c r="F922" s="90" t="s">
        <v>2835</v>
      </c>
      <c r="G922" s="77"/>
      <c r="H922" s="77">
        <v>10344.83</v>
      </c>
      <c r="I922" s="77">
        <v>-644795.54</v>
      </c>
      <c r="J922" s="90"/>
    </row>
    <row r="923" spans="1:10" hidden="1" outlineLevel="1" x14ac:dyDescent="0.25">
      <c r="A923" s="13"/>
      <c r="B923" s="92">
        <v>42807</v>
      </c>
      <c r="C923" s="91">
        <v>118</v>
      </c>
      <c r="D923" s="90" t="s">
        <v>715</v>
      </c>
      <c r="E923" s="90" t="s">
        <v>716</v>
      </c>
      <c r="F923" s="90" t="s">
        <v>2836</v>
      </c>
      <c r="G923" s="77"/>
      <c r="H923" s="77">
        <v>9482.76</v>
      </c>
      <c r="I923" s="77">
        <v>-654278.30000000005</v>
      </c>
      <c r="J923" s="90"/>
    </row>
    <row r="924" spans="1:10" hidden="1" outlineLevel="1" x14ac:dyDescent="0.25">
      <c r="A924" s="13"/>
      <c r="B924" s="92">
        <v>42807</v>
      </c>
      <c r="C924" s="91">
        <v>119</v>
      </c>
      <c r="D924" s="90" t="s">
        <v>715</v>
      </c>
      <c r="E924" s="90" t="s">
        <v>716</v>
      </c>
      <c r="F924" s="90" t="s">
        <v>2837</v>
      </c>
      <c r="G924" s="77"/>
      <c r="H924" s="77">
        <v>4310.3500000000004</v>
      </c>
      <c r="I924" s="77">
        <v>-658588.65</v>
      </c>
      <c r="J924" s="90"/>
    </row>
    <row r="925" spans="1:10" hidden="1" outlineLevel="1" x14ac:dyDescent="0.25">
      <c r="A925" s="13"/>
      <c r="B925" s="92">
        <v>42807</v>
      </c>
      <c r="C925" s="91">
        <v>121</v>
      </c>
      <c r="D925" s="90" t="s">
        <v>715</v>
      </c>
      <c r="E925" s="90" t="s">
        <v>716</v>
      </c>
      <c r="F925" s="90" t="s">
        <v>2838</v>
      </c>
      <c r="G925" s="77"/>
      <c r="H925" s="77">
        <v>6465.52</v>
      </c>
      <c r="I925" s="77">
        <v>-665054.17000000004</v>
      </c>
      <c r="J925" s="90"/>
    </row>
    <row r="926" spans="1:10" hidden="1" outlineLevel="1" x14ac:dyDescent="0.25">
      <c r="A926" s="13"/>
      <c r="B926" s="92">
        <v>42807</v>
      </c>
      <c r="C926" s="91">
        <v>123</v>
      </c>
      <c r="D926" s="90" t="s">
        <v>715</v>
      </c>
      <c r="E926" s="90" t="s">
        <v>716</v>
      </c>
      <c r="F926" s="90" t="s">
        <v>2839</v>
      </c>
      <c r="G926" s="77"/>
      <c r="H926" s="77">
        <v>3879.31</v>
      </c>
      <c r="I926" s="77">
        <v>-668933.48</v>
      </c>
      <c r="J926" s="90"/>
    </row>
    <row r="927" spans="1:10" hidden="1" outlineLevel="1" x14ac:dyDescent="0.25">
      <c r="A927" s="13"/>
      <c r="B927" s="92">
        <v>42807</v>
      </c>
      <c r="C927" s="91">
        <v>124</v>
      </c>
      <c r="D927" s="90" t="s">
        <v>715</v>
      </c>
      <c r="E927" s="90" t="s">
        <v>716</v>
      </c>
      <c r="F927" s="90" t="s">
        <v>2840</v>
      </c>
      <c r="G927" s="77"/>
      <c r="H927" s="77">
        <v>4741.38</v>
      </c>
      <c r="I927" s="77">
        <v>-673674.86</v>
      </c>
      <c r="J927" s="90"/>
    </row>
    <row r="928" spans="1:10" hidden="1" outlineLevel="1" x14ac:dyDescent="0.25">
      <c r="A928" s="13"/>
      <c r="B928" s="92">
        <v>42808</v>
      </c>
      <c r="C928" s="91">
        <v>125</v>
      </c>
      <c r="D928" s="90" t="s">
        <v>715</v>
      </c>
      <c r="E928" s="90" t="s">
        <v>716</v>
      </c>
      <c r="F928" s="90" t="s">
        <v>2841</v>
      </c>
      <c r="G928" s="77"/>
      <c r="H928" s="77">
        <v>-5603.45</v>
      </c>
      <c r="I928" s="77">
        <v>-668071.41</v>
      </c>
      <c r="J928" s="90"/>
    </row>
    <row r="929" spans="1:10" hidden="1" outlineLevel="1" x14ac:dyDescent="0.25">
      <c r="A929" s="13"/>
      <c r="B929" s="92">
        <v>42808</v>
      </c>
      <c r="C929" s="91">
        <v>126</v>
      </c>
      <c r="D929" s="90" t="s">
        <v>715</v>
      </c>
      <c r="E929" s="90" t="s">
        <v>716</v>
      </c>
      <c r="F929" s="90" t="s">
        <v>2842</v>
      </c>
      <c r="G929" s="77"/>
      <c r="H929" s="77">
        <v>5603.45</v>
      </c>
      <c r="I929" s="77">
        <v>-673674.86</v>
      </c>
      <c r="J929" s="90"/>
    </row>
    <row r="930" spans="1:10" hidden="1" outlineLevel="1" x14ac:dyDescent="0.25">
      <c r="A930" s="13"/>
      <c r="B930" s="92">
        <v>42808</v>
      </c>
      <c r="C930" s="91">
        <v>127</v>
      </c>
      <c r="D930" s="90" t="s">
        <v>715</v>
      </c>
      <c r="E930" s="90" t="s">
        <v>716</v>
      </c>
      <c r="F930" s="90" t="s">
        <v>2843</v>
      </c>
      <c r="G930" s="77"/>
      <c r="H930" s="77">
        <v>-9482.76</v>
      </c>
      <c r="I930" s="77">
        <v>-664192.1</v>
      </c>
      <c r="J930" s="90"/>
    </row>
    <row r="931" spans="1:10" hidden="1" outlineLevel="1" x14ac:dyDescent="0.25">
      <c r="A931" s="13"/>
      <c r="B931" s="92">
        <v>42808</v>
      </c>
      <c r="C931" s="91">
        <v>128</v>
      </c>
      <c r="D931" s="90" t="s">
        <v>715</v>
      </c>
      <c r="E931" s="90" t="s">
        <v>716</v>
      </c>
      <c r="F931" s="90" t="s">
        <v>2844</v>
      </c>
      <c r="G931" s="77"/>
      <c r="H931" s="77">
        <v>-3879.31</v>
      </c>
      <c r="I931" s="77">
        <v>-660312.79</v>
      </c>
      <c r="J931" s="90"/>
    </row>
    <row r="932" spans="1:10" hidden="1" outlineLevel="1" x14ac:dyDescent="0.25">
      <c r="A932" s="13"/>
      <c r="B932" s="92">
        <v>42808</v>
      </c>
      <c r="C932" s="91">
        <v>129</v>
      </c>
      <c r="D932" s="90" t="s">
        <v>715</v>
      </c>
      <c r="E932" s="90" t="s">
        <v>716</v>
      </c>
      <c r="F932" s="90" t="s">
        <v>2845</v>
      </c>
      <c r="G932" s="77"/>
      <c r="H932" s="77">
        <v>3879.31</v>
      </c>
      <c r="I932" s="77">
        <v>-664192.1</v>
      </c>
      <c r="J932" s="90"/>
    </row>
    <row r="933" spans="1:10" hidden="1" outlineLevel="1" x14ac:dyDescent="0.25">
      <c r="A933" s="13"/>
      <c r="B933" s="92">
        <v>42808</v>
      </c>
      <c r="C933" s="91">
        <v>130</v>
      </c>
      <c r="D933" s="90" t="s">
        <v>715</v>
      </c>
      <c r="E933" s="90" t="s">
        <v>716</v>
      </c>
      <c r="F933" s="90" t="s">
        <v>2846</v>
      </c>
      <c r="G933" s="77"/>
      <c r="H933" s="77">
        <v>6034.48</v>
      </c>
      <c r="I933" s="77">
        <v>-670226.57999999996</v>
      </c>
      <c r="J933" s="90"/>
    </row>
    <row r="934" spans="1:10" hidden="1" outlineLevel="1" x14ac:dyDescent="0.25">
      <c r="A934" s="13"/>
      <c r="B934" s="92">
        <v>42808</v>
      </c>
      <c r="C934" s="91">
        <v>134</v>
      </c>
      <c r="D934" s="90" t="s">
        <v>715</v>
      </c>
      <c r="E934" s="90" t="s">
        <v>716</v>
      </c>
      <c r="F934" s="90" t="s">
        <v>2847</v>
      </c>
      <c r="G934" s="77"/>
      <c r="H934" s="77">
        <v>4310.3500000000004</v>
      </c>
      <c r="I934" s="77">
        <v>-674536.93</v>
      </c>
      <c r="J934" s="90"/>
    </row>
    <row r="935" spans="1:10" hidden="1" outlineLevel="1" x14ac:dyDescent="0.25">
      <c r="A935" s="13"/>
      <c r="B935" s="92">
        <v>42808</v>
      </c>
      <c r="C935" s="91">
        <v>135</v>
      </c>
      <c r="D935" s="90" t="s">
        <v>715</v>
      </c>
      <c r="E935" s="90" t="s">
        <v>716</v>
      </c>
      <c r="F935" s="90" t="s">
        <v>2848</v>
      </c>
      <c r="G935" s="77"/>
      <c r="H935" s="77">
        <v>1724.14</v>
      </c>
      <c r="I935" s="77">
        <v>-676261.07</v>
      </c>
      <c r="J935" s="90"/>
    </row>
    <row r="936" spans="1:10" hidden="1" outlineLevel="1" x14ac:dyDescent="0.25">
      <c r="A936" s="13"/>
      <c r="B936" s="92">
        <v>42808</v>
      </c>
      <c r="C936" s="91">
        <v>138</v>
      </c>
      <c r="D936" s="90" t="s">
        <v>715</v>
      </c>
      <c r="E936" s="90" t="s">
        <v>716</v>
      </c>
      <c r="F936" s="90" t="s">
        <v>2849</v>
      </c>
      <c r="G936" s="77"/>
      <c r="H936" s="77">
        <v>-4741.38</v>
      </c>
      <c r="I936" s="77">
        <v>-671519.69</v>
      </c>
      <c r="J936" s="90"/>
    </row>
    <row r="937" spans="1:10" hidden="1" outlineLevel="1" x14ac:dyDescent="0.25">
      <c r="A937" s="13"/>
      <c r="B937" s="92">
        <v>42808</v>
      </c>
      <c r="C937" s="91">
        <v>139</v>
      </c>
      <c r="D937" s="90" t="s">
        <v>715</v>
      </c>
      <c r="E937" s="90" t="s">
        <v>716</v>
      </c>
      <c r="F937" s="90" t="s">
        <v>2850</v>
      </c>
      <c r="G937" s="77"/>
      <c r="H937" s="77">
        <v>4741.38</v>
      </c>
      <c r="I937" s="77">
        <v>-676261.07</v>
      </c>
      <c r="J937" s="90"/>
    </row>
    <row r="938" spans="1:10" hidden="1" outlineLevel="1" x14ac:dyDescent="0.25">
      <c r="A938" s="13"/>
      <c r="B938" s="92">
        <v>42808</v>
      </c>
      <c r="C938" s="91">
        <v>140</v>
      </c>
      <c r="D938" s="90" t="s">
        <v>715</v>
      </c>
      <c r="E938" s="90" t="s">
        <v>716</v>
      </c>
      <c r="F938" s="90" t="s">
        <v>2851</v>
      </c>
      <c r="G938" s="77"/>
      <c r="H938" s="77">
        <v>5603.45</v>
      </c>
      <c r="I938" s="77">
        <v>-681864.52</v>
      </c>
      <c r="J938" s="90"/>
    </row>
    <row r="939" spans="1:10" hidden="1" outlineLevel="1" x14ac:dyDescent="0.25">
      <c r="A939" s="13"/>
      <c r="B939" s="92">
        <v>42808</v>
      </c>
      <c r="C939" s="91">
        <v>141</v>
      </c>
      <c r="D939" s="90" t="s">
        <v>715</v>
      </c>
      <c r="E939" s="90" t="s">
        <v>716</v>
      </c>
      <c r="F939" s="90" t="s">
        <v>2852</v>
      </c>
      <c r="G939" s="77"/>
      <c r="H939" s="77">
        <v>-10344.83</v>
      </c>
      <c r="I939" s="77">
        <v>-671519.69</v>
      </c>
      <c r="J939" s="90"/>
    </row>
    <row r="940" spans="1:10" hidden="1" outlineLevel="1" x14ac:dyDescent="0.25">
      <c r="A940" s="13"/>
      <c r="B940" s="92">
        <v>42808</v>
      </c>
      <c r="C940" s="91">
        <v>142</v>
      </c>
      <c r="D940" s="90" t="s">
        <v>715</v>
      </c>
      <c r="E940" s="90" t="s">
        <v>716</v>
      </c>
      <c r="F940" s="90" t="s">
        <v>2853</v>
      </c>
      <c r="G940" s="77"/>
      <c r="H940" s="77">
        <v>10344.83</v>
      </c>
      <c r="I940" s="77">
        <v>-681864.52</v>
      </c>
      <c r="J940" s="90"/>
    </row>
    <row r="941" spans="1:10" hidden="1" outlineLevel="1" x14ac:dyDescent="0.25">
      <c r="A941" s="13"/>
      <c r="B941" s="92">
        <v>42808</v>
      </c>
      <c r="C941" s="91">
        <v>143</v>
      </c>
      <c r="D941" s="90" t="s">
        <v>715</v>
      </c>
      <c r="E941" s="90" t="s">
        <v>716</v>
      </c>
      <c r="F941" s="90" t="s">
        <v>2854</v>
      </c>
      <c r="G941" s="77"/>
      <c r="H941" s="77">
        <v>2586.21</v>
      </c>
      <c r="I941" s="77">
        <v>-684450.73</v>
      </c>
      <c r="J941" s="90"/>
    </row>
    <row r="942" spans="1:10" hidden="1" outlineLevel="1" x14ac:dyDescent="0.25">
      <c r="A942" s="13"/>
      <c r="B942" s="92">
        <v>42808</v>
      </c>
      <c r="C942" s="91">
        <v>144</v>
      </c>
      <c r="D942" s="90" t="s">
        <v>715</v>
      </c>
      <c r="E942" s="90" t="s">
        <v>716</v>
      </c>
      <c r="F942" s="90" t="s">
        <v>2855</v>
      </c>
      <c r="G942" s="77"/>
      <c r="H942" s="77">
        <v>-4310.3500000000004</v>
      </c>
      <c r="I942" s="77">
        <v>-680140.38</v>
      </c>
      <c r="J942" s="90"/>
    </row>
    <row r="943" spans="1:10" hidden="1" outlineLevel="1" x14ac:dyDescent="0.25">
      <c r="A943" s="13"/>
      <c r="B943" s="92">
        <v>42808</v>
      </c>
      <c r="C943" s="91">
        <v>145</v>
      </c>
      <c r="D943" s="90" t="s">
        <v>715</v>
      </c>
      <c r="E943" s="90" t="s">
        <v>716</v>
      </c>
      <c r="F943" s="90" t="s">
        <v>2856</v>
      </c>
      <c r="G943" s="77"/>
      <c r="H943" s="77">
        <v>4310.3500000000004</v>
      </c>
      <c r="I943" s="77">
        <v>-684450.73</v>
      </c>
      <c r="J943" s="90"/>
    </row>
    <row r="944" spans="1:10" hidden="1" outlineLevel="1" x14ac:dyDescent="0.25">
      <c r="A944" s="13"/>
      <c r="B944" s="92">
        <v>42808</v>
      </c>
      <c r="C944" s="91">
        <v>146</v>
      </c>
      <c r="D944" s="90" t="s">
        <v>715</v>
      </c>
      <c r="E944" s="90" t="s">
        <v>716</v>
      </c>
      <c r="F944" s="90" t="s">
        <v>2857</v>
      </c>
      <c r="G944" s="77"/>
      <c r="H944" s="77">
        <v>3448.28</v>
      </c>
      <c r="I944" s="77">
        <v>-687899.01</v>
      </c>
      <c r="J944" s="90"/>
    </row>
    <row r="945" spans="1:10" hidden="1" outlineLevel="1" x14ac:dyDescent="0.25">
      <c r="A945" s="13"/>
      <c r="B945" s="92">
        <v>42808</v>
      </c>
      <c r="C945" s="91">
        <v>147</v>
      </c>
      <c r="D945" s="90" t="s">
        <v>715</v>
      </c>
      <c r="E945" s="90" t="s">
        <v>716</v>
      </c>
      <c r="F945" s="90" t="s">
        <v>2858</v>
      </c>
      <c r="G945" s="77"/>
      <c r="H945" s="77">
        <v>2586.21</v>
      </c>
      <c r="I945" s="77">
        <v>-690485.22</v>
      </c>
      <c r="J945" s="90"/>
    </row>
    <row r="946" spans="1:10" hidden="1" outlineLevel="1" x14ac:dyDescent="0.25">
      <c r="A946" s="13"/>
      <c r="B946" s="92">
        <v>42808</v>
      </c>
      <c r="C946" s="91">
        <v>148</v>
      </c>
      <c r="D946" s="90" t="s">
        <v>715</v>
      </c>
      <c r="E946" s="90" t="s">
        <v>716</v>
      </c>
      <c r="F946" s="90" t="s">
        <v>2859</v>
      </c>
      <c r="G946" s="77"/>
      <c r="H946" s="77">
        <v>-2586.21</v>
      </c>
      <c r="I946" s="77">
        <v>-687899.01</v>
      </c>
      <c r="J946" s="90"/>
    </row>
    <row r="947" spans="1:10" hidden="1" outlineLevel="1" x14ac:dyDescent="0.25">
      <c r="A947" s="13"/>
      <c r="B947" s="92">
        <v>42808</v>
      </c>
      <c r="C947" s="91">
        <v>149</v>
      </c>
      <c r="D947" s="90" t="s">
        <v>715</v>
      </c>
      <c r="E947" s="90" t="s">
        <v>716</v>
      </c>
      <c r="F947" s="90" t="s">
        <v>2860</v>
      </c>
      <c r="G947" s="77"/>
      <c r="H947" s="77">
        <v>-4310.3500000000004</v>
      </c>
      <c r="I947" s="77">
        <v>-683588.66</v>
      </c>
      <c r="J947" s="90"/>
    </row>
    <row r="948" spans="1:10" hidden="1" outlineLevel="1" x14ac:dyDescent="0.25">
      <c r="A948" s="13"/>
      <c r="B948" s="92">
        <v>42808</v>
      </c>
      <c r="C948" s="91">
        <v>150</v>
      </c>
      <c r="D948" s="90" t="s">
        <v>715</v>
      </c>
      <c r="E948" s="90" t="s">
        <v>716</v>
      </c>
      <c r="F948" s="90" t="s">
        <v>2861</v>
      </c>
      <c r="G948" s="77"/>
      <c r="H948" s="77">
        <v>4310.3500000000004</v>
      </c>
      <c r="I948" s="77">
        <v>-687899.01</v>
      </c>
      <c r="J948" s="90"/>
    </row>
    <row r="949" spans="1:10" hidden="1" outlineLevel="1" x14ac:dyDescent="0.25">
      <c r="A949" s="13"/>
      <c r="B949" s="92">
        <v>42809</v>
      </c>
      <c r="C949" s="91">
        <v>151</v>
      </c>
      <c r="D949" s="90" t="s">
        <v>715</v>
      </c>
      <c r="E949" s="90" t="s">
        <v>716</v>
      </c>
      <c r="F949" s="90" t="s">
        <v>2862</v>
      </c>
      <c r="G949" s="77"/>
      <c r="H949" s="77">
        <v>-4310.3500000000004</v>
      </c>
      <c r="I949" s="77">
        <v>-683588.66</v>
      </c>
      <c r="J949" s="90"/>
    </row>
    <row r="950" spans="1:10" hidden="1" outlineLevel="1" x14ac:dyDescent="0.25">
      <c r="A950" s="13"/>
      <c r="B950" s="92">
        <v>42809</v>
      </c>
      <c r="C950" s="91">
        <v>152</v>
      </c>
      <c r="D950" s="90" t="s">
        <v>715</v>
      </c>
      <c r="E950" s="90" t="s">
        <v>716</v>
      </c>
      <c r="F950" s="90" t="s">
        <v>2863</v>
      </c>
      <c r="G950" s="77"/>
      <c r="H950" s="77">
        <v>4310.3500000000004</v>
      </c>
      <c r="I950" s="77">
        <v>-687899.01</v>
      </c>
      <c r="J950" s="90"/>
    </row>
    <row r="951" spans="1:10" hidden="1" outlineLevel="1" x14ac:dyDescent="0.25">
      <c r="A951" s="13"/>
      <c r="B951" s="92">
        <v>42809</v>
      </c>
      <c r="C951" s="91">
        <v>153</v>
      </c>
      <c r="D951" s="90" t="s">
        <v>715</v>
      </c>
      <c r="E951" s="90" t="s">
        <v>716</v>
      </c>
      <c r="F951" s="90" t="s">
        <v>2864</v>
      </c>
      <c r="G951" s="77"/>
      <c r="H951" s="77">
        <v>4310.3500000000004</v>
      </c>
      <c r="I951" s="77">
        <v>-692209.36</v>
      </c>
      <c r="J951" s="90"/>
    </row>
    <row r="952" spans="1:10" hidden="1" outlineLevel="1" x14ac:dyDescent="0.25">
      <c r="A952" s="13"/>
      <c r="B952" s="92">
        <v>42809</v>
      </c>
      <c r="C952" s="91">
        <v>155</v>
      </c>
      <c r="D952" s="90" t="s">
        <v>715</v>
      </c>
      <c r="E952" s="90" t="s">
        <v>716</v>
      </c>
      <c r="F952" s="90" t="s">
        <v>2865</v>
      </c>
      <c r="G952" s="77"/>
      <c r="H952" s="77">
        <v>5603.45</v>
      </c>
      <c r="I952" s="77">
        <v>-697812.81</v>
      </c>
      <c r="J952" s="90"/>
    </row>
    <row r="953" spans="1:10" hidden="1" outlineLevel="1" x14ac:dyDescent="0.25">
      <c r="A953" s="13"/>
      <c r="B953" s="92">
        <v>42809</v>
      </c>
      <c r="C953" s="91">
        <v>157</v>
      </c>
      <c r="D953" s="90" t="s">
        <v>715</v>
      </c>
      <c r="E953" s="90" t="s">
        <v>716</v>
      </c>
      <c r="F953" s="90" t="s">
        <v>2866</v>
      </c>
      <c r="G953" s="77"/>
      <c r="H953" s="77">
        <v>1724.14</v>
      </c>
      <c r="I953" s="77">
        <v>-699536.95</v>
      </c>
      <c r="J953" s="90"/>
    </row>
    <row r="954" spans="1:10" hidden="1" outlineLevel="1" x14ac:dyDescent="0.25">
      <c r="A954" s="13"/>
      <c r="B954" s="92">
        <v>42809</v>
      </c>
      <c r="C954" s="91">
        <v>158</v>
      </c>
      <c r="D954" s="90" t="s">
        <v>715</v>
      </c>
      <c r="E954" s="90" t="s">
        <v>716</v>
      </c>
      <c r="F954" s="90" t="s">
        <v>2867</v>
      </c>
      <c r="G954" s="77"/>
      <c r="H954" s="77">
        <v>9482.76</v>
      </c>
      <c r="I954" s="77">
        <v>-709019.71</v>
      </c>
      <c r="J954" s="90"/>
    </row>
    <row r="955" spans="1:10" hidden="1" outlineLevel="1" x14ac:dyDescent="0.25">
      <c r="A955" s="13"/>
      <c r="B955" s="92">
        <v>42809</v>
      </c>
      <c r="C955" s="91">
        <v>159</v>
      </c>
      <c r="D955" s="90" t="s">
        <v>715</v>
      </c>
      <c r="E955" s="90" t="s">
        <v>716</v>
      </c>
      <c r="F955" s="90" t="s">
        <v>2868</v>
      </c>
      <c r="G955" s="77"/>
      <c r="H955" s="77">
        <v>3465.52</v>
      </c>
      <c r="I955" s="77">
        <v>-712485.23</v>
      </c>
      <c r="J955" s="90"/>
    </row>
    <row r="956" spans="1:10" hidden="1" outlineLevel="1" x14ac:dyDescent="0.25">
      <c r="A956" s="13"/>
      <c r="B956" s="92">
        <v>42809</v>
      </c>
      <c r="C956" s="91">
        <v>160</v>
      </c>
      <c r="D956" s="90" t="s">
        <v>715</v>
      </c>
      <c r="E956" s="90" t="s">
        <v>716</v>
      </c>
      <c r="F956" s="90" t="s">
        <v>2869</v>
      </c>
      <c r="G956" s="77"/>
      <c r="H956" s="77">
        <v>4310.3500000000004</v>
      </c>
      <c r="I956" s="77">
        <v>-716795.58</v>
      </c>
      <c r="J956" s="90"/>
    </row>
    <row r="957" spans="1:10" hidden="1" outlineLevel="1" x14ac:dyDescent="0.25">
      <c r="A957" s="13"/>
      <c r="B957" s="92">
        <v>42809</v>
      </c>
      <c r="C957" s="91">
        <v>161</v>
      </c>
      <c r="D957" s="90" t="s">
        <v>715</v>
      </c>
      <c r="E957" s="90" t="s">
        <v>716</v>
      </c>
      <c r="F957" s="90" t="s">
        <v>2870</v>
      </c>
      <c r="G957" s="77"/>
      <c r="H957" s="77">
        <v>-4310.3500000000004</v>
      </c>
      <c r="I957" s="77">
        <v>-712485.23</v>
      </c>
      <c r="J957" s="90"/>
    </row>
    <row r="958" spans="1:10" hidden="1" outlineLevel="1" x14ac:dyDescent="0.25">
      <c r="A958" s="13"/>
      <c r="B958" s="92">
        <v>42809</v>
      </c>
      <c r="C958" s="91">
        <v>163</v>
      </c>
      <c r="D958" s="90" t="s">
        <v>715</v>
      </c>
      <c r="E958" s="90" t="s">
        <v>716</v>
      </c>
      <c r="F958" s="90" t="s">
        <v>2871</v>
      </c>
      <c r="G958" s="77"/>
      <c r="H958" s="77">
        <v>4310.3500000000004</v>
      </c>
      <c r="I958" s="77">
        <v>-716795.58</v>
      </c>
      <c r="J958" s="90"/>
    </row>
    <row r="959" spans="1:10" hidden="1" outlineLevel="1" x14ac:dyDescent="0.25">
      <c r="A959" s="13"/>
      <c r="B959" s="92">
        <v>42809</v>
      </c>
      <c r="C959" s="91">
        <v>165</v>
      </c>
      <c r="D959" s="90" t="s">
        <v>715</v>
      </c>
      <c r="E959" s="90" t="s">
        <v>716</v>
      </c>
      <c r="F959" s="90" t="s">
        <v>2872</v>
      </c>
      <c r="G959" s="77"/>
      <c r="H959" s="77">
        <v>5603.45</v>
      </c>
      <c r="I959" s="77">
        <v>-722399.03</v>
      </c>
      <c r="J959" s="90"/>
    </row>
    <row r="960" spans="1:10" hidden="1" outlineLevel="1" x14ac:dyDescent="0.25">
      <c r="A960" s="13"/>
      <c r="B960" s="92">
        <v>42810</v>
      </c>
      <c r="C960" s="91">
        <v>166</v>
      </c>
      <c r="D960" s="90" t="s">
        <v>715</v>
      </c>
      <c r="E960" s="90" t="s">
        <v>716</v>
      </c>
      <c r="F960" s="90" t="s">
        <v>2873</v>
      </c>
      <c r="G960" s="77"/>
      <c r="H960" s="77">
        <v>-3879.31</v>
      </c>
      <c r="I960" s="77">
        <v>-718519.72</v>
      </c>
      <c r="J960" s="90"/>
    </row>
    <row r="961" spans="1:10" hidden="1" outlineLevel="1" x14ac:dyDescent="0.25">
      <c r="A961" s="13"/>
      <c r="B961" s="92">
        <v>42810</v>
      </c>
      <c r="C961" s="91">
        <v>167</v>
      </c>
      <c r="D961" s="90" t="s">
        <v>715</v>
      </c>
      <c r="E961" s="90" t="s">
        <v>716</v>
      </c>
      <c r="F961" s="90" t="s">
        <v>2874</v>
      </c>
      <c r="G961" s="77"/>
      <c r="H961" s="77">
        <v>3879.31</v>
      </c>
      <c r="I961" s="77">
        <v>-722399.03</v>
      </c>
      <c r="J961" s="90"/>
    </row>
    <row r="962" spans="1:10" hidden="1" outlineLevel="1" x14ac:dyDescent="0.25">
      <c r="A962" s="13"/>
      <c r="B962" s="92">
        <v>42810</v>
      </c>
      <c r="C962" s="91">
        <v>168</v>
      </c>
      <c r="D962" s="90" t="s">
        <v>715</v>
      </c>
      <c r="E962" s="90" t="s">
        <v>716</v>
      </c>
      <c r="F962" s="90" t="s">
        <v>2875</v>
      </c>
      <c r="G962" s="77"/>
      <c r="H962" s="77">
        <v>5603.45</v>
      </c>
      <c r="I962" s="77">
        <v>-728002.48</v>
      </c>
      <c r="J962" s="90"/>
    </row>
    <row r="963" spans="1:10" hidden="1" outlineLevel="1" x14ac:dyDescent="0.25">
      <c r="A963" s="13"/>
      <c r="B963" s="92">
        <v>42810</v>
      </c>
      <c r="C963" s="91">
        <v>170</v>
      </c>
      <c r="D963" s="90" t="s">
        <v>715</v>
      </c>
      <c r="E963" s="90" t="s">
        <v>716</v>
      </c>
      <c r="F963" s="90" t="s">
        <v>2876</v>
      </c>
      <c r="G963" s="77"/>
      <c r="H963" s="77">
        <v>4310.3500000000004</v>
      </c>
      <c r="I963" s="77">
        <v>-732312.83</v>
      </c>
      <c r="J963" s="90"/>
    </row>
    <row r="964" spans="1:10" hidden="1" outlineLevel="1" x14ac:dyDescent="0.25">
      <c r="A964" s="13"/>
      <c r="B964" s="92">
        <v>42810</v>
      </c>
      <c r="C964" s="91">
        <v>171</v>
      </c>
      <c r="D964" s="90" t="s">
        <v>715</v>
      </c>
      <c r="E964" s="90" t="s">
        <v>716</v>
      </c>
      <c r="F964" s="90" t="s">
        <v>2877</v>
      </c>
      <c r="G964" s="77"/>
      <c r="H964" s="77">
        <v>5603.45</v>
      </c>
      <c r="I964" s="77">
        <v>-737916.28</v>
      </c>
      <c r="J964" s="90"/>
    </row>
    <row r="965" spans="1:10" hidden="1" outlineLevel="1" x14ac:dyDescent="0.25">
      <c r="A965" s="13"/>
      <c r="B965" s="92">
        <v>42811</v>
      </c>
      <c r="C965" s="91">
        <v>172</v>
      </c>
      <c r="D965" s="90" t="s">
        <v>715</v>
      </c>
      <c r="E965" s="90" t="s">
        <v>716</v>
      </c>
      <c r="F965" s="90" t="s">
        <v>2878</v>
      </c>
      <c r="G965" s="77"/>
      <c r="H965" s="77">
        <v>4310.3500000000004</v>
      </c>
      <c r="I965" s="77">
        <v>-742226.63</v>
      </c>
      <c r="J965" s="90"/>
    </row>
    <row r="966" spans="1:10" hidden="1" outlineLevel="1" x14ac:dyDescent="0.25">
      <c r="A966" s="13"/>
      <c r="B966" s="92">
        <v>42811</v>
      </c>
      <c r="C966" s="91">
        <v>176</v>
      </c>
      <c r="D966" s="90" t="s">
        <v>715</v>
      </c>
      <c r="E966" s="90" t="s">
        <v>716</v>
      </c>
      <c r="F966" s="90" t="s">
        <v>2879</v>
      </c>
      <c r="G966" s="77"/>
      <c r="H966" s="77">
        <v>3448.28</v>
      </c>
      <c r="I966" s="77">
        <v>-745674.91</v>
      </c>
      <c r="J966" s="90"/>
    </row>
    <row r="967" spans="1:10" hidden="1" outlineLevel="1" x14ac:dyDescent="0.25">
      <c r="A967" s="13"/>
      <c r="B967" s="92">
        <v>42811</v>
      </c>
      <c r="C967" s="91">
        <v>178</v>
      </c>
      <c r="D967" s="90" t="s">
        <v>715</v>
      </c>
      <c r="E967" s="90" t="s">
        <v>716</v>
      </c>
      <c r="F967" s="90" t="s">
        <v>2880</v>
      </c>
      <c r="G967" s="77"/>
      <c r="H967" s="77">
        <v>13793.1</v>
      </c>
      <c r="I967" s="77">
        <v>-759468.01</v>
      </c>
      <c r="J967" s="90"/>
    </row>
    <row r="968" spans="1:10" hidden="1" outlineLevel="1" x14ac:dyDescent="0.25">
      <c r="A968" s="13"/>
      <c r="B968" s="92">
        <v>42811</v>
      </c>
      <c r="C968" s="91">
        <v>179</v>
      </c>
      <c r="D968" s="90" t="s">
        <v>715</v>
      </c>
      <c r="E968" s="90" t="s">
        <v>716</v>
      </c>
      <c r="F968" s="90" t="s">
        <v>2881</v>
      </c>
      <c r="G968" s="77"/>
      <c r="H968" s="77">
        <v>6034.48</v>
      </c>
      <c r="I968" s="77">
        <v>-765502.49</v>
      </c>
      <c r="J968" s="90"/>
    </row>
    <row r="969" spans="1:10" hidden="1" outlineLevel="1" x14ac:dyDescent="0.25">
      <c r="A969" s="13"/>
      <c r="B969" s="92">
        <v>42812</v>
      </c>
      <c r="C969" s="91">
        <v>183</v>
      </c>
      <c r="D969" s="90" t="s">
        <v>715</v>
      </c>
      <c r="E969" s="90" t="s">
        <v>716</v>
      </c>
      <c r="F969" s="90" t="s">
        <v>2882</v>
      </c>
      <c r="G969" s="77"/>
      <c r="H969" s="77">
        <v>1724.14</v>
      </c>
      <c r="I969" s="77">
        <v>-767226.63</v>
      </c>
      <c r="J969" s="90"/>
    </row>
    <row r="970" spans="1:10" hidden="1" outlineLevel="1" x14ac:dyDescent="0.25">
      <c r="A970" s="13"/>
      <c r="B970" s="92">
        <v>42812</v>
      </c>
      <c r="C970" s="91">
        <v>184</v>
      </c>
      <c r="D970" s="90" t="s">
        <v>715</v>
      </c>
      <c r="E970" s="90" t="s">
        <v>716</v>
      </c>
      <c r="F970" s="90" t="s">
        <v>2883</v>
      </c>
      <c r="G970" s="77"/>
      <c r="H970" s="77">
        <v>-6034.48</v>
      </c>
      <c r="I970" s="77">
        <v>-761192.15</v>
      </c>
      <c r="J970" s="90"/>
    </row>
    <row r="971" spans="1:10" hidden="1" outlineLevel="1" x14ac:dyDescent="0.25">
      <c r="A971" s="13"/>
      <c r="B971" s="92">
        <v>42812</v>
      </c>
      <c r="C971" s="91">
        <v>185</v>
      </c>
      <c r="D971" s="90" t="s">
        <v>715</v>
      </c>
      <c r="E971" s="90" t="s">
        <v>716</v>
      </c>
      <c r="F971" s="90" t="s">
        <v>2884</v>
      </c>
      <c r="G971" s="77"/>
      <c r="H971" s="77">
        <v>6034.48</v>
      </c>
      <c r="I971" s="77">
        <v>-767226.63</v>
      </c>
      <c r="J971" s="90"/>
    </row>
    <row r="972" spans="1:10" hidden="1" outlineLevel="1" x14ac:dyDescent="0.25">
      <c r="A972" s="13"/>
      <c r="B972" s="92">
        <v>42812</v>
      </c>
      <c r="C972" s="91">
        <v>187</v>
      </c>
      <c r="D972" s="90" t="s">
        <v>715</v>
      </c>
      <c r="E972" s="90" t="s">
        <v>716</v>
      </c>
      <c r="F972" s="90" t="s">
        <v>2885</v>
      </c>
      <c r="G972" s="77"/>
      <c r="H972" s="77">
        <v>10344.83</v>
      </c>
      <c r="I972" s="77">
        <v>-777571.46</v>
      </c>
      <c r="J972" s="90"/>
    </row>
    <row r="973" spans="1:10" hidden="1" outlineLevel="1" x14ac:dyDescent="0.25">
      <c r="A973" s="13"/>
      <c r="B973" s="92">
        <v>42812</v>
      </c>
      <c r="C973" s="91">
        <v>189</v>
      </c>
      <c r="D973" s="90" t="s">
        <v>715</v>
      </c>
      <c r="E973" s="90" t="s">
        <v>716</v>
      </c>
      <c r="F973" s="90" t="s">
        <v>2886</v>
      </c>
      <c r="G973" s="77"/>
      <c r="H973" s="77">
        <v>6896.55</v>
      </c>
      <c r="I973" s="77">
        <v>-784468.01</v>
      </c>
      <c r="J973" s="90"/>
    </row>
    <row r="974" spans="1:10" hidden="1" outlineLevel="1" x14ac:dyDescent="0.25">
      <c r="A974" s="13"/>
      <c r="B974" s="92">
        <v>42812</v>
      </c>
      <c r="C974" s="91">
        <v>190</v>
      </c>
      <c r="D974" s="90" t="s">
        <v>715</v>
      </c>
      <c r="E974" s="90" t="s">
        <v>716</v>
      </c>
      <c r="F974" s="90" t="s">
        <v>2887</v>
      </c>
      <c r="G974" s="77"/>
      <c r="H974" s="77">
        <v>2155.17</v>
      </c>
      <c r="I974" s="77">
        <v>-786623.18</v>
      </c>
      <c r="J974" s="90"/>
    </row>
    <row r="975" spans="1:10" hidden="1" outlineLevel="1" x14ac:dyDescent="0.25">
      <c r="A975" s="13"/>
      <c r="B975" s="92">
        <v>42815</v>
      </c>
      <c r="C975" s="91">
        <v>192</v>
      </c>
      <c r="D975" s="90" t="s">
        <v>715</v>
      </c>
      <c r="E975" s="90" t="s">
        <v>716</v>
      </c>
      <c r="F975" s="90" t="s">
        <v>2888</v>
      </c>
      <c r="G975" s="77"/>
      <c r="H975" s="77">
        <v>-2155.17</v>
      </c>
      <c r="I975" s="77">
        <v>-784468.01</v>
      </c>
      <c r="J975" s="90"/>
    </row>
    <row r="976" spans="1:10" hidden="1" outlineLevel="1" x14ac:dyDescent="0.25">
      <c r="A976" s="13"/>
      <c r="B976" s="92">
        <v>42815</v>
      </c>
      <c r="C976" s="91">
        <v>193</v>
      </c>
      <c r="D976" s="90" t="s">
        <v>715</v>
      </c>
      <c r="E976" s="90" t="s">
        <v>716</v>
      </c>
      <c r="F976" s="90" t="s">
        <v>2889</v>
      </c>
      <c r="G976" s="77"/>
      <c r="H976" s="77">
        <v>-4310.3500000000004</v>
      </c>
      <c r="I976" s="77">
        <v>-780157.66</v>
      </c>
      <c r="J976" s="90"/>
    </row>
    <row r="977" spans="1:10" hidden="1" outlineLevel="1" x14ac:dyDescent="0.25">
      <c r="A977" s="13"/>
      <c r="B977" s="92">
        <v>42815</v>
      </c>
      <c r="C977" s="91">
        <v>198</v>
      </c>
      <c r="D977" s="90" t="s">
        <v>715</v>
      </c>
      <c r="E977" s="90" t="s">
        <v>716</v>
      </c>
      <c r="F977" s="90" t="s">
        <v>2890</v>
      </c>
      <c r="G977" s="77"/>
      <c r="H977" s="77">
        <v>2155.17</v>
      </c>
      <c r="I977" s="77">
        <v>-782312.83</v>
      </c>
      <c r="J977" s="90"/>
    </row>
    <row r="978" spans="1:10" hidden="1" outlineLevel="1" x14ac:dyDescent="0.25">
      <c r="A978" s="13"/>
      <c r="B978" s="92">
        <v>42815</v>
      </c>
      <c r="C978" s="91">
        <v>200</v>
      </c>
      <c r="D978" s="90" t="s">
        <v>715</v>
      </c>
      <c r="E978" s="90" t="s">
        <v>716</v>
      </c>
      <c r="F978" s="90" t="s">
        <v>2891</v>
      </c>
      <c r="G978" s="77"/>
      <c r="H978" s="77">
        <v>-6896.55</v>
      </c>
      <c r="I978" s="77">
        <v>-775416.28</v>
      </c>
      <c r="J978" s="90"/>
    </row>
    <row r="979" spans="1:10" hidden="1" outlineLevel="1" x14ac:dyDescent="0.25">
      <c r="A979" s="13"/>
      <c r="B979" s="92">
        <v>42815</v>
      </c>
      <c r="C979" s="91">
        <v>201</v>
      </c>
      <c r="D979" s="90" t="s">
        <v>715</v>
      </c>
      <c r="E979" s="90" t="s">
        <v>716</v>
      </c>
      <c r="F979" s="90" t="s">
        <v>2892</v>
      </c>
      <c r="G979" s="77"/>
      <c r="H979" s="77">
        <v>6896.55</v>
      </c>
      <c r="I979" s="77">
        <v>-782312.83</v>
      </c>
      <c r="J979" s="90"/>
    </row>
    <row r="980" spans="1:10" hidden="1" outlineLevel="1" x14ac:dyDescent="0.25">
      <c r="A980" s="13"/>
      <c r="B980" s="92">
        <v>42815</v>
      </c>
      <c r="C980" s="91">
        <v>204</v>
      </c>
      <c r="D980" s="90" t="s">
        <v>715</v>
      </c>
      <c r="E980" s="90" t="s">
        <v>716</v>
      </c>
      <c r="F980" s="90" t="s">
        <v>2893</v>
      </c>
      <c r="G980" s="77"/>
      <c r="H980" s="77">
        <v>3017.24</v>
      </c>
      <c r="I980" s="77">
        <v>-785330.07</v>
      </c>
      <c r="J980" s="90"/>
    </row>
    <row r="981" spans="1:10" hidden="1" outlineLevel="1" x14ac:dyDescent="0.25">
      <c r="A981" s="13"/>
      <c r="B981" s="92">
        <v>42816</v>
      </c>
      <c r="C981" s="91">
        <v>205</v>
      </c>
      <c r="D981" s="90" t="s">
        <v>715</v>
      </c>
      <c r="E981" s="90" t="s">
        <v>716</v>
      </c>
      <c r="F981" s="90" t="s">
        <v>2894</v>
      </c>
      <c r="G981" s="77"/>
      <c r="H981" s="77">
        <v>4310.3500000000004</v>
      </c>
      <c r="I981" s="77">
        <v>-789640.42</v>
      </c>
      <c r="J981" s="90"/>
    </row>
    <row r="982" spans="1:10" hidden="1" outlineLevel="1" x14ac:dyDescent="0.25">
      <c r="A982" s="13"/>
      <c r="B982" s="92">
        <v>42816</v>
      </c>
      <c r="C982" s="91">
        <v>209</v>
      </c>
      <c r="D982" s="90" t="s">
        <v>715</v>
      </c>
      <c r="E982" s="90" t="s">
        <v>716</v>
      </c>
      <c r="F982" s="90" t="s">
        <v>2895</v>
      </c>
      <c r="G982" s="77"/>
      <c r="H982" s="77">
        <v>-8620.69</v>
      </c>
      <c r="I982" s="77">
        <v>-781019.73</v>
      </c>
      <c r="J982" s="90"/>
    </row>
    <row r="983" spans="1:10" hidden="1" outlineLevel="1" x14ac:dyDescent="0.25">
      <c r="A983" s="13"/>
      <c r="B983" s="92">
        <v>42816</v>
      </c>
      <c r="C983" s="91">
        <v>211</v>
      </c>
      <c r="D983" s="90" t="s">
        <v>715</v>
      </c>
      <c r="E983" s="90" t="s">
        <v>716</v>
      </c>
      <c r="F983" s="90" t="s">
        <v>2896</v>
      </c>
      <c r="G983" s="77"/>
      <c r="H983" s="77">
        <v>-3448.28</v>
      </c>
      <c r="I983" s="77">
        <v>-777571.45</v>
      </c>
      <c r="J983" s="90"/>
    </row>
    <row r="984" spans="1:10" hidden="1" outlineLevel="1" x14ac:dyDescent="0.25">
      <c r="A984" s="13"/>
      <c r="B984" s="92">
        <v>42816</v>
      </c>
      <c r="C984" s="91">
        <v>212</v>
      </c>
      <c r="D984" s="90" t="s">
        <v>715</v>
      </c>
      <c r="E984" s="90" t="s">
        <v>716</v>
      </c>
      <c r="F984" s="90" t="s">
        <v>2897</v>
      </c>
      <c r="G984" s="77"/>
      <c r="H984" s="77">
        <v>3448.28</v>
      </c>
      <c r="I984" s="77">
        <v>-781019.73</v>
      </c>
      <c r="J984" s="90"/>
    </row>
    <row r="985" spans="1:10" hidden="1" outlineLevel="1" x14ac:dyDescent="0.25">
      <c r="A985" s="13"/>
      <c r="B985" s="92">
        <v>42816</v>
      </c>
      <c r="C985" s="91">
        <v>25</v>
      </c>
      <c r="D985" s="90" t="s">
        <v>78</v>
      </c>
      <c r="E985" s="90" t="s">
        <v>859</v>
      </c>
      <c r="F985" s="90" t="s">
        <v>2898</v>
      </c>
      <c r="G985" s="77"/>
      <c r="H985" s="77">
        <v>1637.93</v>
      </c>
      <c r="I985" s="77">
        <v>-782657.66</v>
      </c>
      <c r="J985" s="90"/>
    </row>
    <row r="986" spans="1:10" hidden="1" outlineLevel="1" x14ac:dyDescent="0.25">
      <c r="A986" s="13"/>
      <c r="B986" s="92">
        <v>42816</v>
      </c>
      <c r="C986" s="91">
        <v>214</v>
      </c>
      <c r="D986" s="90" t="s">
        <v>715</v>
      </c>
      <c r="E986" s="90" t="s">
        <v>716</v>
      </c>
      <c r="F986" s="90" t="s">
        <v>2899</v>
      </c>
      <c r="G986" s="77"/>
      <c r="H986" s="77">
        <v>4310.3500000000004</v>
      </c>
      <c r="I986" s="77">
        <v>-786968.01</v>
      </c>
      <c r="J986" s="90"/>
    </row>
    <row r="987" spans="1:10" hidden="1" outlineLevel="1" x14ac:dyDescent="0.25">
      <c r="A987" s="13"/>
      <c r="B987" s="92">
        <v>42817</v>
      </c>
      <c r="C987" s="91">
        <v>217</v>
      </c>
      <c r="D987" s="90" t="s">
        <v>715</v>
      </c>
      <c r="E987" s="90" t="s">
        <v>716</v>
      </c>
      <c r="F987" s="90" t="s">
        <v>2900</v>
      </c>
      <c r="G987" s="77"/>
      <c r="H987" s="77">
        <v>-4310.3500000000004</v>
      </c>
      <c r="I987" s="77">
        <v>-782657.66</v>
      </c>
      <c r="J987" s="90"/>
    </row>
    <row r="988" spans="1:10" hidden="1" outlineLevel="1" x14ac:dyDescent="0.25">
      <c r="A988" s="13"/>
      <c r="B988" s="92">
        <v>42817</v>
      </c>
      <c r="C988" s="91">
        <v>218</v>
      </c>
      <c r="D988" s="90" t="s">
        <v>715</v>
      </c>
      <c r="E988" s="90" t="s">
        <v>716</v>
      </c>
      <c r="F988" s="90" t="s">
        <v>2901</v>
      </c>
      <c r="G988" s="77"/>
      <c r="H988" s="77">
        <v>6896.55</v>
      </c>
      <c r="I988" s="77">
        <v>-789554.21</v>
      </c>
      <c r="J988" s="90"/>
    </row>
    <row r="989" spans="1:10" hidden="1" outlineLevel="1" x14ac:dyDescent="0.25">
      <c r="A989" s="13"/>
      <c r="B989" s="92">
        <v>42817</v>
      </c>
      <c r="C989" s="91">
        <v>221</v>
      </c>
      <c r="D989" s="90" t="s">
        <v>715</v>
      </c>
      <c r="E989" s="90" t="s">
        <v>716</v>
      </c>
      <c r="F989" s="90" t="s">
        <v>2902</v>
      </c>
      <c r="G989" s="77"/>
      <c r="H989" s="77">
        <v>4310.3500000000004</v>
      </c>
      <c r="I989" s="77">
        <v>-793864.56</v>
      </c>
      <c r="J989" s="90"/>
    </row>
    <row r="990" spans="1:10" hidden="1" outlineLevel="1" x14ac:dyDescent="0.25">
      <c r="A990" s="13"/>
      <c r="B990" s="92">
        <v>42818</v>
      </c>
      <c r="C990" s="91">
        <v>222</v>
      </c>
      <c r="D990" s="90" t="s">
        <v>715</v>
      </c>
      <c r="E990" s="90" t="s">
        <v>716</v>
      </c>
      <c r="F990" s="90" t="s">
        <v>2903</v>
      </c>
      <c r="G990" s="77"/>
      <c r="H990" s="77">
        <v>4310.3500000000004</v>
      </c>
      <c r="I990" s="77">
        <v>-798174.91</v>
      </c>
      <c r="J990" s="90"/>
    </row>
    <row r="991" spans="1:10" hidden="1" outlineLevel="1" x14ac:dyDescent="0.25">
      <c r="A991" s="13"/>
      <c r="B991" s="92">
        <v>42818</v>
      </c>
      <c r="C991" s="91">
        <v>226</v>
      </c>
      <c r="D991" s="90" t="s">
        <v>715</v>
      </c>
      <c r="E991" s="90" t="s">
        <v>716</v>
      </c>
      <c r="F991" s="90" t="s">
        <v>2904</v>
      </c>
      <c r="G991" s="77"/>
      <c r="H991" s="77">
        <v>4310.3500000000004</v>
      </c>
      <c r="I991" s="77">
        <v>-802485.26</v>
      </c>
      <c r="J991" s="90"/>
    </row>
    <row r="992" spans="1:10" hidden="1" outlineLevel="1" x14ac:dyDescent="0.25">
      <c r="A992" s="13"/>
      <c r="B992" s="92">
        <v>42818</v>
      </c>
      <c r="C992" s="91">
        <v>227</v>
      </c>
      <c r="D992" s="90" t="s">
        <v>715</v>
      </c>
      <c r="E992" s="90" t="s">
        <v>716</v>
      </c>
      <c r="F992" s="90" t="s">
        <v>2905</v>
      </c>
      <c r="G992" s="77"/>
      <c r="H992" s="77">
        <v>4310.3500000000004</v>
      </c>
      <c r="I992" s="77">
        <v>-806795.61</v>
      </c>
      <c r="J992" s="90"/>
    </row>
    <row r="993" spans="1:10" hidden="1" outlineLevel="1" x14ac:dyDescent="0.25">
      <c r="A993" s="13"/>
      <c r="B993" s="92">
        <v>42818</v>
      </c>
      <c r="C993" s="91">
        <v>229</v>
      </c>
      <c r="D993" s="90" t="s">
        <v>715</v>
      </c>
      <c r="E993" s="90" t="s">
        <v>716</v>
      </c>
      <c r="F993" s="90" t="s">
        <v>2906</v>
      </c>
      <c r="G993" s="77"/>
      <c r="H993" s="77">
        <v>-5603.45</v>
      </c>
      <c r="I993" s="77">
        <v>-801192.16</v>
      </c>
      <c r="J993" s="90"/>
    </row>
    <row r="994" spans="1:10" hidden="1" outlineLevel="1" x14ac:dyDescent="0.25">
      <c r="A994" s="13"/>
      <c r="B994" s="92">
        <v>42818</v>
      </c>
      <c r="C994" s="91">
        <v>230</v>
      </c>
      <c r="D994" s="90" t="s">
        <v>715</v>
      </c>
      <c r="E994" s="90" t="s">
        <v>716</v>
      </c>
      <c r="F994" s="90" t="s">
        <v>2907</v>
      </c>
      <c r="G994" s="77"/>
      <c r="H994" s="77">
        <v>5603.45</v>
      </c>
      <c r="I994" s="77">
        <v>-806795.61</v>
      </c>
      <c r="J994" s="90"/>
    </row>
    <row r="995" spans="1:10" hidden="1" outlineLevel="1" x14ac:dyDescent="0.25">
      <c r="A995" s="13"/>
      <c r="B995" s="92">
        <v>42818</v>
      </c>
      <c r="C995" s="91">
        <v>231</v>
      </c>
      <c r="D995" s="90" t="s">
        <v>715</v>
      </c>
      <c r="E995" s="90" t="s">
        <v>716</v>
      </c>
      <c r="F995" s="90" t="s">
        <v>2908</v>
      </c>
      <c r="G995" s="77"/>
      <c r="H995" s="77">
        <v>-5603.45</v>
      </c>
      <c r="I995" s="77">
        <v>-801192.16</v>
      </c>
      <c r="J995" s="90"/>
    </row>
    <row r="996" spans="1:10" hidden="1" outlineLevel="1" x14ac:dyDescent="0.25">
      <c r="A996" s="13"/>
      <c r="B996" s="92">
        <v>42821</v>
      </c>
      <c r="C996" s="91">
        <v>234</v>
      </c>
      <c r="D996" s="90" t="s">
        <v>715</v>
      </c>
      <c r="E996" s="90" t="s">
        <v>716</v>
      </c>
      <c r="F996" s="90" t="s">
        <v>2909</v>
      </c>
      <c r="G996" s="77"/>
      <c r="H996" s="77">
        <v>-4310.3500000000004</v>
      </c>
      <c r="I996" s="77">
        <v>-796881.81</v>
      </c>
      <c r="J996" s="90"/>
    </row>
    <row r="997" spans="1:10" hidden="1" outlineLevel="1" x14ac:dyDescent="0.25">
      <c r="A997" s="13"/>
      <c r="B997" s="92">
        <v>42821</v>
      </c>
      <c r="C997" s="91">
        <v>235</v>
      </c>
      <c r="D997" s="90" t="s">
        <v>715</v>
      </c>
      <c r="E997" s="90" t="s">
        <v>716</v>
      </c>
      <c r="F997" s="90" t="s">
        <v>2910</v>
      </c>
      <c r="G997" s="77"/>
      <c r="H997" s="77">
        <v>-3448.28</v>
      </c>
      <c r="I997" s="77">
        <v>-793433.53</v>
      </c>
      <c r="J997" s="90"/>
    </row>
    <row r="998" spans="1:10" hidden="1" outlineLevel="1" x14ac:dyDescent="0.25">
      <c r="A998" s="13"/>
      <c r="B998" s="92">
        <v>42821</v>
      </c>
      <c r="C998" s="91">
        <v>236</v>
      </c>
      <c r="D998" s="90" t="s">
        <v>715</v>
      </c>
      <c r="E998" s="90" t="s">
        <v>716</v>
      </c>
      <c r="F998" s="90" t="s">
        <v>2911</v>
      </c>
      <c r="G998" s="77"/>
      <c r="H998" s="77">
        <v>5603.45</v>
      </c>
      <c r="I998" s="77">
        <v>-799036.98</v>
      </c>
      <c r="J998" s="90"/>
    </row>
    <row r="999" spans="1:10" hidden="1" outlineLevel="1" x14ac:dyDescent="0.25">
      <c r="A999" s="13"/>
      <c r="B999" s="92">
        <v>42822</v>
      </c>
      <c r="C999" s="91">
        <v>237</v>
      </c>
      <c r="D999" s="90" t="s">
        <v>715</v>
      </c>
      <c r="E999" s="90" t="s">
        <v>716</v>
      </c>
      <c r="F999" s="90" t="s">
        <v>2912</v>
      </c>
      <c r="G999" s="77"/>
      <c r="H999" s="77">
        <v>-2586.21</v>
      </c>
      <c r="I999" s="77">
        <v>-796450.77</v>
      </c>
      <c r="J999" s="90"/>
    </row>
    <row r="1000" spans="1:10" hidden="1" outlineLevel="1" x14ac:dyDescent="0.25">
      <c r="A1000" s="13"/>
      <c r="B1000" s="92">
        <v>42823</v>
      </c>
      <c r="C1000" s="91">
        <v>239</v>
      </c>
      <c r="D1000" s="90" t="s">
        <v>715</v>
      </c>
      <c r="E1000" s="90" t="s">
        <v>716</v>
      </c>
      <c r="F1000" s="90" t="s">
        <v>2913</v>
      </c>
      <c r="G1000" s="77"/>
      <c r="H1000" s="77">
        <v>3448.28</v>
      </c>
      <c r="I1000" s="77">
        <v>-799899.05</v>
      </c>
      <c r="J1000" s="90"/>
    </row>
    <row r="1001" spans="1:10" hidden="1" outlineLevel="1" x14ac:dyDescent="0.25">
      <c r="A1001" s="13"/>
      <c r="B1001" s="92">
        <v>42823</v>
      </c>
      <c r="C1001" s="91">
        <v>242</v>
      </c>
      <c r="D1001" s="90" t="s">
        <v>715</v>
      </c>
      <c r="E1001" s="90" t="s">
        <v>716</v>
      </c>
      <c r="F1001" s="90" t="s">
        <v>2914</v>
      </c>
      <c r="G1001" s="77"/>
      <c r="H1001" s="77">
        <v>5603.45</v>
      </c>
      <c r="I1001" s="77">
        <v>-805502.5</v>
      </c>
      <c r="J1001" s="90"/>
    </row>
    <row r="1002" spans="1:10" hidden="1" outlineLevel="1" x14ac:dyDescent="0.25">
      <c r="A1002" s="13"/>
      <c r="B1002" s="92">
        <v>42823</v>
      </c>
      <c r="C1002" s="91">
        <v>245</v>
      </c>
      <c r="D1002" s="90" t="s">
        <v>715</v>
      </c>
      <c r="E1002" s="90" t="s">
        <v>716</v>
      </c>
      <c r="F1002" s="90" t="s">
        <v>2915</v>
      </c>
      <c r="G1002" s="77"/>
      <c r="H1002" s="77">
        <v>4741.38</v>
      </c>
      <c r="I1002" s="77">
        <v>-810243.88</v>
      </c>
      <c r="J1002" s="90"/>
    </row>
    <row r="1003" spans="1:10" hidden="1" outlineLevel="1" x14ac:dyDescent="0.25">
      <c r="A1003" s="13"/>
      <c r="B1003" s="92">
        <v>42823</v>
      </c>
      <c r="C1003" s="91">
        <v>249</v>
      </c>
      <c r="D1003" s="90" t="s">
        <v>715</v>
      </c>
      <c r="E1003" s="90" t="s">
        <v>716</v>
      </c>
      <c r="F1003" s="90" t="s">
        <v>2916</v>
      </c>
      <c r="G1003" s="77"/>
      <c r="H1003" s="77">
        <v>5603.45</v>
      </c>
      <c r="I1003" s="77">
        <v>-815847.33</v>
      </c>
      <c r="J1003" s="90"/>
    </row>
    <row r="1004" spans="1:10" hidden="1" outlineLevel="1" x14ac:dyDescent="0.25">
      <c r="A1004" s="13"/>
      <c r="B1004" s="92">
        <v>42824</v>
      </c>
      <c r="C1004" s="91">
        <v>250</v>
      </c>
      <c r="D1004" s="90" t="s">
        <v>715</v>
      </c>
      <c r="E1004" s="90" t="s">
        <v>716</v>
      </c>
      <c r="F1004" s="90" t="s">
        <v>2917</v>
      </c>
      <c r="G1004" s="77"/>
      <c r="H1004" s="77">
        <v>4741.38</v>
      </c>
      <c r="I1004" s="77">
        <v>-820588.71</v>
      </c>
      <c r="J1004" s="90"/>
    </row>
    <row r="1005" spans="1:10" hidden="1" outlineLevel="1" x14ac:dyDescent="0.25">
      <c r="A1005" s="13"/>
      <c r="B1005" s="92">
        <v>42824</v>
      </c>
      <c r="C1005" s="91">
        <v>251</v>
      </c>
      <c r="D1005" s="90" t="s">
        <v>715</v>
      </c>
      <c r="E1005" s="90" t="s">
        <v>716</v>
      </c>
      <c r="F1005" s="90" t="s">
        <v>2918</v>
      </c>
      <c r="G1005" s="77"/>
      <c r="H1005" s="77">
        <v>6034.48</v>
      </c>
      <c r="I1005" s="77">
        <v>-826623.19</v>
      </c>
      <c r="J1005" s="90"/>
    </row>
    <row r="1006" spans="1:10" hidden="1" outlineLevel="1" x14ac:dyDescent="0.25">
      <c r="A1006" s="13"/>
      <c r="B1006" s="92">
        <v>42824</v>
      </c>
      <c r="C1006" s="91">
        <v>87</v>
      </c>
      <c r="D1006" s="90" t="s">
        <v>78</v>
      </c>
      <c r="E1006" s="90" t="s">
        <v>859</v>
      </c>
      <c r="F1006" s="90" t="s">
        <v>2919</v>
      </c>
      <c r="G1006" s="77"/>
      <c r="H1006" s="77">
        <v>55517.24</v>
      </c>
      <c r="I1006" s="77">
        <v>-882140.43</v>
      </c>
      <c r="J1006" s="90"/>
    </row>
    <row r="1007" spans="1:10" hidden="1" outlineLevel="1" x14ac:dyDescent="0.25">
      <c r="A1007" s="13"/>
      <c r="B1007" s="92">
        <v>42824</v>
      </c>
      <c r="C1007" s="91">
        <v>254</v>
      </c>
      <c r="D1007" s="90" t="s">
        <v>715</v>
      </c>
      <c r="E1007" s="90" t="s">
        <v>716</v>
      </c>
      <c r="F1007" s="90" t="s">
        <v>2920</v>
      </c>
      <c r="G1007" s="77"/>
      <c r="H1007" s="77">
        <v>4741.38</v>
      </c>
      <c r="I1007" s="77">
        <v>-886881.81</v>
      </c>
      <c r="J1007" s="90"/>
    </row>
    <row r="1008" spans="1:10" hidden="1" outlineLevel="1" x14ac:dyDescent="0.25">
      <c r="A1008" s="13"/>
      <c r="B1008" s="92">
        <v>42824</v>
      </c>
      <c r="C1008" s="91">
        <v>255</v>
      </c>
      <c r="D1008" s="90" t="s">
        <v>715</v>
      </c>
      <c r="E1008" s="90" t="s">
        <v>716</v>
      </c>
      <c r="F1008" s="90" t="s">
        <v>2921</v>
      </c>
      <c r="G1008" s="77"/>
      <c r="H1008" s="77">
        <v>-4310.3500000000004</v>
      </c>
      <c r="I1008" s="77">
        <v>-882571.46</v>
      </c>
      <c r="J1008" s="90"/>
    </row>
    <row r="1009" spans="1:10" hidden="1" outlineLevel="1" x14ac:dyDescent="0.25">
      <c r="A1009" s="13"/>
      <c r="B1009" s="92">
        <v>42825</v>
      </c>
      <c r="C1009" s="91">
        <v>258</v>
      </c>
      <c r="D1009" s="90" t="s">
        <v>715</v>
      </c>
      <c r="E1009" s="90" t="s">
        <v>716</v>
      </c>
      <c r="F1009" s="90" t="s">
        <v>2922</v>
      </c>
      <c r="G1009" s="77"/>
      <c r="H1009" s="77">
        <v>4310.3500000000004</v>
      </c>
      <c r="I1009" s="77">
        <v>-886881.81</v>
      </c>
      <c r="J1009" s="90"/>
    </row>
    <row r="1010" spans="1:10" hidden="1" outlineLevel="1" x14ac:dyDescent="0.25">
      <c r="A1010" s="13"/>
      <c r="B1010" s="92">
        <v>42825</v>
      </c>
      <c r="C1010" s="91">
        <v>259</v>
      </c>
      <c r="D1010" s="90" t="s">
        <v>715</v>
      </c>
      <c r="E1010" s="90" t="s">
        <v>716</v>
      </c>
      <c r="F1010" s="90" t="s">
        <v>2923</v>
      </c>
      <c r="G1010" s="77"/>
      <c r="H1010" s="77">
        <v>-4310.3500000000004</v>
      </c>
      <c r="I1010" s="77">
        <v>-882571.46</v>
      </c>
      <c r="J1010" s="90"/>
    </row>
    <row r="1011" spans="1:10" hidden="1" outlineLevel="1" x14ac:dyDescent="0.25">
      <c r="A1011" s="13"/>
      <c r="B1011" s="92">
        <v>42825</v>
      </c>
      <c r="C1011" s="91">
        <v>260</v>
      </c>
      <c r="D1011" s="90" t="s">
        <v>715</v>
      </c>
      <c r="E1011" s="90" t="s">
        <v>716</v>
      </c>
      <c r="F1011" s="90" t="s">
        <v>2924</v>
      </c>
      <c r="G1011" s="77"/>
      <c r="H1011" s="77">
        <v>4310.3500000000004</v>
      </c>
      <c r="I1011" s="77">
        <v>-886881.81</v>
      </c>
      <c r="J1011" s="90"/>
    </row>
    <row r="1012" spans="1:10" hidden="1" outlineLevel="1" x14ac:dyDescent="0.25">
      <c r="A1012" s="13"/>
      <c r="B1012" s="92">
        <v>42825</v>
      </c>
      <c r="C1012" s="91">
        <v>261</v>
      </c>
      <c r="D1012" s="90" t="s">
        <v>715</v>
      </c>
      <c r="E1012" s="90" t="s">
        <v>716</v>
      </c>
      <c r="F1012" s="90" t="s">
        <v>2925</v>
      </c>
      <c r="G1012" s="77"/>
      <c r="H1012" s="77">
        <v>4310.3500000000004</v>
      </c>
      <c r="I1012" s="77">
        <v>-891192.16</v>
      </c>
      <c r="J1012" s="90"/>
    </row>
    <row r="1013" spans="1:10" hidden="1" outlineLevel="1" x14ac:dyDescent="0.25">
      <c r="A1013" s="13"/>
      <c r="B1013" s="92">
        <v>42825</v>
      </c>
      <c r="C1013" s="91">
        <v>262</v>
      </c>
      <c r="D1013" s="90" t="s">
        <v>715</v>
      </c>
      <c r="E1013" s="90" t="s">
        <v>716</v>
      </c>
      <c r="F1013" s="90" t="s">
        <v>2926</v>
      </c>
      <c r="G1013" s="77"/>
      <c r="H1013" s="77">
        <v>-4310.3500000000004</v>
      </c>
      <c r="I1013" s="77">
        <v>-886881.81</v>
      </c>
      <c r="J1013" s="90"/>
    </row>
    <row r="1014" spans="1:10" hidden="1" outlineLevel="1" x14ac:dyDescent="0.25">
      <c r="A1014" s="13"/>
      <c r="B1014" s="92">
        <v>42825</v>
      </c>
      <c r="C1014" s="91">
        <v>263</v>
      </c>
      <c r="D1014" s="90" t="s">
        <v>715</v>
      </c>
      <c r="E1014" s="90" t="s">
        <v>716</v>
      </c>
      <c r="F1014" s="90" t="s">
        <v>2927</v>
      </c>
      <c r="G1014" s="77"/>
      <c r="H1014" s="77">
        <v>4310.3500000000004</v>
      </c>
      <c r="I1014" s="77">
        <v>-891192.16</v>
      </c>
      <c r="J1014" s="90"/>
    </row>
    <row r="1015" spans="1:10" hidden="1" outlineLevel="1" x14ac:dyDescent="0.25">
      <c r="A1015" s="13"/>
      <c r="B1015" s="92">
        <v>42825</v>
      </c>
      <c r="C1015" s="91">
        <v>266</v>
      </c>
      <c r="D1015" s="90" t="s">
        <v>715</v>
      </c>
      <c r="E1015" s="90" t="s">
        <v>716</v>
      </c>
      <c r="F1015" s="90" t="s">
        <v>2928</v>
      </c>
      <c r="G1015" s="77"/>
      <c r="H1015" s="77">
        <v>-4310.3500000000004</v>
      </c>
      <c r="I1015" s="77">
        <v>-886881.81</v>
      </c>
      <c r="J1015" s="90"/>
    </row>
    <row r="1016" spans="1:10" hidden="1" outlineLevel="1" x14ac:dyDescent="0.25">
      <c r="A1016" s="13"/>
      <c r="B1016" s="92">
        <v>42825</v>
      </c>
      <c r="C1016" s="91">
        <v>268</v>
      </c>
      <c r="D1016" s="90" t="s">
        <v>715</v>
      </c>
      <c r="E1016" s="90" t="s">
        <v>716</v>
      </c>
      <c r="F1016" s="90" t="s">
        <v>2929</v>
      </c>
      <c r="G1016" s="77"/>
      <c r="H1016" s="77">
        <v>4310.3500000000004</v>
      </c>
      <c r="I1016" s="77">
        <v>-891192.16</v>
      </c>
      <c r="J1016" s="90"/>
    </row>
    <row r="1017" spans="1:10" hidden="1" outlineLevel="1" x14ac:dyDescent="0.25">
      <c r="A1017" s="13"/>
      <c r="B1017" s="92">
        <v>42825</v>
      </c>
      <c r="C1017" s="91">
        <v>270</v>
      </c>
      <c r="D1017" s="90" t="s">
        <v>715</v>
      </c>
      <c r="E1017" s="90" t="s">
        <v>716</v>
      </c>
      <c r="F1017" s="90" t="s">
        <v>2930</v>
      </c>
      <c r="G1017" s="77"/>
      <c r="H1017" s="77">
        <v>4310.3500000000004</v>
      </c>
      <c r="I1017" s="77">
        <v>-895502.51</v>
      </c>
      <c r="J1017" s="90"/>
    </row>
    <row r="1018" spans="1:10" hidden="1" outlineLevel="1" x14ac:dyDescent="0.25">
      <c r="A1018" s="13"/>
      <c r="B1018" s="92">
        <v>42825</v>
      </c>
      <c r="C1018" s="91">
        <v>273</v>
      </c>
      <c r="D1018" s="90" t="s">
        <v>715</v>
      </c>
      <c r="E1018" s="90" t="s">
        <v>716</v>
      </c>
      <c r="F1018" s="90" t="s">
        <v>2931</v>
      </c>
      <c r="G1018" s="77"/>
      <c r="H1018" s="77">
        <v>-4310.3500000000004</v>
      </c>
      <c r="I1018" s="77">
        <v>-891192.16</v>
      </c>
      <c r="J1018" s="90"/>
    </row>
    <row r="1019" spans="1:10" collapsed="1" x14ac:dyDescent="0.25">
      <c r="A1019" s="13"/>
      <c r="B1019" s="92"/>
      <c r="C1019" s="91"/>
      <c r="D1019" s="90"/>
      <c r="E1019" s="90"/>
      <c r="F1019" s="90"/>
      <c r="G1019" s="77"/>
      <c r="H1019" s="77"/>
      <c r="I1019" s="77"/>
      <c r="J1019" s="90"/>
    </row>
    <row r="1020" spans="1:10" x14ac:dyDescent="0.25">
      <c r="A1020" s="13"/>
      <c r="B1020" s="92"/>
      <c r="C1020" s="91"/>
      <c r="D1020" s="90"/>
      <c r="E1020" s="90"/>
      <c r="F1020" s="90"/>
      <c r="G1020" s="77"/>
      <c r="H1020" s="16">
        <f>SUM(H850:H1019)</f>
        <v>361890.62000000005</v>
      </c>
      <c r="I1020" s="77"/>
      <c r="J1020" s="13">
        <f>COUNTIF(H850:H1019,"&gt;1")-COUNTIF(H850:H1019,"&lt;1")</f>
        <v>63</v>
      </c>
    </row>
    <row r="1021" spans="1:10" x14ac:dyDescent="0.25">
      <c r="A1021" s="13"/>
      <c r="B1021" s="92"/>
      <c r="C1021" s="91"/>
      <c r="D1021" s="90"/>
      <c r="E1021" s="90"/>
      <c r="F1021" s="90"/>
      <c r="G1021" s="77"/>
      <c r="H1021" s="77"/>
      <c r="I1021" s="77"/>
      <c r="J1021" s="90"/>
    </row>
    <row r="1022" spans="1:10" x14ac:dyDescent="0.25">
      <c r="A1022" s="11" t="s">
        <v>979</v>
      </c>
      <c r="B1022" s="89"/>
      <c r="C1022" s="89"/>
      <c r="D1022" s="89"/>
      <c r="E1022" s="89"/>
      <c r="F1022" s="89"/>
      <c r="G1022" s="76"/>
      <c r="H1022" s="76"/>
      <c r="I1022" s="76"/>
      <c r="J1022" s="89"/>
    </row>
    <row r="1023" spans="1:10" x14ac:dyDescent="0.25">
      <c r="A1023" s="12" t="s">
        <v>2</v>
      </c>
      <c r="B1023" s="89" t="s">
        <v>980</v>
      </c>
      <c r="C1023" s="89"/>
      <c r="D1023" s="89"/>
      <c r="E1023" s="89"/>
      <c r="F1023" s="89"/>
      <c r="G1023" s="76"/>
      <c r="H1023" s="76"/>
      <c r="I1023" s="76"/>
      <c r="J1023" s="89"/>
    </row>
    <row r="1024" spans="1:10" hidden="1" outlineLevel="1" x14ac:dyDescent="0.25">
      <c r="A1024" s="13"/>
      <c r="B1024" s="90"/>
      <c r="C1024" s="91"/>
      <c r="D1024" s="90"/>
      <c r="E1024" s="90" t="s">
        <v>1110</v>
      </c>
      <c r="F1024" s="90"/>
      <c r="G1024" s="77"/>
      <c r="H1024" s="77">
        <v>0</v>
      </c>
      <c r="I1024" s="77">
        <v>-7358569.7699999996</v>
      </c>
      <c r="J1024" s="90"/>
    </row>
    <row r="1025" spans="1:10" hidden="1" outlineLevel="1" x14ac:dyDescent="0.25">
      <c r="A1025" s="13"/>
      <c r="B1025" s="92">
        <v>42795</v>
      </c>
      <c r="C1025" s="91">
        <v>1</v>
      </c>
      <c r="D1025" s="90" t="s">
        <v>981</v>
      </c>
      <c r="E1025" s="90" t="s">
        <v>716</v>
      </c>
      <c r="F1025" s="90" t="s">
        <v>2932</v>
      </c>
      <c r="G1025" s="77"/>
      <c r="H1025" s="77">
        <v>174586.21</v>
      </c>
      <c r="I1025" s="77">
        <v>-7533155.9800000004</v>
      </c>
      <c r="J1025" s="90"/>
    </row>
    <row r="1026" spans="1:10" hidden="1" outlineLevel="1" x14ac:dyDescent="0.25">
      <c r="A1026" s="13"/>
      <c r="B1026" s="92">
        <v>42796</v>
      </c>
      <c r="C1026" s="91">
        <v>2</v>
      </c>
      <c r="D1026" s="90" t="s">
        <v>981</v>
      </c>
      <c r="E1026" s="90" t="s">
        <v>716</v>
      </c>
      <c r="F1026" s="90" t="s">
        <v>2933</v>
      </c>
      <c r="G1026" s="77"/>
      <c r="H1026" s="77">
        <v>99172.41</v>
      </c>
      <c r="I1026" s="77">
        <v>-7632328.3899999997</v>
      </c>
      <c r="J1026" s="90"/>
    </row>
    <row r="1027" spans="1:10" hidden="1" outlineLevel="1" x14ac:dyDescent="0.25">
      <c r="A1027" s="13"/>
      <c r="B1027" s="92">
        <v>42797</v>
      </c>
      <c r="C1027" s="91">
        <v>3</v>
      </c>
      <c r="D1027" s="90" t="s">
        <v>981</v>
      </c>
      <c r="E1027" s="90" t="s">
        <v>716</v>
      </c>
      <c r="F1027" s="90" t="s">
        <v>2934</v>
      </c>
      <c r="G1027" s="77"/>
      <c r="H1027" s="77">
        <v>-197448.28</v>
      </c>
      <c r="I1027" s="77">
        <v>-7434880.1100000003</v>
      </c>
      <c r="J1027" s="90"/>
    </row>
    <row r="1028" spans="1:10" hidden="1" outlineLevel="1" x14ac:dyDescent="0.25">
      <c r="A1028" s="13"/>
      <c r="B1028" s="92">
        <v>42797</v>
      </c>
      <c r="C1028" s="91">
        <v>4</v>
      </c>
      <c r="D1028" s="90" t="s">
        <v>981</v>
      </c>
      <c r="E1028" s="90" t="s">
        <v>716</v>
      </c>
      <c r="F1028" s="90" t="s">
        <v>2935</v>
      </c>
      <c r="G1028" s="77"/>
      <c r="H1028" s="77">
        <v>197448.28</v>
      </c>
      <c r="I1028" s="77">
        <v>-7632328.3899999997</v>
      </c>
      <c r="J1028" s="90"/>
    </row>
    <row r="1029" spans="1:10" hidden="1" outlineLevel="1" x14ac:dyDescent="0.25">
      <c r="A1029" s="13"/>
      <c r="B1029" s="92">
        <v>42798</v>
      </c>
      <c r="C1029" s="91">
        <v>5</v>
      </c>
      <c r="D1029" s="90" t="s">
        <v>981</v>
      </c>
      <c r="E1029" s="90" t="s">
        <v>716</v>
      </c>
      <c r="F1029" s="90" t="s">
        <v>2936</v>
      </c>
      <c r="G1029" s="77"/>
      <c r="H1029" s="77">
        <v>-148103.45000000001</v>
      </c>
      <c r="I1029" s="77">
        <v>-7484224.9400000004</v>
      </c>
      <c r="J1029" s="90"/>
    </row>
    <row r="1030" spans="1:10" hidden="1" outlineLevel="1" x14ac:dyDescent="0.25">
      <c r="A1030" s="13"/>
      <c r="B1030" s="92">
        <v>42798</v>
      </c>
      <c r="C1030" s="91">
        <v>6</v>
      </c>
      <c r="D1030" s="90" t="s">
        <v>981</v>
      </c>
      <c r="E1030" s="90" t="s">
        <v>716</v>
      </c>
      <c r="F1030" s="90" t="s">
        <v>2937</v>
      </c>
      <c r="G1030" s="77"/>
      <c r="H1030" s="77">
        <v>156344.82999999999</v>
      </c>
      <c r="I1030" s="77">
        <v>-7640569.7699999996</v>
      </c>
      <c r="J1030" s="90"/>
    </row>
    <row r="1031" spans="1:10" hidden="1" outlineLevel="1" x14ac:dyDescent="0.25">
      <c r="A1031" s="13"/>
      <c r="B1031" s="92">
        <v>42798</v>
      </c>
      <c r="C1031" s="91">
        <v>7</v>
      </c>
      <c r="D1031" s="90" t="s">
        <v>981</v>
      </c>
      <c r="E1031" s="90" t="s">
        <v>716</v>
      </c>
      <c r="F1031" s="90" t="s">
        <v>2938</v>
      </c>
      <c r="G1031" s="77"/>
      <c r="H1031" s="77">
        <v>-197448.28</v>
      </c>
      <c r="I1031" s="77">
        <v>-7443121.4900000002</v>
      </c>
      <c r="J1031" s="90"/>
    </row>
    <row r="1032" spans="1:10" hidden="1" outlineLevel="1" x14ac:dyDescent="0.25">
      <c r="A1032" s="13"/>
      <c r="B1032" s="92">
        <v>42798</v>
      </c>
      <c r="C1032" s="91">
        <v>8</v>
      </c>
      <c r="D1032" s="90" t="s">
        <v>981</v>
      </c>
      <c r="E1032" s="90" t="s">
        <v>716</v>
      </c>
      <c r="F1032" s="90" t="s">
        <v>2939</v>
      </c>
      <c r="G1032" s="77"/>
      <c r="H1032" s="77">
        <v>197448.28</v>
      </c>
      <c r="I1032" s="77">
        <v>-7640569.7699999996</v>
      </c>
      <c r="J1032" s="90"/>
    </row>
    <row r="1033" spans="1:10" hidden="1" outlineLevel="1" x14ac:dyDescent="0.25">
      <c r="A1033" s="13"/>
      <c r="B1033" s="92">
        <v>42798</v>
      </c>
      <c r="C1033" s="91">
        <v>9</v>
      </c>
      <c r="D1033" s="90" t="s">
        <v>981</v>
      </c>
      <c r="E1033" s="90" t="s">
        <v>716</v>
      </c>
      <c r="F1033" s="90" t="s">
        <v>2940</v>
      </c>
      <c r="G1033" s="77"/>
      <c r="H1033" s="77">
        <v>167689.66</v>
      </c>
      <c r="I1033" s="77">
        <v>-7808259.4299999997</v>
      </c>
      <c r="J1033" s="90"/>
    </row>
    <row r="1034" spans="1:10" hidden="1" outlineLevel="1" x14ac:dyDescent="0.25">
      <c r="A1034" s="13"/>
      <c r="B1034" s="92">
        <v>42798</v>
      </c>
      <c r="C1034" s="91">
        <v>10</v>
      </c>
      <c r="D1034" s="90" t="s">
        <v>981</v>
      </c>
      <c r="E1034" s="90" t="s">
        <v>716</v>
      </c>
      <c r="F1034" s="90" t="s">
        <v>2941</v>
      </c>
      <c r="G1034" s="77"/>
      <c r="H1034" s="77">
        <v>88103.45</v>
      </c>
      <c r="I1034" s="77">
        <v>-7896362.8799999999</v>
      </c>
      <c r="J1034" s="90"/>
    </row>
    <row r="1035" spans="1:10" hidden="1" outlineLevel="1" x14ac:dyDescent="0.25">
      <c r="A1035" s="13"/>
      <c r="B1035" s="92">
        <v>42800</v>
      </c>
      <c r="C1035" s="91">
        <v>12</v>
      </c>
      <c r="D1035" s="90" t="s">
        <v>981</v>
      </c>
      <c r="E1035" s="90" t="s">
        <v>716</v>
      </c>
      <c r="F1035" s="90" t="s">
        <v>2942</v>
      </c>
      <c r="G1035" s="77"/>
      <c r="H1035" s="77">
        <v>229758.62</v>
      </c>
      <c r="I1035" s="77">
        <v>-8126121.5</v>
      </c>
      <c r="J1035" s="90"/>
    </row>
    <row r="1036" spans="1:10" hidden="1" outlineLevel="1" x14ac:dyDescent="0.25">
      <c r="A1036" s="13"/>
      <c r="B1036" s="92">
        <v>42800</v>
      </c>
      <c r="C1036" s="91">
        <v>13</v>
      </c>
      <c r="D1036" s="90" t="s">
        <v>981</v>
      </c>
      <c r="E1036" s="90" t="s">
        <v>716</v>
      </c>
      <c r="F1036" s="90" t="s">
        <v>2943</v>
      </c>
      <c r="G1036" s="77"/>
      <c r="H1036" s="77">
        <v>-121431.03</v>
      </c>
      <c r="I1036" s="77">
        <v>-8004690.4699999997</v>
      </c>
      <c r="J1036" s="90"/>
    </row>
    <row r="1037" spans="1:10" hidden="1" outlineLevel="1" x14ac:dyDescent="0.25">
      <c r="A1037" s="13"/>
      <c r="B1037" s="92">
        <v>42800</v>
      </c>
      <c r="C1037" s="91">
        <v>14</v>
      </c>
      <c r="D1037" s="90" t="s">
        <v>981</v>
      </c>
      <c r="E1037" s="90" t="s">
        <v>716</v>
      </c>
      <c r="F1037" s="90" t="s">
        <v>2944</v>
      </c>
      <c r="G1037" s="77"/>
      <c r="H1037" s="77">
        <v>123586.21</v>
      </c>
      <c r="I1037" s="77">
        <v>-8128276.6799999997</v>
      </c>
      <c r="J1037" s="90"/>
    </row>
    <row r="1038" spans="1:10" hidden="1" outlineLevel="1" x14ac:dyDescent="0.25">
      <c r="A1038" s="13"/>
      <c r="B1038" s="92">
        <v>42800</v>
      </c>
      <c r="C1038" s="91">
        <v>15</v>
      </c>
      <c r="D1038" s="90" t="s">
        <v>981</v>
      </c>
      <c r="E1038" s="90" t="s">
        <v>716</v>
      </c>
      <c r="F1038" s="90" t="s">
        <v>2945</v>
      </c>
      <c r="G1038" s="77"/>
      <c r="H1038" s="77">
        <v>133103.45000000001</v>
      </c>
      <c r="I1038" s="77">
        <v>-8261380.1299999999</v>
      </c>
      <c r="J1038" s="90"/>
    </row>
    <row r="1039" spans="1:10" hidden="1" outlineLevel="1" x14ac:dyDescent="0.25">
      <c r="A1039" s="13"/>
      <c r="B1039" s="92">
        <v>42802</v>
      </c>
      <c r="C1039" s="91">
        <v>16</v>
      </c>
      <c r="D1039" s="90" t="s">
        <v>981</v>
      </c>
      <c r="E1039" s="90" t="s">
        <v>716</v>
      </c>
      <c r="F1039" s="90" t="s">
        <v>2946</v>
      </c>
      <c r="G1039" s="77"/>
      <c r="H1039" s="77">
        <v>202158.62</v>
      </c>
      <c r="I1039" s="77">
        <v>-8463538.75</v>
      </c>
      <c r="J1039" s="90"/>
    </row>
    <row r="1040" spans="1:10" hidden="1" outlineLevel="1" x14ac:dyDescent="0.25">
      <c r="A1040" s="13"/>
      <c r="B1040" s="92">
        <v>42802</v>
      </c>
      <c r="C1040" s="91">
        <v>17</v>
      </c>
      <c r="D1040" s="90" t="s">
        <v>981</v>
      </c>
      <c r="E1040" s="90" t="s">
        <v>716</v>
      </c>
      <c r="F1040" s="90" t="s">
        <v>2947</v>
      </c>
      <c r="G1040" s="77"/>
      <c r="H1040" s="77">
        <v>174310.34</v>
      </c>
      <c r="I1040" s="77">
        <v>-8637849.0899999999</v>
      </c>
      <c r="J1040" s="90"/>
    </row>
    <row r="1041" spans="1:10" hidden="1" outlineLevel="1" x14ac:dyDescent="0.25">
      <c r="A1041" s="13"/>
      <c r="B1041" s="92">
        <v>42802</v>
      </c>
      <c r="C1041" s="91">
        <v>18</v>
      </c>
      <c r="D1041" s="90" t="s">
        <v>981</v>
      </c>
      <c r="E1041" s="90" t="s">
        <v>716</v>
      </c>
      <c r="F1041" s="90" t="s">
        <v>2948</v>
      </c>
      <c r="G1041" s="77"/>
      <c r="H1041" s="77">
        <v>160793.1</v>
      </c>
      <c r="I1041" s="77">
        <v>-8798642.1899999995</v>
      </c>
      <c r="J1041" s="90"/>
    </row>
    <row r="1042" spans="1:10" hidden="1" outlineLevel="1" x14ac:dyDescent="0.25">
      <c r="A1042" s="13"/>
      <c r="B1042" s="92">
        <v>42803</v>
      </c>
      <c r="C1042" s="91">
        <v>19</v>
      </c>
      <c r="D1042" s="90" t="s">
        <v>981</v>
      </c>
      <c r="E1042" s="90" t="s">
        <v>716</v>
      </c>
      <c r="F1042" s="90" t="s">
        <v>2949</v>
      </c>
      <c r="G1042" s="77"/>
      <c r="H1042" s="77">
        <v>-133103.45000000001</v>
      </c>
      <c r="I1042" s="77">
        <v>-8665538.7400000002</v>
      </c>
      <c r="J1042" s="90"/>
    </row>
    <row r="1043" spans="1:10" hidden="1" outlineLevel="1" x14ac:dyDescent="0.25">
      <c r="A1043" s="13"/>
      <c r="B1043" s="92">
        <v>42803</v>
      </c>
      <c r="C1043" s="91">
        <v>20</v>
      </c>
      <c r="D1043" s="90" t="s">
        <v>981</v>
      </c>
      <c r="E1043" s="90" t="s">
        <v>716</v>
      </c>
      <c r="F1043" s="90" t="s">
        <v>2950</v>
      </c>
      <c r="G1043" s="77"/>
      <c r="H1043" s="77">
        <v>133103.45000000001</v>
      </c>
      <c r="I1043" s="77">
        <v>-8798642.1899999995</v>
      </c>
      <c r="J1043" s="90"/>
    </row>
    <row r="1044" spans="1:10" hidden="1" outlineLevel="1" x14ac:dyDescent="0.25">
      <c r="A1044" s="13"/>
      <c r="B1044" s="92">
        <v>42803</v>
      </c>
      <c r="C1044" s="91">
        <v>21</v>
      </c>
      <c r="D1044" s="90" t="s">
        <v>981</v>
      </c>
      <c r="E1044" s="90" t="s">
        <v>716</v>
      </c>
      <c r="F1044" s="90" t="s">
        <v>2951</v>
      </c>
      <c r="G1044" s="77"/>
      <c r="H1044" s="77">
        <v>-133103.45000000001</v>
      </c>
      <c r="I1044" s="77">
        <v>-8665538.7400000002</v>
      </c>
      <c r="J1044" s="90"/>
    </row>
    <row r="1045" spans="1:10" hidden="1" outlineLevel="1" x14ac:dyDescent="0.25">
      <c r="A1045" s="13"/>
      <c r="B1045" s="92">
        <v>42803</v>
      </c>
      <c r="C1045" s="91">
        <v>22</v>
      </c>
      <c r="D1045" s="90" t="s">
        <v>981</v>
      </c>
      <c r="E1045" s="90" t="s">
        <v>716</v>
      </c>
      <c r="F1045" s="90" t="s">
        <v>2952</v>
      </c>
      <c r="G1045" s="77"/>
      <c r="H1045" s="77">
        <v>133103.45000000001</v>
      </c>
      <c r="I1045" s="77">
        <v>-8798642.1899999995</v>
      </c>
      <c r="J1045" s="90"/>
    </row>
    <row r="1046" spans="1:10" hidden="1" outlineLevel="1" x14ac:dyDescent="0.25">
      <c r="A1046" s="13"/>
      <c r="B1046" s="92">
        <v>42803</v>
      </c>
      <c r="C1046" s="91">
        <v>23</v>
      </c>
      <c r="D1046" s="90" t="s">
        <v>981</v>
      </c>
      <c r="E1046" s="90" t="s">
        <v>716</v>
      </c>
      <c r="F1046" s="90" t="s">
        <v>2953</v>
      </c>
      <c r="G1046" s="77"/>
      <c r="H1046" s="77">
        <v>-123586.21</v>
      </c>
      <c r="I1046" s="77">
        <v>-8675055.9800000004</v>
      </c>
      <c r="J1046" s="90"/>
    </row>
    <row r="1047" spans="1:10" hidden="1" outlineLevel="1" x14ac:dyDescent="0.25">
      <c r="A1047" s="13"/>
      <c r="B1047" s="92">
        <v>42803</v>
      </c>
      <c r="C1047" s="91">
        <v>24</v>
      </c>
      <c r="D1047" s="90" t="s">
        <v>981</v>
      </c>
      <c r="E1047" s="90" t="s">
        <v>716</v>
      </c>
      <c r="F1047" s="90" t="s">
        <v>2954</v>
      </c>
      <c r="G1047" s="77"/>
      <c r="H1047" s="77">
        <v>123586.21</v>
      </c>
      <c r="I1047" s="77">
        <v>-8798642.1899999995</v>
      </c>
      <c r="J1047" s="90"/>
    </row>
    <row r="1048" spans="1:10" hidden="1" outlineLevel="1" x14ac:dyDescent="0.25">
      <c r="A1048" s="13"/>
      <c r="B1048" s="92">
        <v>42803</v>
      </c>
      <c r="C1048" s="91">
        <v>25</v>
      </c>
      <c r="D1048" s="90" t="s">
        <v>981</v>
      </c>
      <c r="E1048" s="90" t="s">
        <v>716</v>
      </c>
      <c r="F1048" s="90" t="s">
        <v>2955</v>
      </c>
      <c r="G1048" s="77"/>
      <c r="H1048" s="77">
        <v>129275.86</v>
      </c>
      <c r="I1048" s="77">
        <v>-8927918.0500000007</v>
      </c>
      <c r="J1048" s="90"/>
    </row>
    <row r="1049" spans="1:10" hidden="1" outlineLevel="1" x14ac:dyDescent="0.25">
      <c r="A1049" s="13"/>
      <c r="B1049" s="92">
        <v>42803</v>
      </c>
      <c r="C1049" s="91">
        <v>26</v>
      </c>
      <c r="D1049" s="90" t="s">
        <v>981</v>
      </c>
      <c r="E1049" s="90" t="s">
        <v>716</v>
      </c>
      <c r="F1049" s="90" t="s">
        <v>2956</v>
      </c>
      <c r="G1049" s="77"/>
      <c r="H1049" s="77">
        <v>117241.38</v>
      </c>
      <c r="I1049" s="77">
        <v>-9045159.4299999997</v>
      </c>
      <c r="J1049" s="90"/>
    </row>
    <row r="1050" spans="1:10" hidden="1" outlineLevel="1" x14ac:dyDescent="0.25">
      <c r="A1050" s="13"/>
      <c r="B1050" s="92">
        <v>42804</v>
      </c>
      <c r="C1050" s="91">
        <v>27</v>
      </c>
      <c r="D1050" s="90" t="s">
        <v>981</v>
      </c>
      <c r="E1050" s="90" t="s">
        <v>716</v>
      </c>
      <c r="F1050" s="90" t="s">
        <v>2957</v>
      </c>
      <c r="G1050" s="77"/>
      <c r="H1050" s="77">
        <v>190172.41</v>
      </c>
      <c r="I1050" s="77">
        <v>-9235331.8399999999</v>
      </c>
      <c r="J1050" s="90"/>
    </row>
    <row r="1051" spans="1:10" hidden="1" outlineLevel="1" x14ac:dyDescent="0.25">
      <c r="A1051" s="13"/>
      <c r="B1051" s="92">
        <v>42805</v>
      </c>
      <c r="C1051" s="91">
        <v>28</v>
      </c>
      <c r="D1051" s="90" t="s">
        <v>981</v>
      </c>
      <c r="E1051" s="90" t="s">
        <v>716</v>
      </c>
      <c r="F1051" s="90" t="s">
        <v>2958</v>
      </c>
      <c r="G1051" s="77"/>
      <c r="H1051" s="77">
        <v>-133103.45000000001</v>
      </c>
      <c r="I1051" s="77">
        <v>-9102228.3900000006</v>
      </c>
      <c r="J1051" s="90"/>
    </row>
    <row r="1052" spans="1:10" hidden="1" outlineLevel="1" x14ac:dyDescent="0.25">
      <c r="A1052" s="13"/>
      <c r="B1052" s="92">
        <v>42805</v>
      </c>
      <c r="C1052" s="91">
        <v>29</v>
      </c>
      <c r="D1052" s="90" t="s">
        <v>981</v>
      </c>
      <c r="E1052" s="90" t="s">
        <v>716</v>
      </c>
      <c r="F1052" s="90" t="s">
        <v>2959</v>
      </c>
      <c r="G1052" s="77"/>
      <c r="H1052" s="77">
        <v>133103.45000000001</v>
      </c>
      <c r="I1052" s="77">
        <v>-9235331.8399999999</v>
      </c>
      <c r="J1052" s="90"/>
    </row>
    <row r="1053" spans="1:10" hidden="1" outlineLevel="1" x14ac:dyDescent="0.25">
      <c r="A1053" s="13"/>
      <c r="B1053" s="92">
        <v>42805</v>
      </c>
      <c r="C1053" s="91">
        <v>30</v>
      </c>
      <c r="D1053" s="90" t="s">
        <v>981</v>
      </c>
      <c r="E1053" s="90" t="s">
        <v>716</v>
      </c>
      <c r="F1053" s="90" t="s">
        <v>2960</v>
      </c>
      <c r="G1053" s="77"/>
      <c r="H1053" s="77">
        <v>-148103.45000000001</v>
      </c>
      <c r="I1053" s="77">
        <v>-9087228.3900000006</v>
      </c>
      <c r="J1053" s="90"/>
    </row>
    <row r="1054" spans="1:10" hidden="1" outlineLevel="1" x14ac:dyDescent="0.25">
      <c r="A1054" s="13"/>
      <c r="B1054" s="92">
        <v>42805</v>
      </c>
      <c r="C1054" s="91">
        <v>31</v>
      </c>
      <c r="D1054" s="90" t="s">
        <v>981</v>
      </c>
      <c r="E1054" s="90" t="s">
        <v>716</v>
      </c>
      <c r="F1054" s="90" t="s">
        <v>2961</v>
      </c>
      <c r="G1054" s="77"/>
      <c r="H1054" s="77">
        <v>68103.45</v>
      </c>
      <c r="I1054" s="77">
        <v>-9155331.8399999999</v>
      </c>
      <c r="J1054" s="90"/>
    </row>
    <row r="1055" spans="1:10" hidden="1" outlineLevel="1" x14ac:dyDescent="0.25">
      <c r="A1055" s="13"/>
      <c r="B1055" s="92">
        <v>42805</v>
      </c>
      <c r="C1055" s="91">
        <v>32</v>
      </c>
      <c r="D1055" s="90" t="s">
        <v>981</v>
      </c>
      <c r="E1055" s="90" t="s">
        <v>716</v>
      </c>
      <c r="F1055" s="90" t="s">
        <v>2962</v>
      </c>
      <c r="G1055" s="77"/>
      <c r="H1055" s="77">
        <v>90379.31</v>
      </c>
      <c r="I1055" s="77">
        <v>-9245711.1500000004</v>
      </c>
      <c r="J1055" s="90"/>
    </row>
    <row r="1056" spans="1:10" hidden="1" outlineLevel="1" x14ac:dyDescent="0.25">
      <c r="A1056" s="13"/>
      <c r="B1056" s="92">
        <v>42805</v>
      </c>
      <c r="C1056" s="91">
        <v>33</v>
      </c>
      <c r="D1056" s="90" t="s">
        <v>981</v>
      </c>
      <c r="E1056" s="90" t="s">
        <v>716</v>
      </c>
      <c r="F1056" s="90" t="s">
        <v>2963</v>
      </c>
      <c r="G1056" s="77"/>
      <c r="H1056" s="77">
        <v>193965.52</v>
      </c>
      <c r="I1056" s="77">
        <v>-9439676.6699999999</v>
      </c>
      <c r="J1056" s="90"/>
    </row>
    <row r="1057" spans="1:10" hidden="1" outlineLevel="1" x14ac:dyDescent="0.25">
      <c r="A1057" s="13"/>
      <c r="B1057" s="92">
        <v>42805</v>
      </c>
      <c r="C1057" s="91">
        <v>34</v>
      </c>
      <c r="D1057" s="90" t="s">
        <v>981</v>
      </c>
      <c r="E1057" s="90" t="s">
        <v>716</v>
      </c>
      <c r="F1057" s="90" t="s">
        <v>2964</v>
      </c>
      <c r="G1057" s="77"/>
      <c r="H1057" s="77">
        <v>106137.93</v>
      </c>
      <c r="I1057" s="77">
        <v>-9545814.5999999996</v>
      </c>
      <c r="J1057" s="90"/>
    </row>
    <row r="1058" spans="1:10" hidden="1" outlineLevel="1" x14ac:dyDescent="0.25">
      <c r="A1058" s="13"/>
      <c r="B1058" s="92">
        <v>42807</v>
      </c>
      <c r="C1058" s="91">
        <v>35</v>
      </c>
      <c r="D1058" s="90" t="s">
        <v>981</v>
      </c>
      <c r="E1058" s="90" t="s">
        <v>716</v>
      </c>
      <c r="F1058" s="90" t="s">
        <v>2965</v>
      </c>
      <c r="G1058" s="77"/>
      <c r="H1058" s="77">
        <v>-190172.41</v>
      </c>
      <c r="I1058" s="77">
        <v>-9355642.1899999995</v>
      </c>
      <c r="J1058" s="90"/>
    </row>
    <row r="1059" spans="1:10" hidden="1" outlineLevel="1" x14ac:dyDescent="0.25">
      <c r="A1059" s="13"/>
      <c r="B1059" s="92">
        <v>42807</v>
      </c>
      <c r="C1059" s="91">
        <v>36</v>
      </c>
      <c r="D1059" s="90" t="s">
        <v>981</v>
      </c>
      <c r="E1059" s="90" t="s">
        <v>716</v>
      </c>
      <c r="F1059" s="90" t="s">
        <v>2966</v>
      </c>
      <c r="G1059" s="77"/>
      <c r="H1059" s="77">
        <v>190172.41</v>
      </c>
      <c r="I1059" s="77">
        <v>-9545814.5999999996</v>
      </c>
      <c r="J1059" s="90"/>
    </row>
    <row r="1060" spans="1:10" hidden="1" outlineLevel="1" x14ac:dyDescent="0.25">
      <c r="A1060" s="13"/>
      <c r="B1060" s="92">
        <v>42807</v>
      </c>
      <c r="C1060" s="91">
        <v>37</v>
      </c>
      <c r="D1060" s="90" t="s">
        <v>981</v>
      </c>
      <c r="E1060" s="90" t="s">
        <v>716</v>
      </c>
      <c r="F1060" s="90" t="s">
        <v>2967</v>
      </c>
      <c r="G1060" s="77"/>
      <c r="H1060" s="77">
        <v>-190172.41</v>
      </c>
      <c r="I1060" s="77">
        <v>-9355642.1899999995</v>
      </c>
      <c r="J1060" s="90"/>
    </row>
    <row r="1061" spans="1:10" hidden="1" outlineLevel="1" x14ac:dyDescent="0.25">
      <c r="A1061" s="13"/>
      <c r="B1061" s="92">
        <v>42807</v>
      </c>
      <c r="C1061" s="91">
        <v>38</v>
      </c>
      <c r="D1061" s="90" t="s">
        <v>981</v>
      </c>
      <c r="E1061" s="90" t="s">
        <v>716</v>
      </c>
      <c r="F1061" s="90" t="s">
        <v>2968</v>
      </c>
      <c r="G1061" s="77"/>
      <c r="H1061" s="77">
        <v>190172.41</v>
      </c>
      <c r="I1061" s="77">
        <v>-9545814.5999999996</v>
      </c>
      <c r="J1061" s="90"/>
    </row>
    <row r="1062" spans="1:10" hidden="1" outlineLevel="1" x14ac:dyDescent="0.25">
      <c r="A1062" s="13"/>
      <c r="B1062" s="92">
        <v>42807</v>
      </c>
      <c r="C1062" s="91">
        <v>39</v>
      </c>
      <c r="D1062" s="90" t="s">
        <v>981</v>
      </c>
      <c r="E1062" s="90" t="s">
        <v>716</v>
      </c>
      <c r="F1062" s="90" t="s">
        <v>2969</v>
      </c>
      <c r="G1062" s="77"/>
      <c r="H1062" s="77">
        <v>442896.55</v>
      </c>
      <c r="I1062" s="77">
        <v>-9988711.1500000004</v>
      </c>
      <c r="J1062" s="90"/>
    </row>
    <row r="1063" spans="1:10" hidden="1" outlineLevel="1" x14ac:dyDescent="0.25">
      <c r="A1063" s="13"/>
      <c r="B1063" s="92">
        <v>42807</v>
      </c>
      <c r="C1063" s="91">
        <v>40</v>
      </c>
      <c r="D1063" s="90" t="s">
        <v>981</v>
      </c>
      <c r="E1063" s="90" t="s">
        <v>716</v>
      </c>
      <c r="F1063" s="90" t="s">
        <v>2970</v>
      </c>
      <c r="G1063" s="77"/>
      <c r="H1063" s="77">
        <v>-114517.24</v>
      </c>
      <c r="I1063" s="77">
        <v>-9874193.9100000001</v>
      </c>
      <c r="J1063" s="90"/>
    </row>
    <row r="1064" spans="1:10" hidden="1" outlineLevel="1" x14ac:dyDescent="0.25">
      <c r="A1064" s="13"/>
      <c r="B1064" s="92">
        <v>42807</v>
      </c>
      <c r="C1064" s="91">
        <v>41</v>
      </c>
      <c r="D1064" s="90" t="s">
        <v>981</v>
      </c>
      <c r="E1064" s="90" t="s">
        <v>716</v>
      </c>
      <c r="F1064" s="90" t="s">
        <v>2971</v>
      </c>
      <c r="G1064" s="77"/>
      <c r="H1064" s="77">
        <v>112793.1</v>
      </c>
      <c r="I1064" s="77">
        <v>-9986987.0099999998</v>
      </c>
      <c r="J1064" s="90"/>
    </row>
    <row r="1065" spans="1:10" hidden="1" outlineLevel="1" x14ac:dyDescent="0.25">
      <c r="A1065" s="13"/>
      <c r="B1065" s="92">
        <v>42807</v>
      </c>
      <c r="C1065" s="91">
        <v>42</v>
      </c>
      <c r="D1065" s="90" t="s">
        <v>981</v>
      </c>
      <c r="E1065" s="90" t="s">
        <v>716</v>
      </c>
      <c r="F1065" s="90" t="s">
        <v>2972</v>
      </c>
      <c r="G1065" s="77"/>
      <c r="H1065" s="77">
        <v>88344.83</v>
      </c>
      <c r="I1065" s="77">
        <v>-10075331.84</v>
      </c>
      <c r="J1065" s="90"/>
    </row>
    <row r="1066" spans="1:10" hidden="1" outlineLevel="1" x14ac:dyDescent="0.25">
      <c r="A1066" s="13"/>
      <c r="B1066" s="92">
        <v>42807</v>
      </c>
      <c r="C1066" s="91">
        <v>43</v>
      </c>
      <c r="D1066" s="90" t="s">
        <v>981</v>
      </c>
      <c r="E1066" s="90" t="s">
        <v>716</v>
      </c>
      <c r="F1066" s="90" t="s">
        <v>2973</v>
      </c>
      <c r="G1066" s="77"/>
      <c r="H1066" s="77">
        <v>131379.31</v>
      </c>
      <c r="I1066" s="77">
        <v>-10206711.15</v>
      </c>
      <c r="J1066" s="90"/>
    </row>
    <row r="1067" spans="1:10" hidden="1" outlineLevel="1" x14ac:dyDescent="0.25">
      <c r="A1067" s="13"/>
      <c r="B1067" s="92">
        <v>42808</v>
      </c>
      <c r="C1067" s="91">
        <v>44</v>
      </c>
      <c r="D1067" s="90" t="s">
        <v>981</v>
      </c>
      <c r="E1067" s="90" t="s">
        <v>716</v>
      </c>
      <c r="F1067" s="90" t="s">
        <v>2974</v>
      </c>
      <c r="G1067" s="77"/>
      <c r="H1067" s="77">
        <v>-129275.86</v>
      </c>
      <c r="I1067" s="77">
        <v>-10077435.289999999</v>
      </c>
      <c r="J1067" s="90"/>
    </row>
    <row r="1068" spans="1:10" hidden="1" outlineLevel="1" x14ac:dyDescent="0.25">
      <c r="A1068" s="13"/>
      <c r="B1068" s="92">
        <v>42808</v>
      </c>
      <c r="C1068" s="91">
        <v>45</v>
      </c>
      <c r="D1068" s="90" t="s">
        <v>981</v>
      </c>
      <c r="E1068" s="90" t="s">
        <v>716</v>
      </c>
      <c r="F1068" s="90" t="s">
        <v>2975</v>
      </c>
      <c r="G1068" s="77"/>
      <c r="H1068" s="77">
        <v>129275.86</v>
      </c>
      <c r="I1068" s="77">
        <v>-10206711.15</v>
      </c>
      <c r="J1068" s="90"/>
    </row>
    <row r="1069" spans="1:10" hidden="1" outlineLevel="1" x14ac:dyDescent="0.25">
      <c r="A1069" s="13"/>
      <c r="B1069" s="92">
        <v>42808</v>
      </c>
      <c r="C1069" s="91">
        <v>46</v>
      </c>
      <c r="D1069" s="90" t="s">
        <v>981</v>
      </c>
      <c r="E1069" s="90" t="s">
        <v>716</v>
      </c>
      <c r="F1069" s="90" t="s">
        <v>2976</v>
      </c>
      <c r="G1069" s="77"/>
      <c r="H1069" s="77">
        <v>159655.17000000001</v>
      </c>
      <c r="I1069" s="77">
        <v>-10366366.32</v>
      </c>
      <c r="J1069" s="90"/>
    </row>
    <row r="1070" spans="1:10" hidden="1" outlineLevel="1" x14ac:dyDescent="0.25">
      <c r="A1070" s="13"/>
      <c r="B1070" s="92">
        <v>42808</v>
      </c>
      <c r="C1070" s="91">
        <v>47</v>
      </c>
      <c r="D1070" s="90" t="s">
        <v>981</v>
      </c>
      <c r="E1070" s="90" t="s">
        <v>716</v>
      </c>
      <c r="F1070" s="90" t="s">
        <v>2977</v>
      </c>
      <c r="G1070" s="77"/>
      <c r="H1070" s="77">
        <v>99620.69</v>
      </c>
      <c r="I1070" s="77">
        <v>-10465987.01</v>
      </c>
      <c r="J1070" s="90"/>
    </row>
    <row r="1071" spans="1:10" hidden="1" outlineLevel="1" x14ac:dyDescent="0.25">
      <c r="A1071" s="13"/>
      <c r="B1071" s="92">
        <v>42809</v>
      </c>
      <c r="C1071" s="91">
        <v>48</v>
      </c>
      <c r="D1071" s="90" t="s">
        <v>981</v>
      </c>
      <c r="E1071" s="90" t="s">
        <v>716</v>
      </c>
      <c r="F1071" s="90" t="s">
        <v>2978</v>
      </c>
      <c r="G1071" s="77"/>
      <c r="H1071" s="77">
        <v>-106137.93</v>
      </c>
      <c r="I1071" s="77">
        <v>-10359849.08</v>
      </c>
      <c r="J1071" s="90"/>
    </row>
    <row r="1072" spans="1:10" hidden="1" outlineLevel="1" x14ac:dyDescent="0.25">
      <c r="A1072" s="13"/>
      <c r="B1072" s="92">
        <v>42809</v>
      </c>
      <c r="C1072" s="91">
        <v>49</v>
      </c>
      <c r="D1072" s="90" t="s">
        <v>981</v>
      </c>
      <c r="E1072" s="90" t="s">
        <v>716</v>
      </c>
      <c r="F1072" s="90" t="s">
        <v>2979</v>
      </c>
      <c r="G1072" s="77"/>
      <c r="H1072" s="77">
        <v>98896.55</v>
      </c>
      <c r="I1072" s="77">
        <v>-10458745.630000001</v>
      </c>
      <c r="J1072" s="90"/>
    </row>
    <row r="1073" spans="1:10" hidden="1" outlineLevel="1" x14ac:dyDescent="0.25">
      <c r="A1073" s="13"/>
      <c r="B1073" s="92">
        <v>42809</v>
      </c>
      <c r="C1073" s="91">
        <v>50</v>
      </c>
      <c r="D1073" s="90" t="s">
        <v>981</v>
      </c>
      <c r="E1073" s="90" t="s">
        <v>716</v>
      </c>
      <c r="F1073" s="90" t="s">
        <v>2980</v>
      </c>
      <c r="G1073" s="77"/>
      <c r="H1073" s="77">
        <v>-98896.55</v>
      </c>
      <c r="I1073" s="77">
        <v>-10359849.08</v>
      </c>
      <c r="J1073" s="90"/>
    </row>
    <row r="1074" spans="1:10" hidden="1" outlineLevel="1" x14ac:dyDescent="0.25">
      <c r="A1074" s="13"/>
      <c r="B1074" s="92">
        <v>42809</v>
      </c>
      <c r="C1074" s="91">
        <v>51</v>
      </c>
      <c r="D1074" s="90" t="s">
        <v>981</v>
      </c>
      <c r="E1074" s="90" t="s">
        <v>716</v>
      </c>
      <c r="F1074" s="90" t="s">
        <v>2981</v>
      </c>
      <c r="G1074" s="77"/>
      <c r="H1074" s="77">
        <v>98517.24</v>
      </c>
      <c r="I1074" s="77">
        <v>-10458366.32</v>
      </c>
      <c r="J1074" s="90"/>
    </row>
    <row r="1075" spans="1:10" hidden="1" outlineLevel="1" x14ac:dyDescent="0.25">
      <c r="A1075" s="13"/>
      <c r="B1075" s="92">
        <v>42809</v>
      </c>
      <c r="C1075" s="91">
        <v>52</v>
      </c>
      <c r="D1075" s="90" t="s">
        <v>981</v>
      </c>
      <c r="E1075" s="90" t="s">
        <v>716</v>
      </c>
      <c r="F1075" s="90" t="s">
        <v>2982</v>
      </c>
      <c r="G1075" s="77"/>
      <c r="H1075" s="77">
        <v>195000</v>
      </c>
      <c r="I1075" s="77">
        <v>-10653366.32</v>
      </c>
      <c r="J1075" s="90"/>
    </row>
    <row r="1076" spans="1:10" hidden="1" outlineLevel="1" x14ac:dyDescent="0.25">
      <c r="A1076" s="13"/>
      <c r="B1076" s="92">
        <v>42809</v>
      </c>
      <c r="C1076" s="91">
        <v>53</v>
      </c>
      <c r="D1076" s="90" t="s">
        <v>981</v>
      </c>
      <c r="E1076" s="90" t="s">
        <v>716</v>
      </c>
      <c r="F1076" s="90" t="s">
        <v>2983</v>
      </c>
      <c r="G1076" s="77"/>
      <c r="H1076" s="77">
        <v>194137.93</v>
      </c>
      <c r="I1076" s="77">
        <v>-10847504.25</v>
      </c>
      <c r="J1076" s="90"/>
    </row>
    <row r="1077" spans="1:10" hidden="1" outlineLevel="1" x14ac:dyDescent="0.25">
      <c r="A1077" s="13"/>
      <c r="B1077" s="92">
        <v>42810</v>
      </c>
      <c r="C1077" s="91">
        <v>54</v>
      </c>
      <c r="D1077" s="90" t="s">
        <v>981</v>
      </c>
      <c r="E1077" s="90" t="s">
        <v>716</v>
      </c>
      <c r="F1077" s="90" t="s">
        <v>2984</v>
      </c>
      <c r="G1077" s="77"/>
      <c r="H1077" s="77">
        <v>-229758.62</v>
      </c>
      <c r="I1077" s="77">
        <v>-10617745.630000001</v>
      </c>
      <c r="J1077" s="90"/>
    </row>
    <row r="1078" spans="1:10" hidden="1" outlineLevel="1" x14ac:dyDescent="0.25">
      <c r="A1078" s="13"/>
      <c r="B1078" s="92">
        <v>42810</v>
      </c>
      <c r="C1078" s="91">
        <v>55</v>
      </c>
      <c r="D1078" s="90" t="s">
        <v>981</v>
      </c>
      <c r="E1078" s="90" t="s">
        <v>716</v>
      </c>
      <c r="F1078" s="90" t="s">
        <v>2985</v>
      </c>
      <c r="G1078" s="77"/>
      <c r="H1078" s="77">
        <v>-159655.17000000001</v>
      </c>
      <c r="I1078" s="77">
        <v>-10458090.460000001</v>
      </c>
      <c r="J1078" s="90"/>
    </row>
    <row r="1079" spans="1:10" hidden="1" outlineLevel="1" x14ac:dyDescent="0.25">
      <c r="A1079" s="13"/>
      <c r="B1079" s="92">
        <v>42810</v>
      </c>
      <c r="C1079" s="91">
        <v>56</v>
      </c>
      <c r="D1079" s="90" t="s">
        <v>981</v>
      </c>
      <c r="E1079" s="90" t="s">
        <v>716</v>
      </c>
      <c r="F1079" s="90" t="s">
        <v>2986</v>
      </c>
      <c r="G1079" s="77"/>
      <c r="H1079" s="77">
        <v>109103.45</v>
      </c>
      <c r="I1079" s="77">
        <v>-10567193.91</v>
      </c>
      <c r="J1079" s="90"/>
    </row>
    <row r="1080" spans="1:10" hidden="1" outlineLevel="1" x14ac:dyDescent="0.25">
      <c r="A1080" s="13"/>
      <c r="B1080" s="92">
        <v>42811</v>
      </c>
      <c r="C1080" s="91">
        <v>57</v>
      </c>
      <c r="D1080" s="90" t="s">
        <v>981</v>
      </c>
      <c r="E1080" s="90" t="s">
        <v>716</v>
      </c>
      <c r="F1080" s="90" t="s">
        <v>2987</v>
      </c>
      <c r="G1080" s="77"/>
      <c r="H1080" s="77">
        <v>-99620.69</v>
      </c>
      <c r="I1080" s="77">
        <v>-10467573.220000001</v>
      </c>
      <c r="J1080" s="90"/>
    </row>
    <row r="1081" spans="1:10" hidden="1" outlineLevel="1" x14ac:dyDescent="0.25">
      <c r="A1081" s="13"/>
      <c r="B1081" s="92">
        <v>42811</v>
      </c>
      <c r="C1081" s="91">
        <v>58</v>
      </c>
      <c r="D1081" s="90" t="s">
        <v>981</v>
      </c>
      <c r="E1081" s="90" t="s">
        <v>716</v>
      </c>
      <c r="F1081" s="90" t="s">
        <v>2988</v>
      </c>
      <c r="G1081" s="77"/>
      <c r="H1081" s="77">
        <v>90620.69</v>
      </c>
      <c r="I1081" s="77">
        <v>-10558193.91</v>
      </c>
      <c r="J1081" s="90"/>
    </row>
    <row r="1082" spans="1:10" hidden="1" outlineLevel="1" x14ac:dyDescent="0.25">
      <c r="A1082" s="13"/>
      <c r="B1082" s="92">
        <v>42811</v>
      </c>
      <c r="C1082" s="91">
        <v>59</v>
      </c>
      <c r="D1082" s="90" t="s">
        <v>981</v>
      </c>
      <c r="E1082" s="90" t="s">
        <v>716</v>
      </c>
      <c r="F1082" s="90" t="s">
        <v>2989</v>
      </c>
      <c r="G1082" s="77"/>
      <c r="H1082" s="77">
        <v>247413.79</v>
      </c>
      <c r="I1082" s="77">
        <v>-10805607.699999999</v>
      </c>
      <c r="J1082" s="90"/>
    </row>
    <row r="1083" spans="1:10" hidden="1" outlineLevel="1" x14ac:dyDescent="0.25">
      <c r="A1083" s="13"/>
      <c r="B1083" s="92">
        <v>42811</v>
      </c>
      <c r="C1083" s="91">
        <v>60</v>
      </c>
      <c r="D1083" s="90" t="s">
        <v>981</v>
      </c>
      <c r="E1083" s="90" t="s">
        <v>716</v>
      </c>
      <c r="F1083" s="90" t="s">
        <v>2990</v>
      </c>
      <c r="G1083" s="77"/>
      <c r="H1083" s="77">
        <v>85931.03</v>
      </c>
      <c r="I1083" s="77">
        <v>-10891538.73</v>
      </c>
      <c r="J1083" s="90"/>
    </row>
    <row r="1084" spans="1:10" hidden="1" outlineLevel="1" x14ac:dyDescent="0.25">
      <c r="A1084" s="13"/>
      <c r="B1084" s="92">
        <v>42811</v>
      </c>
      <c r="C1084" s="91">
        <v>61</v>
      </c>
      <c r="D1084" s="90" t="s">
        <v>981</v>
      </c>
      <c r="E1084" s="90" t="s">
        <v>716</v>
      </c>
      <c r="F1084" s="90" t="s">
        <v>2991</v>
      </c>
      <c r="G1084" s="77"/>
      <c r="H1084" s="77">
        <v>-68103.45</v>
      </c>
      <c r="I1084" s="77">
        <v>-10823435.279999999</v>
      </c>
      <c r="J1084" s="90"/>
    </row>
    <row r="1085" spans="1:10" hidden="1" outlineLevel="1" x14ac:dyDescent="0.25">
      <c r="A1085" s="13"/>
      <c r="B1085" s="92">
        <v>42811</v>
      </c>
      <c r="C1085" s="91">
        <v>62</v>
      </c>
      <c r="D1085" s="90" t="s">
        <v>981</v>
      </c>
      <c r="E1085" s="90" t="s">
        <v>716</v>
      </c>
      <c r="F1085" s="90" t="s">
        <v>2992</v>
      </c>
      <c r="G1085" s="77"/>
      <c r="H1085" s="77">
        <v>65517.24</v>
      </c>
      <c r="I1085" s="77">
        <v>-10888952.52</v>
      </c>
      <c r="J1085" s="90"/>
    </row>
    <row r="1086" spans="1:10" hidden="1" outlineLevel="1" x14ac:dyDescent="0.25">
      <c r="A1086" s="13"/>
      <c r="B1086" s="92">
        <v>42812</v>
      </c>
      <c r="C1086" s="91">
        <v>63</v>
      </c>
      <c r="D1086" s="90" t="s">
        <v>981</v>
      </c>
      <c r="E1086" s="90" t="s">
        <v>716</v>
      </c>
      <c r="F1086" s="90" t="s">
        <v>2993</v>
      </c>
      <c r="G1086" s="77"/>
      <c r="H1086" s="77">
        <v>137413.79</v>
      </c>
      <c r="I1086" s="77">
        <v>-11026366.310000001</v>
      </c>
      <c r="J1086" s="90"/>
    </row>
    <row r="1087" spans="1:10" hidden="1" outlineLevel="1" x14ac:dyDescent="0.25">
      <c r="A1087" s="13"/>
      <c r="B1087" s="92">
        <v>42812</v>
      </c>
      <c r="C1087" s="91">
        <v>64</v>
      </c>
      <c r="D1087" s="90" t="s">
        <v>981</v>
      </c>
      <c r="E1087" s="90" t="s">
        <v>716</v>
      </c>
      <c r="F1087" s="90" t="s">
        <v>2994</v>
      </c>
      <c r="G1087" s="77"/>
      <c r="H1087" s="77">
        <v>-137413.79</v>
      </c>
      <c r="I1087" s="77">
        <v>-10888952.52</v>
      </c>
      <c r="J1087" s="90"/>
    </row>
    <row r="1088" spans="1:10" hidden="1" outlineLevel="1" x14ac:dyDescent="0.25">
      <c r="A1088" s="13"/>
      <c r="B1088" s="92">
        <v>42812</v>
      </c>
      <c r="C1088" s="91">
        <v>65</v>
      </c>
      <c r="D1088" s="90" t="s">
        <v>981</v>
      </c>
      <c r="E1088" s="90" t="s">
        <v>716</v>
      </c>
      <c r="F1088" s="90" t="s">
        <v>2995</v>
      </c>
      <c r="G1088" s="77"/>
      <c r="H1088" s="77">
        <v>137413.79</v>
      </c>
      <c r="I1088" s="77">
        <v>-11026366.310000001</v>
      </c>
      <c r="J1088" s="90"/>
    </row>
    <row r="1089" spans="1:10" hidden="1" outlineLevel="1" x14ac:dyDescent="0.25">
      <c r="A1089" s="13"/>
      <c r="B1089" s="92">
        <v>42815</v>
      </c>
      <c r="C1089" s="91">
        <v>66</v>
      </c>
      <c r="D1089" s="90" t="s">
        <v>981</v>
      </c>
      <c r="E1089" s="90" t="s">
        <v>716</v>
      </c>
      <c r="F1089" s="90" t="s">
        <v>2996</v>
      </c>
      <c r="G1089" s="77"/>
      <c r="H1089" s="77">
        <v>146777.76999999999</v>
      </c>
      <c r="I1089" s="77">
        <v>-11173144.08</v>
      </c>
      <c r="J1089" s="90"/>
    </row>
    <row r="1090" spans="1:10" hidden="1" outlineLevel="1" x14ac:dyDescent="0.25">
      <c r="A1090" s="13"/>
      <c r="B1090" s="92">
        <v>42815</v>
      </c>
      <c r="C1090" s="91">
        <v>67</v>
      </c>
      <c r="D1090" s="90" t="s">
        <v>981</v>
      </c>
      <c r="E1090" s="90" t="s">
        <v>716</v>
      </c>
      <c r="F1090" s="90" t="s">
        <v>2997</v>
      </c>
      <c r="G1090" s="77"/>
      <c r="H1090" s="77">
        <v>-202158.62</v>
      </c>
      <c r="I1090" s="77">
        <v>-10970985.460000001</v>
      </c>
      <c r="J1090" s="90"/>
    </row>
    <row r="1091" spans="1:10" hidden="1" outlineLevel="1" x14ac:dyDescent="0.25">
      <c r="A1091" s="13"/>
      <c r="B1091" s="92">
        <v>42815</v>
      </c>
      <c r="C1091" s="91">
        <v>68</v>
      </c>
      <c r="D1091" s="90" t="s">
        <v>981</v>
      </c>
      <c r="E1091" s="90" t="s">
        <v>716</v>
      </c>
      <c r="F1091" s="90" t="s">
        <v>2998</v>
      </c>
      <c r="G1091" s="77"/>
      <c r="H1091" s="77">
        <v>209055.17</v>
      </c>
      <c r="I1091" s="77">
        <v>-11180040.630000001</v>
      </c>
      <c r="J1091" s="90"/>
    </row>
    <row r="1092" spans="1:10" hidden="1" outlineLevel="1" x14ac:dyDescent="0.25">
      <c r="A1092" s="13"/>
      <c r="B1092" s="92">
        <v>42815</v>
      </c>
      <c r="C1092" s="91">
        <v>69</v>
      </c>
      <c r="D1092" s="90" t="s">
        <v>981</v>
      </c>
      <c r="E1092" s="90" t="s">
        <v>716</v>
      </c>
      <c r="F1092" s="90" t="s">
        <v>2999</v>
      </c>
      <c r="G1092" s="77"/>
      <c r="H1092" s="77">
        <v>178482.76</v>
      </c>
      <c r="I1092" s="77">
        <v>-11358523.390000001</v>
      </c>
      <c r="J1092" s="90"/>
    </row>
    <row r="1093" spans="1:10" hidden="1" outlineLevel="1" x14ac:dyDescent="0.25">
      <c r="A1093" s="13"/>
      <c r="B1093" s="92">
        <v>42816</v>
      </c>
      <c r="C1093" s="91">
        <v>70</v>
      </c>
      <c r="D1093" s="90" t="s">
        <v>981</v>
      </c>
      <c r="E1093" s="90" t="s">
        <v>716</v>
      </c>
      <c r="F1093" s="90" t="s">
        <v>3000</v>
      </c>
      <c r="G1093" s="77"/>
      <c r="H1093" s="77">
        <v>-178482.76</v>
      </c>
      <c r="I1093" s="77">
        <v>-11180040.630000001</v>
      </c>
      <c r="J1093" s="90"/>
    </row>
    <row r="1094" spans="1:10" hidden="1" outlineLevel="1" x14ac:dyDescent="0.25">
      <c r="A1094" s="13"/>
      <c r="B1094" s="92">
        <v>42816</v>
      </c>
      <c r="C1094" s="91">
        <v>71</v>
      </c>
      <c r="D1094" s="90" t="s">
        <v>981</v>
      </c>
      <c r="E1094" s="90" t="s">
        <v>716</v>
      </c>
      <c r="F1094" s="90" t="s">
        <v>3001</v>
      </c>
      <c r="G1094" s="77"/>
      <c r="H1094" s="77">
        <v>178482.76</v>
      </c>
      <c r="I1094" s="77">
        <v>-11358523.390000001</v>
      </c>
      <c r="J1094" s="90"/>
    </row>
    <row r="1095" spans="1:10" hidden="1" outlineLevel="1" x14ac:dyDescent="0.25">
      <c r="A1095" s="13"/>
      <c r="B1095" s="92">
        <v>42816</v>
      </c>
      <c r="C1095" s="91">
        <v>72</v>
      </c>
      <c r="D1095" s="90" t="s">
        <v>981</v>
      </c>
      <c r="E1095" s="90" t="s">
        <v>716</v>
      </c>
      <c r="F1095" s="90" t="s">
        <v>3002</v>
      </c>
      <c r="G1095" s="77"/>
      <c r="H1095" s="77">
        <v>110275.86</v>
      </c>
      <c r="I1095" s="77">
        <v>-11468799.25</v>
      </c>
      <c r="J1095" s="90"/>
    </row>
    <row r="1096" spans="1:10" hidden="1" outlineLevel="1" x14ac:dyDescent="0.25">
      <c r="A1096" s="13"/>
      <c r="B1096" s="92">
        <v>42816</v>
      </c>
      <c r="C1096" s="91">
        <v>73</v>
      </c>
      <c r="D1096" s="90" t="s">
        <v>981</v>
      </c>
      <c r="E1096" s="90" t="s">
        <v>716</v>
      </c>
      <c r="F1096" s="90" t="s">
        <v>3003</v>
      </c>
      <c r="G1096" s="77"/>
      <c r="H1096" s="77">
        <v>-209055.17</v>
      </c>
      <c r="I1096" s="77">
        <v>-11259744.08</v>
      </c>
      <c r="J1096" s="90"/>
    </row>
    <row r="1097" spans="1:10" hidden="1" outlineLevel="1" x14ac:dyDescent="0.25">
      <c r="A1097" s="13"/>
      <c r="B1097" s="92">
        <v>42816</v>
      </c>
      <c r="C1097" s="91">
        <v>74</v>
      </c>
      <c r="D1097" s="90" t="s">
        <v>981</v>
      </c>
      <c r="E1097" s="90" t="s">
        <v>716</v>
      </c>
      <c r="F1097" s="90" t="s">
        <v>3004</v>
      </c>
      <c r="G1097" s="77"/>
      <c r="H1097" s="77">
        <v>209055.17</v>
      </c>
      <c r="I1097" s="77">
        <v>-11468799.25</v>
      </c>
      <c r="J1097" s="90"/>
    </row>
    <row r="1098" spans="1:10" hidden="1" outlineLevel="1" x14ac:dyDescent="0.25">
      <c r="A1098" s="13"/>
      <c r="B1098" s="92">
        <v>42816</v>
      </c>
      <c r="C1098" s="91">
        <v>75</v>
      </c>
      <c r="D1098" s="90" t="s">
        <v>981</v>
      </c>
      <c r="E1098" s="90" t="s">
        <v>716</v>
      </c>
      <c r="F1098" s="90" t="s">
        <v>3005</v>
      </c>
      <c r="G1098" s="77"/>
      <c r="H1098" s="77">
        <v>105068.97</v>
      </c>
      <c r="I1098" s="77">
        <v>-11573868.220000001</v>
      </c>
      <c r="J1098" s="90"/>
    </row>
    <row r="1099" spans="1:10" hidden="1" outlineLevel="1" x14ac:dyDescent="0.25">
      <c r="A1099" s="13"/>
      <c r="B1099" s="92">
        <v>42817</v>
      </c>
      <c r="C1099" s="91">
        <v>76</v>
      </c>
      <c r="D1099" s="90" t="s">
        <v>981</v>
      </c>
      <c r="E1099" s="90" t="s">
        <v>716</v>
      </c>
      <c r="F1099" s="90" t="s">
        <v>3006</v>
      </c>
      <c r="G1099" s="77"/>
      <c r="H1099" s="77">
        <v>-209055.17</v>
      </c>
      <c r="I1099" s="77">
        <v>-11364813.050000001</v>
      </c>
      <c r="J1099" s="90"/>
    </row>
    <row r="1100" spans="1:10" hidden="1" outlineLevel="1" x14ac:dyDescent="0.25">
      <c r="A1100" s="13"/>
      <c r="B1100" s="92">
        <v>42817</v>
      </c>
      <c r="C1100" s="91">
        <v>77</v>
      </c>
      <c r="D1100" s="90" t="s">
        <v>981</v>
      </c>
      <c r="E1100" s="90" t="s">
        <v>716</v>
      </c>
      <c r="F1100" s="90" t="s">
        <v>3007</v>
      </c>
      <c r="G1100" s="77"/>
      <c r="H1100" s="77">
        <v>209055.17</v>
      </c>
      <c r="I1100" s="77">
        <v>-11573868.220000001</v>
      </c>
      <c r="J1100" s="90"/>
    </row>
    <row r="1101" spans="1:10" hidden="1" outlineLevel="1" x14ac:dyDescent="0.25">
      <c r="A1101" s="13"/>
      <c r="B1101" s="92">
        <v>42817</v>
      </c>
      <c r="C1101" s="91">
        <v>78</v>
      </c>
      <c r="D1101" s="90" t="s">
        <v>981</v>
      </c>
      <c r="E1101" s="90" t="s">
        <v>716</v>
      </c>
      <c r="F1101" s="90" t="s">
        <v>3008</v>
      </c>
      <c r="G1101" s="77"/>
      <c r="H1101" s="77">
        <v>127241.38</v>
      </c>
      <c r="I1101" s="77">
        <v>-11701109.6</v>
      </c>
      <c r="J1101" s="90"/>
    </row>
    <row r="1102" spans="1:10" hidden="1" outlineLevel="1" x14ac:dyDescent="0.25">
      <c r="A1102" s="13"/>
      <c r="B1102" s="92">
        <v>42817</v>
      </c>
      <c r="C1102" s="91">
        <v>79</v>
      </c>
      <c r="D1102" s="90" t="s">
        <v>981</v>
      </c>
      <c r="E1102" s="90" t="s">
        <v>716</v>
      </c>
      <c r="F1102" s="90" t="s">
        <v>3009</v>
      </c>
      <c r="G1102" s="77"/>
      <c r="H1102" s="77">
        <v>-127241.38</v>
      </c>
      <c r="I1102" s="77">
        <v>-11573868.220000001</v>
      </c>
      <c r="J1102" s="90"/>
    </row>
    <row r="1103" spans="1:10" hidden="1" outlineLevel="1" x14ac:dyDescent="0.25">
      <c r="A1103" s="13"/>
      <c r="B1103" s="92">
        <v>42817</v>
      </c>
      <c r="C1103" s="91">
        <v>80</v>
      </c>
      <c r="D1103" s="90" t="s">
        <v>981</v>
      </c>
      <c r="E1103" s="90" t="s">
        <v>716</v>
      </c>
      <c r="F1103" s="90" t="s">
        <v>3010</v>
      </c>
      <c r="G1103" s="77"/>
      <c r="H1103" s="77">
        <v>127241.38</v>
      </c>
      <c r="I1103" s="77">
        <v>-11701109.6</v>
      </c>
      <c r="J1103" s="90"/>
    </row>
    <row r="1104" spans="1:10" hidden="1" outlineLevel="1" x14ac:dyDescent="0.25">
      <c r="A1104" s="13"/>
      <c r="B1104" s="92">
        <v>42817</v>
      </c>
      <c r="C1104" s="91">
        <v>81</v>
      </c>
      <c r="D1104" s="90" t="s">
        <v>981</v>
      </c>
      <c r="E1104" s="90" t="s">
        <v>716</v>
      </c>
      <c r="F1104" s="90" t="s">
        <v>3011</v>
      </c>
      <c r="G1104" s="77"/>
      <c r="H1104" s="77">
        <v>-160793.1</v>
      </c>
      <c r="I1104" s="77">
        <v>-11540316.5</v>
      </c>
      <c r="J1104" s="90"/>
    </row>
    <row r="1105" spans="1:10" hidden="1" outlineLevel="1" x14ac:dyDescent="0.25">
      <c r="A1105" s="13"/>
      <c r="B1105" s="92">
        <v>42817</v>
      </c>
      <c r="C1105" s="91">
        <v>82</v>
      </c>
      <c r="D1105" s="90" t="s">
        <v>981</v>
      </c>
      <c r="E1105" s="90" t="s">
        <v>716</v>
      </c>
      <c r="F1105" s="90" t="s">
        <v>3012</v>
      </c>
      <c r="G1105" s="77"/>
      <c r="H1105" s="77">
        <v>-174586.21</v>
      </c>
      <c r="I1105" s="77">
        <v>-11365730.289999999</v>
      </c>
      <c r="J1105" s="90"/>
    </row>
    <row r="1106" spans="1:10" hidden="1" outlineLevel="1" x14ac:dyDescent="0.25">
      <c r="A1106" s="13"/>
      <c r="B1106" s="92">
        <v>42817</v>
      </c>
      <c r="C1106" s="91">
        <v>83</v>
      </c>
      <c r="D1106" s="90" t="s">
        <v>981</v>
      </c>
      <c r="E1106" s="90" t="s">
        <v>716</v>
      </c>
      <c r="F1106" s="90" t="s">
        <v>3013</v>
      </c>
      <c r="G1106" s="77"/>
      <c r="H1106" s="77">
        <v>129413.79</v>
      </c>
      <c r="I1106" s="77">
        <v>-11495144.08</v>
      </c>
      <c r="J1106" s="90"/>
    </row>
    <row r="1107" spans="1:10" hidden="1" outlineLevel="1" x14ac:dyDescent="0.25">
      <c r="A1107" s="13"/>
      <c r="B1107" s="92">
        <v>42817</v>
      </c>
      <c r="C1107" s="91">
        <v>84</v>
      </c>
      <c r="D1107" s="90" t="s">
        <v>981</v>
      </c>
      <c r="E1107" s="90" t="s">
        <v>716</v>
      </c>
      <c r="F1107" s="90" t="s">
        <v>3014</v>
      </c>
      <c r="G1107" s="77"/>
      <c r="H1107" s="77">
        <v>159137.93</v>
      </c>
      <c r="I1107" s="77">
        <v>-11654282.01</v>
      </c>
      <c r="J1107" s="90"/>
    </row>
    <row r="1108" spans="1:10" hidden="1" outlineLevel="1" x14ac:dyDescent="0.25">
      <c r="A1108" s="13"/>
      <c r="B1108" s="92">
        <v>42821</v>
      </c>
      <c r="C1108" s="91">
        <v>85</v>
      </c>
      <c r="D1108" s="90" t="s">
        <v>981</v>
      </c>
      <c r="E1108" s="90" t="s">
        <v>716</v>
      </c>
      <c r="F1108" s="90" t="s">
        <v>3015</v>
      </c>
      <c r="G1108" s="77"/>
      <c r="H1108" s="77">
        <v>-112793.1</v>
      </c>
      <c r="I1108" s="77">
        <v>-11541488.91</v>
      </c>
      <c r="J1108" s="90"/>
    </row>
    <row r="1109" spans="1:10" hidden="1" outlineLevel="1" x14ac:dyDescent="0.25">
      <c r="A1109" s="13"/>
      <c r="B1109" s="92">
        <v>42821</v>
      </c>
      <c r="C1109" s="91">
        <v>86</v>
      </c>
      <c r="D1109" s="90" t="s">
        <v>981</v>
      </c>
      <c r="E1109" s="90" t="s">
        <v>716</v>
      </c>
      <c r="F1109" s="90" t="s">
        <v>3016</v>
      </c>
      <c r="G1109" s="77"/>
      <c r="H1109" s="77">
        <v>116241.38</v>
      </c>
      <c r="I1109" s="77">
        <v>-11657730.289999999</v>
      </c>
      <c r="J1109" s="90"/>
    </row>
    <row r="1110" spans="1:10" hidden="1" outlineLevel="1" x14ac:dyDescent="0.25">
      <c r="A1110" s="13"/>
      <c r="B1110" s="92">
        <v>42821</v>
      </c>
      <c r="C1110" s="91">
        <v>87</v>
      </c>
      <c r="D1110" s="90" t="s">
        <v>981</v>
      </c>
      <c r="E1110" s="90" t="s">
        <v>716</v>
      </c>
      <c r="F1110" s="90" t="s">
        <v>3017</v>
      </c>
      <c r="G1110" s="77"/>
      <c r="H1110" s="77">
        <v>-116241.38</v>
      </c>
      <c r="I1110" s="77">
        <v>-11541488.91</v>
      </c>
      <c r="J1110" s="90"/>
    </row>
    <row r="1111" spans="1:10" hidden="1" outlineLevel="1" x14ac:dyDescent="0.25">
      <c r="A1111" s="13"/>
      <c r="B1111" s="92">
        <v>42821</v>
      </c>
      <c r="C1111" s="91">
        <v>88</v>
      </c>
      <c r="D1111" s="90" t="s">
        <v>981</v>
      </c>
      <c r="E1111" s="90" t="s">
        <v>716</v>
      </c>
      <c r="F1111" s="90" t="s">
        <v>3018</v>
      </c>
      <c r="G1111" s="77"/>
      <c r="H1111" s="77">
        <v>116241.38</v>
      </c>
      <c r="I1111" s="77">
        <v>-11657730.289999999</v>
      </c>
      <c r="J1111" s="90"/>
    </row>
    <row r="1112" spans="1:10" hidden="1" outlineLevel="1" x14ac:dyDescent="0.25">
      <c r="A1112" s="13"/>
      <c r="B1112" s="92">
        <v>42821</v>
      </c>
      <c r="C1112" s="91">
        <v>89</v>
      </c>
      <c r="D1112" s="90" t="s">
        <v>981</v>
      </c>
      <c r="E1112" s="90" t="s">
        <v>716</v>
      </c>
      <c r="F1112" s="90" t="s">
        <v>3019</v>
      </c>
      <c r="G1112" s="77"/>
      <c r="H1112" s="77">
        <v>-209055.17</v>
      </c>
      <c r="I1112" s="77">
        <v>-11448675.119999999</v>
      </c>
      <c r="J1112" s="90"/>
    </row>
    <row r="1113" spans="1:10" hidden="1" outlineLevel="1" x14ac:dyDescent="0.25">
      <c r="A1113" s="13"/>
      <c r="B1113" s="92">
        <v>42821</v>
      </c>
      <c r="C1113" s="91">
        <v>90</v>
      </c>
      <c r="D1113" s="90" t="s">
        <v>981</v>
      </c>
      <c r="E1113" s="90" t="s">
        <v>716</v>
      </c>
      <c r="F1113" s="90" t="s">
        <v>3020</v>
      </c>
      <c r="G1113" s="77"/>
      <c r="H1113" s="77">
        <v>209055.17</v>
      </c>
      <c r="I1113" s="77">
        <v>-11657730.289999999</v>
      </c>
      <c r="J1113" s="90"/>
    </row>
    <row r="1114" spans="1:10" hidden="1" outlineLevel="1" x14ac:dyDescent="0.25">
      <c r="A1114" s="13"/>
      <c r="B1114" s="92">
        <v>42822</v>
      </c>
      <c r="C1114" s="91">
        <v>91</v>
      </c>
      <c r="D1114" s="90" t="s">
        <v>981</v>
      </c>
      <c r="E1114" s="90" t="s">
        <v>716</v>
      </c>
      <c r="F1114" s="90" t="s">
        <v>3021</v>
      </c>
      <c r="G1114" s="77"/>
      <c r="H1114" s="77">
        <v>101827.59</v>
      </c>
      <c r="I1114" s="77">
        <v>-11759557.880000001</v>
      </c>
      <c r="J1114" s="90"/>
    </row>
    <row r="1115" spans="1:10" hidden="1" outlineLevel="1" x14ac:dyDescent="0.25">
      <c r="A1115" s="13"/>
      <c r="B1115" s="92">
        <v>42822</v>
      </c>
      <c r="C1115" s="91">
        <v>92</v>
      </c>
      <c r="D1115" s="90" t="s">
        <v>981</v>
      </c>
      <c r="E1115" s="90" t="s">
        <v>716</v>
      </c>
      <c r="F1115" s="90" t="s">
        <v>3022</v>
      </c>
      <c r="G1115" s="77"/>
      <c r="H1115" s="77">
        <v>135517.24</v>
      </c>
      <c r="I1115" s="77">
        <v>-11895075.119999999</v>
      </c>
      <c r="J1115" s="90"/>
    </row>
    <row r="1116" spans="1:10" hidden="1" outlineLevel="1" x14ac:dyDescent="0.25">
      <c r="A1116" s="13"/>
      <c r="B1116" s="92">
        <v>42822</v>
      </c>
      <c r="C1116" s="91">
        <v>93</v>
      </c>
      <c r="D1116" s="90" t="s">
        <v>981</v>
      </c>
      <c r="E1116" s="90" t="s">
        <v>716</v>
      </c>
      <c r="F1116" s="90" t="s">
        <v>3023</v>
      </c>
      <c r="G1116" s="77"/>
      <c r="H1116" s="77">
        <v>-117241.38</v>
      </c>
      <c r="I1116" s="77">
        <v>-11777833.74</v>
      </c>
      <c r="J1116" s="90"/>
    </row>
    <row r="1117" spans="1:10" hidden="1" outlineLevel="1" x14ac:dyDescent="0.25">
      <c r="A1117" s="13"/>
      <c r="B1117" s="92">
        <v>42822</v>
      </c>
      <c r="C1117" s="91">
        <v>94</v>
      </c>
      <c r="D1117" s="90" t="s">
        <v>981</v>
      </c>
      <c r="E1117" s="90" t="s">
        <v>716</v>
      </c>
      <c r="F1117" s="90" t="s">
        <v>3024</v>
      </c>
      <c r="G1117" s="77"/>
      <c r="H1117" s="77">
        <v>103448.28</v>
      </c>
      <c r="I1117" s="77">
        <v>-11881282.02</v>
      </c>
      <c r="J1117" s="90"/>
    </row>
    <row r="1118" spans="1:10" hidden="1" outlineLevel="1" x14ac:dyDescent="0.25">
      <c r="A1118" s="13"/>
      <c r="B1118" s="92">
        <v>42822</v>
      </c>
      <c r="C1118" s="91">
        <v>95</v>
      </c>
      <c r="D1118" s="90" t="s">
        <v>981</v>
      </c>
      <c r="E1118" s="90" t="s">
        <v>716</v>
      </c>
      <c r="F1118" s="90" t="s">
        <v>3025</v>
      </c>
      <c r="G1118" s="77"/>
      <c r="H1118" s="77">
        <v>185172.41</v>
      </c>
      <c r="I1118" s="77">
        <v>-12066454.43</v>
      </c>
      <c r="J1118" s="90"/>
    </row>
    <row r="1119" spans="1:10" hidden="1" outlineLevel="1" x14ac:dyDescent="0.25">
      <c r="A1119" s="13"/>
      <c r="B1119" s="92">
        <v>42822</v>
      </c>
      <c r="C1119" s="91">
        <v>96</v>
      </c>
      <c r="D1119" s="90" t="s">
        <v>981</v>
      </c>
      <c r="E1119" s="90" t="s">
        <v>716</v>
      </c>
      <c r="F1119" s="90" t="s">
        <v>3026</v>
      </c>
      <c r="G1119" s="77"/>
      <c r="H1119" s="77">
        <v>105655.17</v>
      </c>
      <c r="I1119" s="77">
        <v>-12172109.6</v>
      </c>
      <c r="J1119" s="90"/>
    </row>
    <row r="1120" spans="1:10" hidden="1" outlineLevel="1" x14ac:dyDescent="0.25">
      <c r="A1120" s="13"/>
      <c r="B1120" s="92">
        <v>42822</v>
      </c>
      <c r="C1120" s="91">
        <v>97</v>
      </c>
      <c r="D1120" s="90" t="s">
        <v>981</v>
      </c>
      <c r="E1120" s="90" t="s">
        <v>716</v>
      </c>
      <c r="F1120" s="90" t="s">
        <v>3027</v>
      </c>
      <c r="G1120" s="77"/>
      <c r="H1120" s="77">
        <v>225000</v>
      </c>
      <c r="I1120" s="77">
        <v>-12397109.6</v>
      </c>
      <c r="J1120" s="90"/>
    </row>
    <row r="1121" spans="1:10" hidden="1" outlineLevel="1" x14ac:dyDescent="0.25">
      <c r="A1121" s="13"/>
      <c r="B1121" s="92">
        <v>42822</v>
      </c>
      <c r="C1121" s="91">
        <v>98</v>
      </c>
      <c r="D1121" s="90" t="s">
        <v>981</v>
      </c>
      <c r="E1121" s="90" t="s">
        <v>716</v>
      </c>
      <c r="F1121" s="90" t="s">
        <v>3028</v>
      </c>
      <c r="G1121" s="77"/>
      <c r="H1121" s="77">
        <v>136827.59</v>
      </c>
      <c r="I1121" s="77">
        <v>-12533937.189999999</v>
      </c>
      <c r="J1121" s="90"/>
    </row>
    <row r="1122" spans="1:10" hidden="1" outlineLevel="1" x14ac:dyDescent="0.25">
      <c r="A1122" s="13"/>
      <c r="B1122" s="92">
        <v>42824</v>
      </c>
      <c r="C1122" s="91">
        <v>99</v>
      </c>
      <c r="D1122" s="90" t="s">
        <v>981</v>
      </c>
      <c r="E1122" s="90" t="s">
        <v>716</v>
      </c>
      <c r="F1122" s="90" t="s">
        <v>3029</v>
      </c>
      <c r="G1122" s="77"/>
      <c r="H1122" s="77">
        <v>-85931.03</v>
      </c>
      <c r="I1122" s="77">
        <v>-12448006.16</v>
      </c>
      <c r="J1122" s="90"/>
    </row>
    <row r="1123" spans="1:10" hidden="1" outlineLevel="1" x14ac:dyDescent="0.25">
      <c r="A1123" s="13"/>
      <c r="B1123" s="92">
        <v>42824</v>
      </c>
      <c r="C1123" s="91">
        <v>100</v>
      </c>
      <c r="D1123" s="90" t="s">
        <v>981</v>
      </c>
      <c r="E1123" s="90" t="s">
        <v>716</v>
      </c>
      <c r="F1123" s="90" t="s">
        <v>3030</v>
      </c>
      <c r="G1123" s="77"/>
      <c r="H1123" s="77">
        <v>85931.03</v>
      </c>
      <c r="I1123" s="77">
        <v>-12533937.189999999</v>
      </c>
      <c r="J1123" s="90"/>
    </row>
    <row r="1124" spans="1:10" hidden="1" outlineLevel="1" x14ac:dyDescent="0.25">
      <c r="A1124" s="13"/>
      <c r="B1124" s="92">
        <v>42825</v>
      </c>
      <c r="C1124" s="91">
        <v>101</v>
      </c>
      <c r="D1124" s="90" t="s">
        <v>981</v>
      </c>
      <c r="E1124" s="90" t="s">
        <v>716</v>
      </c>
      <c r="F1124" s="90" t="s">
        <v>3031</v>
      </c>
      <c r="G1124" s="77"/>
      <c r="H1124" s="77">
        <v>96827.59</v>
      </c>
      <c r="I1124" s="77">
        <v>-12630764.779999999</v>
      </c>
      <c r="J1124" s="90"/>
    </row>
    <row r="1125" spans="1:10" hidden="1" outlineLevel="1" x14ac:dyDescent="0.25">
      <c r="A1125" s="13"/>
      <c r="B1125" s="92">
        <v>42825</v>
      </c>
      <c r="C1125" s="91">
        <v>102</v>
      </c>
      <c r="D1125" s="90" t="s">
        <v>981</v>
      </c>
      <c r="E1125" s="90" t="s">
        <v>716</v>
      </c>
      <c r="F1125" s="90" t="s">
        <v>3032</v>
      </c>
      <c r="G1125" s="77"/>
      <c r="H1125" s="77">
        <v>170482.76</v>
      </c>
      <c r="I1125" s="77">
        <v>-12801247.539999999</v>
      </c>
      <c r="J1125" s="90"/>
    </row>
    <row r="1126" spans="1:10" hidden="1" outlineLevel="1" x14ac:dyDescent="0.25">
      <c r="A1126" s="13"/>
      <c r="B1126" s="92">
        <v>42825</v>
      </c>
      <c r="C1126" s="91">
        <v>103</v>
      </c>
      <c r="D1126" s="90" t="s">
        <v>981</v>
      </c>
      <c r="E1126" s="90" t="s">
        <v>716</v>
      </c>
      <c r="F1126" s="90" t="s">
        <v>3033</v>
      </c>
      <c r="G1126" s="77"/>
      <c r="H1126" s="77">
        <v>-195000</v>
      </c>
      <c r="I1126" s="77">
        <v>-12606247.539999999</v>
      </c>
      <c r="J1126" s="90"/>
    </row>
    <row r="1127" spans="1:10" hidden="1" outlineLevel="1" x14ac:dyDescent="0.25">
      <c r="A1127" s="13"/>
      <c r="B1127" s="92">
        <v>42825</v>
      </c>
      <c r="C1127" s="91">
        <v>104</v>
      </c>
      <c r="D1127" s="90" t="s">
        <v>981</v>
      </c>
      <c r="E1127" s="90" t="s">
        <v>716</v>
      </c>
      <c r="F1127" s="90" t="s">
        <v>3034</v>
      </c>
      <c r="G1127" s="77"/>
      <c r="H1127" s="77">
        <v>-225000</v>
      </c>
      <c r="I1127" s="77">
        <v>-12381247.539999999</v>
      </c>
      <c r="J1127" s="90"/>
    </row>
    <row r="1128" spans="1:10" hidden="1" outlineLevel="1" x14ac:dyDescent="0.25">
      <c r="A1128" s="13"/>
      <c r="B1128" s="92">
        <v>42825</v>
      </c>
      <c r="C1128" s="91">
        <v>105</v>
      </c>
      <c r="D1128" s="90" t="s">
        <v>981</v>
      </c>
      <c r="E1128" s="90" t="s">
        <v>716</v>
      </c>
      <c r="F1128" s="90" t="s">
        <v>3035</v>
      </c>
      <c r="G1128" s="77"/>
      <c r="H1128" s="77">
        <v>125172.41</v>
      </c>
      <c r="I1128" s="77">
        <v>-12506419.949999999</v>
      </c>
      <c r="J1128" s="90"/>
    </row>
    <row r="1129" spans="1:10" collapsed="1" x14ac:dyDescent="0.25"/>
    <row r="1130" spans="1:10" x14ac:dyDescent="0.25">
      <c r="H1130" s="16">
        <f>SUM(H1025:H1129)</f>
        <v>5147850.1800000006</v>
      </c>
      <c r="I1130" s="77"/>
      <c r="J1130" s="13">
        <f>COUNTIF(H1025:H1129,"&gt;1")-COUNTIF(H1025:H1129,"&lt;1")</f>
        <v>36</v>
      </c>
    </row>
  </sheetData>
  <sortState ref="B394:H535">
    <sortCondition ref="H394:H535"/>
  </sortState>
  <mergeCells count="2">
    <mergeCell ref="B580:F580"/>
    <mergeCell ref="B678:F678"/>
  </mergeCells>
  <pageMargins left="0.70866141732283472" right="0.70866141732283472" top="0.39370078740157483" bottom="0.19685039370078741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6"/>
  <sheetViews>
    <sheetView topLeftCell="A4" zoomScale="85" zoomScaleNormal="85" workbookViewId="0">
      <selection activeCell="H90" sqref="H90"/>
    </sheetView>
  </sheetViews>
  <sheetFormatPr baseColWidth="10" defaultRowHeight="15" outlineLevelRow="1" x14ac:dyDescent="0.3"/>
  <cols>
    <col min="1" max="1" width="1.7109375" style="112" customWidth="1"/>
    <col min="2" max="2" width="11.42578125" style="111"/>
    <col min="3" max="3" width="4" style="113" bestFit="1" customWidth="1"/>
    <col min="4" max="4" width="3.85546875" style="113" bestFit="1" customWidth="1"/>
    <col min="5" max="5" width="23.7109375" style="111" bestFit="1" customWidth="1"/>
    <col min="6" max="6" width="11.42578125" style="111" customWidth="1"/>
    <col min="7" max="7" width="11.7109375" style="114" customWidth="1"/>
    <col min="8" max="8" width="20.28515625" style="114" bestFit="1" customWidth="1"/>
    <col min="9" max="9" width="13.85546875" style="114" hidden="1" customWidth="1"/>
    <col min="10" max="10" width="11.5703125" style="115" bestFit="1" customWidth="1"/>
    <col min="11" max="11" width="11.42578125" style="111"/>
    <col min="12" max="12" width="14.140625" style="111" bestFit="1" customWidth="1"/>
    <col min="13" max="16384" width="11.42578125" style="111"/>
  </cols>
  <sheetData>
    <row r="1" spans="1:10" ht="16.5" x14ac:dyDescent="0.25">
      <c r="A1" s="17" t="s">
        <v>1059</v>
      </c>
    </row>
    <row r="2" spans="1:10" ht="14.25" x14ac:dyDescent="0.2">
      <c r="A2" s="14" t="s">
        <v>3857</v>
      </c>
    </row>
    <row r="4" spans="1:10" x14ac:dyDescent="0.2">
      <c r="A4" s="104" t="s">
        <v>3</v>
      </c>
      <c r="B4" s="98"/>
      <c r="C4" s="99"/>
      <c r="D4" s="99"/>
      <c r="E4" s="98"/>
      <c r="F4" s="98"/>
      <c r="G4" s="76"/>
      <c r="H4" s="76"/>
      <c r="I4" s="76"/>
      <c r="J4" s="101"/>
    </row>
    <row r="5" spans="1:10" x14ac:dyDescent="0.2">
      <c r="A5" s="105" t="s">
        <v>2</v>
      </c>
      <c r="B5" s="98" t="s">
        <v>4</v>
      </c>
      <c r="C5" s="99"/>
      <c r="D5" s="99"/>
      <c r="E5" s="98"/>
      <c r="F5" s="98"/>
      <c r="G5" s="76"/>
      <c r="H5" s="76"/>
      <c r="I5" s="76"/>
      <c r="J5" s="101"/>
    </row>
    <row r="6" spans="1:10" outlineLevel="1" x14ac:dyDescent="0.2">
      <c r="A6" s="106"/>
      <c r="B6" s="99"/>
      <c r="C6" s="99"/>
      <c r="D6" s="99"/>
      <c r="E6" s="99" t="s">
        <v>1110</v>
      </c>
      <c r="F6" s="99"/>
      <c r="G6" s="77">
        <v>0</v>
      </c>
      <c r="H6" s="77">
        <v>0</v>
      </c>
      <c r="I6" s="77">
        <v>-4151726.5</v>
      </c>
      <c r="J6" s="101"/>
    </row>
    <row r="7" spans="1:10" outlineLevel="1" x14ac:dyDescent="0.2">
      <c r="A7" s="106"/>
      <c r="B7" s="100">
        <v>42830</v>
      </c>
      <c r="C7" s="99">
        <v>27</v>
      </c>
      <c r="D7" s="99" t="s">
        <v>5</v>
      </c>
      <c r="E7" s="99" t="s">
        <v>3038</v>
      </c>
      <c r="F7" s="99" t="s">
        <v>3039</v>
      </c>
      <c r="G7" s="77">
        <v>0</v>
      </c>
      <c r="H7" s="77">
        <v>245305.55</v>
      </c>
      <c r="I7" s="77">
        <v>-4397032.05</v>
      </c>
      <c r="J7" s="101"/>
    </row>
    <row r="8" spans="1:10" outlineLevel="1" x14ac:dyDescent="0.2">
      <c r="A8" s="106"/>
      <c r="B8" s="100">
        <v>42830</v>
      </c>
      <c r="C8" s="99">
        <v>29</v>
      </c>
      <c r="D8" s="99" t="s">
        <v>5</v>
      </c>
      <c r="E8" s="99" t="s">
        <v>1847</v>
      </c>
      <c r="F8" s="99" t="s">
        <v>3040</v>
      </c>
      <c r="G8" s="77">
        <v>0</v>
      </c>
      <c r="H8" s="77">
        <v>-244475.99</v>
      </c>
      <c r="I8" s="77">
        <v>-4152556.06</v>
      </c>
      <c r="J8" s="101"/>
    </row>
    <row r="9" spans="1:10" outlineLevel="1" x14ac:dyDescent="0.2">
      <c r="A9" s="106"/>
      <c r="B9" s="100">
        <v>42830</v>
      </c>
      <c r="C9" s="99">
        <v>30</v>
      </c>
      <c r="D9" s="99" t="s">
        <v>5</v>
      </c>
      <c r="E9" s="99" t="s">
        <v>1847</v>
      </c>
      <c r="F9" s="99" t="s">
        <v>3041</v>
      </c>
      <c r="G9" s="77">
        <v>0</v>
      </c>
      <c r="H9" s="77">
        <v>245329.6</v>
      </c>
      <c r="I9" s="77">
        <v>-4397885.66</v>
      </c>
      <c r="J9" s="101"/>
    </row>
    <row r="10" spans="1:10" outlineLevel="1" x14ac:dyDescent="0.2">
      <c r="A10" s="106"/>
      <c r="B10" s="100">
        <v>42835</v>
      </c>
      <c r="C10" s="99">
        <v>79</v>
      </c>
      <c r="D10" s="99" t="s">
        <v>5</v>
      </c>
      <c r="E10" s="99" t="s">
        <v>1111</v>
      </c>
      <c r="F10" s="99" t="s">
        <v>3042</v>
      </c>
      <c r="G10" s="77">
        <v>0</v>
      </c>
      <c r="H10" s="77">
        <v>279294.19</v>
      </c>
      <c r="I10" s="77">
        <v>-4677179.8499999996</v>
      </c>
      <c r="J10" s="101"/>
    </row>
    <row r="11" spans="1:10" outlineLevel="1" x14ac:dyDescent="0.2">
      <c r="A11" s="106"/>
      <c r="B11" s="100">
        <v>42836</v>
      </c>
      <c r="C11" s="99">
        <v>107</v>
      </c>
      <c r="D11" s="99" t="s">
        <v>5</v>
      </c>
      <c r="E11" s="99" t="s">
        <v>1861</v>
      </c>
      <c r="F11" s="99" t="s">
        <v>3043</v>
      </c>
      <c r="G11" s="77">
        <v>0</v>
      </c>
      <c r="H11" s="77">
        <v>-244475.99</v>
      </c>
      <c r="I11" s="77">
        <v>-4432703.8600000003</v>
      </c>
      <c r="J11" s="101"/>
    </row>
    <row r="12" spans="1:10" outlineLevel="1" x14ac:dyDescent="0.2">
      <c r="A12" s="106"/>
      <c r="B12" s="100">
        <v>42836</v>
      </c>
      <c r="C12" s="99">
        <v>108</v>
      </c>
      <c r="D12" s="99" t="s">
        <v>5</v>
      </c>
      <c r="E12" s="99" t="s">
        <v>1861</v>
      </c>
      <c r="F12" s="99" t="s">
        <v>3044</v>
      </c>
      <c r="G12" s="77">
        <v>0</v>
      </c>
      <c r="H12" s="77">
        <v>245305.55</v>
      </c>
      <c r="I12" s="77">
        <v>-4678009.41</v>
      </c>
      <c r="J12" s="101"/>
    </row>
    <row r="13" spans="1:10" outlineLevel="1" x14ac:dyDescent="0.2">
      <c r="A13" s="106"/>
      <c r="B13" s="100">
        <v>42842</v>
      </c>
      <c r="C13" s="99">
        <v>139</v>
      </c>
      <c r="D13" s="99" t="s">
        <v>5</v>
      </c>
      <c r="E13" s="99" t="s">
        <v>3045</v>
      </c>
      <c r="F13" s="99" t="s">
        <v>3046</v>
      </c>
      <c r="G13" s="77">
        <v>0</v>
      </c>
      <c r="H13" s="77">
        <v>257096.56</v>
      </c>
      <c r="I13" s="77">
        <v>-4935105.97</v>
      </c>
      <c r="J13" s="101"/>
    </row>
    <row r="14" spans="1:10" outlineLevel="1" x14ac:dyDescent="0.2">
      <c r="A14" s="106"/>
      <c r="B14" s="100">
        <v>42844</v>
      </c>
      <c r="C14" s="99">
        <v>170</v>
      </c>
      <c r="D14" s="99" t="s">
        <v>5</v>
      </c>
      <c r="E14" s="99" t="s">
        <v>1861</v>
      </c>
      <c r="F14" s="99" t="s">
        <v>3047</v>
      </c>
      <c r="G14" s="77">
        <v>0</v>
      </c>
      <c r="H14" s="77">
        <v>-245305.55</v>
      </c>
      <c r="I14" s="77">
        <v>-4689800.42</v>
      </c>
      <c r="J14" s="101"/>
    </row>
    <row r="15" spans="1:10" outlineLevel="1" x14ac:dyDescent="0.2">
      <c r="A15" s="106"/>
      <c r="B15" s="100">
        <v>42844</v>
      </c>
      <c r="C15" s="99">
        <v>171</v>
      </c>
      <c r="D15" s="99" t="s">
        <v>5</v>
      </c>
      <c r="E15" s="99" t="s">
        <v>1861</v>
      </c>
      <c r="F15" s="99" t="s">
        <v>3048</v>
      </c>
      <c r="G15" s="77">
        <v>0</v>
      </c>
      <c r="H15" s="77">
        <v>245329.6</v>
      </c>
      <c r="I15" s="77">
        <v>-4935130.0199999996</v>
      </c>
      <c r="J15" s="101"/>
    </row>
    <row r="16" spans="1:10" outlineLevel="1" x14ac:dyDescent="0.2">
      <c r="A16" s="106"/>
      <c r="B16" s="100">
        <v>42844</v>
      </c>
      <c r="C16" s="99">
        <v>176</v>
      </c>
      <c r="D16" s="99" t="s">
        <v>5</v>
      </c>
      <c r="E16" s="99" t="s">
        <v>3038</v>
      </c>
      <c r="F16" s="99" t="s">
        <v>3049</v>
      </c>
      <c r="G16" s="77">
        <v>0</v>
      </c>
      <c r="H16" s="77">
        <v>-245305.55</v>
      </c>
      <c r="I16" s="77">
        <v>-4689824.47</v>
      </c>
      <c r="J16" s="101"/>
    </row>
    <row r="17" spans="1:10" outlineLevel="1" x14ac:dyDescent="0.2">
      <c r="A17" s="106"/>
      <c r="B17" s="100">
        <v>42844</v>
      </c>
      <c r="C17" s="99">
        <v>177</v>
      </c>
      <c r="D17" s="99" t="s">
        <v>5</v>
      </c>
      <c r="E17" s="99" t="s">
        <v>3050</v>
      </c>
      <c r="F17" s="99" t="s">
        <v>3051</v>
      </c>
      <c r="G17" s="77">
        <v>0</v>
      </c>
      <c r="H17" s="77">
        <v>257161.59</v>
      </c>
      <c r="I17" s="77">
        <v>-4946986.0599999996</v>
      </c>
      <c r="J17" s="101"/>
    </row>
    <row r="18" spans="1:10" outlineLevel="1" x14ac:dyDescent="0.2">
      <c r="A18" s="106"/>
      <c r="B18" s="100">
        <v>42844</v>
      </c>
      <c r="C18" s="99">
        <v>178</v>
      </c>
      <c r="D18" s="99" t="s">
        <v>5</v>
      </c>
      <c r="E18" s="99" t="s">
        <v>3045</v>
      </c>
      <c r="F18" s="99" t="s">
        <v>3052</v>
      </c>
      <c r="G18" s="77">
        <v>0</v>
      </c>
      <c r="H18" s="77">
        <v>-257096.56</v>
      </c>
      <c r="I18" s="77">
        <v>-4689889.5</v>
      </c>
      <c r="J18" s="101"/>
    </row>
    <row r="19" spans="1:10" outlineLevel="1" x14ac:dyDescent="0.2">
      <c r="A19" s="106"/>
      <c r="B19" s="100">
        <v>42844</v>
      </c>
      <c r="C19" s="99">
        <v>179</v>
      </c>
      <c r="D19" s="99" t="s">
        <v>5</v>
      </c>
      <c r="E19" s="99" t="s">
        <v>3053</v>
      </c>
      <c r="F19" s="99" t="s">
        <v>3054</v>
      </c>
      <c r="G19" s="77">
        <v>0</v>
      </c>
      <c r="H19" s="77">
        <v>242000.5</v>
      </c>
      <c r="I19" s="77">
        <v>-4931890</v>
      </c>
      <c r="J19" s="101"/>
    </row>
    <row r="20" spans="1:10" outlineLevel="1" x14ac:dyDescent="0.2">
      <c r="A20" s="106"/>
      <c r="B20" s="100">
        <v>42844</v>
      </c>
      <c r="C20" s="99">
        <v>181</v>
      </c>
      <c r="D20" s="99" t="s">
        <v>5</v>
      </c>
      <c r="E20" s="99" t="s">
        <v>3055</v>
      </c>
      <c r="F20" s="99" t="s">
        <v>3056</v>
      </c>
      <c r="G20" s="77">
        <v>0</v>
      </c>
      <c r="H20" s="77">
        <v>257161.59</v>
      </c>
      <c r="I20" s="77">
        <v>-5189051.59</v>
      </c>
      <c r="J20" s="101"/>
    </row>
    <row r="21" spans="1:10" outlineLevel="1" x14ac:dyDescent="0.2">
      <c r="A21" s="106"/>
      <c r="B21" s="100">
        <v>42847</v>
      </c>
      <c r="C21" s="99">
        <v>215</v>
      </c>
      <c r="D21" s="99" t="s">
        <v>5</v>
      </c>
      <c r="E21" s="99" t="s">
        <v>3057</v>
      </c>
      <c r="F21" s="99" t="s">
        <v>3058</v>
      </c>
      <c r="G21" s="77">
        <v>0</v>
      </c>
      <c r="H21" s="77">
        <v>245329.6</v>
      </c>
      <c r="I21" s="77"/>
      <c r="J21" s="101"/>
    </row>
    <row r="22" spans="1:10" outlineLevel="1" x14ac:dyDescent="0.2">
      <c r="A22" s="106"/>
      <c r="B22" s="100">
        <v>42851</v>
      </c>
      <c r="C22" s="99">
        <v>271</v>
      </c>
      <c r="D22" s="99" t="s">
        <v>5</v>
      </c>
      <c r="E22" s="99" t="s">
        <v>3059</v>
      </c>
      <c r="F22" s="99" t="s">
        <v>3060</v>
      </c>
      <c r="G22" s="77">
        <v>0</v>
      </c>
      <c r="H22" s="77">
        <v>257096.56</v>
      </c>
      <c r="I22" s="77"/>
      <c r="J22" s="101"/>
    </row>
    <row r="23" spans="1:10" outlineLevel="1" x14ac:dyDescent="0.2">
      <c r="A23" s="106"/>
      <c r="B23" s="100">
        <v>42852</v>
      </c>
      <c r="C23" s="99">
        <v>276</v>
      </c>
      <c r="D23" s="99" t="s">
        <v>5</v>
      </c>
      <c r="E23" s="99" t="s">
        <v>3061</v>
      </c>
      <c r="F23" s="99" t="s">
        <v>3062</v>
      </c>
      <c r="G23" s="77">
        <v>0</v>
      </c>
      <c r="H23" s="77">
        <v>316400.14</v>
      </c>
      <c r="I23" s="77"/>
      <c r="J23" s="101"/>
    </row>
    <row r="24" spans="1:10" outlineLevel="1" x14ac:dyDescent="0.2">
      <c r="A24" s="106"/>
      <c r="B24" s="100">
        <v>42852</v>
      </c>
      <c r="C24" s="99">
        <v>277</v>
      </c>
      <c r="D24" s="99" t="s">
        <v>5</v>
      </c>
      <c r="E24" s="99" t="s">
        <v>3061</v>
      </c>
      <c r="F24" s="99" t="s">
        <v>3063</v>
      </c>
      <c r="G24" s="77">
        <v>0</v>
      </c>
      <c r="H24" s="77">
        <v>-316400.14</v>
      </c>
      <c r="I24" s="77"/>
      <c r="J24" s="101"/>
    </row>
    <row r="25" spans="1:10" outlineLevel="1" x14ac:dyDescent="0.2">
      <c r="A25" s="106"/>
      <c r="B25" s="100">
        <v>42852</v>
      </c>
      <c r="C25" s="99">
        <v>278</v>
      </c>
      <c r="D25" s="99" t="s">
        <v>5</v>
      </c>
      <c r="E25" s="99" t="s">
        <v>3061</v>
      </c>
      <c r="F25" s="99" t="s">
        <v>3064</v>
      </c>
      <c r="G25" s="77">
        <v>0</v>
      </c>
      <c r="H25" s="77">
        <v>316400.14</v>
      </c>
      <c r="I25" s="77"/>
      <c r="J25" s="101"/>
    </row>
    <row r="26" spans="1:10" outlineLevel="1" x14ac:dyDescent="0.2">
      <c r="A26" s="106"/>
      <c r="B26" s="100">
        <v>42852</v>
      </c>
      <c r="C26" s="99">
        <v>279</v>
      </c>
      <c r="D26" s="99" t="s">
        <v>5</v>
      </c>
      <c r="E26" s="99" t="s">
        <v>3065</v>
      </c>
      <c r="F26" s="99" t="s">
        <v>3066</v>
      </c>
      <c r="G26" s="77">
        <v>0</v>
      </c>
      <c r="H26" s="77">
        <v>245329.6</v>
      </c>
      <c r="I26" s="77"/>
      <c r="J26" s="101"/>
    </row>
    <row r="27" spans="1:10" outlineLevel="1" x14ac:dyDescent="0.2">
      <c r="A27" s="106"/>
      <c r="B27" s="100">
        <v>42853</v>
      </c>
      <c r="C27" s="99">
        <v>322</v>
      </c>
      <c r="D27" s="99" t="s">
        <v>5</v>
      </c>
      <c r="E27" s="99" t="s">
        <v>3067</v>
      </c>
      <c r="F27" s="99" t="s">
        <v>3068</v>
      </c>
      <c r="G27" s="77">
        <v>0</v>
      </c>
      <c r="H27" s="77">
        <v>316400.14</v>
      </c>
      <c r="I27" s="77"/>
      <c r="J27" s="101"/>
    </row>
    <row r="28" spans="1:10" outlineLevel="1" x14ac:dyDescent="0.2">
      <c r="A28" s="106"/>
      <c r="B28" s="100">
        <v>42854</v>
      </c>
      <c r="C28" s="99">
        <v>326</v>
      </c>
      <c r="D28" s="99" t="s">
        <v>5</v>
      </c>
      <c r="E28" s="99" t="s">
        <v>3067</v>
      </c>
      <c r="F28" s="99" t="s">
        <v>3069</v>
      </c>
      <c r="G28" s="77">
        <v>0</v>
      </c>
      <c r="H28" s="77">
        <v>-316400.14</v>
      </c>
      <c r="I28" s="77"/>
      <c r="J28" s="101"/>
    </row>
    <row r="29" spans="1:10" outlineLevel="1" x14ac:dyDescent="0.2">
      <c r="A29" s="106"/>
      <c r="B29" s="100">
        <v>42854</v>
      </c>
      <c r="C29" s="99">
        <v>327</v>
      </c>
      <c r="D29" s="99" t="s">
        <v>5</v>
      </c>
      <c r="E29" s="99" t="s">
        <v>3045</v>
      </c>
      <c r="F29" s="99" t="s">
        <v>3070</v>
      </c>
      <c r="G29" s="77">
        <v>0</v>
      </c>
      <c r="H29" s="77">
        <v>257161.59</v>
      </c>
      <c r="I29" s="77">
        <v>-5434381.1900000004</v>
      </c>
      <c r="J29" s="101"/>
    </row>
    <row r="30" spans="1:10" outlineLevel="1" x14ac:dyDescent="0.2">
      <c r="A30" s="106"/>
      <c r="B30" s="100">
        <v>42854</v>
      </c>
      <c r="C30" s="99">
        <v>331</v>
      </c>
      <c r="D30" s="99" t="s">
        <v>5</v>
      </c>
      <c r="E30" s="99" t="s">
        <v>3059</v>
      </c>
      <c r="F30" s="99" t="s">
        <v>3071</v>
      </c>
      <c r="G30" s="77">
        <v>0</v>
      </c>
      <c r="H30" s="77">
        <v>-257096.56</v>
      </c>
      <c r="I30" s="77">
        <v>-5691477.75</v>
      </c>
      <c r="J30" s="101"/>
    </row>
    <row r="31" spans="1:10" outlineLevel="1" x14ac:dyDescent="0.2">
      <c r="A31" s="106"/>
      <c r="B31" s="100">
        <v>42854</v>
      </c>
      <c r="C31" s="99">
        <v>332</v>
      </c>
      <c r="D31" s="99" t="s">
        <v>5</v>
      </c>
      <c r="E31" s="99" t="s">
        <v>3059</v>
      </c>
      <c r="F31" s="99" t="s">
        <v>3072</v>
      </c>
      <c r="G31" s="77">
        <v>0</v>
      </c>
      <c r="H31" s="77">
        <v>257161.59</v>
      </c>
      <c r="I31" s="77">
        <v>-6007877.8899999997</v>
      </c>
      <c r="J31" s="101"/>
    </row>
    <row r="32" spans="1:10" outlineLevel="1" x14ac:dyDescent="0.2">
      <c r="A32" s="106"/>
      <c r="B32" s="100">
        <v>42854</v>
      </c>
      <c r="C32" s="99">
        <v>335</v>
      </c>
      <c r="D32" s="99" t="s">
        <v>5</v>
      </c>
      <c r="E32" s="99" t="s">
        <v>1118</v>
      </c>
      <c r="F32" s="99" t="s">
        <v>3073</v>
      </c>
      <c r="G32" s="77">
        <v>0</v>
      </c>
      <c r="H32" s="77">
        <v>316400.14</v>
      </c>
      <c r="I32" s="77">
        <v>-5691477.75</v>
      </c>
      <c r="J32" s="101"/>
    </row>
    <row r="33" spans="1:10" outlineLevel="1" x14ac:dyDescent="0.2">
      <c r="A33" s="106"/>
      <c r="B33" s="100">
        <v>42854</v>
      </c>
      <c r="C33" s="99">
        <v>338</v>
      </c>
      <c r="D33" s="99" t="s">
        <v>5</v>
      </c>
      <c r="E33" s="99" t="s">
        <v>3074</v>
      </c>
      <c r="F33" s="99" t="s">
        <v>3075</v>
      </c>
      <c r="G33" s="77">
        <v>0</v>
      </c>
      <c r="H33" s="77">
        <v>245329.6</v>
      </c>
      <c r="I33" s="77">
        <v>-6007877.8899999997</v>
      </c>
      <c r="J33" s="101"/>
    </row>
    <row r="34" spans="1:10" x14ac:dyDescent="0.2">
      <c r="A34" s="106"/>
      <c r="B34" s="100"/>
      <c r="C34" s="99"/>
      <c r="D34" s="99"/>
      <c r="E34" s="99"/>
      <c r="F34" s="99"/>
      <c r="G34" s="77"/>
      <c r="H34" s="77"/>
      <c r="I34" s="77"/>
      <c r="J34" s="101"/>
    </row>
    <row r="35" spans="1:10" x14ac:dyDescent="0.2">
      <c r="A35" s="106"/>
      <c r="B35" s="100"/>
      <c r="C35" s="99"/>
      <c r="D35" s="99"/>
      <c r="E35" s="99"/>
      <c r="F35" s="99"/>
      <c r="G35" s="77"/>
      <c r="H35" s="102">
        <f>SUM(H6:H34)</f>
        <v>2920437.35</v>
      </c>
      <c r="I35" s="102"/>
      <c r="J35" s="103">
        <f>COUNTIF(H7:H33,"&gt;1")-COUNTIF(H7:H33,"&lt;1")</f>
        <v>11</v>
      </c>
    </row>
    <row r="36" spans="1:10" x14ac:dyDescent="0.2">
      <c r="A36" s="104" t="s">
        <v>14</v>
      </c>
      <c r="B36" s="98"/>
      <c r="C36" s="99"/>
      <c r="D36" s="99"/>
      <c r="E36" s="98"/>
      <c r="F36" s="98"/>
      <c r="G36" s="76"/>
      <c r="H36" s="76"/>
      <c r="I36" s="76"/>
      <c r="J36" s="101"/>
    </row>
    <row r="37" spans="1:10" x14ac:dyDescent="0.2">
      <c r="A37" s="105" t="s">
        <v>2</v>
      </c>
      <c r="B37" s="98" t="s">
        <v>15</v>
      </c>
      <c r="C37" s="99"/>
      <c r="D37" s="99"/>
      <c r="E37" s="98"/>
      <c r="F37" s="98"/>
      <c r="G37" s="76"/>
      <c r="H37" s="76"/>
      <c r="I37" s="76"/>
      <c r="J37" s="101"/>
    </row>
    <row r="38" spans="1:10" hidden="1" outlineLevel="1" x14ac:dyDescent="0.2">
      <c r="A38" s="106"/>
      <c r="B38" s="99"/>
      <c r="C38" s="99"/>
      <c r="D38" s="99"/>
      <c r="E38" s="99" t="s">
        <v>1110</v>
      </c>
      <c r="F38" s="99"/>
      <c r="G38" s="77">
        <v>0</v>
      </c>
      <c r="H38" s="77">
        <v>0</v>
      </c>
      <c r="I38" s="77">
        <v>-1469643.12</v>
      </c>
      <c r="J38" s="101"/>
    </row>
    <row r="39" spans="1:10" hidden="1" outlineLevel="1" x14ac:dyDescent="0.2">
      <c r="A39" s="106"/>
      <c r="B39" s="100">
        <v>42832</v>
      </c>
      <c r="C39" s="99">
        <v>56</v>
      </c>
      <c r="D39" s="99" t="s">
        <v>5</v>
      </c>
      <c r="E39" s="99" t="s">
        <v>1873</v>
      </c>
      <c r="F39" s="99" t="s">
        <v>3076</v>
      </c>
      <c r="G39" s="77">
        <v>0</v>
      </c>
      <c r="H39" s="77">
        <v>431586.37</v>
      </c>
      <c r="I39" s="77">
        <v>-1901229.49</v>
      </c>
      <c r="J39" s="101"/>
    </row>
    <row r="40" spans="1:10" collapsed="1" x14ac:dyDescent="0.2">
      <c r="A40" s="106"/>
      <c r="B40" s="100"/>
      <c r="C40" s="99"/>
      <c r="D40" s="99"/>
      <c r="E40" s="99"/>
      <c r="F40" s="99"/>
      <c r="G40" s="77"/>
      <c r="H40" s="77"/>
      <c r="I40" s="77"/>
      <c r="J40" s="101"/>
    </row>
    <row r="41" spans="1:10" x14ac:dyDescent="0.2">
      <c r="A41" s="106"/>
      <c r="B41" s="100"/>
      <c r="C41" s="99"/>
      <c r="D41" s="99"/>
      <c r="E41" s="99"/>
      <c r="F41" s="99"/>
      <c r="G41" s="77"/>
      <c r="H41" s="102">
        <f>SUM(H38:H40)</f>
        <v>431586.37</v>
      </c>
      <c r="I41" s="102"/>
      <c r="J41" s="103">
        <f>COUNTIF(H39,"&gt;1")-COUNTIF(H39,"&lt;1")</f>
        <v>1</v>
      </c>
    </row>
    <row r="42" spans="1:10" x14ac:dyDescent="0.2">
      <c r="A42" s="104" t="s">
        <v>20</v>
      </c>
      <c r="B42" s="98"/>
      <c r="C42" s="99"/>
      <c r="D42" s="99"/>
      <c r="E42" s="98"/>
      <c r="F42" s="98"/>
      <c r="G42" s="76"/>
      <c r="H42" s="76"/>
      <c r="I42" s="76"/>
      <c r="J42" s="101"/>
    </row>
    <row r="43" spans="1:10" x14ac:dyDescent="0.2">
      <c r="A43" s="105" t="s">
        <v>2</v>
      </c>
      <c r="B43" s="98" t="s">
        <v>21</v>
      </c>
      <c r="C43" s="99"/>
      <c r="D43" s="99"/>
      <c r="E43" s="98"/>
      <c r="F43" s="98"/>
      <c r="G43" s="76"/>
      <c r="H43" s="76"/>
      <c r="I43" s="76"/>
      <c r="J43" s="101"/>
    </row>
    <row r="44" spans="1:10" hidden="1" outlineLevel="1" x14ac:dyDescent="0.2">
      <c r="A44" s="106"/>
      <c r="B44" s="99"/>
      <c r="C44" s="99"/>
      <c r="D44" s="99"/>
      <c r="E44" s="99" t="s">
        <v>1110</v>
      </c>
      <c r="F44" s="99"/>
      <c r="G44" s="77">
        <v>0</v>
      </c>
      <c r="H44" s="77">
        <v>0</v>
      </c>
      <c r="I44" s="77">
        <v>-2565000</v>
      </c>
      <c r="J44" s="101"/>
    </row>
    <row r="45" spans="1:10" hidden="1" outlineLevel="1" x14ac:dyDescent="0.2">
      <c r="A45" s="106"/>
      <c r="B45" s="100">
        <v>42832</v>
      </c>
      <c r="C45" s="99">
        <v>59</v>
      </c>
      <c r="D45" s="99" t="s">
        <v>5</v>
      </c>
      <c r="E45" s="99" t="s">
        <v>3077</v>
      </c>
      <c r="F45" s="99" t="s">
        <v>3078</v>
      </c>
      <c r="G45" s="77">
        <v>0</v>
      </c>
      <c r="H45" s="77">
        <v>183448.28</v>
      </c>
      <c r="I45" s="77">
        <v>-2748448.28</v>
      </c>
      <c r="J45" s="101"/>
    </row>
    <row r="46" spans="1:10" hidden="1" outlineLevel="1" x14ac:dyDescent="0.2">
      <c r="A46" s="106"/>
      <c r="B46" s="100">
        <v>42833</v>
      </c>
      <c r="C46" s="99">
        <v>74</v>
      </c>
      <c r="D46" s="99" t="s">
        <v>5</v>
      </c>
      <c r="E46" s="99" t="s">
        <v>3079</v>
      </c>
      <c r="F46" s="99" t="s">
        <v>3080</v>
      </c>
      <c r="G46" s="77">
        <v>0</v>
      </c>
      <c r="H46" s="77">
        <v>196379.31</v>
      </c>
      <c r="I46" s="77">
        <v>-2944827.59</v>
      </c>
      <c r="J46" s="101"/>
    </row>
    <row r="47" spans="1:10" hidden="1" outlineLevel="1" x14ac:dyDescent="0.2">
      <c r="A47" s="106"/>
      <c r="B47" s="100">
        <v>42835</v>
      </c>
      <c r="C47" s="99">
        <v>85</v>
      </c>
      <c r="D47" s="99" t="s">
        <v>5</v>
      </c>
      <c r="E47" s="99" t="s">
        <v>3081</v>
      </c>
      <c r="F47" s="99" t="s">
        <v>3082</v>
      </c>
      <c r="G47" s="77">
        <v>0</v>
      </c>
      <c r="H47" s="77">
        <v>196379.31</v>
      </c>
      <c r="I47" s="77"/>
      <c r="J47" s="101"/>
    </row>
    <row r="48" spans="1:10" hidden="1" outlineLevel="1" x14ac:dyDescent="0.2">
      <c r="A48" s="106"/>
      <c r="B48" s="100">
        <v>42835</v>
      </c>
      <c r="C48" s="99">
        <v>90</v>
      </c>
      <c r="D48" s="99" t="s">
        <v>5</v>
      </c>
      <c r="E48" s="99" t="s">
        <v>3081</v>
      </c>
      <c r="F48" s="99" t="s">
        <v>3083</v>
      </c>
      <c r="G48" s="77">
        <v>0</v>
      </c>
      <c r="H48" s="77">
        <v>-196379.31</v>
      </c>
      <c r="I48" s="77"/>
      <c r="J48" s="101"/>
    </row>
    <row r="49" spans="1:10" hidden="1" outlineLevel="1" x14ac:dyDescent="0.2">
      <c r="A49" s="106"/>
      <c r="B49" s="100">
        <v>42835</v>
      </c>
      <c r="C49" s="99">
        <v>91</v>
      </c>
      <c r="D49" s="99" t="s">
        <v>5</v>
      </c>
      <c r="E49" s="99" t="s">
        <v>3081</v>
      </c>
      <c r="F49" s="99" t="s">
        <v>3084</v>
      </c>
      <c r="G49" s="77">
        <v>0</v>
      </c>
      <c r="H49" s="77">
        <v>196379.31</v>
      </c>
      <c r="I49" s="77"/>
      <c r="J49" s="101"/>
    </row>
    <row r="50" spans="1:10" hidden="1" outlineLevel="1" x14ac:dyDescent="0.2">
      <c r="A50" s="106"/>
      <c r="B50" s="100">
        <v>42836</v>
      </c>
      <c r="C50" s="99">
        <v>102</v>
      </c>
      <c r="D50" s="99" t="s">
        <v>5</v>
      </c>
      <c r="E50" s="99" t="s">
        <v>3085</v>
      </c>
      <c r="F50" s="99" t="s">
        <v>3086</v>
      </c>
      <c r="G50" s="77">
        <v>0</v>
      </c>
      <c r="H50" s="77">
        <v>196379.31</v>
      </c>
      <c r="I50" s="77"/>
      <c r="J50" s="101"/>
    </row>
    <row r="51" spans="1:10" hidden="1" outlineLevel="1" x14ac:dyDescent="0.2">
      <c r="A51" s="106"/>
      <c r="B51" s="100">
        <v>42837</v>
      </c>
      <c r="C51" s="99">
        <v>117</v>
      </c>
      <c r="D51" s="99" t="s">
        <v>5</v>
      </c>
      <c r="E51" s="99" t="s">
        <v>3087</v>
      </c>
      <c r="F51" s="99" t="s">
        <v>3088</v>
      </c>
      <c r="G51" s="77">
        <v>0</v>
      </c>
      <c r="H51" s="77">
        <v>183448.28</v>
      </c>
      <c r="I51" s="77"/>
      <c r="J51" s="101"/>
    </row>
    <row r="52" spans="1:10" hidden="1" outlineLevel="1" x14ac:dyDescent="0.2">
      <c r="A52" s="106"/>
      <c r="B52" s="100">
        <v>42837</v>
      </c>
      <c r="C52" s="99">
        <v>120</v>
      </c>
      <c r="D52" s="99" t="s">
        <v>5</v>
      </c>
      <c r="E52" s="99" t="s">
        <v>3089</v>
      </c>
      <c r="F52" s="99" t="s">
        <v>3090</v>
      </c>
      <c r="G52" s="77">
        <v>0</v>
      </c>
      <c r="H52" s="77">
        <v>183275.86</v>
      </c>
      <c r="I52" s="77"/>
      <c r="J52" s="101"/>
    </row>
    <row r="53" spans="1:10" hidden="1" outlineLevel="1" x14ac:dyDescent="0.2">
      <c r="A53" s="106"/>
      <c r="B53" s="100">
        <v>42843</v>
      </c>
      <c r="C53" s="99">
        <v>147</v>
      </c>
      <c r="D53" s="99" t="s">
        <v>5</v>
      </c>
      <c r="E53" s="99" t="s">
        <v>3087</v>
      </c>
      <c r="F53" s="99" t="s">
        <v>3091</v>
      </c>
      <c r="G53" s="77">
        <v>0</v>
      </c>
      <c r="H53" s="77">
        <v>-183448.28</v>
      </c>
      <c r="I53" s="77">
        <v>-3141206.9</v>
      </c>
      <c r="J53" s="101"/>
    </row>
    <row r="54" spans="1:10" hidden="1" outlineLevel="1" x14ac:dyDescent="0.2">
      <c r="A54" s="106"/>
      <c r="B54" s="100">
        <v>42843</v>
      </c>
      <c r="C54" s="99">
        <v>148</v>
      </c>
      <c r="D54" s="99" t="s">
        <v>5</v>
      </c>
      <c r="E54" s="99" t="s">
        <v>3087</v>
      </c>
      <c r="F54" s="99" t="s">
        <v>3092</v>
      </c>
      <c r="G54" s="77">
        <v>0</v>
      </c>
      <c r="H54" s="77">
        <v>183448.28</v>
      </c>
      <c r="I54" s="77">
        <v>-2944827.59</v>
      </c>
      <c r="J54" s="101"/>
    </row>
    <row r="55" spans="1:10" hidden="1" outlineLevel="1" x14ac:dyDescent="0.2">
      <c r="A55" s="106"/>
      <c r="B55" s="100">
        <v>42843</v>
      </c>
      <c r="C55" s="99">
        <v>154</v>
      </c>
      <c r="D55" s="99" t="s">
        <v>5</v>
      </c>
      <c r="E55" s="99" t="s">
        <v>3093</v>
      </c>
      <c r="F55" s="99" t="s">
        <v>3094</v>
      </c>
      <c r="G55" s="77">
        <v>0</v>
      </c>
      <c r="H55" s="77">
        <v>188189.66</v>
      </c>
      <c r="I55" s="77">
        <v>-3141206.9</v>
      </c>
      <c r="J55" s="101"/>
    </row>
    <row r="56" spans="1:10" hidden="1" outlineLevel="1" x14ac:dyDescent="0.2">
      <c r="A56" s="106"/>
      <c r="B56" s="100">
        <v>42844</v>
      </c>
      <c r="C56" s="99">
        <v>159</v>
      </c>
      <c r="D56" s="99" t="s">
        <v>5</v>
      </c>
      <c r="E56" s="99" t="s">
        <v>3087</v>
      </c>
      <c r="F56" s="99" t="s">
        <v>3095</v>
      </c>
      <c r="G56" s="77">
        <v>0</v>
      </c>
      <c r="H56" s="77">
        <v>-183448.28</v>
      </c>
      <c r="I56" s="77">
        <v>-3337586.21</v>
      </c>
      <c r="J56" s="101"/>
    </row>
    <row r="57" spans="1:10" hidden="1" outlineLevel="1" x14ac:dyDescent="0.2">
      <c r="A57" s="106"/>
      <c r="B57" s="100">
        <v>42844</v>
      </c>
      <c r="C57" s="99">
        <v>161</v>
      </c>
      <c r="D57" s="99" t="s">
        <v>5</v>
      </c>
      <c r="E57" s="99" t="s">
        <v>3087</v>
      </c>
      <c r="F57" s="99" t="s">
        <v>3096</v>
      </c>
      <c r="G57" s="77">
        <v>0</v>
      </c>
      <c r="H57" s="77">
        <v>196379.31</v>
      </c>
      <c r="I57" s="77">
        <v>-3521034.49</v>
      </c>
      <c r="J57" s="101"/>
    </row>
    <row r="58" spans="1:10" hidden="1" outlineLevel="1" x14ac:dyDescent="0.2">
      <c r="A58" s="106"/>
      <c r="B58" s="100">
        <v>42844</v>
      </c>
      <c r="C58" s="99">
        <v>182</v>
      </c>
      <c r="D58" s="99" t="s">
        <v>5</v>
      </c>
      <c r="E58" s="99" t="s">
        <v>3077</v>
      </c>
      <c r="F58" s="99" t="s">
        <v>3097</v>
      </c>
      <c r="G58" s="77">
        <v>0</v>
      </c>
      <c r="H58" s="77">
        <v>-183448.28</v>
      </c>
      <c r="I58" s="77">
        <v>-3704310.35</v>
      </c>
      <c r="J58" s="101"/>
    </row>
    <row r="59" spans="1:10" hidden="1" outlineLevel="1" x14ac:dyDescent="0.2">
      <c r="A59" s="106"/>
      <c r="B59" s="100">
        <v>42852</v>
      </c>
      <c r="C59" s="99">
        <v>284</v>
      </c>
      <c r="D59" s="99" t="s">
        <v>5</v>
      </c>
      <c r="E59" s="99" t="s">
        <v>3098</v>
      </c>
      <c r="F59" s="99" t="s">
        <v>3099</v>
      </c>
      <c r="G59" s="77">
        <v>0</v>
      </c>
      <c r="H59" s="77">
        <v>183275.86</v>
      </c>
      <c r="I59" s="77">
        <v>-3520862.07</v>
      </c>
      <c r="J59" s="101"/>
    </row>
    <row r="60" spans="1:10" hidden="1" outlineLevel="1" x14ac:dyDescent="0.2">
      <c r="A60" s="106"/>
      <c r="B60" s="100">
        <v>42853</v>
      </c>
      <c r="C60" s="99">
        <v>292</v>
      </c>
      <c r="D60" s="99" t="s">
        <v>5</v>
      </c>
      <c r="E60" s="99" t="s">
        <v>3100</v>
      </c>
      <c r="F60" s="99" t="s">
        <v>3101</v>
      </c>
      <c r="G60" s="77">
        <v>0</v>
      </c>
      <c r="H60" s="77">
        <v>183275.86</v>
      </c>
      <c r="I60" s="77">
        <v>-3704310.35</v>
      </c>
      <c r="J60" s="101"/>
    </row>
    <row r="61" spans="1:10" hidden="1" outlineLevel="1" x14ac:dyDescent="0.2">
      <c r="A61" s="106"/>
      <c r="B61" s="100">
        <v>42853</v>
      </c>
      <c r="C61" s="99">
        <v>295</v>
      </c>
      <c r="D61" s="99" t="s">
        <v>5</v>
      </c>
      <c r="E61" s="99" t="s">
        <v>3102</v>
      </c>
      <c r="F61" s="99" t="s">
        <v>3103</v>
      </c>
      <c r="G61" s="77">
        <v>0</v>
      </c>
      <c r="H61" s="77">
        <v>183275.86</v>
      </c>
      <c r="I61" s="77">
        <v>-3892500.01</v>
      </c>
      <c r="J61" s="101"/>
    </row>
    <row r="62" spans="1:10" hidden="1" outlineLevel="1" x14ac:dyDescent="0.2">
      <c r="A62" s="106"/>
      <c r="B62" s="100">
        <v>42853</v>
      </c>
      <c r="C62" s="99">
        <v>296</v>
      </c>
      <c r="D62" s="99" t="s">
        <v>5</v>
      </c>
      <c r="E62" s="99" t="s">
        <v>3104</v>
      </c>
      <c r="F62" s="99" t="s">
        <v>3105</v>
      </c>
      <c r="G62" s="77">
        <v>0</v>
      </c>
      <c r="H62" s="77">
        <v>196379.31</v>
      </c>
      <c r="I62" s="77">
        <v>-3709051.73</v>
      </c>
      <c r="J62" s="101"/>
    </row>
    <row r="63" spans="1:10" hidden="1" outlineLevel="1" x14ac:dyDescent="0.2">
      <c r="A63" s="106"/>
      <c r="B63" s="100">
        <v>42853</v>
      </c>
      <c r="C63" s="99">
        <v>310</v>
      </c>
      <c r="D63" s="99" t="s">
        <v>5</v>
      </c>
      <c r="E63" s="99" t="s">
        <v>3093</v>
      </c>
      <c r="F63" s="99" t="s">
        <v>3106</v>
      </c>
      <c r="G63" s="77">
        <v>0</v>
      </c>
      <c r="H63" s="77">
        <v>-188189.66</v>
      </c>
      <c r="I63" s="77">
        <v>-3905431.04</v>
      </c>
      <c r="J63" s="101"/>
    </row>
    <row r="64" spans="1:10" hidden="1" outlineLevel="1" x14ac:dyDescent="0.2">
      <c r="A64" s="106"/>
      <c r="B64" s="100">
        <v>42853</v>
      </c>
      <c r="C64" s="99">
        <v>311</v>
      </c>
      <c r="D64" s="99" t="s">
        <v>5</v>
      </c>
      <c r="E64" s="99" t="s">
        <v>3093</v>
      </c>
      <c r="F64" s="99" t="s">
        <v>3107</v>
      </c>
      <c r="G64" s="77">
        <v>0</v>
      </c>
      <c r="H64" s="77">
        <v>188189.66</v>
      </c>
      <c r="I64" s="77">
        <v>-3721982.76</v>
      </c>
      <c r="J64" s="101"/>
    </row>
    <row r="65" spans="1:10" collapsed="1" x14ac:dyDescent="0.2">
      <c r="A65" s="106"/>
      <c r="B65" s="100"/>
      <c r="C65" s="99"/>
      <c r="D65" s="99"/>
      <c r="E65" s="99"/>
      <c r="F65" s="99"/>
      <c r="G65" s="77"/>
      <c r="H65" s="77"/>
      <c r="I65" s="77"/>
      <c r="J65" s="101"/>
    </row>
    <row r="66" spans="1:10" x14ac:dyDescent="0.2">
      <c r="A66" s="106"/>
      <c r="B66" s="100"/>
      <c r="C66" s="99"/>
      <c r="D66" s="99"/>
      <c r="E66" s="99"/>
      <c r="F66" s="99"/>
      <c r="G66" s="77"/>
      <c r="H66" s="102">
        <f>SUM(H44:H65)</f>
        <v>1903189.65</v>
      </c>
      <c r="I66" s="102"/>
      <c r="J66" s="103">
        <f>COUNTIF(H45:H64,"&gt;1")-COUNTIF(H45:H64,"&lt;1")</f>
        <v>10</v>
      </c>
    </row>
    <row r="67" spans="1:10" x14ac:dyDescent="0.2">
      <c r="A67" s="104" t="s">
        <v>34</v>
      </c>
      <c r="B67" s="98"/>
      <c r="C67" s="99"/>
      <c r="D67" s="99"/>
      <c r="E67" s="98"/>
      <c r="F67" s="98"/>
      <c r="G67" s="76"/>
      <c r="H67" s="76"/>
      <c r="I67" s="76"/>
      <c r="J67" s="101"/>
    </row>
    <row r="68" spans="1:10" x14ac:dyDescent="0.2">
      <c r="A68" s="105" t="s">
        <v>2</v>
      </c>
      <c r="B68" s="98" t="s">
        <v>35</v>
      </c>
      <c r="C68" s="99"/>
      <c r="D68" s="99"/>
      <c r="E68" s="98"/>
      <c r="F68" s="98"/>
      <c r="G68" s="76"/>
      <c r="H68" s="76"/>
      <c r="I68" s="76"/>
      <c r="J68" s="101"/>
    </row>
    <row r="69" spans="1:10" hidden="1" outlineLevel="1" x14ac:dyDescent="0.2">
      <c r="A69" s="106"/>
      <c r="B69" s="99"/>
      <c r="C69" s="99"/>
      <c r="D69" s="99"/>
      <c r="E69" s="99" t="s">
        <v>1110</v>
      </c>
      <c r="F69" s="99"/>
      <c r="G69" s="77">
        <v>0</v>
      </c>
      <c r="H69" s="77">
        <v>0</v>
      </c>
      <c r="I69" s="77">
        <v>-1340591.9099999999</v>
      </c>
      <c r="J69" s="101"/>
    </row>
    <row r="70" spans="1:10" hidden="1" outlineLevel="1" x14ac:dyDescent="0.2">
      <c r="A70" s="106"/>
      <c r="B70" s="100">
        <v>42832</v>
      </c>
      <c r="C70" s="99">
        <v>65</v>
      </c>
      <c r="D70" s="99" t="s">
        <v>5</v>
      </c>
      <c r="E70" s="99" t="s">
        <v>3108</v>
      </c>
      <c r="F70" s="99" t="s">
        <v>3109</v>
      </c>
      <c r="G70" s="77">
        <v>0</v>
      </c>
      <c r="H70" s="77">
        <v>483251.23</v>
      </c>
      <c r="I70" s="77">
        <v>-1823843.14</v>
      </c>
      <c r="J70" s="101"/>
    </row>
    <row r="71" spans="1:10" hidden="1" outlineLevel="1" x14ac:dyDescent="0.2">
      <c r="A71" s="106"/>
      <c r="B71" s="100">
        <v>42835</v>
      </c>
      <c r="C71" s="99">
        <v>81</v>
      </c>
      <c r="D71" s="99" t="s">
        <v>5</v>
      </c>
      <c r="E71" s="99" t="s">
        <v>3108</v>
      </c>
      <c r="F71" s="99" t="s">
        <v>3110</v>
      </c>
      <c r="G71" s="77">
        <v>0</v>
      </c>
      <c r="H71" s="77">
        <v>-483251.23</v>
      </c>
      <c r="I71" s="77">
        <v>-1340591.9099999999</v>
      </c>
      <c r="J71" s="101"/>
    </row>
    <row r="72" spans="1:10" hidden="1" outlineLevel="1" x14ac:dyDescent="0.2">
      <c r="A72" s="106"/>
      <c r="B72" s="100">
        <v>42835</v>
      </c>
      <c r="C72" s="99">
        <v>82</v>
      </c>
      <c r="D72" s="99" t="s">
        <v>5</v>
      </c>
      <c r="E72" s="99" t="s">
        <v>3108</v>
      </c>
      <c r="F72" s="99" t="s">
        <v>3111</v>
      </c>
      <c r="G72" s="77">
        <v>0</v>
      </c>
      <c r="H72" s="77">
        <v>483251.23</v>
      </c>
      <c r="I72" s="77"/>
      <c r="J72" s="101"/>
    </row>
    <row r="73" spans="1:10" hidden="1" outlineLevel="1" x14ac:dyDescent="0.2">
      <c r="A73" s="106"/>
      <c r="B73" s="100">
        <v>42835</v>
      </c>
      <c r="C73" s="99">
        <v>83</v>
      </c>
      <c r="D73" s="99" t="s">
        <v>5</v>
      </c>
      <c r="E73" s="99" t="s">
        <v>3108</v>
      </c>
      <c r="F73" s="99" t="s">
        <v>3112</v>
      </c>
      <c r="G73" s="77">
        <v>0</v>
      </c>
      <c r="H73" s="77">
        <v>-483251.23</v>
      </c>
      <c r="I73" s="77">
        <v>-1823843.14</v>
      </c>
      <c r="J73" s="101"/>
    </row>
    <row r="74" spans="1:10" hidden="1" outlineLevel="1" x14ac:dyDescent="0.2">
      <c r="A74" s="106"/>
      <c r="B74" s="100">
        <v>42835</v>
      </c>
      <c r="C74" s="99">
        <v>84</v>
      </c>
      <c r="D74" s="99" t="s">
        <v>5</v>
      </c>
      <c r="E74" s="99" t="s">
        <v>3108</v>
      </c>
      <c r="F74" s="99" t="s">
        <v>3113</v>
      </c>
      <c r="G74" s="77">
        <v>0</v>
      </c>
      <c r="H74" s="77">
        <v>474968.25</v>
      </c>
      <c r="I74" s="77">
        <v>-1340591.9099999999</v>
      </c>
      <c r="J74" s="101"/>
    </row>
    <row r="75" spans="1:10" collapsed="1" x14ac:dyDescent="0.2">
      <c r="A75" s="106"/>
      <c r="B75" s="100"/>
      <c r="C75" s="99"/>
      <c r="D75" s="99"/>
      <c r="E75" s="99"/>
      <c r="F75" s="99"/>
      <c r="G75" s="77"/>
      <c r="H75" s="77"/>
      <c r="I75" s="77"/>
      <c r="J75" s="101"/>
    </row>
    <row r="76" spans="1:10" x14ac:dyDescent="0.2">
      <c r="A76" s="106"/>
      <c r="B76" s="100"/>
      <c r="C76" s="99"/>
      <c r="D76" s="99"/>
      <c r="E76" s="99"/>
      <c r="F76" s="99"/>
      <c r="G76" s="77"/>
      <c r="H76" s="102">
        <f>SUM(H69:H75)</f>
        <v>474968.25</v>
      </c>
      <c r="I76" s="102"/>
      <c r="J76" s="103">
        <f>COUNTIF(H70:H74,"&gt;1")-COUNTIF(H70:H74,"&lt;1")</f>
        <v>1</v>
      </c>
    </row>
    <row r="77" spans="1:10" x14ac:dyDescent="0.2">
      <c r="A77" s="104" t="s">
        <v>38</v>
      </c>
      <c r="B77" s="98"/>
      <c r="C77" s="99"/>
      <c r="D77" s="99"/>
      <c r="E77" s="98"/>
      <c r="F77" s="98"/>
      <c r="G77" s="76"/>
      <c r="H77" s="76"/>
      <c r="I77" s="76"/>
      <c r="J77" s="101"/>
    </row>
    <row r="78" spans="1:10" x14ac:dyDescent="0.2">
      <c r="A78" s="105" t="s">
        <v>2</v>
      </c>
      <c r="B78" s="98" t="s">
        <v>39</v>
      </c>
      <c r="C78" s="99"/>
      <c r="D78" s="99"/>
      <c r="E78" s="98"/>
      <c r="F78" s="98"/>
      <c r="G78" s="76"/>
      <c r="H78" s="76"/>
      <c r="I78" s="76"/>
      <c r="J78" s="101"/>
    </row>
    <row r="79" spans="1:10" hidden="1" outlineLevel="1" x14ac:dyDescent="0.2">
      <c r="A79" s="106"/>
      <c r="B79" s="99"/>
      <c r="C79" s="99"/>
      <c r="D79" s="99"/>
      <c r="E79" s="99" t="s">
        <v>1110</v>
      </c>
      <c r="F79" s="99"/>
      <c r="G79" s="77">
        <v>0</v>
      </c>
      <c r="H79" s="77">
        <v>0</v>
      </c>
      <c r="I79" s="77">
        <v>-839929.4</v>
      </c>
      <c r="J79" s="101"/>
    </row>
    <row r="80" spans="1:10" hidden="1" outlineLevel="1" x14ac:dyDescent="0.2">
      <c r="A80" s="106"/>
      <c r="B80" s="100">
        <v>42846</v>
      </c>
      <c r="C80" s="99">
        <v>212</v>
      </c>
      <c r="D80" s="99" t="s">
        <v>5</v>
      </c>
      <c r="E80" s="99" t="s">
        <v>3114</v>
      </c>
      <c r="F80" s="99" t="s">
        <v>3115</v>
      </c>
      <c r="G80" s="77">
        <v>0</v>
      </c>
      <c r="H80" s="77">
        <v>404674.83</v>
      </c>
      <c r="I80" s="77">
        <v>-1244604.23</v>
      </c>
      <c r="J80" s="101"/>
    </row>
    <row r="81" spans="1:10" collapsed="1" x14ac:dyDescent="0.2">
      <c r="A81" s="106"/>
      <c r="B81" s="100"/>
      <c r="C81" s="99"/>
      <c r="D81" s="99"/>
      <c r="E81" s="99"/>
      <c r="F81" s="99"/>
      <c r="G81" s="77"/>
      <c r="H81" s="77"/>
      <c r="I81" s="77"/>
      <c r="J81" s="101"/>
    </row>
    <row r="82" spans="1:10" x14ac:dyDescent="0.2">
      <c r="A82" s="106"/>
      <c r="B82" s="100"/>
      <c r="C82" s="99"/>
      <c r="D82" s="99"/>
      <c r="E82" s="99"/>
      <c r="F82" s="99"/>
      <c r="G82" s="77"/>
      <c r="H82" s="102">
        <f>SUM(H80:H81)</f>
        <v>404674.83</v>
      </c>
      <c r="I82" s="102"/>
      <c r="J82" s="103">
        <f>COUNTIF(H80,"&gt;1")-COUNTIF(H80,"&lt;1")</f>
        <v>1</v>
      </c>
    </row>
    <row r="83" spans="1:10" x14ac:dyDescent="0.2">
      <c r="A83" s="104" t="s">
        <v>56</v>
      </c>
      <c r="B83" s="98"/>
      <c r="C83" s="99"/>
      <c r="D83" s="99"/>
      <c r="E83" s="98"/>
      <c r="F83" s="98"/>
      <c r="G83" s="76"/>
      <c r="H83" s="76"/>
      <c r="I83" s="76"/>
      <c r="J83" s="101"/>
    </row>
    <row r="84" spans="1:10" x14ac:dyDescent="0.2">
      <c r="A84" s="105" t="s">
        <v>2</v>
      </c>
      <c r="B84" s="98" t="s">
        <v>57</v>
      </c>
      <c r="C84" s="99"/>
      <c r="D84" s="99"/>
      <c r="E84" s="98"/>
      <c r="F84" s="98"/>
      <c r="G84" s="76"/>
      <c r="H84" s="76"/>
      <c r="I84" s="76"/>
      <c r="J84" s="101"/>
    </row>
    <row r="85" spans="1:10" hidden="1" outlineLevel="1" x14ac:dyDescent="0.2">
      <c r="A85" s="106"/>
      <c r="B85" s="99"/>
      <c r="C85" s="99"/>
      <c r="D85" s="99"/>
      <c r="E85" s="99" t="s">
        <v>1110</v>
      </c>
      <c r="F85" s="99"/>
      <c r="G85" s="77">
        <v>0</v>
      </c>
      <c r="H85" s="77">
        <v>0</v>
      </c>
      <c r="I85" s="77">
        <v>-3349408.09</v>
      </c>
      <c r="J85" s="101"/>
    </row>
    <row r="86" spans="1:10" hidden="1" outlineLevel="1" x14ac:dyDescent="0.2">
      <c r="A86" s="106"/>
      <c r="B86" s="100">
        <v>42828</v>
      </c>
      <c r="C86" s="99">
        <v>1</v>
      </c>
      <c r="D86" s="99" t="s">
        <v>82</v>
      </c>
      <c r="E86" s="99" t="s">
        <v>1922</v>
      </c>
      <c r="F86" s="99" t="s">
        <v>3116</v>
      </c>
      <c r="G86" s="77">
        <v>0</v>
      </c>
      <c r="H86" s="77">
        <v>-790445.33</v>
      </c>
      <c r="I86" s="77">
        <v>-2558962.7600000002</v>
      </c>
      <c r="J86" s="101"/>
    </row>
    <row r="87" spans="1:10" hidden="1" outlineLevel="1" x14ac:dyDescent="0.2">
      <c r="A87" s="106"/>
      <c r="B87" s="100">
        <v>42828</v>
      </c>
      <c r="C87" s="99">
        <v>1</v>
      </c>
      <c r="D87" s="99" t="s">
        <v>78</v>
      </c>
      <c r="E87" s="99" t="s">
        <v>1922</v>
      </c>
      <c r="F87" s="99" t="s">
        <v>3117</v>
      </c>
      <c r="G87" s="77">
        <v>0</v>
      </c>
      <c r="H87" s="77">
        <v>777042.75</v>
      </c>
      <c r="I87" s="77">
        <v>-3336005.51</v>
      </c>
      <c r="J87" s="101"/>
    </row>
    <row r="88" spans="1:10" hidden="1" outlineLevel="1" x14ac:dyDescent="0.2">
      <c r="A88" s="106"/>
      <c r="B88" s="100">
        <v>42829</v>
      </c>
      <c r="C88" s="99">
        <v>20</v>
      </c>
      <c r="D88" s="99" t="s">
        <v>5</v>
      </c>
      <c r="E88" s="99" t="s">
        <v>3118</v>
      </c>
      <c r="F88" s="99" t="s">
        <v>3119</v>
      </c>
      <c r="G88" s="77">
        <v>0</v>
      </c>
      <c r="H88" s="77">
        <v>792810.51</v>
      </c>
      <c r="I88" s="77">
        <v>-4128816.02</v>
      </c>
      <c r="J88" s="101"/>
    </row>
    <row r="89" spans="1:10" collapsed="1" x14ac:dyDescent="0.2">
      <c r="A89" s="106"/>
      <c r="B89" s="100"/>
      <c r="C89" s="99"/>
      <c r="D89" s="99"/>
      <c r="E89" s="99"/>
      <c r="F89" s="99"/>
      <c r="G89" s="77"/>
      <c r="H89" s="77"/>
      <c r="I89" s="77"/>
      <c r="J89" s="101"/>
    </row>
    <row r="90" spans="1:10" x14ac:dyDescent="0.2">
      <c r="A90" s="106"/>
      <c r="B90" s="100"/>
      <c r="C90" s="99"/>
      <c r="D90" s="99"/>
      <c r="E90" s="99"/>
      <c r="F90" s="99"/>
      <c r="G90" s="77"/>
      <c r="H90" s="102">
        <f>SUM(H86:H89)</f>
        <v>779407.93</v>
      </c>
      <c r="I90" s="102"/>
      <c r="J90" s="103">
        <f>COUNTIF(H86:H88,"&gt;1")-COUNTIF(H86:H88,"&lt;1")</f>
        <v>1</v>
      </c>
    </row>
    <row r="91" spans="1:10" x14ac:dyDescent="0.2">
      <c r="A91" s="104" t="s">
        <v>69</v>
      </c>
      <c r="B91" s="98"/>
      <c r="C91" s="99"/>
      <c r="D91" s="99"/>
      <c r="E91" s="98"/>
      <c r="F91" s="98"/>
      <c r="G91" s="76"/>
      <c r="H91" s="76"/>
      <c r="I91" s="76"/>
      <c r="J91" s="101"/>
    </row>
    <row r="92" spans="1:10" x14ac:dyDescent="0.2">
      <c r="A92" s="105" t="s">
        <v>2</v>
      </c>
      <c r="B92" s="98" t="s">
        <v>70</v>
      </c>
      <c r="C92" s="99"/>
      <c r="D92" s="99"/>
      <c r="E92" s="98"/>
      <c r="F92" s="98"/>
      <c r="G92" s="76"/>
      <c r="H92" s="76"/>
      <c r="I92" s="76"/>
      <c r="J92" s="101"/>
    </row>
    <row r="93" spans="1:10" hidden="1" outlineLevel="1" x14ac:dyDescent="0.2">
      <c r="A93" s="106"/>
      <c r="B93" s="99"/>
      <c r="C93" s="99"/>
      <c r="D93" s="99"/>
      <c r="E93" s="99" t="s">
        <v>1110</v>
      </c>
      <c r="F93" s="99"/>
      <c r="G93" s="77">
        <v>0</v>
      </c>
      <c r="H93" s="77">
        <v>0</v>
      </c>
      <c r="I93" s="77">
        <v>-2551100.2599999998</v>
      </c>
      <c r="J93" s="101"/>
    </row>
    <row r="94" spans="1:10" hidden="1" outlineLevel="1" x14ac:dyDescent="0.2">
      <c r="A94" s="106"/>
      <c r="B94" s="100">
        <v>42842</v>
      </c>
      <c r="C94" s="99">
        <v>136</v>
      </c>
      <c r="D94" s="99" t="s">
        <v>5</v>
      </c>
      <c r="E94" s="99" t="s">
        <v>3120</v>
      </c>
      <c r="F94" s="99" t="s">
        <v>3121</v>
      </c>
      <c r="G94" s="77">
        <v>0</v>
      </c>
      <c r="H94" s="77">
        <v>307701.08</v>
      </c>
      <c r="I94" s="77">
        <v>-2858801.34</v>
      </c>
      <c r="J94" s="101"/>
    </row>
    <row r="95" spans="1:10" hidden="1" outlineLevel="1" x14ac:dyDescent="0.2">
      <c r="A95" s="106"/>
      <c r="B95" s="100">
        <v>42843</v>
      </c>
      <c r="C95" s="99">
        <v>151</v>
      </c>
      <c r="D95" s="99" t="s">
        <v>5</v>
      </c>
      <c r="E95" s="99" t="s">
        <v>3122</v>
      </c>
      <c r="F95" s="99" t="s">
        <v>3123</v>
      </c>
      <c r="G95" s="77">
        <v>0</v>
      </c>
      <c r="H95" s="77">
        <v>307701.08</v>
      </c>
      <c r="I95" s="77">
        <v>-3166502.42</v>
      </c>
      <c r="J95" s="101"/>
    </row>
    <row r="96" spans="1:10" collapsed="1" x14ac:dyDescent="0.2">
      <c r="A96" s="106"/>
      <c r="B96" s="100"/>
      <c r="C96" s="99"/>
      <c r="D96" s="99"/>
      <c r="E96" s="99"/>
      <c r="F96" s="99"/>
      <c r="G96" s="77"/>
      <c r="H96" s="77"/>
      <c r="I96" s="77"/>
      <c r="J96" s="101"/>
    </row>
    <row r="97" spans="1:10" x14ac:dyDescent="0.2">
      <c r="A97" s="106"/>
      <c r="B97" s="100"/>
      <c r="C97" s="99"/>
      <c r="D97" s="99"/>
      <c r="E97" s="99"/>
      <c r="F97" s="99"/>
      <c r="G97" s="77"/>
      <c r="H97" s="102">
        <f>SUM(H93:H96)</f>
        <v>615402.16</v>
      </c>
      <c r="I97" s="102"/>
      <c r="J97" s="103">
        <f>COUNTIF(H94:H95,"&gt;1")-COUNTIF(H94:H95,"&lt;1")</f>
        <v>2</v>
      </c>
    </row>
    <row r="98" spans="1:10" x14ac:dyDescent="0.2">
      <c r="A98" s="104" t="s">
        <v>90</v>
      </c>
      <c r="B98" s="98"/>
      <c r="C98" s="99"/>
      <c r="D98" s="99"/>
      <c r="E98" s="98"/>
      <c r="F98" s="98"/>
      <c r="G98" s="76"/>
      <c r="H98" s="76"/>
      <c r="I98" s="76"/>
      <c r="J98" s="101"/>
    </row>
    <row r="99" spans="1:10" x14ac:dyDescent="0.2">
      <c r="A99" s="105" t="s">
        <v>2</v>
      </c>
      <c r="B99" s="98" t="s">
        <v>91</v>
      </c>
      <c r="C99" s="99"/>
      <c r="D99" s="99"/>
      <c r="E99" s="98"/>
      <c r="F99" s="98"/>
      <c r="G99" s="76"/>
      <c r="H99" s="76"/>
      <c r="I99" s="76"/>
      <c r="J99" s="101"/>
    </row>
    <row r="100" spans="1:10" hidden="1" outlineLevel="1" x14ac:dyDescent="0.2">
      <c r="A100" s="106"/>
      <c r="B100" s="99"/>
      <c r="C100" s="99"/>
      <c r="D100" s="99"/>
      <c r="E100" s="99" t="s">
        <v>1110</v>
      </c>
      <c r="F100" s="99"/>
      <c r="G100" s="77">
        <v>0</v>
      </c>
      <c r="H100" s="77">
        <v>0</v>
      </c>
      <c r="I100" s="77">
        <v>-4821508.9800000004</v>
      </c>
      <c r="J100" s="101"/>
    </row>
    <row r="101" spans="1:10" hidden="1" outlineLevel="1" x14ac:dyDescent="0.2">
      <c r="A101" s="106"/>
      <c r="B101" s="100">
        <v>42829</v>
      </c>
      <c r="C101" s="99">
        <v>16</v>
      </c>
      <c r="D101" s="99" t="s">
        <v>5</v>
      </c>
      <c r="E101" s="99" t="s">
        <v>1967</v>
      </c>
      <c r="F101" s="99" t="s">
        <v>3124</v>
      </c>
      <c r="G101" s="77">
        <v>0</v>
      </c>
      <c r="H101" s="77">
        <v>-378437.94</v>
      </c>
      <c r="I101" s="77">
        <v>-4443071.04</v>
      </c>
      <c r="J101" s="101"/>
    </row>
    <row r="102" spans="1:10" hidden="1" outlineLevel="1" x14ac:dyDescent="0.2">
      <c r="A102" s="106"/>
      <c r="B102" s="100">
        <v>42829</v>
      </c>
      <c r="C102" s="99">
        <v>17</v>
      </c>
      <c r="D102" s="99" t="s">
        <v>5</v>
      </c>
      <c r="E102" s="99" t="s">
        <v>1967</v>
      </c>
      <c r="F102" s="99" t="s">
        <v>3125</v>
      </c>
      <c r="G102" s="77">
        <v>0</v>
      </c>
      <c r="H102" s="77">
        <v>379562.38</v>
      </c>
      <c r="I102" s="77">
        <v>-4822633.42</v>
      </c>
      <c r="J102" s="101"/>
    </row>
    <row r="103" spans="1:10" hidden="1" outlineLevel="1" x14ac:dyDescent="0.2">
      <c r="A103" s="106"/>
      <c r="B103" s="100">
        <v>42830</v>
      </c>
      <c r="C103" s="99">
        <v>26</v>
      </c>
      <c r="D103" s="99" t="s">
        <v>5</v>
      </c>
      <c r="E103" s="99" t="s">
        <v>1932</v>
      </c>
      <c r="F103" s="99" t="s">
        <v>3126</v>
      </c>
      <c r="G103" s="77">
        <v>0</v>
      </c>
      <c r="H103" s="77">
        <v>319534.94</v>
      </c>
      <c r="I103" s="77">
        <v>-5142168.3600000003</v>
      </c>
      <c r="J103" s="101"/>
    </row>
    <row r="104" spans="1:10" hidden="1" outlineLevel="1" x14ac:dyDescent="0.2">
      <c r="A104" s="106"/>
      <c r="B104" s="100">
        <v>42831</v>
      </c>
      <c r="C104" s="99">
        <v>47</v>
      </c>
      <c r="D104" s="99" t="s">
        <v>5</v>
      </c>
      <c r="E104" s="99" t="s">
        <v>3127</v>
      </c>
      <c r="F104" s="99" t="s">
        <v>3128</v>
      </c>
      <c r="G104" s="77">
        <v>0</v>
      </c>
      <c r="H104" s="77">
        <v>379562.38</v>
      </c>
      <c r="I104" s="77">
        <v>-5521730.7400000002</v>
      </c>
      <c r="J104" s="101"/>
    </row>
    <row r="105" spans="1:10" hidden="1" outlineLevel="1" x14ac:dyDescent="0.2">
      <c r="A105" s="106"/>
      <c r="B105" s="100">
        <v>42833</v>
      </c>
      <c r="C105" s="99">
        <v>70</v>
      </c>
      <c r="D105" s="99" t="s">
        <v>5</v>
      </c>
      <c r="E105" s="99" t="s">
        <v>1934</v>
      </c>
      <c r="F105" s="99" t="s">
        <v>3129</v>
      </c>
      <c r="G105" s="77">
        <v>0</v>
      </c>
      <c r="H105" s="77">
        <v>318594.5</v>
      </c>
      <c r="I105" s="77">
        <v>-5840325.2400000002</v>
      </c>
      <c r="J105" s="101"/>
    </row>
    <row r="106" spans="1:10" hidden="1" outlineLevel="1" x14ac:dyDescent="0.2">
      <c r="A106" s="106"/>
      <c r="B106" s="100">
        <v>42835</v>
      </c>
      <c r="C106" s="99">
        <v>97</v>
      </c>
      <c r="D106" s="99" t="s">
        <v>5</v>
      </c>
      <c r="E106" s="99" t="s">
        <v>3130</v>
      </c>
      <c r="F106" s="99" t="s">
        <v>3131</v>
      </c>
      <c r="G106" s="77">
        <v>0</v>
      </c>
      <c r="H106" s="77">
        <v>379562.38</v>
      </c>
      <c r="I106" s="77">
        <v>-6219887.6200000001</v>
      </c>
      <c r="J106" s="101"/>
    </row>
    <row r="107" spans="1:10" hidden="1" outlineLevel="1" x14ac:dyDescent="0.2">
      <c r="A107" s="106"/>
      <c r="B107" s="100">
        <v>42837</v>
      </c>
      <c r="C107" s="99">
        <v>112</v>
      </c>
      <c r="D107" s="99" t="s">
        <v>5</v>
      </c>
      <c r="E107" s="99" t="s">
        <v>3130</v>
      </c>
      <c r="F107" s="99" t="s">
        <v>3132</v>
      </c>
      <c r="G107" s="77">
        <v>0</v>
      </c>
      <c r="H107" s="77">
        <v>-379562.38</v>
      </c>
      <c r="I107" s="77">
        <v>-5840325.2400000002</v>
      </c>
      <c r="J107" s="101"/>
    </row>
    <row r="108" spans="1:10" hidden="1" outlineLevel="1" x14ac:dyDescent="0.2">
      <c r="A108" s="106"/>
      <c r="B108" s="100">
        <v>42837</v>
      </c>
      <c r="C108" s="99">
        <v>113</v>
      </c>
      <c r="D108" s="99" t="s">
        <v>5</v>
      </c>
      <c r="E108" s="99" t="s">
        <v>3133</v>
      </c>
      <c r="F108" s="99" t="s">
        <v>3134</v>
      </c>
      <c r="G108" s="77">
        <v>0</v>
      </c>
      <c r="H108" s="77">
        <v>379562.38</v>
      </c>
      <c r="I108" s="77">
        <v>-6219887.6200000001</v>
      </c>
      <c r="J108" s="101"/>
    </row>
    <row r="109" spans="1:10" hidden="1" outlineLevel="1" x14ac:dyDescent="0.2">
      <c r="A109" s="106"/>
      <c r="B109" s="100">
        <v>42846</v>
      </c>
      <c r="C109" s="99">
        <v>214</v>
      </c>
      <c r="D109" s="99" t="s">
        <v>5</v>
      </c>
      <c r="E109" s="99" t="s">
        <v>2542</v>
      </c>
      <c r="F109" s="99" t="s">
        <v>3135</v>
      </c>
      <c r="G109" s="77">
        <v>0</v>
      </c>
      <c r="H109" s="77">
        <v>397068.97</v>
      </c>
      <c r="I109" s="77">
        <v>-6616956.5899999999</v>
      </c>
      <c r="J109" s="101"/>
    </row>
    <row r="110" spans="1:10" hidden="1" outlineLevel="1" x14ac:dyDescent="0.2">
      <c r="A110" s="106"/>
      <c r="B110" s="100">
        <v>42849</v>
      </c>
      <c r="C110" s="99">
        <v>230</v>
      </c>
      <c r="D110" s="99" t="s">
        <v>5</v>
      </c>
      <c r="E110" s="99" t="s">
        <v>1964</v>
      </c>
      <c r="F110" s="99" t="s">
        <v>3136</v>
      </c>
      <c r="G110" s="77">
        <v>0</v>
      </c>
      <c r="H110" s="77">
        <v>293247.64</v>
      </c>
      <c r="I110" s="77">
        <v>-6910204.2300000004</v>
      </c>
      <c r="J110" s="101"/>
    </row>
    <row r="111" spans="1:10" hidden="1" outlineLevel="1" x14ac:dyDescent="0.2">
      <c r="A111" s="106"/>
      <c r="B111" s="100">
        <v>42850</v>
      </c>
      <c r="C111" s="99">
        <v>234</v>
      </c>
      <c r="D111" s="99" t="s">
        <v>5</v>
      </c>
      <c r="E111" s="99" t="s">
        <v>3137</v>
      </c>
      <c r="F111" s="99" t="s">
        <v>3138</v>
      </c>
      <c r="G111" s="77">
        <v>0</v>
      </c>
      <c r="H111" s="77">
        <v>319534.94</v>
      </c>
      <c r="I111" s="77">
        <v>-7229739.1699999999</v>
      </c>
      <c r="J111" s="101"/>
    </row>
    <row r="112" spans="1:10" hidden="1" outlineLevel="1" x14ac:dyDescent="0.2">
      <c r="A112" s="106"/>
      <c r="B112" s="100">
        <v>42850</v>
      </c>
      <c r="C112" s="99">
        <v>235</v>
      </c>
      <c r="D112" s="99" t="s">
        <v>5</v>
      </c>
      <c r="E112" s="99" t="s">
        <v>2542</v>
      </c>
      <c r="F112" s="99" t="s">
        <v>3139</v>
      </c>
      <c r="G112" s="77">
        <v>0</v>
      </c>
      <c r="H112" s="77">
        <v>-397068.97</v>
      </c>
      <c r="I112" s="77">
        <v>-6832670.2000000002</v>
      </c>
      <c r="J112" s="101"/>
    </row>
    <row r="113" spans="1:10" hidden="1" outlineLevel="1" x14ac:dyDescent="0.2">
      <c r="A113" s="106"/>
      <c r="B113" s="100">
        <v>42850</v>
      </c>
      <c r="C113" s="99">
        <v>236</v>
      </c>
      <c r="D113" s="99" t="s">
        <v>5</v>
      </c>
      <c r="E113" s="99" t="s">
        <v>2542</v>
      </c>
      <c r="F113" s="99" t="s">
        <v>3140</v>
      </c>
      <c r="G113" s="77">
        <v>0</v>
      </c>
      <c r="H113" s="77">
        <v>397068.97</v>
      </c>
      <c r="I113" s="77">
        <v>-7229739.1699999999</v>
      </c>
      <c r="J113" s="101"/>
    </row>
    <row r="114" spans="1:10" hidden="1" outlineLevel="1" x14ac:dyDescent="0.2">
      <c r="A114" s="106"/>
      <c r="B114" s="100">
        <v>42850</v>
      </c>
      <c r="C114" s="99">
        <v>248</v>
      </c>
      <c r="D114" s="99" t="s">
        <v>5</v>
      </c>
      <c r="E114" s="99" t="s">
        <v>2542</v>
      </c>
      <c r="F114" s="99" t="s">
        <v>3141</v>
      </c>
      <c r="G114" s="77">
        <v>0</v>
      </c>
      <c r="H114" s="77">
        <v>-397068.97</v>
      </c>
      <c r="I114" s="77">
        <v>-6832670.2000000002</v>
      </c>
      <c r="J114" s="101"/>
    </row>
    <row r="115" spans="1:10" hidden="1" outlineLevel="1" x14ac:dyDescent="0.2">
      <c r="A115" s="106"/>
      <c r="B115" s="100">
        <v>42850</v>
      </c>
      <c r="C115" s="99">
        <v>249</v>
      </c>
      <c r="D115" s="99" t="s">
        <v>5</v>
      </c>
      <c r="E115" s="99" t="s">
        <v>2542</v>
      </c>
      <c r="F115" s="99" t="s">
        <v>3142</v>
      </c>
      <c r="G115" s="77">
        <v>0</v>
      </c>
      <c r="H115" s="77">
        <v>379562.39</v>
      </c>
      <c r="I115" s="77">
        <v>-7212232.5899999999</v>
      </c>
      <c r="J115" s="101"/>
    </row>
    <row r="116" spans="1:10" hidden="1" outlineLevel="1" x14ac:dyDescent="0.2">
      <c r="A116" s="106"/>
      <c r="B116" s="100">
        <v>42851</v>
      </c>
      <c r="C116" s="99">
        <v>268</v>
      </c>
      <c r="D116" s="99" t="s">
        <v>5</v>
      </c>
      <c r="E116" s="99" t="s">
        <v>3143</v>
      </c>
      <c r="F116" s="99" t="s">
        <v>3144</v>
      </c>
      <c r="G116" s="77">
        <v>0</v>
      </c>
      <c r="H116" s="77">
        <v>379562.38</v>
      </c>
      <c r="I116" s="77">
        <v>-7591794.9699999997</v>
      </c>
      <c r="J116" s="101"/>
    </row>
    <row r="117" spans="1:10" hidden="1" outlineLevel="1" x14ac:dyDescent="0.2">
      <c r="A117" s="106"/>
      <c r="B117" s="100">
        <v>42851</v>
      </c>
      <c r="C117" s="99">
        <v>273</v>
      </c>
      <c r="D117" s="99" t="s">
        <v>5</v>
      </c>
      <c r="E117" s="99" t="s">
        <v>3143</v>
      </c>
      <c r="F117" s="99" t="s">
        <v>3145</v>
      </c>
      <c r="G117" s="77">
        <v>0</v>
      </c>
      <c r="H117" s="77">
        <v>-379562.38</v>
      </c>
      <c r="I117" s="77">
        <v>-7212232.5899999999</v>
      </c>
      <c r="J117" s="101"/>
    </row>
    <row r="118" spans="1:10" hidden="1" outlineLevel="1" x14ac:dyDescent="0.2">
      <c r="A118" s="106"/>
      <c r="B118" s="100">
        <v>42851</v>
      </c>
      <c r="C118" s="99">
        <v>274</v>
      </c>
      <c r="D118" s="99" t="s">
        <v>5</v>
      </c>
      <c r="E118" s="99" t="s">
        <v>3143</v>
      </c>
      <c r="F118" s="99" t="s">
        <v>3146</v>
      </c>
      <c r="G118" s="77">
        <v>0</v>
      </c>
      <c r="H118" s="77">
        <v>379562.38</v>
      </c>
      <c r="I118" s="77">
        <v>-7591794.9699999997</v>
      </c>
      <c r="J118" s="101"/>
    </row>
    <row r="119" spans="1:10" hidden="1" outlineLevel="1" x14ac:dyDescent="0.2">
      <c r="A119" s="106"/>
      <c r="B119" s="100">
        <v>42853</v>
      </c>
      <c r="C119" s="99">
        <v>309</v>
      </c>
      <c r="D119" s="99" t="s">
        <v>5</v>
      </c>
      <c r="E119" s="99" t="s">
        <v>3147</v>
      </c>
      <c r="F119" s="99" t="s">
        <v>3148</v>
      </c>
      <c r="G119" s="77">
        <v>0</v>
      </c>
      <c r="H119" s="77">
        <v>319534.94</v>
      </c>
      <c r="I119" s="77">
        <v>-7911329.9100000001</v>
      </c>
      <c r="J119" s="101"/>
    </row>
    <row r="120" spans="1:10" hidden="1" outlineLevel="1" x14ac:dyDescent="0.2">
      <c r="A120" s="106"/>
      <c r="B120" s="100">
        <v>42854</v>
      </c>
      <c r="C120" s="99">
        <v>336</v>
      </c>
      <c r="D120" s="99" t="s">
        <v>5</v>
      </c>
      <c r="E120" s="99" t="s">
        <v>3137</v>
      </c>
      <c r="F120" s="99" t="s">
        <v>3149</v>
      </c>
      <c r="G120" s="77">
        <v>0</v>
      </c>
      <c r="H120" s="77">
        <v>-319534.94</v>
      </c>
      <c r="I120" s="77">
        <v>-7591794.9699999997</v>
      </c>
      <c r="J120" s="101"/>
    </row>
    <row r="121" spans="1:10" hidden="1" outlineLevel="1" x14ac:dyDescent="0.2">
      <c r="A121" s="106"/>
      <c r="B121" s="100">
        <v>42854</v>
      </c>
      <c r="C121" s="99">
        <v>337</v>
      </c>
      <c r="D121" s="99" t="s">
        <v>5</v>
      </c>
      <c r="E121" s="99" t="s">
        <v>3137</v>
      </c>
      <c r="F121" s="99" t="s">
        <v>3150</v>
      </c>
      <c r="G121" s="77">
        <v>0</v>
      </c>
      <c r="H121" s="77">
        <v>319534.94</v>
      </c>
      <c r="I121" s="77">
        <v>-7911329.9100000001</v>
      </c>
      <c r="J121" s="101"/>
    </row>
    <row r="122" spans="1:10" hidden="1" outlineLevel="1" x14ac:dyDescent="0.2">
      <c r="A122" s="106"/>
      <c r="B122" s="100">
        <v>42854</v>
      </c>
      <c r="C122" s="99">
        <v>344</v>
      </c>
      <c r="D122" s="99" t="s">
        <v>5</v>
      </c>
      <c r="E122" s="99" t="s">
        <v>3151</v>
      </c>
      <c r="F122" s="99" t="s">
        <v>3152</v>
      </c>
      <c r="G122" s="77">
        <v>0</v>
      </c>
      <c r="H122" s="77">
        <v>319534.94</v>
      </c>
      <c r="I122" s="77">
        <v>-8230864.8499999996</v>
      </c>
      <c r="J122" s="101"/>
    </row>
    <row r="123" spans="1:10" collapsed="1" x14ac:dyDescent="0.2">
      <c r="A123" s="106"/>
      <c r="B123" s="100"/>
      <c r="C123" s="99"/>
      <c r="D123" s="99"/>
      <c r="E123" s="99"/>
      <c r="F123" s="99"/>
      <c r="G123" s="77"/>
      <c r="H123" s="77"/>
      <c r="I123" s="77"/>
      <c r="J123" s="101"/>
    </row>
    <row r="124" spans="1:10" x14ac:dyDescent="0.2">
      <c r="A124" s="106"/>
      <c r="B124" s="100"/>
      <c r="C124" s="99"/>
      <c r="D124" s="99"/>
      <c r="E124" s="99"/>
      <c r="F124" s="99"/>
      <c r="G124" s="77"/>
      <c r="H124" s="102">
        <f>SUM(H101:H123)</f>
        <v>3409355.8699999996</v>
      </c>
      <c r="I124" s="102"/>
      <c r="J124" s="103">
        <f>COUNTIF(H101:H122,"&gt;1")-COUNTIF(H101:H122,"&lt;1")</f>
        <v>10</v>
      </c>
    </row>
    <row r="125" spans="1:10" x14ac:dyDescent="0.2">
      <c r="A125" s="104" t="s">
        <v>107</v>
      </c>
      <c r="B125" s="98"/>
      <c r="C125" s="99"/>
      <c r="D125" s="99"/>
      <c r="E125" s="98"/>
      <c r="F125" s="98"/>
      <c r="G125" s="76"/>
      <c r="H125" s="76"/>
      <c r="I125" s="76"/>
      <c r="J125" s="101"/>
    </row>
    <row r="126" spans="1:10" x14ac:dyDescent="0.2">
      <c r="A126" s="105" t="s">
        <v>2</v>
      </c>
      <c r="B126" s="98" t="s">
        <v>108</v>
      </c>
      <c r="C126" s="99"/>
      <c r="D126" s="99"/>
      <c r="E126" s="98"/>
      <c r="F126" s="98"/>
      <c r="G126" s="76"/>
      <c r="H126" s="76"/>
      <c r="I126" s="76"/>
      <c r="J126" s="101"/>
    </row>
    <row r="127" spans="1:10" hidden="1" outlineLevel="1" x14ac:dyDescent="0.2">
      <c r="A127" s="106"/>
      <c r="B127" s="99"/>
      <c r="C127" s="99"/>
      <c r="D127" s="99"/>
      <c r="E127" s="99" t="s">
        <v>1110</v>
      </c>
      <c r="F127" s="99"/>
      <c r="G127" s="77">
        <v>0</v>
      </c>
      <c r="H127" s="77">
        <v>0</v>
      </c>
      <c r="I127" s="77">
        <v>-26207291.34</v>
      </c>
      <c r="J127" s="101"/>
    </row>
    <row r="128" spans="1:10" hidden="1" outlineLevel="1" x14ac:dyDescent="0.2">
      <c r="A128" s="106"/>
      <c r="B128" s="100">
        <v>42826</v>
      </c>
      <c r="C128" s="99">
        <v>1</v>
      </c>
      <c r="D128" s="99" t="s">
        <v>5</v>
      </c>
      <c r="E128" s="99" t="s">
        <v>3153</v>
      </c>
      <c r="F128" s="99" t="s">
        <v>3154</v>
      </c>
      <c r="G128" s="77">
        <v>0</v>
      </c>
      <c r="H128" s="77">
        <v>171034.48</v>
      </c>
      <c r="I128" s="77">
        <v>-26378325.82</v>
      </c>
      <c r="J128" s="101"/>
    </row>
    <row r="129" spans="1:10" hidden="1" outlineLevel="1" x14ac:dyDescent="0.2">
      <c r="A129" s="106"/>
      <c r="B129" s="100">
        <v>42826</v>
      </c>
      <c r="C129" s="99">
        <v>2</v>
      </c>
      <c r="D129" s="99" t="s">
        <v>5</v>
      </c>
      <c r="E129" s="99" t="s">
        <v>2198</v>
      </c>
      <c r="F129" s="99" t="s">
        <v>3155</v>
      </c>
      <c r="G129" s="77">
        <v>0</v>
      </c>
      <c r="H129" s="77">
        <v>-157586.21</v>
      </c>
      <c r="I129" s="77">
        <v>-26220739.609999999</v>
      </c>
      <c r="J129" s="101"/>
    </row>
    <row r="130" spans="1:10" hidden="1" outlineLevel="1" x14ac:dyDescent="0.2">
      <c r="A130" s="106"/>
      <c r="B130" s="100">
        <v>42826</v>
      </c>
      <c r="C130" s="99">
        <v>3</v>
      </c>
      <c r="D130" s="99" t="s">
        <v>5</v>
      </c>
      <c r="E130" s="99" t="s">
        <v>2198</v>
      </c>
      <c r="F130" s="99" t="s">
        <v>3156</v>
      </c>
      <c r="G130" s="77">
        <v>0</v>
      </c>
      <c r="H130" s="77">
        <v>158103.45000000001</v>
      </c>
      <c r="I130" s="77">
        <v>-26378843.059999999</v>
      </c>
      <c r="J130" s="101"/>
    </row>
    <row r="131" spans="1:10" hidden="1" outlineLevel="1" x14ac:dyDescent="0.2">
      <c r="A131" s="106"/>
      <c r="B131" s="100">
        <v>42828</v>
      </c>
      <c r="C131" s="99">
        <v>6</v>
      </c>
      <c r="D131" s="99" t="s">
        <v>5</v>
      </c>
      <c r="E131" s="99" t="s">
        <v>2141</v>
      </c>
      <c r="F131" s="99" t="s">
        <v>3157</v>
      </c>
      <c r="G131" s="77">
        <v>0</v>
      </c>
      <c r="H131" s="77">
        <v>-157586.21</v>
      </c>
      <c r="I131" s="77">
        <v>-26221256.850000001</v>
      </c>
      <c r="J131" s="101"/>
    </row>
    <row r="132" spans="1:10" hidden="1" outlineLevel="1" x14ac:dyDescent="0.2">
      <c r="A132" s="106"/>
      <c r="B132" s="100">
        <v>42828</v>
      </c>
      <c r="C132" s="99">
        <v>7</v>
      </c>
      <c r="D132" s="99" t="s">
        <v>5</v>
      </c>
      <c r="E132" s="99" t="s">
        <v>2141</v>
      </c>
      <c r="F132" s="99" t="s">
        <v>3158</v>
      </c>
      <c r="G132" s="77">
        <v>0</v>
      </c>
      <c r="H132" s="77">
        <v>158103.45000000001</v>
      </c>
      <c r="I132" s="77">
        <v>-26379360.300000001</v>
      </c>
      <c r="J132" s="101"/>
    </row>
    <row r="133" spans="1:10" hidden="1" outlineLevel="1" x14ac:dyDescent="0.2">
      <c r="A133" s="106"/>
      <c r="B133" s="100">
        <v>42828</v>
      </c>
      <c r="C133" s="99">
        <v>8</v>
      </c>
      <c r="D133" s="99" t="s">
        <v>5</v>
      </c>
      <c r="E133" s="99" t="s">
        <v>3159</v>
      </c>
      <c r="F133" s="99" t="s">
        <v>3160</v>
      </c>
      <c r="G133" s="77">
        <v>0</v>
      </c>
      <c r="H133" s="77">
        <v>171034.48</v>
      </c>
      <c r="I133" s="77">
        <v>-26550394.780000001</v>
      </c>
      <c r="J133" s="101"/>
    </row>
    <row r="134" spans="1:10" hidden="1" outlineLevel="1" x14ac:dyDescent="0.2">
      <c r="A134" s="106"/>
      <c r="B134" s="100">
        <v>42829</v>
      </c>
      <c r="C134" s="99">
        <v>12</v>
      </c>
      <c r="D134" s="99" t="s">
        <v>5</v>
      </c>
      <c r="E134" s="99" t="s">
        <v>3153</v>
      </c>
      <c r="F134" s="99" t="s">
        <v>3161</v>
      </c>
      <c r="G134" s="77">
        <v>0</v>
      </c>
      <c r="H134" s="77">
        <v>-171034.48</v>
      </c>
      <c r="I134" s="77">
        <v>-26379360.300000001</v>
      </c>
      <c r="J134" s="101"/>
    </row>
    <row r="135" spans="1:10" hidden="1" outlineLevel="1" x14ac:dyDescent="0.2">
      <c r="A135" s="106"/>
      <c r="B135" s="100">
        <v>42829</v>
      </c>
      <c r="C135" s="99">
        <v>13</v>
      </c>
      <c r="D135" s="99" t="s">
        <v>5</v>
      </c>
      <c r="E135" s="99" t="s">
        <v>3162</v>
      </c>
      <c r="F135" s="99" t="s">
        <v>3163</v>
      </c>
      <c r="G135" s="77">
        <v>0</v>
      </c>
      <c r="H135" s="77">
        <v>184137.93</v>
      </c>
      <c r="I135" s="77">
        <v>-26563498.23</v>
      </c>
      <c r="J135" s="101"/>
    </row>
    <row r="136" spans="1:10" hidden="1" outlineLevel="1" x14ac:dyDescent="0.2">
      <c r="A136" s="106"/>
      <c r="B136" s="100">
        <v>42829</v>
      </c>
      <c r="C136" s="99">
        <v>19</v>
      </c>
      <c r="D136" s="99" t="s">
        <v>5</v>
      </c>
      <c r="E136" s="99" t="s">
        <v>3164</v>
      </c>
      <c r="F136" s="99" t="s">
        <v>3165</v>
      </c>
      <c r="G136" s="77">
        <v>0</v>
      </c>
      <c r="H136" s="77">
        <v>188448.28</v>
      </c>
      <c r="I136" s="77">
        <v>-26751946.510000002</v>
      </c>
      <c r="J136" s="101"/>
    </row>
    <row r="137" spans="1:10" hidden="1" outlineLevel="1" x14ac:dyDescent="0.2">
      <c r="A137" s="106"/>
      <c r="B137" s="100">
        <v>42829</v>
      </c>
      <c r="C137" s="99">
        <v>21</v>
      </c>
      <c r="D137" s="99" t="s">
        <v>5</v>
      </c>
      <c r="E137" s="99" t="s">
        <v>3166</v>
      </c>
      <c r="F137" s="99" t="s">
        <v>3167</v>
      </c>
      <c r="G137" s="77">
        <v>0</v>
      </c>
      <c r="H137" s="77">
        <v>171034.48</v>
      </c>
      <c r="I137" s="77">
        <v>-26922980.989999998</v>
      </c>
      <c r="J137" s="101"/>
    </row>
    <row r="138" spans="1:10" hidden="1" outlineLevel="1" x14ac:dyDescent="0.2">
      <c r="A138" s="106"/>
      <c r="B138" s="100">
        <v>42829</v>
      </c>
      <c r="C138" s="99">
        <v>22</v>
      </c>
      <c r="D138" s="99" t="s">
        <v>5</v>
      </c>
      <c r="E138" s="99" t="s">
        <v>2120</v>
      </c>
      <c r="F138" s="99" t="s">
        <v>3168</v>
      </c>
      <c r="G138" s="77">
        <v>0</v>
      </c>
      <c r="H138" s="77">
        <v>-157586.21</v>
      </c>
      <c r="I138" s="77">
        <v>-26765394.780000001</v>
      </c>
      <c r="J138" s="101"/>
    </row>
    <row r="139" spans="1:10" hidden="1" outlineLevel="1" x14ac:dyDescent="0.2">
      <c r="A139" s="106"/>
      <c r="B139" s="100">
        <v>42831</v>
      </c>
      <c r="C139" s="99">
        <v>33</v>
      </c>
      <c r="D139" s="99" t="s">
        <v>5</v>
      </c>
      <c r="E139" s="99" t="s">
        <v>2068</v>
      </c>
      <c r="F139" s="99" t="s">
        <v>3169</v>
      </c>
      <c r="G139" s="77">
        <v>0</v>
      </c>
      <c r="H139" s="77">
        <v>-170517.24</v>
      </c>
      <c r="I139" s="77">
        <v>-26594877.539999999</v>
      </c>
      <c r="J139" s="101"/>
    </row>
    <row r="140" spans="1:10" hidden="1" outlineLevel="1" x14ac:dyDescent="0.2">
      <c r="A140" s="106"/>
      <c r="B140" s="100">
        <v>42831</v>
      </c>
      <c r="C140" s="99">
        <v>34</v>
      </c>
      <c r="D140" s="99" t="s">
        <v>5</v>
      </c>
      <c r="E140" s="99" t="s">
        <v>3170</v>
      </c>
      <c r="F140" s="99" t="s">
        <v>3171</v>
      </c>
      <c r="G140" s="77">
        <v>0</v>
      </c>
      <c r="H140" s="77">
        <v>188448.28</v>
      </c>
      <c r="I140" s="77">
        <v>-26783325.82</v>
      </c>
      <c r="J140" s="101"/>
    </row>
    <row r="141" spans="1:10" hidden="1" outlineLevel="1" x14ac:dyDescent="0.2">
      <c r="A141" s="106"/>
      <c r="B141" s="100">
        <v>42831</v>
      </c>
      <c r="C141" s="99">
        <v>39</v>
      </c>
      <c r="D141" s="99" t="s">
        <v>5</v>
      </c>
      <c r="E141" s="99" t="s">
        <v>3172</v>
      </c>
      <c r="F141" s="99" t="s">
        <v>3173</v>
      </c>
      <c r="G141" s="77">
        <v>0</v>
      </c>
      <c r="H141" s="77">
        <v>158103.45000000001</v>
      </c>
      <c r="I141" s="77">
        <v>-26941429.27</v>
      </c>
      <c r="J141" s="101"/>
    </row>
    <row r="142" spans="1:10" hidden="1" outlineLevel="1" x14ac:dyDescent="0.2">
      <c r="A142" s="106"/>
      <c r="B142" s="100">
        <v>42831</v>
      </c>
      <c r="C142" s="99">
        <v>40</v>
      </c>
      <c r="D142" s="99" t="s">
        <v>5</v>
      </c>
      <c r="E142" s="99" t="s">
        <v>2194</v>
      </c>
      <c r="F142" s="99" t="s">
        <v>3174</v>
      </c>
      <c r="G142" s="77">
        <v>0</v>
      </c>
      <c r="H142" s="77">
        <v>-170517.24</v>
      </c>
      <c r="I142" s="77">
        <v>-26770912.030000001</v>
      </c>
      <c r="J142" s="101"/>
    </row>
    <row r="143" spans="1:10" hidden="1" outlineLevel="1" x14ac:dyDescent="0.2">
      <c r="A143" s="106"/>
      <c r="B143" s="100">
        <v>42831</v>
      </c>
      <c r="C143" s="99">
        <v>41</v>
      </c>
      <c r="D143" s="99" t="s">
        <v>5</v>
      </c>
      <c r="E143" s="99" t="s">
        <v>2194</v>
      </c>
      <c r="F143" s="99" t="s">
        <v>3175</v>
      </c>
      <c r="G143" s="77">
        <v>0</v>
      </c>
      <c r="H143" s="77">
        <v>171034.48</v>
      </c>
      <c r="I143" s="77">
        <v>-26941946.510000002</v>
      </c>
      <c r="J143" s="101"/>
    </row>
    <row r="144" spans="1:10" hidden="1" outlineLevel="1" x14ac:dyDescent="0.2">
      <c r="A144" s="106"/>
      <c r="B144" s="100">
        <v>42831</v>
      </c>
      <c r="C144" s="99">
        <v>46</v>
      </c>
      <c r="D144" s="99" t="s">
        <v>5</v>
      </c>
      <c r="E144" s="99" t="s">
        <v>1265</v>
      </c>
      <c r="F144" s="99" t="s">
        <v>3176</v>
      </c>
      <c r="G144" s="77">
        <v>0</v>
      </c>
      <c r="H144" s="77">
        <v>-169655.17</v>
      </c>
      <c r="I144" s="77">
        <v>-26772291.34</v>
      </c>
      <c r="J144" s="101"/>
    </row>
    <row r="145" spans="1:10" hidden="1" outlineLevel="1" x14ac:dyDescent="0.2">
      <c r="A145" s="106"/>
      <c r="B145" s="100">
        <v>42831</v>
      </c>
      <c r="C145" s="99">
        <v>49</v>
      </c>
      <c r="D145" s="99" t="s">
        <v>5</v>
      </c>
      <c r="E145" s="99" t="s">
        <v>3177</v>
      </c>
      <c r="F145" s="99" t="s">
        <v>3178</v>
      </c>
      <c r="G145" s="77">
        <v>0</v>
      </c>
      <c r="H145" s="77">
        <v>171034.48</v>
      </c>
      <c r="I145" s="77">
        <v>-26943325.82</v>
      </c>
      <c r="J145" s="101"/>
    </row>
    <row r="146" spans="1:10" hidden="1" outlineLevel="1" x14ac:dyDescent="0.2">
      <c r="A146" s="106"/>
      <c r="B146" s="100">
        <v>42832</v>
      </c>
      <c r="C146" s="99">
        <v>62</v>
      </c>
      <c r="D146" s="99" t="s">
        <v>5</v>
      </c>
      <c r="E146" s="99" t="s">
        <v>2177</v>
      </c>
      <c r="F146" s="99" t="s">
        <v>3179</v>
      </c>
      <c r="G146" s="77">
        <v>0</v>
      </c>
      <c r="H146" s="77">
        <v>-170517.24</v>
      </c>
      <c r="I146" s="77">
        <v>-26772808.579999998</v>
      </c>
      <c r="J146" s="101"/>
    </row>
    <row r="147" spans="1:10" hidden="1" outlineLevel="1" x14ac:dyDescent="0.2">
      <c r="A147" s="106"/>
      <c r="B147" s="100">
        <v>42832</v>
      </c>
      <c r="C147" s="99">
        <v>63</v>
      </c>
      <c r="D147" s="99" t="s">
        <v>5</v>
      </c>
      <c r="E147" s="99" t="s">
        <v>2177</v>
      </c>
      <c r="F147" s="99" t="s">
        <v>3180</v>
      </c>
      <c r="G147" s="77">
        <v>0</v>
      </c>
      <c r="H147" s="77">
        <v>171034.48</v>
      </c>
      <c r="I147" s="77">
        <v>-26943843.059999999</v>
      </c>
      <c r="J147" s="101"/>
    </row>
    <row r="148" spans="1:10" hidden="1" outlineLevel="1" x14ac:dyDescent="0.2">
      <c r="A148" s="106"/>
      <c r="B148" s="100">
        <v>42833</v>
      </c>
      <c r="C148" s="99">
        <v>71</v>
      </c>
      <c r="D148" s="99" t="s">
        <v>5</v>
      </c>
      <c r="E148" s="99" t="s">
        <v>3159</v>
      </c>
      <c r="F148" s="99" t="s">
        <v>3181</v>
      </c>
      <c r="G148" s="77">
        <v>0</v>
      </c>
      <c r="H148" s="77">
        <v>-171034.48</v>
      </c>
      <c r="I148" s="77">
        <v>-26772808.579999998</v>
      </c>
      <c r="J148" s="101"/>
    </row>
    <row r="149" spans="1:10" hidden="1" outlineLevel="1" x14ac:dyDescent="0.2">
      <c r="A149" s="106"/>
      <c r="B149" s="100">
        <v>42833</v>
      </c>
      <c r="C149" s="99">
        <v>72</v>
      </c>
      <c r="D149" s="99" t="s">
        <v>5</v>
      </c>
      <c r="E149" s="99" t="s">
        <v>3159</v>
      </c>
      <c r="F149" s="99" t="s">
        <v>3182</v>
      </c>
      <c r="G149" s="77">
        <v>0</v>
      </c>
      <c r="H149" s="77">
        <v>171034.48</v>
      </c>
      <c r="I149" s="77">
        <v>-26943843.059999999</v>
      </c>
      <c r="J149" s="101"/>
    </row>
    <row r="150" spans="1:10" hidden="1" outlineLevel="1" x14ac:dyDescent="0.2">
      <c r="A150" s="106"/>
      <c r="B150" s="100">
        <v>42835</v>
      </c>
      <c r="C150" s="99">
        <v>77</v>
      </c>
      <c r="D150" s="99" t="s">
        <v>5</v>
      </c>
      <c r="E150" s="99" t="s">
        <v>2061</v>
      </c>
      <c r="F150" s="99" t="s">
        <v>3183</v>
      </c>
      <c r="G150" s="77">
        <v>0</v>
      </c>
      <c r="H150" s="77">
        <v>-170517.24</v>
      </c>
      <c r="I150" s="77">
        <v>-26773325.82</v>
      </c>
      <c r="J150" s="101"/>
    </row>
    <row r="151" spans="1:10" hidden="1" outlineLevel="1" x14ac:dyDescent="0.2">
      <c r="A151" s="106"/>
      <c r="B151" s="100">
        <v>42835</v>
      </c>
      <c r="C151" s="99">
        <v>78</v>
      </c>
      <c r="D151" s="99" t="s">
        <v>5</v>
      </c>
      <c r="E151" s="99" t="s">
        <v>2061</v>
      </c>
      <c r="F151" s="99" t="s">
        <v>3184</v>
      </c>
      <c r="G151" s="77">
        <v>0</v>
      </c>
      <c r="H151" s="77">
        <v>171034.48</v>
      </c>
      <c r="I151" s="77">
        <v>-26944360.300000001</v>
      </c>
      <c r="J151" s="101"/>
    </row>
    <row r="152" spans="1:10" hidden="1" outlineLevel="1" x14ac:dyDescent="0.2">
      <c r="A152" s="106"/>
      <c r="B152" s="100">
        <v>42835</v>
      </c>
      <c r="C152" s="99">
        <v>80</v>
      </c>
      <c r="D152" s="99" t="s">
        <v>5</v>
      </c>
      <c r="E152" s="99" t="s">
        <v>2019</v>
      </c>
      <c r="F152" s="99" t="s">
        <v>3185</v>
      </c>
      <c r="G152" s="77">
        <v>0</v>
      </c>
      <c r="H152" s="77">
        <v>171034.48</v>
      </c>
      <c r="I152" s="77">
        <v>-27115394.780000001</v>
      </c>
      <c r="J152" s="101"/>
    </row>
    <row r="153" spans="1:10" hidden="1" outlineLevel="1" x14ac:dyDescent="0.2">
      <c r="A153" s="106"/>
      <c r="B153" s="100">
        <v>42835</v>
      </c>
      <c r="C153" s="99">
        <v>86</v>
      </c>
      <c r="D153" s="99" t="s">
        <v>5</v>
      </c>
      <c r="E153" s="99" t="s">
        <v>1316</v>
      </c>
      <c r="F153" s="99" t="s">
        <v>3186</v>
      </c>
      <c r="G153" s="77">
        <v>0</v>
      </c>
      <c r="H153" s="77">
        <v>-153189.66</v>
      </c>
      <c r="I153" s="77">
        <v>-26962205.120000001</v>
      </c>
      <c r="J153" s="101"/>
    </row>
    <row r="154" spans="1:10" hidden="1" outlineLevel="1" x14ac:dyDescent="0.2">
      <c r="A154" s="106"/>
      <c r="B154" s="100">
        <v>42835</v>
      </c>
      <c r="C154" s="99">
        <v>87</v>
      </c>
      <c r="D154" s="99" t="s">
        <v>5</v>
      </c>
      <c r="E154" s="99" t="s">
        <v>1316</v>
      </c>
      <c r="F154" s="99" t="s">
        <v>3187</v>
      </c>
      <c r="G154" s="77">
        <v>0</v>
      </c>
      <c r="H154" s="77">
        <v>153706.9</v>
      </c>
      <c r="I154" s="77">
        <v>-27115912.02</v>
      </c>
      <c r="J154" s="101"/>
    </row>
    <row r="155" spans="1:10" hidden="1" outlineLevel="1" x14ac:dyDescent="0.2">
      <c r="A155" s="106"/>
      <c r="B155" s="100">
        <v>42835</v>
      </c>
      <c r="C155" s="99">
        <v>88</v>
      </c>
      <c r="D155" s="99" t="s">
        <v>5</v>
      </c>
      <c r="E155" s="99" t="s">
        <v>2063</v>
      </c>
      <c r="F155" s="99" t="s">
        <v>3188</v>
      </c>
      <c r="G155" s="77">
        <v>0</v>
      </c>
      <c r="H155" s="77">
        <v>-170517.24</v>
      </c>
      <c r="I155" s="77">
        <v>-26945394.780000001</v>
      </c>
      <c r="J155" s="101"/>
    </row>
    <row r="156" spans="1:10" hidden="1" outlineLevel="1" x14ac:dyDescent="0.2">
      <c r="A156" s="106"/>
      <c r="B156" s="100">
        <v>42835</v>
      </c>
      <c r="C156" s="99">
        <v>89</v>
      </c>
      <c r="D156" s="99" t="s">
        <v>5</v>
      </c>
      <c r="E156" s="99" t="s">
        <v>3189</v>
      </c>
      <c r="F156" s="99" t="s">
        <v>3190</v>
      </c>
      <c r="G156" s="77">
        <v>0</v>
      </c>
      <c r="H156" s="77">
        <v>188448.28</v>
      </c>
      <c r="I156" s="77">
        <v>-27133843.059999999</v>
      </c>
      <c r="J156" s="101"/>
    </row>
    <row r="157" spans="1:10" hidden="1" outlineLevel="1" x14ac:dyDescent="0.2">
      <c r="A157" s="106"/>
      <c r="B157" s="100">
        <v>42836</v>
      </c>
      <c r="C157" s="99">
        <v>98</v>
      </c>
      <c r="D157" s="99" t="s">
        <v>5</v>
      </c>
      <c r="E157" s="99" t="s">
        <v>2001</v>
      </c>
      <c r="F157" s="99" t="s">
        <v>3191</v>
      </c>
      <c r="G157" s="77">
        <v>0</v>
      </c>
      <c r="H157" s="77">
        <v>-170517.24</v>
      </c>
      <c r="I157" s="77">
        <v>-26963325.82</v>
      </c>
      <c r="J157" s="101"/>
    </row>
    <row r="158" spans="1:10" hidden="1" outlineLevel="1" x14ac:dyDescent="0.2">
      <c r="A158" s="106"/>
      <c r="B158" s="100">
        <v>42836</v>
      </c>
      <c r="C158" s="99">
        <v>99</v>
      </c>
      <c r="D158" s="99" t="s">
        <v>5</v>
      </c>
      <c r="E158" s="99" t="s">
        <v>3192</v>
      </c>
      <c r="F158" s="99" t="s">
        <v>3193</v>
      </c>
      <c r="G158" s="77">
        <v>0</v>
      </c>
      <c r="H158" s="77">
        <v>171034.48</v>
      </c>
      <c r="I158" s="77">
        <v>-27134360.300000001</v>
      </c>
      <c r="J158" s="101"/>
    </row>
    <row r="159" spans="1:10" hidden="1" outlineLevel="1" x14ac:dyDescent="0.2">
      <c r="A159" s="106"/>
      <c r="B159" s="100">
        <v>42836</v>
      </c>
      <c r="C159" s="99">
        <v>100</v>
      </c>
      <c r="D159" s="99" t="s">
        <v>5</v>
      </c>
      <c r="E159" s="99" t="s">
        <v>3194</v>
      </c>
      <c r="F159" s="99" t="s">
        <v>3195</v>
      </c>
      <c r="G159" s="77">
        <v>0</v>
      </c>
      <c r="H159" s="77">
        <v>184137.93</v>
      </c>
      <c r="I159" s="77">
        <v>-27318498.23</v>
      </c>
      <c r="J159" s="101"/>
    </row>
    <row r="160" spans="1:10" hidden="1" outlineLevel="1" x14ac:dyDescent="0.2">
      <c r="A160" s="106"/>
      <c r="B160" s="100">
        <v>42836</v>
      </c>
      <c r="C160" s="99">
        <v>104</v>
      </c>
      <c r="D160" s="99" t="s">
        <v>5</v>
      </c>
      <c r="E160" s="99" t="s">
        <v>2063</v>
      </c>
      <c r="F160" s="99" t="s">
        <v>3196</v>
      </c>
      <c r="G160" s="77">
        <v>0</v>
      </c>
      <c r="H160" s="77">
        <v>171034.48</v>
      </c>
      <c r="I160" s="77">
        <v>-27489532.710000001</v>
      </c>
      <c r="J160" s="101"/>
    </row>
    <row r="161" spans="1:10" hidden="1" outlineLevel="1" x14ac:dyDescent="0.2">
      <c r="A161" s="106"/>
      <c r="B161" s="100">
        <v>42836</v>
      </c>
      <c r="C161" s="99">
        <v>109</v>
      </c>
      <c r="D161" s="99" t="s">
        <v>5</v>
      </c>
      <c r="E161" s="99" t="s">
        <v>3197</v>
      </c>
      <c r="F161" s="99" t="s">
        <v>3198</v>
      </c>
      <c r="G161" s="77">
        <v>0</v>
      </c>
      <c r="H161" s="77">
        <v>171034.48</v>
      </c>
      <c r="I161" s="77">
        <v>-27660567.190000001</v>
      </c>
      <c r="J161" s="101"/>
    </row>
    <row r="162" spans="1:10" hidden="1" outlineLevel="1" x14ac:dyDescent="0.2">
      <c r="A162" s="106"/>
      <c r="B162" s="100">
        <v>42836</v>
      </c>
      <c r="C162" s="99">
        <v>146</v>
      </c>
      <c r="D162" s="99" t="s">
        <v>5</v>
      </c>
      <c r="E162" s="99" t="s">
        <v>3199</v>
      </c>
      <c r="F162" s="99" t="s">
        <v>3200</v>
      </c>
      <c r="G162" s="77">
        <v>0</v>
      </c>
      <c r="H162" s="77">
        <v>171034.48</v>
      </c>
      <c r="I162" s="77">
        <v>-27831601.670000002</v>
      </c>
      <c r="J162" s="101"/>
    </row>
    <row r="163" spans="1:10" hidden="1" outlineLevel="1" x14ac:dyDescent="0.2">
      <c r="A163" s="106"/>
      <c r="B163" s="100">
        <v>42837</v>
      </c>
      <c r="C163" s="99">
        <v>121</v>
      </c>
      <c r="D163" s="99" t="s">
        <v>5</v>
      </c>
      <c r="E163" s="99" t="s">
        <v>3201</v>
      </c>
      <c r="F163" s="99" t="s">
        <v>3202</v>
      </c>
      <c r="G163" s="77">
        <v>0</v>
      </c>
      <c r="H163" s="77">
        <v>158103.45000000001</v>
      </c>
      <c r="I163" s="77">
        <v>-27989705.120000001</v>
      </c>
      <c r="J163" s="101"/>
    </row>
    <row r="164" spans="1:10" hidden="1" outlineLevel="1" x14ac:dyDescent="0.2">
      <c r="A164" s="106"/>
      <c r="B164" s="100">
        <v>42837</v>
      </c>
      <c r="C164" s="99">
        <v>128</v>
      </c>
      <c r="D164" s="99" t="s">
        <v>5</v>
      </c>
      <c r="E164" s="99" t="s">
        <v>3203</v>
      </c>
      <c r="F164" s="99" t="s">
        <v>3204</v>
      </c>
      <c r="G164" s="77">
        <v>0</v>
      </c>
      <c r="H164" s="77">
        <v>158103.45000000001</v>
      </c>
      <c r="I164" s="77">
        <v>-28147808.57</v>
      </c>
      <c r="J164" s="101"/>
    </row>
    <row r="165" spans="1:10" hidden="1" outlineLevel="1" x14ac:dyDescent="0.2">
      <c r="A165" s="106"/>
      <c r="B165" s="100">
        <v>42842</v>
      </c>
      <c r="C165" s="99">
        <v>143</v>
      </c>
      <c r="D165" s="99" t="s">
        <v>5</v>
      </c>
      <c r="E165" s="99" t="s">
        <v>1265</v>
      </c>
      <c r="F165" s="99" t="s">
        <v>3205</v>
      </c>
      <c r="G165" s="77">
        <v>0</v>
      </c>
      <c r="H165" s="77">
        <v>172413.79</v>
      </c>
      <c r="I165" s="77">
        <v>-28320222.359999999</v>
      </c>
      <c r="J165" s="101"/>
    </row>
    <row r="166" spans="1:10" hidden="1" outlineLevel="1" x14ac:dyDescent="0.2">
      <c r="A166" s="106"/>
      <c r="B166" s="100">
        <v>42842</v>
      </c>
      <c r="C166" s="99">
        <v>144</v>
      </c>
      <c r="D166" s="99" t="s">
        <v>5</v>
      </c>
      <c r="E166" s="99" t="s">
        <v>3206</v>
      </c>
      <c r="F166" s="99" t="s">
        <v>3207</v>
      </c>
      <c r="G166" s="77">
        <v>0</v>
      </c>
      <c r="H166" s="77">
        <v>172413.79</v>
      </c>
      <c r="I166" s="77">
        <v>-28492636.149999999</v>
      </c>
      <c r="J166" s="101"/>
    </row>
    <row r="167" spans="1:10" hidden="1" outlineLevel="1" x14ac:dyDescent="0.2">
      <c r="A167" s="106"/>
      <c r="B167" s="100">
        <v>42843</v>
      </c>
      <c r="C167" s="99">
        <v>150</v>
      </c>
      <c r="D167" s="99" t="s">
        <v>5</v>
      </c>
      <c r="E167" s="99" t="s">
        <v>3208</v>
      </c>
      <c r="F167" s="99" t="s">
        <v>3209</v>
      </c>
      <c r="G167" s="77">
        <v>0</v>
      </c>
      <c r="H167" s="77">
        <v>158103.45000000001</v>
      </c>
      <c r="I167" s="77">
        <v>-28650739.600000001</v>
      </c>
      <c r="J167" s="101"/>
    </row>
    <row r="168" spans="1:10" hidden="1" outlineLevel="1" x14ac:dyDescent="0.2">
      <c r="A168" s="106"/>
      <c r="B168" s="100">
        <v>42843</v>
      </c>
      <c r="C168" s="99">
        <v>153</v>
      </c>
      <c r="D168" s="99" t="s">
        <v>5</v>
      </c>
      <c r="E168" s="99" t="s">
        <v>3210</v>
      </c>
      <c r="F168" s="99" t="s">
        <v>3211</v>
      </c>
      <c r="G168" s="77">
        <v>0</v>
      </c>
      <c r="H168" s="77">
        <v>172413.79</v>
      </c>
      <c r="I168" s="77">
        <v>-28823153.390000001</v>
      </c>
      <c r="J168" s="101"/>
    </row>
    <row r="169" spans="1:10" hidden="1" outlineLevel="1" x14ac:dyDescent="0.2">
      <c r="A169" s="106"/>
      <c r="B169" s="100">
        <v>42843</v>
      </c>
      <c r="C169" s="99">
        <v>156</v>
      </c>
      <c r="D169" s="99" t="s">
        <v>5</v>
      </c>
      <c r="E169" s="99" t="s">
        <v>2110</v>
      </c>
      <c r="F169" s="99" t="s">
        <v>3212</v>
      </c>
      <c r="G169" s="77">
        <v>0</v>
      </c>
      <c r="H169" s="77">
        <v>-170517.24</v>
      </c>
      <c r="I169" s="77">
        <v>-28652636.149999999</v>
      </c>
      <c r="J169" s="101"/>
    </row>
    <row r="170" spans="1:10" hidden="1" outlineLevel="1" x14ac:dyDescent="0.2">
      <c r="A170" s="106"/>
      <c r="B170" s="100">
        <v>42844</v>
      </c>
      <c r="C170" s="99">
        <v>164</v>
      </c>
      <c r="D170" s="99" t="s">
        <v>5</v>
      </c>
      <c r="E170" s="99" t="s">
        <v>3213</v>
      </c>
      <c r="F170" s="99" t="s">
        <v>3214</v>
      </c>
      <c r="G170" s="77">
        <v>0</v>
      </c>
      <c r="H170" s="77">
        <v>184137.93</v>
      </c>
      <c r="I170" s="77">
        <v>-28836774.079999998</v>
      </c>
      <c r="J170" s="101"/>
    </row>
    <row r="171" spans="1:10" hidden="1" outlineLevel="1" x14ac:dyDescent="0.2">
      <c r="A171" s="106"/>
      <c r="B171" s="100">
        <v>42844</v>
      </c>
      <c r="C171" s="99">
        <v>169</v>
      </c>
      <c r="D171" s="99" t="s">
        <v>5</v>
      </c>
      <c r="E171" s="99" t="s">
        <v>2151</v>
      </c>
      <c r="F171" s="99" t="s">
        <v>3215</v>
      </c>
      <c r="G171" s="77">
        <v>0</v>
      </c>
      <c r="H171" s="77">
        <v>-157586.21</v>
      </c>
      <c r="I171" s="77">
        <v>-28679187.870000001</v>
      </c>
      <c r="J171" s="101"/>
    </row>
    <row r="172" spans="1:10" hidden="1" outlineLevel="1" x14ac:dyDescent="0.2">
      <c r="A172" s="106"/>
      <c r="B172" s="100">
        <v>42844</v>
      </c>
      <c r="C172" s="99">
        <v>172</v>
      </c>
      <c r="D172" s="99" t="s">
        <v>5</v>
      </c>
      <c r="E172" s="99" t="s">
        <v>3216</v>
      </c>
      <c r="F172" s="99" t="s">
        <v>3217</v>
      </c>
      <c r="G172" s="77">
        <v>0</v>
      </c>
      <c r="H172" s="77">
        <v>188448.28</v>
      </c>
      <c r="I172" s="77">
        <v>-28867636.149999999</v>
      </c>
      <c r="J172" s="101"/>
    </row>
    <row r="173" spans="1:10" hidden="1" outlineLevel="1" x14ac:dyDescent="0.2">
      <c r="A173" s="106"/>
      <c r="B173" s="100">
        <v>42844</v>
      </c>
      <c r="C173" s="99">
        <v>173</v>
      </c>
      <c r="D173" s="99" t="s">
        <v>5</v>
      </c>
      <c r="E173" s="99" t="s">
        <v>3218</v>
      </c>
      <c r="F173" s="99" t="s">
        <v>3219</v>
      </c>
      <c r="G173" s="77">
        <v>0</v>
      </c>
      <c r="H173" s="77">
        <v>184137.93</v>
      </c>
      <c r="I173" s="77">
        <v>-29051774.079999998</v>
      </c>
      <c r="J173" s="101"/>
    </row>
    <row r="174" spans="1:10" hidden="1" outlineLevel="1" x14ac:dyDescent="0.2">
      <c r="A174" s="106"/>
      <c r="B174" s="100">
        <v>42844</v>
      </c>
      <c r="C174" s="99">
        <v>184</v>
      </c>
      <c r="D174" s="99" t="s">
        <v>5</v>
      </c>
      <c r="E174" s="99" t="s">
        <v>3206</v>
      </c>
      <c r="F174" s="99" t="s">
        <v>3220</v>
      </c>
      <c r="G174" s="77">
        <v>0</v>
      </c>
      <c r="H174" s="77">
        <v>-172413.79</v>
      </c>
      <c r="I174" s="77">
        <v>-28879360.289999999</v>
      </c>
      <c r="J174" s="101"/>
    </row>
    <row r="175" spans="1:10" hidden="1" outlineLevel="1" x14ac:dyDescent="0.2">
      <c r="A175" s="106"/>
      <c r="B175" s="100">
        <v>42844</v>
      </c>
      <c r="C175" s="99">
        <v>189</v>
      </c>
      <c r="D175" s="99" t="s">
        <v>5</v>
      </c>
      <c r="E175" s="99" t="s">
        <v>3206</v>
      </c>
      <c r="F175" s="99" t="s">
        <v>3221</v>
      </c>
      <c r="G175" s="77">
        <v>0</v>
      </c>
      <c r="H175" s="77">
        <v>172413.79</v>
      </c>
      <c r="I175" s="77">
        <v>-29051774.079999998</v>
      </c>
      <c r="J175" s="101"/>
    </row>
    <row r="176" spans="1:10" hidden="1" outlineLevel="1" x14ac:dyDescent="0.2">
      <c r="A176" s="106"/>
      <c r="B176" s="100">
        <v>42845</v>
      </c>
      <c r="C176" s="99">
        <v>194</v>
      </c>
      <c r="D176" s="99" t="s">
        <v>5</v>
      </c>
      <c r="E176" s="99" t="s">
        <v>3189</v>
      </c>
      <c r="F176" s="99" t="s">
        <v>3222</v>
      </c>
      <c r="G176" s="77">
        <v>0</v>
      </c>
      <c r="H176" s="77">
        <v>-188448.28</v>
      </c>
      <c r="I176" s="77">
        <v>-28863325.800000001</v>
      </c>
      <c r="J176" s="101"/>
    </row>
    <row r="177" spans="1:10" hidden="1" outlineLevel="1" x14ac:dyDescent="0.2">
      <c r="A177" s="106"/>
      <c r="B177" s="100">
        <v>42845</v>
      </c>
      <c r="C177" s="99">
        <v>198</v>
      </c>
      <c r="D177" s="99" t="s">
        <v>5</v>
      </c>
      <c r="E177" s="99" t="s">
        <v>3223</v>
      </c>
      <c r="F177" s="99" t="s">
        <v>3224</v>
      </c>
      <c r="G177" s="77">
        <v>0</v>
      </c>
      <c r="H177" s="77">
        <v>158103.45000000001</v>
      </c>
      <c r="I177" s="77">
        <v>-29021429.25</v>
      </c>
      <c r="J177" s="101"/>
    </row>
    <row r="178" spans="1:10" hidden="1" outlineLevel="1" x14ac:dyDescent="0.2">
      <c r="A178" s="106"/>
      <c r="B178" s="100">
        <v>42845</v>
      </c>
      <c r="C178" s="99">
        <v>201</v>
      </c>
      <c r="D178" s="99" t="s">
        <v>5</v>
      </c>
      <c r="E178" s="99" t="s">
        <v>2061</v>
      </c>
      <c r="F178" s="99" t="s">
        <v>3225</v>
      </c>
      <c r="G178" s="77">
        <v>0</v>
      </c>
      <c r="H178" s="77">
        <v>-171034.48</v>
      </c>
      <c r="I178" s="77">
        <v>-28850394.77</v>
      </c>
      <c r="J178" s="101"/>
    </row>
    <row r="179" spans="1:10" hidden="1" outlineLevel="1" x14ac:dyDescent="0.2">
      <c r="A179" s="106"/>
      <c r="B179" s="100">
        <v>42845</v>
      </c>
      <c r="C179" s="99">
        <v>202</v>
      </c>
      <c r="D179" s="99" t="s">
        <v>5</v>
      </c>
      <c r="E179" s="99" t="s">
        <v>2061</v>
      </c>
      <c r="F179" s="99" t="s">
        <v>3226</v>
      </c>
      <c r="G179" s="77">
        <v>0</v>
      </c>
      <c r="H179" s="77">
        <v>172413.79</v>
      </c>
      <c r="I179" s="77">
        <v>-29022808.559999999</v>
      </c>
      <c r="J179" s="101"/>
    </row>
    <row r="180" spans="1:10" hidden="1" outlineLevel="1" x14ac:dyDescent="0.2">
      <c r="A180" s="106"/>
      <c r="B180" s="100">
        <v>42845</v>
      </c>
      <c r="C180" s="99">
        <v>203</v>
      </c>
      <c r="D180" s="99" t="s">
        <v>5</v>
      </c>
      <c r="E180" s="99" t="s">
        <v>2151</v>
      </c>
      <c r="F180" s="99" t="s">
        <v>3227</v>
      </c>
      <c r="G180" s="77">
        <v>0</v>
      </c>
      <c r="H180" s="77">
        <v>158103.45000000001</v>
      </c>
      <c r="I180" s="77">
        <v>-29180912.010000002</v>
      </c>
      <c r="J180" s="101"/>
    </row>
    <row r="181" spans="1:10" hidden="1" outlineLevel="1" x14ac:dyDescent="0.2">
      <c r="A181" s="106"/>
      <c r="B181" s="100">
        <v>42846</v>
      </c>
      <c r="C181" s="99">
        <v>209</v>
      </c>
      <c r="D181" s="99" t="s">
        <v>5</v>
      </c>
      <c r="E181" s="99" t="s">
        <v>2061</v>
      </c>
      <c r="F181" s="99" t="s">
        <v>3228</v>
      </c>
      <c r="G181" s="77">
        <v>0</v>
      </c>
      <c r="H181" s="77">
        <v>-172413.79</v>
      </c>
      <c r="I181" s="77">
        <v>-29008498.219999999</v>
      </c>
      <c r="J181" s="101"/>
    </row>
    <row r="182" spans="1:10" hidden="1" outlineLevel="1" x14ac:dyDescent="0.2">
      <c r="A182" s="106"/>
      <c r="B182" s="100">
        <v>42846</v>
      </c>
      <c r="C182" s="99">
        <v>213</v>
      </c>
      <c r="D182" s="99" t="s">
        <v>5</v>
      </c>
      <c r="E182" s="99" t="s">
        <v>2001</v>
      </c>
      <c r="F182" s="99" t="s">
        <v>3229</v>
      </c>
      <c r="G182" s="77">
        <v>0</v>
      </c>
      <c r="H182" s="77">
        <v>172413.79</v>
      </c>
      <c r="I182" s="77">
        <v>-29180912.010000002</v>
      </c>
      <c r="J182" s="101"/>
    </row>
    <row r="183" spans="1:10" hidden="1" outlineLevel="1" x14ac:dyDescent="0.2">
      <c r="A183" s="106"/>
      <c r="B183" s="100">
        <v>42849</v>
      </c>
      <c r="C183" s="99">
        <v>218</v>
      </c>
      <c r="D183" s="99" t="s">
        <v>5</v>
      </c>
      <c r="E183" s="99" t="s">
        <v>3210</v>
      </c>
      <c r="F183" s="99" t="s">
        <v>3230</v>
      </c>
      <c r="G183" s="77">
        <v>0</v>
      </c>
      <c r="H183" s="77">
        <v>-172413.79</v>
      </c>
      <c r="I183" s="77">
        <v>-29008498.219999999</v>
      </c>
      <c r="J183" s="101"/>
    </row>
    <row r="184" spans="1:10" hidden="1" outlineLevel="1" x14ac:dyDescent="0.2">
      <c r="A184" s="106"/>
      <c r="B184" s="100">
        <v>42849</v>
      </c>
      <c r="C184" s="99">
        <v>219</v>
      </c>
      <c r="D184" s="99" t="s">
        <v>5</v>
      </c>
      <c r="E184" s="99" t="s">
        <v>3210</v>
      </c>
      <c r="F184" s="99" t="s">
        <v>3231</v>
      </c>
      <c r="G184" s="77">
        <v>0</v>
      </c>
      <c r="H184" s="77">
        <v>172413.79</v>
      </c>
      <c r="I184" s="77">
        <v>-29180912.010000002</v>
      </c>
      <c r="J184" s="101"/>
    </row>
    <row r="185" spans="1:10" hidden="1" outlineLevel="1" x14ac:dyDescent="0.2">
      <c r="A185" s="106"/>
      <c r="B185" s="100">
        <v>42849</v>
      </c>
      <c r="C185" s="99">
        <v>229</v>
      </c>
      <c r="D185" s="99" t="s">
        <v>5</v>
      </c>
      <c r="E185" s="99" t="s">
        <v>3232</v>
      </c>
      <c r="F185" s="99" t="s">
        <v>3233</v>
      </c>
      <c r="G185" s="77">
        <v>0</v>
      </c>
      <c r="H185" s="77">
        <v>158103.45000000001</v>
      </c>
      <c r="I185" s="77">
        <v>-29339015.460000001</v>
      </c>
      <c r="J185" s="101"/>
    </row>
    <row r="186" spans="1:10" hidden="1" outlineLevel="1" x14ac:dyDescent="0.2">
      <c r="A186" s="106"/>
      <c r="B186" s="100">
        <v>42849</v>
      </c>
      <c r="C186" s="99">
        <v>231</v>
      </c>
      <c r="D186" s="99" t="s">
        <v>5</v>
      </c>
      <c r="E186" s="99" t="s">
        <v>3234</v>
      </c>
      <c r="F186" s="99" t="s">
        <v>3235</v>
      </c>
      <c r="G186" s="77">
        <v>0</v>
      </c>
      <c r="H186" s="77">
        <v>172413.79</v>
      </c>
      <c r="I186" s="77">
        <v>-29511429.25</v>
      </c>
      <c r="J186" s="101"/>
    </row>
    <row r="187" spans="1:10" hidden="1" outlineLevel="1" x14ac:dyDescent="0.2">
      <c r="A187" s="106"/>
      <c r="B187" s="100">
        <v>42850</v>
      </c>
      <c r="C187" s="99">
        <v>247</v>
      </c>
      <c r="D187" s="99" t="s">
        <v>5</v>
      </c>
      <c r="E187" s="99" t="s">
        <v>2061</v>
      </c>
      <c r="F187" s="99" t="s">
        <v>3236</v>
      </c>
      <c r="G187" s="77">
        <v>0</v>
      </c>
      <c r="H187" s="77">
        <v>172413.79</v>
      </c>
      <c r="I187" s="77">
        <v>-29683843.039999999</v>
      </c>
      <c r="J187" s="101"/>
    </row>
    <row r="188" spans="1:10" hidden="1" outlineLevel="1" x14ac:dyDescent="0.2">
      <c r="A188" s="106"/>
      <c r="B188" s="100">
        <v>42851</v>
      </c>
      <c r="C188" s="99">
        <v>253</v>
      </c>
      <c r="D188" s="99" t="s">
        <v>5</v>
      </c>
      <c r="E188" s="99" t="s">
        <v>3237</v>
      </c>
      <c r="F188" s="99" t="s">
        <v>3238</v>
      </c>
      <c r="G188" s="77">
        <v>0</v>
      </c>
      <c r="H188" s="77">
        <v>172413.79</v>
      </c>
      <c r="I188" s="77">
        <v>-29856256.829999998</v>
      </c>
      <c r="J188" s="101"/>
    </row>
    <row r="189" spans="1:10" hidden="1" outlineLevel="1" x14ac:dyDescent="0.2">
      <c r="A189" s="106"/>
      <c r="B189" s="100">
        <v>42852</v>
      </c>
      <c r="C189" s="99">
        <v>281</v>
      </c>
      <c r="D189" s="99" t="s">
        <v>5</v>
      </c>
      <c r="E189" s="99" t="s">
        <v>2061</v>
      </c>
      <c r="F189" s="99" t="s">
        <v>3239</v>
      </c>
      <c r="G189" s="77">
        <v>0</v>
      </c>
      <c r="H189" s="77">
        <v>-172413.79</v>
      </c>
      <c r="I189" s="77">
        <v>-29683843.039999999</v>
      </c>
      <c r="J189" s="101"/>
    </row>
    <row r="190" spans="1:10" hidden="1" outlineLevel="1" x14ac:dyDescent="0.2">
      <c r="A190" s="106"/>
      <c r="B190" s="100">
        <v>42852</v>
      </c>
      <c r="C190" s="99">
        <v>282</v>
      </c>
      <c r="D190" s="99" t="s">
        <v>5</v>
      </c>
      <c r="E190" s="99" t="s">
        <v>2061</v>
      </c>
      <c r="F190" s="99" t="s">
        <v>3240</v>
      </c>
      <c r="G190" s="77">
        <v>0</v>
      </c>
      <c r="H190" s="77">
        <v>172413.79</v>
      </c>
      <c r="I190" s="77">
        <v>-29856256.829999998</v>
      </c>
      <c r="J190" s="101"/>
    </row>
    <row r="191" spans="1:10" hidden="1" outlineLevel="1" x14ac:dyDescent="0.2">
      <c r="A191" s="106"/>
      <c r="B191" s="100">
        <v>42852</v>
      </c>
      <c r="C191" s="99">
        <v>283</v>
      </c>
      <c r="D191" s="99" t="s">
        <v>5</v>
      </c>
      <c r="E191" s="99" t="s">
        <v>3241</v>
      </c>
      <c r="F191" s="99" t="s">
        <v>3242</v>
      </c>
      <c r="G191" s="77">
        <v>0</v>
      </c>
      <c r="H191" s="77">
        <v>172413.79</v>
      </c>
      <c r="I191" s="77">
        <v>-30028670.620000001</v>
      </c>
      <c r="J191" s="101"/>
    </row>
    <row r="192" spans="1:10" hidden="1" outlineLevel="1" x14ac:dyDescent="0.2">
      <c r="A192" s="106"/>
      <c r="B192" s="100">
        <v>42853</v>
      </c>
      <c r="C192" s="99">
        <v>291</v>
      </c>
      <c r="D192" s="99" t="s">
        <v>5</v>
      </c>
      <c r="E192" s="99" t="s">
        <v>3243</v>
      </c>
      <c r="F192" s="99" t="s">
        <v>3244</v>
      </c>
      <c r="G192" s="77">
        <v>0</v>
      </c>
      <c r="H192" s="77">
        <v>153706.9</v>
      </c>
      <c r="I192" s="77">
        <v>-30182377.52</v>
      </c>
      <c r="J192" s="101"/>
    </row>
    <row r="193" spans="1:10" hidden="1" outlineLevel="1" x14ac:dyDescent="0.2">
      <c r="A193" s="106"/>
      <c r="B193" s="100">
        <v>42853</v>
      </c>
      <c r="C193" s="99">
        <v>293</v>
      </c>
      <c r="D193" s="99" t="s">
        <v>5</v>
      </c>
      <c r="E193" s="99" t="s">
        <v>3234</v>
      </c>
      <c r="F193" s="99" t="s">
        <v>3245</v>
      </c>
      <c r="G193" s="77">
        <v>0</v>
      </c>
      <c r="H193" s="77">
        <v>-172413.79</v>
      </c>
      <c r="I193" s="77">
        <v>-30009963.73</v>
      </c>
      <c r="J193" s="101"/>
    </row>
    <row r="194" spans="1:10" hidden="1" outlineLevel="1" x14ac:dyDescent="0.2">
      <c r="A194" s="106"/>
      <c r="B194" s="100">
        <v>42853</v>
      </c>
      <c r="C194" s="99">
        <v>294</v>
      </c>
      <c r="D194" s="99" t="s">
        <v>5</v>
      </c>
      <c r="E194" s="99" t="s">
        <v>3234</v>
      </c>
      <c r="F194" s="99" t="s">
        <v>3246</v>
      </c>
      <c r="G194" s="77">
        <v>0</v>
      </c>
      <c r="H194" s="77">
        <v>172413.79</v>
      </c>
      <c r="I194" s="77">
        <v>-30182377.52</v>
      </c>
      <c r="J194" s="101"/>
    </row>
    <row r="195" spans="1:10" hidden="1" outlineLevel="1" x14ac:dyDescent="0.2">
      <c r="A195" s="106"/>
      <c r="B195" s="100">
        <v>42853</v>
      </c>
      <c r="C195" s="99">
        <v>304</v>
      </c>
      <c r="D195" s="99" t="s">
        <v>5</v>
      </c>
      <c r="E195" s="99" t="s">
        <v>3247</v>
      </c>
      <c r="F195" s="99" t="s">
        <v>3248</v>
      </c>
      <c r="G195" s="77">
        <v>0</v>
      </c>
      <c r="H195" s="77">
        <v>158103.45000000001</v>
      </c>
      <c r="I195" s="77">
        <v>-30340480.969999999</v>
      </c>
      <c r="J195" s="101"/>
    </row>
    <row r="196" spans="1:10" hidden="1" outlineLevel="1" x14ac:dyDescent="0.2">
      <c r="A196" s="106"/>
      <c r="B196" s="100">
        <v>42854</v>
      </c>
      <c r="C196" s="99">
        <v>339</v>
      </c>
      <c r="D196" s="99" t="s">
        <v>5</v>
      </c>
      <c r="E196" s="99" t="s">
        <v>3249</v>
      </c>
      <c r="F196" s="99" t="s">
        <v>3250</v>
      </c>
      <c r="G196" s="77">
        <v>0</v>
      </c>
      <c r="H196" s="77">
        <v>172413.79</v>
      </c>
      <c r="I196" s="77">
        <v>-30512894.760000002</v>
      </c>
      <c r="J196" s="101"/>
    </row>
    <row r="197" spans="1:10" collapsed="1" x14ac:dyDescent="0.2">
      <c r="A197" s="106"/>
      <c r="B197" s="100"/>
      <c r="C197" s="99"/>
      <c r="D197" s="99"/>
      <c r="E197" s="99"/>
      <c r="F197" s="99"/>
      <c r="G197" s="77"/>
      <c r="H197" s="77"/>
      <c r="I197" s="77"/>
      <c r="J197" s="101"/>
    </row>
    <row r="198" spans="1:10" x14ac:dyDescent="0.2">
      <c r="A198" s="106"/>
      <c r="B198" s="100"/>
      <c r="C198" s="99"/>
      <c r="D198" s="99"/>
      <c r="E198" s="99"/>
      <c r="F198" s="99"/>
      <c r="G198" s="77"/>
      <c r="H198" s="102">
        <f>SUM(H128:H197)</f>
        <v>4305603.4200000018</v>
      </c>
      <c r="I198" s="102"/>
      <c r="J198" s="103">
        <f>COUNTIF(H128:H196,"&gt;1")-COUNTIF(H128:H196,"&lt;1")</f>
        <v>25</v>
      </c>
    </row>
    <row r="199" spans="1:10" x14ac:dyDescent="0.2">
      <c r="A199" s="104" t="s">
        <v>311</v>
      </c>
      <c r="B199" s="98"/>
      <c r="C199" s="99"/>
      <c r="D199" s="99"/>
      <c r="E199" s="98"/>
      <c r="F199" s="98"/>
      <c r="G199" s="76"/>
      <c r="H199" s="76"/>
      <c r="I199" s="76"/>
      <c r="J199" s="101"/>
    </row>
    <row r="200" spans="1:10" x14ac:dyDescent="0.2">
      <c r="A200" s="105" t="s">
        <v>2</v>
      </c>
      <c r="B200" s="98" t="s">
        <v>312</v>
      </c>
      <c r="C200" s="99"/>
      <c r="D200" s="99"/>
      <c r="E200" s="98"/>
      <c r="F200" s="98"/>
      <c r="G200" s="76"/>
      <c r="H200" s="76"/>
      <c r="I200" s="76"/>
      <c r="J200" s="101"/>
    </row>
    <row r="201" spans="1:10" hidden="1" outlineLevel="1" x14ac:dyDescent="0.2">
      <c r="A201" s="106"/>
      <c r="B201" s="99"/>
      <c r="C201" s="99"/>
      <c r="D201" s="99"/>
      <c r="E201" s="99" t="s">
        <v>1110</v>
      </c>
      <c r="F201" s="99"/>
      <c r="G201" s="77">
        <v>0</v>
      </c>
      <c r="H201" s="77">
        <v>0</v>
      </c>
      <c r="I201" s="77">
        <v>-11736288.560000001</v>
      </c>
      <c r="J201" s="101"/>
    </row>
    <row r="202" spans="1:10" hidden="1" outlineLevel="1" x14ac:dyDescent="0.2">
      <c r="A202" s="106"/>
      <c r="B202" s="100">
        <v>42829</v>
      </c>
      <c r="C202" s="99">
        <v>11</v>
      </c>
      <c r="D202" s="99" t="s">
        <v>5</v>
      </c>
      <c r="E202" s="99" t="s">
        <v>3251</v>
      </c>
      <c r="F202" s="99" t="s">
        <v>3252</v>
      </c>
      <c r="G202" s="77">
        <v>0</v>
      </c>
      <c r="H202" s="77">
        <v>206637.93</v>
      </c>
      <c r="I202" s="77">
        <v>-11942926.49</v>
      </c>
      <c r="J202" s="101"/>
    </row>
    <row r="203" spans="1:10" hidden="1" outlineLevel="1" x14ac:dyDescent="0.2">
      <c r="A203" s="106"/>
      <c r="B203" s="100">
        <v>42832</v>
      </c>
      <c r="C203" s="99">
        <v>54</v>
      </c>
      <c r="D203" s="99" t="s">
        <v>5</v>
      </c>
      <c r="E203" s="99" t="s">
        <v>2240</v>
      </c>
      <c r="F203" s="99" t="s">
        <v>3253</v>
      </c>
      <c r="G203" s="77">
        <v>0</v>
      </c>
      <c r="H203" s="77">
        <v>-195689.66</v>
      </c>
      <c r="I203" s="77">
        <v>-11747236.83</v>
      </c>
      <c r="J203" s="101"/>
    </row>
    <row r="204" spans="1:10" hidden="1" outlineLevel="1" x14ac:dyDescent="0.2">
      <c r="A204" s="106"/>
      <c r="B204" s="100">
        <v>42832</v>
      </c>
      <c r="C204" s="99">
        <v>55</v>
      </c>
      <c r="D204" s="99" t="s">
        <v>5</v>
      </c>
      <c r="E204" s="99" t="s">
        <v>2240</v>
      </c>
      <c r="F204" s="99" t="s">
        <v>3254</v>
      </c>
      <c r="G204" s="77">
        <v>0</v>
      </c>
      <c r="H204" s="77">
        <v>196293.1</v>
      </c>
      <c r="I204" s="77">
        <v>-11943529.93</v>
      </c>
      <c r="J204" s="101"/>
    </row>
    <row r="205" spans="1:10" hidden="1" outlineLevel="1" x14ac:dyDescent="0.2">
      <c r="A205" s="106"/>
      <c r="B205" s="100">
        <v>42832</v>
      </c>
      <c r="C205" s="99">
        <v>61</v>
      </c>
      <c r="D205" s="99" t="s">
        <v>5</v>
      </c>
      <c r="E205" s="99" t="s">
        <v>3255</v>
      </c>
      <c r="F205" s="99" t="s">
        <v>3256</v>
      </c>
      <c r="G205" s="77">
        <v>0</v>
      </c>
      <c r="H205" s="77">
        <v>206637.93</v>
      </c>
      <c r="I205" s="77">
        <v>-12150167.859999999</v>
      </c>
      <c r="J205" s="101"/>
    </row>
    <row r="206" spans="1:10" hidden="1" outlineLevel="1" x14ac:dyDescent="0.2">
      <c r="A206" s="106"/>
      <c r="B206" s="100">
        <v>42837</v>
      </c>
      <c r="C206" s="99">
        <v>111</v>
      </c>
      <c r="D206" s="99" t="s">
        <v>5</v>
      </c>
      <c r="E206" s="99" t="s">
        <v>3257</v>
      </c>
      <c r="F206" s="99" t="s">
        <v>3258</v>
      </c>
      <c r="G206" s="77">
        <v>0</v>
      </c>
      <c r="H206" s="77">
        <v>182500</v>
      </c>
      <c r="I206" s="77">
        <v>-12332667.859999999</v>
      </c>
      <c r="J206" s="101"/>
    </row>
    <row r="207" spans="1:10" hidden="1" outlineLevel="1" x14ac:dyDescent="0.2">
      <c r="A207" s="106"/>
      <c r="B207" s="100">
        <v>42837</v>
      </c>
      <c r="C207" s="99">
        <v>119</v>
      </c>
      <c r="D207" s="99" t="s">
        <v>5</v>
      </c>
      <c r="E207" s="99" t="s">
        <v>3259</v>
      </c>
      <c r="F207" s="99" t="s">
        <v>3260</v>
      </c>
      <c r="G207" s="77">
        <v>0</v>
      </c>
      <c r="H207" s="77">
        <v>206637.93</v>
      </c>
      <c r="I207" s="77">
        <v>-12539305.789999999</v>
      </c>
      <c r="J207" s="101"/>
    </row>
    <row r="208" spans="1:10" hidden="1" outlineLevel="1" x14ac:dyDescent="0.2">
      <c r="A208" s="106"/>
      <c r="B208" s="100">
        <v>42837</v>
      </c>
      <c r="C208" s="99">
        <v>122</v>
      </c>
      <c r="D208" s="99" t="s">
        <v>5</v>
      </c>
      <c r="E208" s="99" t="s">
        <v>3261</v>
      </c>
      <c r="F208" s="99" t="s">
        <v>3262</v>
      </c>
      <c r="G208" s="77">
        <v>0</v>
      </c>
      <c r="H208" s="77">
        <v>206637.93</v>
      </c>
      <c r="I208" s="77">
        <v>-12745943.720000001</v>
      </c>
      <c r="J208" s="101"/>
    </row>
    <row r="209" spans="1:10" hidden="1" outlineLevel="1" x14ac:dyDescent="0.2">
      <c r="A209" s="106"/>
      <c r="B209" s="100">
        <v>42837</v>
      </c>
      <c r="C209" s="99">
        <v>123</v>
      </c>
      <c r="D209" s="99" t="s">
        <v>5</v>
      </c>
      <c r="E209" s="99" t="s">
        <v>3261</v>
      </c>
      <c r="F209" s="99" t="s">
        <v>3263</v>
      </c>
      <c r="G209" s="77">
        <v>0</v>
      </c>
      <c r="H209" s="77">
        <v>-206637.93</v>
      </c>
      <c r="I209" s="77">
        <v>-12539305.789999999</v>
      </c>
      <c r="J209" s="101"/>
    </row>
    <row r="210" spans="1:10" hidden="1" outlineLevel="1" x14ac:dyDescent="0.2">
      <c r="A210" s="106"/>
      <c r="B210" s="100">
        <v>42837</v>
      </c>
      <c r="C210" s="99">
        <v>124</v>
      </c>
      <c r="D210" s="99" t="s">
        <v>5</v>
      </c>
      <c r="E210" s="99" t="s">
        <v>3264</v>
      </c>
      <c r="F210" s="99" t="s">
        <v>3265</v>
      </c>
      <c r="G210" s="77">
        <v>0</v>
      </c>
      <c r="H210" s="77">
        <v>206637.93</v>
      </c>
      <c r="I210" s="77">
        <v>-12745943.720000001</v>
      </c>
      <c r="J210" s="101"/>
    </row>
    <row r="211" spans="1:10" hidden="1" outlineLevel="1" x14ac:dyDescent="0.2">
      <c r="A211" s="106"/>
      <c r="B211" s="100">
        <v>42842</v>
      </c>
      <c r="C211" s="99">
        <v>132</v>
      </c>
      <c r="D211" s="99" t="s">
        <v>5</v>
      </c>
      <c r="E211" s="99" t="s">
        <v>3266</v>
      </c>
      <c r="F211" s="99" t="s">
        <v>3267</v>
      </c>
      <c r="G211" s="77">
        <v>0</v>
      </c>
      <c r="H211" s="77">
        <v>196293.1</v>
      </c>
      <c r="I211" s="77">
        <v>-12942236.82</v>
      </c>
      <c r="J211" s="101"/>
    </row>
    <row r="212" spans="1:10" hidden="1" outlineLevel="1" x14ac:dyDescent="0.2">
      <c r="A212" s="106"/>
      <c r="B212" s="100">
        <v>42842</v>
      </c>
      <c r="C212" s="99">
        <v>134</v>
      </c>
      <c r="D212" s="99" t="s">
        <v>5</v>
      </c>
      <c r="E212" s="99" t="s">
        <v>3264</v>
      </c>
      <c r="F212" s="99" t="s">
        <v>3268</v>
      </c>
      <c r="G212" s="77">
        <v>0</v>
      </c>
      <c r="H212" s="77">
        <v>-206637.93</v>
      </c>
      <c r="I212" s="77">
        <v>-12735598.890000001</v>
      </c>
      <c r="J212" s="101"/>
    </row>
    <row r="213" spans="1:10" hidden="1" outlineLevel="1" x14ac:dyDescent="0.2">
      <c r="A213" s="106"/>
      <c r="B213" s="100">
        <v>42842</v>
      </c>
      <c r="C213" s="99">
        <v>135</v>
      </c>
      <c r="D213" s="99" t="s">
        <v>5</v>
      </c>
      <c r="E213" s="99" t="s">
        <v>3269</v>
      </c>
      <c r="F213" s="99" t="s">
        <v>3270</v>
      </c>
      <c r="G213" s="77">
        <v>0</v>
      </c>
      <c r="H213" s="77">
        <v>206637.93</v>
      </c>
      <c r="I213" s="77">
        <v>-12942236.82</v>
      </c>
      <c r="J213" s="101"/>
    </row>
    <row r="214" spans="1:10" hidden="1" outlineLevel="1" x14ac:dyDescent="0.2">
      <c r="A214" s="106"/>
      <c r="B214" s="100">
        <v>42843</v>
      </c>
      <c r="C214" s="99">
        <v>155</v>
      </c>
      <c r="D214" s="99" t="s">
        <v>5</v>
      </c>
      <c r="E214" s="99" t="s">
        <v>3271</v>
      </c>
      <c r="F214" s="99" t="s">
        <v>3272</v>
      </c>
      <c r="G214" s="77">
        <v>0</v>
      </c>
      <c r="H214" s="77">
        <v>206637.93</v>
      </c>
      <c r="I214" s="77">
        <v>-13148874.75</v>
      </c>
      <c r="J214" s="101"/>
    </row>
    <row r="215" spans="1:10" hidden="1" outlineLevel="1" x14ac:dyDescent="0.2">
      <c r="A215" s="106"/>
      <c r="B215" s="100">
        <v>42844</v>
      </c>
      <c r="C215" s="99">
        <v>168</v>
      </c>
      <c r="D215" s="99" t="s">
        <v>5</v>
      </c>
      <c r="E215" s="99" t="s">
        <v>387</v>
      </c>
      <c r="F215" s="99" t="s">
        <v>3273</v>
      </c>
      <c r="G215" s="77">
        <v>0</v>
      </c>
      <c r="H215" s="77">
        <v>196293.1</v>
      </c>
      <c r="I215" s="77">
        <v>-13345167.85</v>
      </c>
      <c r="J215" s="101"/>
    </row>
    <row r="216" spans="1:10" hidden="1" outlineLevel="1" x14ac:dyDescent="0.2">
      <c r="A216" s="106"/>
      <c r="B216" s="100">
        <v>42845</v>
      </c>
      <c r="C216" s="99">
        <v>193</v>
      </c>
      <c r="D216" s="99" t="s">
        <v>5</v>
      </c>
      <c r="E216" s="99" t="s">
        <v>3274</v>
      </c>
      <c r="F216" s="99" t="s">
        <v>3275</v>
      </c>
      <c r="G216" s="77">
        <v>0</v>
      </c>
      <c r="H216" s="77">
        <v>196293.1</v>
      </c>
      <c r="I216" s="77">
        <v>-13541460.949999999</v>
      </c>
      <c r="J216" s="101"/>
    </row>
    <row r="217" spans="1:10" hidden="1" outlineLevel="1" x14ac:dyDescent="0.2">
      <c r="A217" s="106"/>
      <c r="B217" s="100">
        <v>42845</v>
      </c>
      <c r="C217" s="99">
        <v>195</v>
      </c>
      <c r="D217" s="99" t="s">
        <v>5</v>
      </c>
      <c r="E217" s="99" t="s">
        <v>3264</v>
      </c>
      <c r="F217" s="99" t="s">
        <v>3276</v>
      </c>
      <c r="G217" s="77">
        <v>0</v>
      </c>
      <c r="H217" s="77">
        <v>206637.93</v>
      </c>
      <c r="I217" s="77">
        <v>-13748098.880000001</v>
      </c>
      <c r="J217" s="101"/>
    </row>
    <row r="218" spans="1:10" hidden="1" outlineLevel="1" x14ac:dyDescent="0.2">
      <c r="A218" s="106"/>
      <c r="B218" s="100">
        <v>42845</v>
      </c>
      <c r="C218" s="99">
        <v>196</v>
      </c>
      <c r="D218" s="99" t="s">
        <v>5</v>
      </c>
      <c r="E218" s="99" t="s">
        <v>387</v>
      </c>
      <c r="F218" s="99" t="s">
        <v>3277</v>
      </c>
      <c r="G218" s="77">
        <v>0</v>
      </c>
      <c r="H218" s="77">
        <v>-196293.1</v>
      </c>
      <c r="I218" s="77">
        <v>-13551805.779999999</v>
      </c>
      <c r="J218" s="101"/>
    </row>
    <row r="219" spans="1:10" hidden="1" outlineLevel="1" x14ac:dyDescent="0.2">
      <c r="A219" s="106"/>
      <c r="B219" s="100">
        <v>42845</v>
      </c>
      <c r="C219" s="99">
        <v>197</v>
      </c>
      <c r="D219" s="99" t="s">
        <v>5</v>
      </c>
      <c r="E219" s="99" t="s">
        <v>387</v>
      </c>
      <c r="F219" s="99" t="s">
        <v>3278</v>
      </c>
      <c r="G219" s="77">
        <v>0</v>
      </c>
      <c r="H219" s="77">
        <v>196293.1</v>
      </c>
      <c r="I219" s="77">
        <v>-13748098.880000001</v>
      </c>
      <c r="J219" s="101"/>
    </row>
    <row r="220" spans="1:10" hidden="1" outlineLevel="1" x14ac:dyDescent="0.2">
      <c r="A220" s="106"/>
      <c r="B220" s="100">
        <v>42846</v>
      </c>
      <c r="C220" s="99">
        <v>211</v>
      </c>
      <c r="D220" s="99" t="s">
        <v>5</v>
      </c>
      <c r="E220" s="99" t="s">
        <v>3279</v>
      </c>
      <c r="F220" s="99" t="s">
        <v>3280</v>
      </c>
      <c r="G220" s="77">
        <v>0</v>
      </c>
      <c r="H220" s="77">
        <v>182500</v>
      </c>
      <c r="I220" s="77">
        <v>-13930598.880000001</v>
      </c>
      <c r="J220" s="101"/>
    </row>
    <row r="221" spans="1:10" hidden="1" outlineLevel="1" x14ac:dyDescent="0.2">
      <c r="A221" s="106"/>
      <c r="B221" s="100">
        <v>42849</v>
      </c>
      <c r="C221" s="99">
        <v>228</v>
      </c>
      <c r="D221" s="99" t="s">
        <v>5</v>
      </c>
      <c r="E221" s="99" t="s">
        <v>3264</v>
      </c>
      <c r="F221" s="99" t="s">
        <v>3281</v>
      </c>
      <c r="G221" s="77">
        <v>0</v>
      </c>
      <c r="H221" s="77">
        <v>-206637.93</v>
      </c>
      <c r="I221" s="77">
        <v>-13723960.949999999</v>
      </c>
      <c r="J221" s="101"/>
    </row>
    <row r="222" spans="1:10" hidden="1" outlineLevel="1" x14ac:dyDescent="0.2">
      <c r="A222" s="106"/>
      <c r="B222" s="100">
        <v>42851</v>
      </c>
      <c r="C222" s="99">
        <v>256</v>
      </c>
      <c r="D222" s="99" t="s">
        <v>5</v>
      </c>
      <c r="E222" s="99" t="s">
        <v>2226</v>
      </c>
      <c r="F222" s="99" t="s">
        <v>3282</v>
      </c>
      <c r="G222" s="77">
        <v>0</v>
      </c>
      <c r="H222" s="77">
        <v>196293.1</v>
      </c>
      <c r="I222" s="77">
        <v>-13920254.050000001</v>
      </c>
      <c r="J222" s="101"/>
    </row>
    <row r="223" spans="1:10" hidden="1" outlineLevel="1" x14ac:dyDescent="0.2">
      <c r="A223" s="106"/>
      <c r="B223" s="100">
        <v>42851</v>
      </c>
      <c r="C223" s="99">
        <v>259</v>
      </c>
      <c r="D223" s="99" t="s">
        <v>5</v>
      </c>
      <c r="E223" s="99" t="s">
        <v>3283</v>
      </c>
      <c r="F223" s="99" t="s">
        <v>3284</v>
      </c>
      <c r="G223" s="77">
        <v>0</v>
      </c>
      <c r="H223" s="77">
        <v>201896.55</v>
      </c>
      <c r="I223" s="77">
        <v>-14122150.6</v>
      </c>
      <c r="J223" s="101"/>
    </row>
    <row r="224" spans="1:10" hidden="1" outlineLevel="1" x14ac:dyDescent="0.2">
      <c r="A224" s="106"/>
      <c r="B224" s="100">
        <v>42851</v>
      </c>
      <c r="C224" s="99">
        <v>260</v>
      </c>
      <c r="D224" s="99" t="s">
        <v>5</v>
      </c>
      <c r="E224" s="99" t="s">
        <v>3283</v>
      </c>
      <c r="F224" s="99" t="s">
        <v>3285</v>
      </c>
      <c r="G224" s="77">
        <v>0</v>
      </c>
      <c r="H224" s="77">
        <v>-201896.55</v>
      </c>
      <c r="I224" s="77">
        <v>-13920254.050000001</v>
      </c>
      <c r="J224" s="101"/>
    </row>
    <row r="225" spans="1:10" hidden="1" outlineLevel="1" x14ac:dyDescent="0.2">
      <c r="A225" s="106"/>
      <c r="B225" s="100">
        <v>42851</v>
      </c>
      <c r="C225" s="99">
        <v>261</v>
      </c>
      <c r="D225" s="99" t="s">
        <v>5</v>
      </c>
      <c r="E225" s="99" t="s">
        <v>3283</v>
      </c>
      <c r="F225" s="99" t="s">
        <v>3286</v>
      </c>
      <c r="G225" s="77">
        <v>0</v>
      </c>
      <c r="H225" s="77">
        <v>201896.55</v>
      </c>
      <c r="I225" s="77">
        <v>-14122150.6</v>
      </c>
      <c r="J225" s="101"/>
    </row>
    <row r="226" spans="1:10" hidden="1" outlineLevel="1" x14ac:dyDescent="0.2">
      <c r="A226" s="106"/>
      <c r="B226" s="100">
        <v>42852</v>
      </c>
      <c r="C226" s="99">
        <v>280</v>
      </c>
      <c r="D226" s="99" t="s">
        <v>5</v>
      </c>
      <c r="E226" s="99" t="s">
        <v>3287</v>
      </c>
      <c r="F226" s="99" t="s">
        <v>3288</v>
      </c>
      <c r="G226" s="77">
        <v>0</v>
      </c>
      <c r="H226" s="77">
        <v>196293.1</v>
      </c>
      <c r="I226" s="77">
        <v>-14318443.699999999</v>
      </c>
      <c r="J226" s="101"/>
    </row>
    <row r="227" spans="1:10" hidden="1" outlineLevel="1" x14ac:dyDescent="0.2">
      <c r="A227" s="106"/>
      <c r="B227" s="100">
        <v>42853</v>
      </c>
      <c r="C227" s="99">
        <v>299</v>
      </c>
      <c r="D227" s="99" t="s">
        <v>5</v>
      </c>
      <c r="E227" s="99" t="s">
        <v>3271</v>
      </c>
      <c r="F227" s="99" t="s">
        <v>3289</v>
      </c>
      <c r="G227" s="77">
        <v>0</v>
      </c>
      <c r="H227" s="77">
        <v>-206637.93</v>
      </c>
      <c r="I227" s="77">
        <v>-14111805.77</v>
      </c>
      <c r="J227" s="101"/>
    </row>
    <row r="228" spans="1:10" hidden="1" outlineLevel="1" x14ac:dyDescent="0.2">
      <c r="A228" s="106"/>
      <c r="B228" s="100">
        <v>42853</v>
      </c>
      <c r="C228" s="99">
        <v>300</v>
      </c>
      <c r="D228" s="99" t="s">
        <v>5</v>
      </c>
      <c r="E228" s="99" t="s">
        <v>3271</v>
      </c>
      <c r="F228" s="99" t="s">
        <v>3290</v>
      </c>
      <c r="G228" s="77">
        <v>0</v>
      </c>
      <c r="H228" s="77">
        <v>206637.93</v>
      </c>
      <c r="I228" s="77">
        <v>-14318443.699999999</v>
      </c>
      <c r="J228" s="101"/>
    </row>
    <row r="229" spans="1:10" hidden="1" outlineLevel="1" x14ac:dyDescent="0.2">
      <c r="A229" s="106"/>
      <c r="B229" s="100">
        <v>42853</v>
      </c>
      <c r="C229" s="99">
        <v>307</v>
      </c>
      <c r="D229" s="99" t="s">
        <v>5</v>
      </c>
      <c r="E229" s="99" t="s">
        <v>3291</v>
      </c>
      <c r="F229" s="99" t="s">
        <v>3292</v>
      </c>
      <c r="G229" s="77">
        <v>0</v>
      </c>
      <c r="H229" s="77">
        <v>196293.1</v>
      </c>
      <c r="I229" s="77">
        <v>-14514736.800000001</v>
      </c>
      <c r="J229" s="101"/>
    </row>
    <row r="230" spans="1:10" hidden="1" outlineLevel="1" x14ac:dyDescent="0.2">
      <c r="A230" s="106"/>
      <c r="B230" s="100">
        <v>42853</v>
      </c>
      <c r="C230" s="99">
        <v>314</v>
      </c>
      <c r="D230" s="99" t="s">
        <v>5</v>
      </c>
      <c r="E230" s="99" t="s">
        <v>2240</v>
      </c>
      <c r="F230" s="99" t="s">
        <v>3293</v>
      </c>
      <c r="G230" s="77">
        <v>0</v>
      </c>
      <c r="H230" s="77">
        <v>-196293.1</v>
      </c>
      <c r="I230" s="77">
        <v>-14318443.699999999</v>
      </c>
      <c r="J230" s="101"/>
    </row>
    <row r="231" spans="1:10" hidden="1" outlineLevel="1" x14ac:dyDescent="0.2">
      <c r="A231" s="106"/>
      <c r="B231" s="100">
        <v>42853</v>
      </c>
      <c r="C231" s="99">
        <v>315</v>
      </c>
      <c r="D231" s="99" t="s">
        <v>5</v>
      </c>
      <c r="E231" s="99" t="s">
        <v>2240</v>
      </c>
      <c r="F231" s="99" t="s">
        <v>3294</v>
      </c>
      <c r="G231" s="77">
        <v>0</v>
      </c>
      <c r="H231" s="77">
        <v>196293.1</v>
      </c>
      <c r="I231" s="77">
        <v>-14514736.800000001</v>
      </c>
      <c r="J231" s="101"/>
    </row>
    <row r="232" spans="1:10" hidden="1" outlineLevel="1" x14ac:dyDescent="0.2">
      <c r="A232" s="106"/>
      <c r="B232" s="100">
        <v>42854</v>
      </c>
      <c r="C232" s="99">
        <v>340</v>
      </c>
      <c r="D232" s="99" t="s">
        <v>5</v>
      </c>
      <c r="E232" s="99" t="s">
        <v>3295</v>
      </c>
      <c r="F232" s="99" t="s">
        <v>3296</v>
      </c>
      <c r="G232" s="77">
        <v>0</v>
      </c>
      <c r="H232" s="77">
        <v>196293.1</v>
      </c>
      <c r="I232" s="77">
        <v>-14711029.9</v>
      </c>
      <c r="J232" s="101"/>
    </row>
    <row r="233" spans="1:10" hidden="1" outlineLevel="1" x14ac:dyDescent="0.2">
      <c r="A233" s="106"/>
      <c r="B233" s="100">
        <v>42854</v>
      </c>
      <c r="C233" s="99">
        <v>341</v>
      </c>
      <c r="D233" s="99" t="s">
        <v>5</v>
      </c>
      <c r="E233" s="99" t="s">
        <v>3297</v>
      </c>
      <c r="F233" s="99" t="s">
        <v>3298</v>
      </c>
      <c r="G233" s="77">
        <v>0</v>
      </c>
      <c r="H233" s="77">
        <v>196293.1</v>
      </c>
      <c r="I233" s="77">
        <v>-14907323</v>
      </c>
      <c r="J233" s="101"/>
    </row>
    <row r="234" spans="1:10" collapsed="1" x14ac:dyDescent="0.2">
      <c r="A234" s="106"/>
      <c r="B234" s="100"/>
      <c r="C234" s="99"/>
      <c r="D234" s="99"/>
      <c r="E234" s="99"/>
      <c r="F234" s="99"/>
      <c r="G234" s="77"/>
      <c r="H234" s="77"/>
      <c r="I234" s="77"/>
      <c r="J234" s="101"/>
    </row>
    <row r="235" spans="1:10" x14ac:dyDescent="0.2">
      <c r="A235" s="106"/>
      <c r="B235" s="100"/>
      <c r="C235" s="99"/>
      <c r="D235" s="99"/>
      <c r="E235" s="99"/>
      <c r="F235" s="99"/>
      <c r="G235" s="77"/>
      <c r="H235" s="102">
        <f>SUM(H201:H234)</f>
        <v>3171034.4400000004</v>
      </c>
      <c r="I235" s="102"/>
      <c r="J235" s="103">
        <f>COUNTIF(H202:H233,"&gt;1")-COUNTIF(H202:H233,"&lt;1")</f>
        <v>16</v>
      </c>
    </row>
    <row r="236" spans="1:10" x14ac:dyDescent="0.2">
      <c r="A236" s="104" t="s">
        <v>2262</v>
      </c>
      <c r="B236" s="98"/>
      <c r="C236" s="99"/>
      <c r="D236" s="99"/>
      <c r="E236" s="98"/>
      <c r="F236" s="98"/>
      <c r="G236" s="76"/>
      <c r="H236" s="76"/>
      <c r="I236" s="76"/>
      <c r="J236" s="101"/>
    </row>
    <row r="237" spans="1:10" x14ac:dyDescent="0.2">
      <c r="A237" s="105" t="s">
        <v>2</v>
      </c>
      <c r="B237" s="98" t="s">
        <v>2263</v>
      </c>
      <c r="C237" s="99"/>
      <c r="D237" s="99"/>
      <c r="E237" s="98"/>
      <c r="F237" s="98"/>
      <c r="G237" s="76"/>
      <c r="H237" s="76"/>
      <c r="I237" s="76"/>
      <c r="J237" s="101"/>
    </row>
    <row r="238" spans="1:10" hidden="1" outlineLevel="1" x14ac:dyDescent="0.2">
      <c r="A238" s="106"/>
      <c r="B238" s="99"/>
      <c r="C238" s="99"/>
      <c r="D238" s="99"/>
      <c r="E238" s="99" t="s">
        <v>1110</v>
      </c>
      <c r="F238" s="99"/>
      <c r="G238" s="77">
        <v>0</v>
      </c>
      <c r="H238" s="77">
        <v>0</v>
      </c>
      <c r="I238" s="77">
        <v>-1294147.3799999999</v>
      </c>
      <c r="J238" s="101"/>
    </row>
    <row r="239" spans="1:10" hidden="1" outlineLevel="1" x14ac:dyDescent="0.2">
      <c r="A239" s="106"/>
      <c r="B239" s="100">
        <v>42830</v>
      </c>
      <c r="C239" s="99">
        <v>31</v>
      </c>
      <c r="D239" s="99" t="s">
        <v>5</v>
      </c>
      <c r="E239" s="99" t="s">
        <v>3299</v>
      </c>
      <c r="F239" s="99" t="s">
        <v>3300</v>
      </c>
      <c r="G239" s="77">
        <v>0</v>
      </c>
      <c r="H239" s="77">
        <v>719622.32</v>
      </c>
      <c r="I239" s="77">
        <v>-2013769.7</v>
      </c>
      <c r="J239" s="101"/>
    </row>
    <row r="240" spans="1:10" hidden="1" outlineLevel="1" x14ac:dyDescent="0.2">
      <c r="A240" s="106"/>
      <c r="B240" s="100">
        <v>42833</v>
      </c>
      <c r="C240" s="99">
        <v>75</v>
      </c>
      <c r="D240" s="99" t="s">
        <v>5</v>
      </c>
      <c r="E240" s="99" t="s">
        <v>3301</v>
      </c>
      <c r="F240" s="99" t="s">
        <v>3302</v>
      </c>
      <c r="G240" s="77">
        <v>0</v>
      </c>
      <c r="H240" s="77">
        <v>767266.72</v>
      </c>
      <c r="I240" s="77">
        <v>-2781036.42</v>
      </c>
      <c r="J240" s="101"/>
    </row>
    <row r="241" spans="1:10" hidden="1" outlineLevel="1" x14ac:dyDescent="0.2">
      <c r="A241" s="106"/>
      <c r="B241" s="100">
        <v>42842</v>
      </c>
      <c r="C241" s="99">
        <v>131</v>
      </c>
      <c r="D241" s="99" t="s">
        <v>5</v>
      </c>
      <c r="E241" s="99" t="s">
        <v>3299</v>
      </c>
      <c r="F241" s="99" t="s">
        <v>3303</v>
      </c>
      <c r="G241" s="77">
        <v>0</v>
      </c>
      <c r="H241" s="77">
        <v>-719622.32</v>
      </c>
      <c r="I241" s="77">
        <v>-2061414.1</v>
      </c>
      <c r="J241" s="101"/>
    </row>
    <row r="242" spans="1:10" hidden="1" outlineLevel="1" x14ac:dyDescent="0.2">
      <c r="A242" s="106"/>
      <c r="B242" s="100">
        <v>42849</v>
      </c>
      <c r="C242" s="99">
        <v>223</v>
      </c>
      <c r="D242" s="99" t="s">
        <v>5</v>
      </c>
      <c r="E242" s="99" t="s">
        <v>3304</v>
      </c>
      <c r="F242" s="99" t="s">
        <v>3305</v>
      </c>
      <c r="G242" s="77">
        <v>0</v>
      </c>
      <c r="H242" s="77">
        <v>740540.37</v>
      </c>
      <c r="I242" s="77">
        <v>-2801954.47</v>
      </c>
      <c r="J242" s="101"/>
    </row>
    <row r="243" spans="1:10" hidden="1" outlineLevel="1" x14ac:dyDescent="0.2">
      <c r="A243" s="106"/>
      <c r="B243" s="100">
        <v>42851</v>
      </c>
      <c r="C243" s="99">
        <v>251</v>
      </c>
      <c r="D243" s="99" t="s">
        <v>5</v>
      </c>
      <c r="E243" s="99" t="s">
        <v>3306</v>
      </c>
      <c r="F243" s="99" t="s">
        <v>3307</v>
      </c>
      <c r="G243" s="77">
        <v>0</v>
      </c>
      <c r="H243" s="77">
        <v>740540.39</v>
      </c>
      <c r="I243" s="77">
        <v>-3542494.86</v>
      </c>
      <c r="J243" s="101"/>
    </row>
    <row r="244" spans="1:10" collapsed="1" x14ac:dyDescent="0.2">
      <c r="A244" s="106"/>
      <c r="B244" s="100"/>
      <c r="C244" s="99"/>
      <c r="D244" s="99"/>
      <c r="E244" s="99"/>
      <c r="F244" s="99"/>
      <c r="G244" s="77"/>
      <c r="H244" s="77"/>
      <c r="I244" s="77"/>
      <c r="J244" s="101"/>
    </row>
    <row r="245" spans="1:10" x14ac:dyDescent="0.2">
      <c r="A245" s="106"/>
      <c r="B245" s="100"/>
      <c r="C245" s="99"/>
      <c r="D245" s="99"/>
      <c r="E245" s="99"/>
      <c r="F245" s="99"/>
      <c r="G245" s="77"/>
      <c r="H245" s="102">
        <f>SUM(H238:H244)</f>
        <v>2248347.48</v>
      </c>
      <c r="I245" s="102"/>
      <c r="J245" s="103">
        <f>COUNTIF(H239:H243,"&gt;1")-COUNTIF(H239:H243,"&lt;1")</f>
        <v>3</v>
      </c>
    </row>
    <row r="246" spans="1:10" x14ac:dyDescent="0.2">
      <c r="A246" s="104" t="s">
        <v>421</v>
      </c>
      <c r="B246" s="98"/>
      <c r="C246" s="99"/>
      <c r="D246" s="99"/>
      <c r="E246" s="98"/>
      <c r="F246" s="98"/>
      <c r="G246" s="76"/>
      <c r="H246" s="76"/>
      <c r="I246" s="76"/>
      <c r="J246" s="101"/>
    </row>
    <row r="247" spans="1:10" x14ac:dyDescent="0.2">
      <c r="A247" s="105" t="s">
        <v>2</v>
      </c>
      <c r="B247" s="98" t="s">
        <v>422</v>
      </c>
      <c r="C247" s="99"/>
      <c r="D247" s="99"/>
      <c r="E247" s="98"/>
      <c r="F247" s="98"/>
      <c r="G247" s="76"/>
      <c r="H247" s="76"/>
      <c r="I247" s="76"/>
      <c r="J247" s="101"/>
    </row>
    <row r="248" spans="1:10" hidden="1" outlineLevel="1" x14ac:dyDescent="0.2">
      <c r="A248" s="106"/>
      <c r="B248" s="99"/>
      <c r="C248" s="99"/>
      <c r="D248" s="99"/>
      <c r="E248" s="99" t="s">
        <v>1110</v>
      </c>
      <c r="F248" s="99"/>
      <c r="G248" s="77">
        <v>0</v>
      </c>
      <c r="H248" s="77">
        <v>0</v>
      </c>
      <c r="I248" s="77">
        <v>-18139850.77</v>
      </c>
      <c r="J248" s="101"/>
    </row>
    <row r="249" spans="1:10" hidden="1" outlineLevel="1" x14ac:dyDescent="0.2">
      <c r="A249" s="106"/>
      <c r="B249" s="100">
        <v>42854</v>
      </c>
      <c r="C249" s="99">
        <v>61</v>
      </c>
      <c r="D249" s="99" t="s">
        <v>82</v>
      </c>
      <c r="E249" s="99" t="s">
        <v>462</v>
      </c>
      <c r="F249" s="99" t="s">
        <v>3446</v>
      </c>
      <c r="G249" s="77">
        <v>0</v>
      </c>
      <c r="H249" s="77">
        <v>-135689.66</v>
      </c>
      <c r="I249" s="77">
        <v>-19630195.600000001</v>
      </c>
      <c r="J249" s="101"/>
    </row>
    <row r="250" spans="1:10" hidden="1" outlineLevel="1" x14ac:dyDescent="0.2">
      <c r="A250" s="106"/>
      <c r="B250" s="100">
        <v>42832</v>
      </c>
      <c r="C250" s="99">
        <v>57</v>
      </c>
      <c r="D250" s="99" t="s">
        <v>5</v>
      </c>
      <c r="E250" s="99" t="s">
        <v>3328</v>
      </c>
      <c r="F250" s="99" t="s">
        <v>3330</v>
      </c>
      <c r="G250" s="77">
        <v>0</v>
      </c>
      <c r="H250" s="77">
        <v>-135000</v>
      </c>
      <c r="I250" s="77">
        <v>-19815971.460000001</v>
      </c>
      <c r="J250" s="101"/>
    </row>
    <row r="251" spans="1:10" hidden="1" outlineLevel="1" x14ac:dyDescent="0.2">
      <c r="A251" s="106"/>
      <c r="B251" s="100">
        <v>42835</v>
      </c>
      <c r="C251" s="99">
        <v>92</v>
      </c>
      <c r="D251" s="99" t="s">
        <v>5</v>
      </c>
      <c r="E251" s="99" t="s">
        <v>3331</v>
      </c>
      <c r="F251" s="99" t="s">
        <v>3342</v>
      </c>
      <c r="G251" s="77">
        <v>0</v>
      </c>
      <c r="H251" s="77">
        <v>-135000</v>
      </c>
      <c r="I251" s="77">
        <v>-19977436.98</v>
      </c>
      <c r="J251" s="101"/>
    </row>
    <row r="252" spans="1:10" hidden="1" outlineLevel="1" x14ac:dyDescent="0.2">
      <c r="A252" s="106"/>
      <c r="B252" s="100">
        <v>42837</v>
      </c>
      <c r="C252" s="99">
        <v>125</v>
      </c>
      <c r="D252" s="99" t="s">
        <v>5</v>
      </c>
      <c r="E252" s="99" t="s">
        <v>3335</v>
      </c>
      <c r="F252" s="99" t="s">
        <v>3360</v>
      </c>
      <c r="G252" s="77">
        <v>0</v>
      </c>
      <c r="H252" s="77">
        <v>-135000</v>
      </c>
      <c r="I252" s="77">
        <v>-20134764.57</v>
      </c>
      <c r="J252" s="101"/>
    </row>
    <row r="253" spans="1:10" hidden="1" outlineLevel="1" x14ac:dyDescent="0.2">
      <c r="A253" s="106"/>
      <c r="B253" s="100">
        <v>42842</v>
      </c>
      <c r="C253" s="99">
        <v>137</v>
      </c>
      <c r="D253" s="99" t="s">
        <v>5</v>
      </c>
      <c r="E253" s="99" t="s">
        <v>3328</v>
      </c>
      <c r="F253" s="99" t="s">
        <v>3367</v>
      </c>
      <c r="G253" s="77">
        <v>0</v>
      </c>
      <c r="H253" s="77">
        <v>-135000</v>
      </c>
      <c r="I253" s="77">
        <v>-19999764.57</v>
      </c>
      <c r="J253" s="101"/>
    </row>
    <row r="254" spans="1:10" hidden="1" outlineLevel="1" x14ac:dyDescent="0.2">
      <c r="A254" s="106"/>
      <c r="B254" s="100">
        <v>42844</v>
      </c>
      <c r="C254" s="99">
        <v>162</v>
      </c>
      <c r="D254" s="99" t="s">
        <v>5</v>
      </c>
      <c r="E254" s="99" t="s">
        <v>2367</v>
      </c>
      <c r="F254" s="99" t="s">
        <v>3378</v>
      </c>
      <c r="G254" s="77">
        <v>0</v>
      </c>
      <c r="H254" s="77">
        <v>-135000</v>
      </c>
      <c r="I254" s="77">
        <v>-20134764.57</v>
      </c>
      <c r="J254" s="101"/>
    </row>
    <row r="255" spans="1:10" hidden="1" outlineLevel="1" x14ac:dyDescent="0.2">
      <c r="A255" s="106"/>
      <c r="B255" s="100">
        <v>42844</v>
      </c>
      <c r="C255" s="99">
        <v>185</v>
      </c>
      <c r="D255" s="99" t="s">
        <v>5</v>
      </c>
      <c r="E255" s="99" t="s">
        <v>2367</v>
      </c>
      <c r="F255" s="99" t="s">
        <v>3385</v>
      </c>
      <c r="G255" s="77">
        <v>0</v>
      </c>
      <c r="H255" s="77">
        <v>-135000</v>
      </c>
      <c r="I255" s="77">
        <v>-20292092.16</v>
      </c>
      <c r="J255" s="101"/>
    </row>
    <row r="256" spans="1:10" hidden="1" outlineLevel="1" x14ac:dyDescent="0.2">
      <c r="A256" s="106"/>
      <c r="B256" s="100">
        <v>42846</v>
      </c>
      <c r="C256" s="99">
        <v>206</v>
      </c>
      <c r="D256" s="99" t="s">
        <v>5</v>
      </c>
      <c r="E256" s="99" t="s">
        <v>3372</v>
      </c>
      <c r="F256" s="99" t="s">
        <v>3394</v>
      </c>
      <c r="G256" s="77">
        <v>0</v>
      </c>
      <c r="H256" s="77">
        <v>-135000</v>
      </c>
      <c r="I256" s="77">
        <v>-20100799.059999999</v>
      </c>
      <c r="J256" s="101"/>
    </row>
    <row r="257" spans="1:10" hidden="1" outlineLevel="1" x14ac:dyDescent="0.2">
      <c r="A257" s="106"/>
      <c r="B257" s="100">
        <v>42850</v>
      </c>
      <c r="C257" s="99">
        <v>232</v>
      </c>
      <c r="D257" s="99" t="s">
        <v>5</v>
      </c>
      <c r="E257" s="99" t="s">
        <v>2367</v>
      </c>
      <c r="F257" s="99" t="s">
        <v>3404</v>
      </c>
      <c r="G257" s="77">
        <v>0</v>
      </c>
      <c r="H257" s="77">
        <v>-135000</v>
      </c>
      <c r="I257" s="77">
        <v>-20308212.850000001</v>
      </c>
      <c r="J257" s="101"/>
    </row>
    <row r="258" spans="1:10" hidden="1" outlineLevel="1" x14ac:dyDescent="0.2">
      <c r="A258" s="106"/>
      <c r="B258" s="100">
        <v>42854</v>
      </c>
      <c r="C258" s="99">
        <v>329</v>
      </c>
      <c r="D258" s="99" t="s">
        <v>5</v>
      </c>
      <c r="E258" s="99" t="s">
        <v>3438</v>
      </c>
      <c r="F258" s="99" t="s">
        <v>3444</v>
      </c>
      <c r="G258" s="77">
        <v>0</v>
      </c>
      <c r="H258" s="77">
        <v>-135000</v>
      </c>
      <c r="I258" s="77">
        <v>-20469678.370000001</v>
      </c>
      <c r="J258" s="101"/>
    </row>
    <row r="259" spans="1:10" hidden="1" outlineLevel="1" x14ac:dyDescent="0.2">
      <c r="A259" s="106"/>
      <c r="B259" s="100">
        <v>42836</v>
      </c>
      <c r="C259" s="99">
        <v>105</v>
      </c>
      <c r="D259" s="99" t="s">
        <v>5</v>
      </c>
      <c r="E259" s="99" t="s">
        <v>2455</v>
      </c>
      <c r="F259" s="99" t="s">
        <v>3351</v>
      </c>
      <c r="G259" s="77">
        <v>0</v>
      </c>
      <c r="H259" s="77">
        <v>-134568.97</v>
      </c>
      <c r="I259" s="77">
        <v>-20335109.399999999</v>
      </c>
      <c r="J259" s="101"/>
    </row>
    <row r="260" spans="1:10" hidden="1" outlineLevel="1" x14ac:dyDescent="0.2">
      <c r="A260" s="106"/>
      <c r="B260" s="100">
        <v>42844</v>
      </c>
      <c r="C260" s="99">
        <v>166</v>
      </c>
      <c r="D260" s="99" t="s">
        <v>5</v>
      </c>
      <c r="E260" s="99" t="s">
        <v>1517</v>
      </c>
      <c r="F260" s="99" t="s">
        <v>3380</v>
      </c>
      <c r="G260" s="77">
        <v>0</v>
      </c>
      <c r="H260" s="77">
        <v>-133879.31</v>
      </c>
      <c r="I260" s="77">
        <v>-20470109.399999999</v>
      </c>
      <c r="J260" s="101"/>
    </row>
    <row r="261" spans="1:10" hidden="1" outlineLevel="1" x14ac:dyDescent="0.2">
      <c r="A261" s="106"/>
      <c r="B261" s="100">
        <v>42845</v>
      </c>
      <c r="C261" s="99">
        <v>199</v>
      </c>
      <c r="D261" s="99" t="s">
        <v>5</v>
      </c>
      <c r="E261" s="99" t="s">
        <v>3365</v>
      </c>
      <c r="F261" s="99" t="s">
        <v>3389</v>
      </c>
      <c r="G261" s="77">
        <v>0</v>
      </c>
      <c r="H261" s="77">
        <v>-118017.24</v>
      </c>
      <c r="I261" s="77">
        <v>-20312781.809999999</v>
      </c>
      <c r="J261" s="101"/>
    </row>
    <row r="262" spans="1:10" hidden="1" outlineLevel="1" x14ac:dyDescent="0.2">
      <c r="A262" s="106"/>
      <c r="B262" s="100">
        <v>42851</v>
      </c>
      <c r="C262" s="99">
        <v>257</v>
      </c>
      <c r="D262" s="99" t="s">
        <v>5</v>
      </c>
      <c r="E262" s="99" t="s">
        <v>3365</v>
      </c>
      <c r="F262" s="99" t="s">
        <v>3417</v>
      </c>
      <c r="G262" s="77">
        <v>0</v>
      </c>
      <c r="H262" s="77">
        <v>-118017.24</v>
      </c>
      <c r="I262" s="77">
        <v>-20447781.809999999</v>
      </c>
      <c r="J262" s="101"/>
    </row>
    <row r="263" spans="1:10" hidden="1" outlineLevel="1" x14ac:dyDescent="0.2">
      <c r="A263" s="106"/>
      <c r="B263" s="100">
        <v>42853</v>
      </c>
      <c r="C263" s="99">
        <v>297</v>
      </c>
      <c r="D263" s="99" t="s">
        <v>5</v>
      </c>
      <c r="E263" s="99" t="s">
        <v>3396</v>
      </c>
      <c r="F263" s="99" t="s">
        <v>3430</v>
      </c>
      <c r="G263" s="77">
        <v>0</v>
      </c>
      <c r="H263" s="77">
        <v>-118017.24</v>
      </c>
      <c r="I263" s="77">
        <v>-20605109.399999999</v>
      </c>
      <c r="J263" s="101"/>
    </row>
    <row r="264" spans="1:10" hidden="1" outlineLevel="1" x14ac:dyDescent="0.2">
      <c r="A264" s="106"/>
      <c r="B264" s="100">
        <v>42853</v>
      </c>
      <c r="C264" s="99">
        <v>301</v>
      </c>
      <c r="D264" s="99" t="s">
        <v>5</v>
      </c>
      <c r="E264" s="99" t="s">
        <v>3313</v>
      </c>
      <c r="F264" s="99" t="s">
        <v>3432</v>
      </c>
      <c r="G264" s="77">
        <v>0</v>
      </c>
      <c r="H264" s="77">
        <v>-118017.24</v>
      </c>
      <c r="I264" s="77">
        <v>-20784678.370000001</v>
      </c>
      <c r="J264" s="101"/>
    </row>
    <row r="265" spans="1:10" hidden="1" outlineLevel="1" x14ac:dyDescent="0.2">
      <c r="A265" s="106"/>
      <c r="B265" s="100">
        <v>42830</v>
      </c>
      <c r="C265" s="99">
        <v>28</v>
      </c>
      <c r="D265" s="99" t="s">
        <v>5</v>
      </c>
      <c r="E265" s="99" t="s">
        <v>3313</v>
      </c>
      <c r="F265" s="99" t="s">
        <v>3314</v>
      </c>
      <c r="G265" s="77">
        <v>0</v>
      </c>
      <c r="H265" s="77">
        <v>118017.24</v>
      </c>
      <c r="I265" s="77">
        <v>-20649678.370000001</v>
      </c>
      <c r="J265" s="101"/>
    </row>
    <row r="266" spans="1:10" hidden="1" outlineLevel="1" x14ac:dyDescent="0.2">
      <c r="A266" s="106"/>
      <c r="B266" s="100">
        <v>42837</v>
      </c>
      <c r="C266" s="99">
        <v>127</v>
      </c>
      <c r="D266" s="99" t="s">
        <v>5</v>
      </c>
      <c r="E266" s="99" t="s">
        <v>3363</v>
      </c>
      <c r="F266" s="99" t="s">
        <v>3364</v>
      </c>
      <c r="G266" s="77">
        <v>0</v>
      </c>
      <c r="H266" s="77">
        <v>118017.24</v>
      </c>
      <c r="I266" s="77">
        <v>-20784678.370000001</v>
      </c>
      <c r="J266" s="101"/>
    </row>
    <row r="267" spans="1:10" hidden="1" outlineLevel="1" x14ac:dyDescent="0.2">
      <c r="A267" s="106"/>
      <c r="B267" s="100">
        <v>42837</v>
      </c>
      <c r="C267" s="99">
        <v>129</v>
      </c>
      <c r="D267" s="99" t="s">
        <v>5</v>
      </c>
      <c r="E267" s="99" t="s">
        <v>3365</v>
      </c>
      <c r="F267" s="99" t="s">
        <v>3366</v>
      </c>
      <c r="G267" s="77">
        <v>0</v>
      </c>
      <c r="H267" s="77">
        <v>118017.24</v>
      </c>
      <c r="I267" s="77">
        <v>-20902695.609999999</v>
      </c>
      <c r="J267" s="101"/>
    </row>
    <row r="268" spans="1:10" hidden="1" outlineLevel="1" x14ac:dyDescent="0.2">
      <c r="A268" s="106"/>
      <c r="B268" s="100">
        <v>42843</v>
      </c>
      <c r="C268" s="99">
        <v>321</v>
      </c>
      <c r="D268" s="99" t="s">
        <v>5</v>
      </c>
      <c r="E268" s="99" t="s">
        <v>3376</v>
      </c>
      <c r="F268" s="99" t="s">
        <v>3377</v>
      </c>
      <c r="G268" s="77">
        <v>0</v>
      </c>
      <c r="H268" s="77">
        <v>118017.24</v>
      </c>
      <c r="I268" s="77">
        <v>-21020712.850000001</v>
      </c>
      <c r="J268" s="101"/>
    </row>
    <row r="269" spans="1:10" hidden="1" outlineLevel="1" x14ac:dyDescent="0.2">
      <c r="A269" s="106"/>
      <c r="B269" s="100">
        <v>42845</v>
      </c>
      <c r="C269" s="99">
        <v>200</v>
      </c>
      <c r="D269" s="99" t="s">
        <v>5</v>
      </c>
      <c r="E269" s="99" t="s">
        <v>3365</v>
      </c>
      <c r="F269" s="99" t="s">
        <v>3390</v>
      </c>
      <c r="G269" s="77">
        <v>0</v>
      </c>
      <c r="H269" s="77">
        <v>118017.24</v>
      </c>
      <c r="I269" s="77">
        <v>-20885712.850000001</v>
      </c>
      <c r="J269" s="101"/>
    </row>
    <row r="270" spans="1:10" hidden="1" outlineLevel="1" x14ac:dyDescent="0.2">
      <c r="A270" s="106"/>
      <c r="B270" s="100">
        <v>42846</v>
      </c>
      <c r="C270" s="99">
        <v>208</v>
      </c>
      <c r="D270" s="99" t="s">
        <v>5</v>
      </c>
      <c r="E270" s="99" t="s">
        <v>3396</v>
      </c>
      <c r="F270" s="99" t="s">
        <v>3397</v>
      </c>
      <c r="G270" s="77">
        <v>0</v>
      </c>
      <c r="H270" s="77">
        <v>118017.24</v>
      </c>
      <c r="I270" s="77">
        <v>-21020712.850000001</v>
      </c>
      <c r="J270" s="101"/>
    </row>
    <row r="271" spans="1:10" hidden="1" outlineLevel="1" x14ac:dyDescent="0.2">
      <c r="A271" s="106"/>
      <c r="B271" s="100">
        <v>42849</v>
      </c>
      <c r="C271" s="99">
        <v>222</v>
      </c>
      <c r="D271" s="99" t="s">
        <v>5</v>
      </c>
      <c r="E271" s="99" t="s">
        <v>3398</v>
      </c>
      <c r="F271" s="99" t="s">
        <v>3399</v>
      </c>
      <c r="G271" s="77">
        <v>0</v>
      </c>
      <c r="H271" s="77">
        <v>118017.24</v>
      </c>
      <c r="I271" s="77">
        <v>-20859247.329999998</v>
      </c>
      <c r="J271" s="101"/>
    </row>
    <row r="272" spans="1:10" hidden="1" outlineLevel="1" x14ac:dyDescent="0.2">
      <c r="A272" s="106"/>
      <c r="B272" s="100">
        <v>42849</v>
      </c>
      <c r="C272" s="99">
        <v>227</v>
      </c>
      <c r="D272" s="99" t="s">
        <v>5</v>
      </c>
      <c r="E272" s="99" t="s">
        <v>3402</v>
      </c>
      <c r="F272" s="99" t="s">
        <v>3403</v>
      </c>
      <c r="G272" s="77">
        <v>0</v>
      </c>
      <c r="H272" s="77">
        <v>118017.24</v>
      </c>
      <c r="I272" s="77">
        <v>-21020712.850000001</v>
      </c>
      <c r="J272" s="101"/>
    </row>
    <row r="273" spans="1:10" hidden="1" outlineLevel="1" x14ac:dyDescent="0.2">
      <c r="A273" s="106"/>
      <c r="B273" s="100">
        <v>42851</v>
      </c>
      <c r="C273" s="99">
        <v>258</v>
      </c>
      <c r="D273" s="99" t="s">
        <v>5</v>
      </c>
      <c r="E273" s="99" t="s">
        <v>3365</v>
      </c>
      <c r="F273" s="99" t="s">
        <v>3418</v>
      </c>
      <c r="G273" s="77">
        <v>0</v>
      </c>
      <c r="H273" s="77">
        <v>118017.24</v>
      </c>
      <c r="I273" s="77">
        <v>-21155712.850000001</v>
      </c>
      <c r="J273" s="101"/>
    </row>
    <row r="274" spans="1:10" hidden="1" outlineLevel="1" x14ac:dyDescent="0.2">
      <c r="A274" s="106"/>
      <c r="B274" s="100">
        <v>42853</v>
      </c>
      <c r="C274" s="99">
        <v>298</v>
      </c>
      <c r="D274" s="99" t="s">
        <v>5</v>
      </c>
      <c r="E274" s="99" t="s">
        <v>3396</v>
      </c>
      <c r="F274" s="99" t="s">
        <v>3431</v>
      </c>
      <c r="G274" s="77">
        <v>0</v>
      </c>
      <c r="H274" s="77">
        <v>118017.24</v>
      </c>
      <c r="I274" s="77">
        <v>-21313040.440000001</v>
      </c>
      <c r="J274" s="101"/>
    </row>
    <row r="275" spans="1:10" hidden="1" outlineLevel="1" x14ac:dyDescent="0.2">
      <c r="A275" s="106"/>
      <c r="B275" s="100">
        <v>42853</v>
      </c>
      <c r="C275" s="99">
        <v>302</v>
      </c>
      <c r="D275" s="99" t="s">
        <v>5</v>
      </c>
      <c r="E275" s="99" t="s">
        <v>3313</v>
      </c>
      <c r="F275" s="99" t="s">
        <v>3433</v>
      </c>
      <c r="G275" s="77">
        <v>0</v>
      </c>
      <c r="H275" s="77">
        <v>118017.24</v>
      </c>
      <c r="I275" s="77">
        <v>-21474505.960000001</v>
      </c>
      <c r="J275" s="101"/>
    </row>
    <row r="276" spans="1:10" hidden="1" outlineLevel="1" x14ac:dyDescent="0.2">
      <c r="A276" s="106"/>
      <c r="B276" s="100">
        <v>42853</v>
      </c>
      <c r="C276" s="99">
        <v>303</v>
      </c>
      <c r="D276" s="99" t="s">
        <v>5</v>
      </c>
      <c r="E276" s="99" t="s">
        <v>3434</v>
      </c>
      <c r="F276" s="99" t="s">
        <v>3435</v>
      </c>
      <c r="G276" s="77">
        <v>0</v>
      </c>
      <c r="H276" s="77">
        <v>118017.24</v>
      </c>
      <c r="I276" s="77">
        <v>-21592523.199999999</v>
      </c>
      <c r="J276" s="101"/>
    </row>
    <row r="277" spans="1:10" hidden="1" outlineLevel="1" x14ac:dyDescent="0.2">
      <c r="A277" s="106"/>
      <c r="B277" s="100">
        <v>42854</v>
      </c>
      <c r="C277" s="99">
        <v>84</v>
      </c>
      <c r="D277" s="99" t="s">
        <v>78</v>
      </c>
      <c r="E277" s="99" t="s">
        <v>462</v>
      </c>
      <c r="F277" s="99" t="s">
        <v>3448</v>
      </c>
      <c r="G277" s="77">
        <v>0</v>
      </c>
      <c r="H277" s="77">
        <v>125000</v>
      </c>
      <c r="I277" s="77">
        <v>-21457523.199999999</v>
      </c>
      <c r="J277" s="101"/>
    </row>
    <row r="278" spans="1:10" hidden="1" outlineLevel="1" x14ac:dyDescent="0.2">
      <c r="A278" s="106"/>
      <c r="B278" s="100">
        <v>42829</v>
      </c>
      <c r="C278" s="99">
        <v>18</v>
      </c>
      <c r="D278" s="99" t="s">
        <v>5</v>
      </c>
      <c r="E278" s="99" t="s">
        <v>2412</v>
      </c>
      <c r="F278" s="99" t="s">
        <v>3310</v>
      </c>
      <c r="G278" s="77">
        <v>0</v>
      </c>
      <c r="H278" s="77">
        <v>135000</v>
      </c>
      <c r="I278" s="77">
        <v>-21592523.199999999</v>
      </c>
      <c r="J278" s="101"/>
    </row>
    <row r="279" spans="1:10" hidden="1" outlineLevel="1" x14ac:dyDescent="0.2">
      <c r="A279" s="106"/>
      <c r="B279" s="100">
        <v>42830</v>
      </c>
      <c r="C279" s="99">
        <v>25</v>
      </c>
      <c r="D279" s="99" t="s">
        <v>5</v>
      </c>
      <c r="E279" s="99" t="s">
        <v>3311</v>
      </c>
      <c r="F279" s="99" t="s">
        <v>3312</v>
      </c>
      <c r="G279" s="77">
        <v>0</v>
      </c>
      <c r="H279" s="77">
        <v>135000</v>
      </c>
      <c r="I279" s="77">
        <v>-21458643.890000001</v>
      </c>
      <c r="J279" s="101"/>
    </row>
    <row r="280" spans="1:10" hidden="1" outlineLevel="1" x14ac:dyDescent="0.2">
      <c r="A280" s="106"/>
      <c r="B280" s="100">
        <v>42830</v>
      </c>
      <c r="C280" s="99">
        <v>32</v>
      </c>
      <c r="D280" s="99" t="s">
        <v>5</v>
      </c>
      <c r="E280" s="99" t="s">
        <v>1425</v>
      </c>
      <c r="F280" s="99" t="s">
        <v>3315</v>
      </c>
      <c r="G280" s="77">
        <v>0</v>
      </c>
      <c r="H280" s="77">
        <v>135000</v>
      </c>
      <c r="I280" s="77">
        <v>-21615971.48</v>
      </c>
      <c r="J280" s="101"/>
    </row>
    <row r="281" spans="1:10" hidden="1" outlineLevel="1" x14ac:dyDescent="0.2">
      <c r="A281" s="106"/>
      <c r="B281" s="100">
        <v>42831</v>
      </c>
      <c r="C281" s="99">
        <v>35</v>
      </c>
      <c r="D281" s="99" t="s">
        <v>5</v>
      </c>
      <c r="E281" s="99" t="s">
        <v>3316</v>
      </c>
      <c r="F281" s="99" t="s">
        <v>3317</v>
      </c>
      <c r="G281" s="77">
        <v>0</v>
      </c>
      <c r="H281" s="77">
        <v>135000</v>
      </c>
      <c r="I281" s="77">
        <v>-21773299.07</v>
      </c>
      <c r="J281" s="101"/>
    </row>
    <row r="282" spans="1:10" hidden="1" outlineLevel="1" x14ac:dyDescent="0.2">
      <c r="A282" s="106"/>
      <c r="B282" s="100">
        <v>42831</v>
      </c>
      <c r="C282" s="99">
        <v>38</v>
      </c>
      <c r="D282" s="99" t="s">
        <v>5</v>
      </c>
      <c r="E282" s="99" t="s">
        <v>3318</v>
      </c>
      <c r="F282" s="99" t="s">
        <v>3319</v>
      </c>
      <c r="G282" s="77">
        <v>0</v>
      </c>
      <c r="H282" s="77">
        <v>135000</v>
      </c>
      <c r="I282" s="77">
        <v>-21638299.07</v>
      </c>
      <c r="J282" s="101"/>
    </row>
    <row r="283" spans="1:10" hidden="1" outlineLevel="1" x14ac:dyDescent="0.2">
      <c r="A283" s="106"/>
      <c r="B283" s="100">
        <v>42831</v>
      </c>
      <c r="C283" s="99">
        <v>45</v>
      </c>
      <c r="D283" s="99" t="s">
        <v>5</v>
      </c>
      <c r="E283" s="99" t="s">
        <v>3323</v>
      </c>
      <c r="F283" s="99" t="s">
        <v>3324</v>
      </c>
      <c r="G283" s="77">
        <v>0</v>
      </c>
      <c r="H283" s="77">
        <v>135000</v>
      </c>
      <c r="I283" s="77">
        <v>-21773299.07</v>
      </c>
      <c r="J283" s="101"/>
    </row>
    <row r="284" spans="1:10" hidden="1" outlineLevel="1" x14ac:dyDescent="0.2">
      <c r="A284" s="106"/>
      <c r="B284" s="100">
        <v>42831</v>
      </c>
      <c r="C284" s="99">
        <v>51</v>
      </c>
      <c r="D284" s="99" t="s">
        <v>5</v>
      </c>
      <c r="E284" s="99" t="s">
        <v>3328</v>
      </c>
      <c r="F284" s="99" t="s">
        <v>3329</v>
      </c>
      <c r="G284" s="77">
        <v>0</v>
      </c>
      <c r="H284" s="77">
        <v>135000</v>
      </c>
      <c r="I284" s="77">
        <v>-21615971.48</v>
      </c>
      <c r="J284" s="101"/>
    </row>
    <row r="285" spans="1:10" hidden="1" outlineLevel="1" x14ac:dyDescent="0.2">
      <c r="A285" s="106"/>
      <c r="B285" s="100">
        <v>42832</v>
      </c>
      <c r="C285" s="99">
        <v>58</v>
      </c>
      <c r="D285" s="99" t="s">
        <v>5</v>
      </c>
      <c r="E285" s="99" t="s">
        <v>3331</v>
      </c>
      <c r="F285" s="99" t="s">
        <v>3332</v>
      </c>
      <c r="G285" s="77">
        <v>0</v>
      </c>
      <c r="H285" s="77">
        <v>135000</v>
      </c>
      <c r="I285" s="77">
        <v>-21773299.07</v>
      </c>
      <c r="J285" s="101"/>
    </row>
    <row r="286" spans="1:10" hidden="1" outlineLevel="1" x14ac:dyDescent="0.2">
      <c r="A286" s="106"/>
      <c r="B286" s="100">
        <v>42832</v>
      </c>
      <c r="C286" s="99">
        <v>66</v>
      </c>
      <c r="D286" s="99" t="s">
        <v>5</v>
      </c>
      <c r="E286" s="99" t="s">
        <v>2367</v>
      </c>
      <c r="F286" s="99" t="s">
        <v>3334</v>
      </c>
      <c r="G286" s="77">
        <v>0</v>
      </c>
      <c r="H286" s="77">
        <v>135000</v>
      </c>
      <c r="I286" s="77">
        <v>-21655281.829999998</v>
      </c>
      <c r="J286" s="101"/>
    </row>
    <row r="287" spans="1:10" hidden="1" outlineLevel="1" x14ac:dyDescent="0.2">
      <c r="A287" s="106"/>
      <c r="B287" s="100">
        <v>42832</v>
      </c>
      <c r="C287" s="99">
        <v>67</v>
      </c>
      <c r="D287" s="99" t="s">
        <v>5</v>
      </c>
      <c r="E287" s="99" t="s">
        <v>3335</v>
      </c>
      <c r="F287" s="99" t="s">
        <v>3336</v>
      </c>
      <c r="G287" s="77">
        <v>0</v>
      </c>
      <c r="H287" s="77">
        <v>135000</v>
      </c>
      <c r="I287" s="77">
        <v>-21773299.07</v>
      </c>
      <c r="J287" s="101"/>
    </row>
    <row r="288" spans="1:10" hidden="1" outlineLevel="1" x14ac:dyDescent="0.2">
      <c r="A288" s="106"/>
      <c r="B288" s="100">
        <v>42835</v>
      </c>
      <c r="C288" s="99">
        <v>93</v>
      </c>
      <c r="D288" s="99" t="s">
        <v>5</v>
      </c>
      <c r="E288" s="99" t="s">
        <v>3328</v>
      </c>
      <c r="F288" s="99" t="s">
        <v>3343</v>
      </c>
      <c r="G288" s="77">
        <v>0</v>
      </c>
      <c r="H288" s="77">
        <v>135000</v>
      </c>
      <c r="I288" s="77">
        <v>-21615971.48</v>
      </c>
      <c r="J288" s="101"/>
    </row>
    <row r="289" spans="1:10" hidden="1" outlineLevel="1" x14ac:dyDescent="0.2">
      <c r="A289" s="106"/>
      <c r="B289" s="100">
        <v>42836</v>
      </c>
      <c r="C289" s="99">
        <v>106</v>
      </c>
      <c r="D289" s="99" t="s">
        <v>5</v>
      </c>
      <c r="E289" s="99" t="s">
        <v>3352</v>
      </c>
      <c r="F289" s="99" t="s">
        <v>3353</v>
      </c>
      <c r="G289" s="77">
        <v>0</v>
      </c>
      <c r="H289" s="77">
        <v>135000</v>
      </c>
      <c r="I289" s="77">
        <v>-21773299.07</v>
      </c>
      <c r="J289" s="101"/>
    </row>
    <row r="290" spans="1:10" hidden="1" outlineLevel="1" x14ac:dyDescent="0.2">
      <c r="A290" s="106"/>
      <c r="B290" s="100">
        <v>42837</v>
      </c>
      <c r="C290" s="99">
        <v>114</v>
      </c>
      <c r="D290" s="99" t="s">
        <v>5</v>
      </c>
      <c r="E290" s="99" t="s">
        <v>3355</v>
      </c>
      <c r="F290" s="99" t="s">
        <v>3356</v>
      </c>
      <c r="G290" s="77">
        <v>0</v>
      </c>
      <c r="H290" s="77">
        <v>135000</v>
      </c>
      <c r="I290" s="77">
        <v>-21638299.07</v>
      </c>
      <c r="J290" s="101"/>
    </row>
    <row r="291" spans="1:10" hidden="1" outlineLevel="1" x14ac:dyDescent="0.2">
      <c r="A291" s="106"/>
      <c r="B291" s="100">
        <v>42837</v>
      </c>
      <c r="C291" s="99">
        <v>126</v>
      </c>
      <c r="D291" s="99" t="s">
        <v>5</v>
      </c>
      <c r="E291" s="99" t="s">
        <v>3361</v>
      </c>
      <c r="F291" s="99" t="s">
        <v>3362</v>
      </c>
      <c r="G291" s="77">
        <v>0</v>
      </c>
      <c r="H291" s="77">
        <v>135000</v>
      </c>
      <c r="I291" s="77">
        <v>-21773299.07</v>
      </c>
      <c r="J291" s="101"/>
    </row>
    <row r="292" spans="1:10" hidden="1" outlineLevel="1" x14ac:dyDescent="0.2">
      <c r="A292" s="106"/>
      <c r="B292" s="100">
        <v>42842</v>
      </c>
      <c r="C292" s="99">
        <v>138</v>
      </c>
      <c r="D292" s="99" t="s">
        <v>5</v>
      </c>
      <c r="E292" s="99" t="s">
        <v>3328</v>
      </c>
      <c r="F292" s="99" t="s">
        <v>3368</v>
      </c>
      <c r="G292" s="77">
        <v>0</v>
      </c>
      <c r="H292" s="77">
        <v>135000</v>
      </c>
      <c r="I292" s="77">
        <v>-21891316.309999999</v>
      </c>
      <c r="J292" s="101"/>
    </row>
    <row r="293" spans="1:10" hidden="1" outlineLevel="1" x14ac:dyDescent="0.2">
      <c r="A293" s="106"/>
      <c r="B293" s="100">
        <v>42842</v>
      </c>
      <c r="C293" s="99">
        <v>142</v>
      </c>
      <c r="D293" s="99" t="s">
        <v>5</v>
      </c>
      <c r="E293" s="99" t="s">
        <v>3372</v>
      </c>
      <c r="F293" s="99" t="s">
        <v>3373</v>
      </c>
      <c r="G293" s="77">
        <v>0</v>
      </c>
      <c r="H293" s="77">
        <v>135000</v>
      </c>
      <c r="I293" s="77">
        <v>-22009333.550000001</v>
      </c>
      <c r="J293" s="101"/>
    </row>
    <row r="294" spans="1:10" hidden="1" outlineLevel="1" x14ac:dyDescent="0.2">
      <c r="A294" s="106"/>
      <c r="B294" s="100">
        <v>42844</v>
      </c>
      <c r="C294" s="99">
        <v>163</v>
      </c>
      <c r="D294" s="99" t="s">
        <v>5</v>
      </c>
      <c r="E294" s="99" t="s">
        <v>2367</v>
      </c>
      <c r="F294" s="99" t="s">
        <v>3379</v>
      </c>
      <c r="G294" s="77">
        <v>0</v>
      </c>
      <c r="H294" s="77">
        <v>135000</v>
      </c>
      <c r="I294" s="77">
        <v>-22166661.140000001</v>
      </c>
      <c r="J294" s="101"/>
    </row>
    <row r="295" spans="1:10" hidden="1" outlineLevel="1" x14ac:dyDescent="0.2">
      <c r="A295" s="106"/>
      <c r="B295" s="100">
        <v>42844</v>
      </c>
      <c r="C295" s="99">
        <v>186</v>
      </c>
      <c r="D295" s="99" t="s">
        <v>5</v>
      </c>
      <c r="E295" s="99" t="s">
        <v>2367</v>
      </c>
      <c r="F295" s="99" t="s">
        <v>3386</v>
      </c>
      <c r="G295" s="77">
        <v>0</v>
      </c>
      <c r="H295" s="77">
        <v>135000</v>
      </c>
      <c r="I295" s="77">
        <v>-22284678.379999999</v>
      </c>
      <c r="J295" s="101"/>
    </row>
    <row r="296" spans="1:10" hidden="1" outlineLevel="1" x14ac:dyDescent="0.2">
      <c r="A296" s="106"/>
      <c r="B296" s="100">
        <v>42846</v>
      </c>
      <c r="C296" s="99">
        <v>207</v>
      </c>
      <c r="D296" s="99" t="s">
        <v>5</v>
      </c>
      <c r="E296" s="99" t="s">
        <v>3372</v>
      </c>
      <c r="F296" s="99" t="s">
        <v>3395</v>
      </c>
      <c r="G296" s="77">
        <v>0</v>
      </c>
      <c r="H296" s="77">
        <v>135000</v>
      </c>
      <c r="I296" s="77">
        <v>-22149678.379999999</v>
      </c>
      <c r="J296" s="101"/>
    </row>
    <row r="297" spans="1:10" hidden="1" outlineLevel="1" x14ac:dyDescent="0.2">
      <c r="A297" s="106"/>
      <c r="B297" s="100">
        <v>42850</v>
      </c>
      <c r="C297" s="99">
        <v>233</v>
      </c>
      <c r="D297" s="99" t="s">
        <v>5</v>
      </c>
      <c r="E297" s="99" t="s">
        <v>3405</v>
      </c>
      <c r="F297" s="99" t="s">
        <v>3406</v>
      </c>
      <c r="G297" s="77">
        <v>0</v>
      </c>
      <c r="H297" s="77">
        <v>135000</v>
      </c>
      <c r="I297" s="77">
        <v>-22284678.379999999</v>
      </c>
      <c r="J297" s="101"/>
    </row>
    <row r="298" spans="1:10" hidden="1" outlineLevel="1" x14ac:dyDescent="0.2">
      <c r="A298" s="106"/>
      <c r="B298" s="100">
        <v>42853</v>
      </c>
      <c r="C298" s="99">
        <v>308</v>
      </c>
      <c r="D298" s="99" t="s">
        <v>5</v>
      </c>
      <c r="E298" s="99" t="s">
        <v>2367</v>
      </c>
      <c r="F298" s="99" t="s">
        <v>3436</v>
      </c>
      <c r="G298" s="77">
        <v>0</v>
      </c>
      <c r="H298" s="77">
        <v>135000</v>
      </c>
      <c r="I298" s="77">
        <v>-22093385.280000001</v>
      </c>
      <c r="J298" s="101"/>
    </row>
    <row r="299" spans="1:10" hidden="1" outlineLevel="1" x14ac:dyDescent="0.2">
      <c r="A299" s="106"/>
      <c r="B299" s="100">
        <v>42853</v>
      </c>
      <c r="C299" s="99">
        <v>317</v>
      </c>
      <c r="D299" s="99" t="s">
        <v>5</v>
      </c>
      <c r="E299" s="99" t="s">
        <v>3438</v>
      </c>
      <c r="F299" s="99" t="s">
        <v>3439</v>
      </c>
      <c r="G299" s="77">
        <v>0</v>
      </c>
      <c r="H299" s="77">
        <v>135000</v>
      </c>
      <c r="I299" s="77">
        <v>-22285281.829999998</v>
      </c>
      <c r="J299" s="101"/>
    </row>
    <row r="300" spans="1:10" hidden="1" outlineLevel="1" x14ac:dyDescent="0.2">
      <c r="A300" s="106"/>
      <c r="B300" s="100">
        <v>42854</v>
      </c>
      <c r="C300" s="99">
        <v>330</v>
      </c>
      <c r="D300" s="99" t="s">
        <v>5</v>
      </c>
      <c r="E300" s="99" t="s">
        <v>3438</v>
      </c>
      <c r="F300" s="99" t="s">
        <v>3445</v>
      </c>
      <c r="G300" s="77">
        <v>0</v>
      </c>
      <c r="H300" s="77">
        <v>135000</v>
      </c>
      <c r="I300" s="77">
        <v>-22093385.280000001</v>
      </c>
      <c r="J300" s="101"/>
    </row>
    <row r="301" spans="1:10" hidden="1" outlineLevel="1" x14ac:dyDescent="0.2">
      <c r="A301" s="106"/>
      <c r="B301" s="100">
        <v>42854</v>
      </c>
      <c r="C301" s="99">
        <v>342</v>
      </c>
      <c r="D301" s="99" t="s">
        <v>5</v>
      </c>
      <c r="E301" s="99" t="s">
        <v>3449</v>
      </c>
      <c r="F301" s="99" t="s">
        <v>3450</v>
      </c>
      <c r="G301" s="77">
        <v>0</v>
      </c>
      <c r="H301" s="77">
        <v>135000</v>
      </c>
      <c r="I301" s="77">
        <v>-22285281.829999998</v>
      </c>
      <c r="J301" s="101"/>
    </row>
    <row r="302" spans="1:10" hidden="1" outlineLevel="1" x14ac:dyDescent="0.2">
      <c r="A302" s="106"/>
      <c r="B302" s="100">
        <v>42854</v>
      </c>
      <c r="C302" s="99">
        <v>343</v>
      </c>
      <c r="D302" s="99" t="s">
        <v>5</v>
      </c>
      <c r="E302" s="99" t="s">
        <v>3331</v>
      </c>
      <c r="F302" s="99" t="s">
        <v>3451</v>
      </c>
      <c r="G302" s="77">
        <v>0</v>
      </c>
      <c r="H302" s="77">
        <v>135000</v>
      </c>
      <c r="I302" s="77">
        <v>-22442609.420000002</v>
      </c>
      <c r="J302" s="101"/>
    </row>
    <row r="303" spans="1:10" hidden="1" outlineLevel="1" x14ac:dyDescent="0.2">
      <c r="A303" s="106"/>
      <c r="B303" s="121">
        <v>42831</v>
      </c>
      <c r="C303" s="122">
        <v>42</v>
      </c>
      <c r="D303" s="122" t="s">
        <v>5</v>
      </c>
      <c r="E303" s="122" t="s">
        <v>2434</v>
      </c>
      <c r="F303" s="122" t="s">
        <v>3320</v>
      </c>
      <c r="G303" s="123">
        <v>0</v>
      </c>
      <c r="H303" s="123">
        <v>-207413.79</v>
      </c>
      <c r="I303" s="77">
        <v>-18297178.359999999</v>
      </c>
      <c r="J303" s="101"/>
    </row>
    <row r="304" spans="1:10" hidden="1" outlineLevel="1" x14ac:dyDescent="0.2">
      <c r="A304" s="106"/>
      <c r="B304" s="121">
        <v>42831</v>
      </c>
      <c r="C304" s="122">
        <v>44</v>
      </c>
      <c r="D304" s="122" t="s">
        <v>5</v>
      </c>
      <c r="E304" s="122" t="s">
        <v>2434</v>
      </c>
      <c r="F304" s="122" t="s">
        <v>3322</v>
      </c>
      <c r="G304" s="123">
        <v>0</v>
      </c>
      <c r="H304" s="123">
        <v>-207413.79</v>
      </c>
      <c r="I304" s="77">
        <v>-18432178.359999999</v>
      </c>
      <c r="J304" s="101"/>
    </row>
    <row r="305" spans="1:10" hidden="1" outlineLevel="1" x14ac:dyDescent="0.2">
      <c r="A305" s="106"/>
      <c r="B305" s="121">
        <v>42850</v>
      </c>
      <c r="C305" s="122">
        <v>243</v>
      </c>
      <c r="D305" s="122" t="s">
        <v>5</v>
      </c>
      <c r="E305" s="122" t="s">
        <v>2362</v>
      </c>
      <c r="F305" s="122" t="s">
        <v>3409</v>
      </c>
      <c r="G305" s="123">
        <v>0</v>
      </c>
      <c r="H305" s="123">
        <v>-191896.55</v>
      </c>
      <c r="I305" s="77">
        <v>-18567178.359999999</v>
      </c>
      <c r="J305" s="101"/>
    </row>
    <row r="306" spans="1:10" hidden="1" outlineLevel="1" x14ac:dyDescent="0.2">
      <c r="A306" s="106"/>
      <c r="B306" s="121">
        <v>42854</v>
      </c>
      <c r="C306" s="122">
        <v>324</v>
      </c>
      <c r="D306" s="122" t="s">
        <v>5</v>
      </c>
      <c r="E306" s="122" t="s">
        <v>1507</v>
      </c>
      <c r="F306" s="122" t="s">
        <v>3442</v>
      </c>
      <c r="G306" s="123">
        <v>0</v>
      </c>
      <c r="H306" s="123">
        <v>-191896.55</v>
      </c>
      <c r="I306" s="77">
        <v>-18685195.600000001</v>
      </c>
      <c r="J306" s="101"/>
    </row>
    <row r="307" spans="1:10" hidden="1" outlineLevel="1" x14ac:dyDescent="0.2">
      <c r="A307" s="106"/>
      <c r="B307" s="121">
        <v>42835</v>
      </c>
      <c r="C307" s="122">
        <v>95</v>
      </c>
      <c r="D307" s="122" t="s">
        <v>5</v>
      </c>
      <c r="E307" s="122" t="s">
        <v>2464</v>
      </c>
      <c r="F307" s="122" t="s">
        <v>3346</v>
      </c>
      <c r="G307" s="123">
        <v>0</v>
      </c>
      <c r="H307" s="123">
        <v>-191293.1</v>
      </c>
      <c r="I307" s="77">
        <v>-18820195.600000001</v>
      </c>
      <c r="J307" s="101"/>
    </row>
    <row r="308" spans="1:10" hidden="1" outlineLevel="1" x14ac:dyDescent="0.2">
      <c r="A308" s="106"/>
      <c r="B308" s="121">
        <v>42850</v>
      </c>
      <c r="C308" s="122">
        <v>238</v>
      </c>
      <c r="D308" s="122" t="s">
        <v>5</v>
      </c>
      <c r="E308" s="122" t="s">
        <v>2362</v>
      </c>
      <c r="F308" s="122" t="s">
        <v>3407</v>
      </c>
      <c r="G308" s="123">
        <v>0</v>
      </c>
      <c r="H308" s="123">
        <v>-191293.1</v>
      </c>
      <c r="I308" s="77">
        <v>-18955195.600000001</v>
      </c>
      <c r="J308" s="101"/>
    </row>
    <row r="309" spans="1:10" hidden="1" outlineLevel="1" x14ac:dyDescent="0.2">
      <c r="A309" s="106"/>
      <c r="B309" s="121">
        <v>42832</v>
      </c>
      <c r="C309" s="122">
        <v>60</v>
      </c>
      <c r="D309" s="122" t="s">
        <v>5</v>
      </c>
      <c r="E309" s="122" t="s">
        <v>3326</v>
      </c>
      <c r="F309" s="122" t="s">
        <v>3333</v>
      </c>
      <c r="G309" s="123">
        <v>0</v>
      </c>
      <c r="H309" s="123">
        <v>-179568.97</v>
      </c>
      <c r="I309" s="77">
        <v>-19090195.600000001</v>
      </c>
      <c r="J309" s="101"/>
    </row>
    <row r="310" spans="1:10" hidden="1" outlineLevel="1" x14ac:dyDescent="0.2">
      <c r="A310" s="106"/>
      <c r="B310" s="121">
        <v>42852</v>
      </c>
      <c r="C310" s="122">
        <v>275</v>
      </c>
      <c r="D310" s="122" t="s">
        <v>5</v>
      </c>
      <c r="E310" s="122" t="s">
        <v>3326</v>
      </c>
      <c r="F310" s="122" t="s">
        <v>3425</v>
      </c>
      <c r="G310" s="123">
        <v>0</v>
      </c>
      <c r="H310" s="123">
        <v>-179568.97</v>
      </c>
      <c r="I310" s="77">
        <v>-18882781.809999999</v>
      </c>
      <c r="J310" s="101"/>
    </row>
    <row r="311" spans="1:10" hidden="1" outlineLevel="1" x14ac:dyDescent="0.2">
      <c r="A311" s="106"/>
      <c r="B311" s="121">
        <v>42842</v>
      </c>
      <c r="C311" s="122">
        <v>140</v>
      </c>
      <c r="D311" s="122" t="s">
        <v>5</v>
      </c>
      <c r="E311" s="122" t="s">
        <v>1469</v>
      </c>
      <c r="F311" s="122" t="s">
        <v>3369</v>
      </c>
      <c r="G311" s="123">
        <v>0</v>
      </c>
      <c r="H311" s="123">
        <v>-161465.51999999999</v>
      </c>
      <c r="I311" s="77">
        <v>-19090195.600000001</v>
      </c>
      <c r="J311" s="101"/>
    </row>
    <row r="312" spans="1:10" hidden="1" outlineLevel="1" x14ac:dyDescent="0.2">
      <c r="A312" s="106"/>
      <c r="B312" s="121">
        <v>42851</v>
      </c>
      <c r="C312" s="122">
        <v>263</v>
      </c>
      <c r="D312" s="122" t="s">
        <v>5</v>
      </c>
      <c r="E312" s="122" t="s">
        <v>1469</v>
      </c>
      <c r="F312" s="122" t="s">
        <v>3419</v>
      </c>
      <c r="G312" s="123">
        <v>0</v>
      </c>
      <c r="H312" s="123">
        <v>-161465.51999999999</v>
      </c>
      <c r="I312" s="77">
        <v>-18882781.809999999</v>
      </c>
      <c r="J312" s="101"/>
    </row>
    <row r="313" spans="1:10" hidden="1" outlineLevel="1" x14ac:dyDescent="0.2">
      <c r="A313" s="106"/>
      <c r="B313" s="121">
        <v>42851</v>
      </c>
      <c r="C313" s="122">
        <v>265</v>
      </c>
      <c r="D313" s="122" t="s">
        <v>5</v>
      </c>
      <c r="E313" s="122" t="s">
        <v>3349</v>
      </c>
      <c r="F313" s="122" t="s">
        <v>3421</v>
      </c>
      <c r="G313" s="123">
        <v>0</v>
      </c>
      <c r="H313" s="123">
        <v>-161465.51999999999</v>
      </c>
      <c r="I313" s="77">
        <v>-19017781.809999999</v>
      </c>
      <c r="J313" s="101"/>
    </row>
    <row r="314" spans="1:10" hidden="1" outlineLevel="1" x14ac:dyDescent="0.2">
      <c r="A314" s="106"/>
      <c r="B314" s="121">
        <v>42854</v>
      </c>
      <c r="C314" s="122">
        <v>333</v>
      </c>
      <c r="D314" s="122" t="s">
        <v>5</v>
      </c>
      <c r="E314" s="122" t="s">
        <v>3370</v>
      </c>
      <c r="F314" s="122" t="s">
        <v>3447</v>
      </c>
      <c r="G314" s="123">
        <v>0</v>
      </c>
      <c r="H314" s="123">
        <v>-161465.51999999999</v>
      </c>
      <c r="I314" s="77">
        <v>-19225195.600000001</v>
      </c>
      <c r="J314" s="101"/>
    </row>
    <row r="315" spans="1:10" hidden="1" outlineLevel="1" x14ac:dyDescent="0.2">
      <c r="A315" s="106"/>
      <c r="B315" s="121">
        <v>42837</v>
      </c>
      <c r="C315" s="122">
        <v>110</v>
      </c>
      <c r="D315" s="122" t="s">
        <v>5</v>
      </c>
      <c r="E315" s="122" t="s">
        <v>3340</v>
      </c>
      <c r="F315" s="122" t="s">
        <v>3354</v>
      </c>
      <c r="G315" s="123">
        <v>0</v>
      </c>
      <c r="H315" s="123">
        <v>-157327.59</v>
      </c>
      <c r="I315" s="77">
        <v>-19404764.57</v>
      </c>
      <c r="J315" s="101"/>
    </row>
    <row r="316" spans="1:10" hidden="1" outlineLevel="1" x14ac:dyDescent="0.2">
      <c r="A316" s="106"/>
      <c r="B316" s="121">
        <v>42844</v>
      </c>
      <c r="C316" s="122">
        <v>187</v>
      </c>
      <c r="D316" s="122" t="s">
        <v>5</v>
      </c>
      <c r="E316" s="122" t="s">
        <v>3381</v>
      </c>
      <c r="F316" s="122" t="s">
        <v>3387</v>
      </c>
      <c r="G316" s="123">
        <v>0</v>
      </c>
      <c r="H316" s="123">
        <v>-157327.59</v>
      </c>
      <c r="I316" s="77">
        <v>-19539764.57</v>
      </c>
      <c r="J316" s="101"/>
    </row>
    <row r="317" spans="1:10" hidden="1" outlineLevel="1" x14ac:dyDescent="0.2">
      <c r="A317" s="106"/>
      <c r="B317" s="121">
        <v>42845</v>
      </c>
      <c r="C317" s="122">
        <v>204</v>
      </c>
      <c r="D317" s="122" t="s">
        <v>5</v>
      </c>
      <c r="E317" s="122" t="s">
        <v>2317</v>
      </c>
      <c r="F317" s="122" t="s">
        <v>3391</v>
      </c>
      <c r="G317" s="123">
        <v>0</v>
      </c>
      <c r="H317" s="123">
        <v>-157327.59</v>
      </c>
      <c r="I317" s="77">
        <v>-19404764.57</v>
      </c>
      <c r="J317" s="101"/>
    </row>
    <row r="318" spans="1:10" hidden="1" outlineLevel="1" x14ac:dyDescent="0.2">
      <c r="A318" s="106"/>
      <c r="B318" s="121">
        <v>42854</v>
      </c>
      <c r="C318" s="122">
        <v>319</v>
      </c>
      <c r="D318" s="122" t="s">
        <v>5</v>
      </c>
      <c r="E318" s="122" t="s">
        <v>3357</v>
      </c>
      <c r="F318" s="122" t="s">
        <v>3440</v>
      </c>
      <c r="G318" s="123">
        <v>0</v>
      </c>
      <c r="H318" s="123">
        <v>-157327.59</v>
      </c>
      <c r="I318" s="77">
        <v>-19539764.57</v>
      </c>
      <c r="J318" s="101"/>
    </row>
    <row r="319" spans="1:10" hidden="1" outlineLevel="1" x14ac:dyDescent="0.2">
      <c r="A319" s="106"/>
      <c r="B319" s="121">
        <v>42852</v>
      </c>
      <c r="C319" s="122">
        <v>285</v>
      </c>
      <c r="D319" s="122" t="s">
        <v>5</v>
      </c>
      <c r="E319" s="122" t="s">
        <v>2277</v>
      </c>
      <c r="F319" s="122" t="s">
        <v>3426</v>
      </c>
      <c r="G319" s="123">
        <v>0</v>
      </c>
      <c r="H319" s="123">
        <v>-153706.9</v>
      </c>
      <c r="I319" s="77">
        <v>-19360195.600000001</v>
      </c>
      <c r="J319" s="101"/>
    </row>
    <row r="320" spans="1:10" hidden="1" outlineLevel="1" x14ac:dyDescent="0.2">
      <c r="A320" s="106"/>
      <c r="B320" s="121">
        <v>42852</v>
      </c>
      <c r="C320" s="122">
        <v>287</v>
      </c>
      <c r="D320" s="122" t="s">
        <v>5</v>
      </c>
      <c r="E320" s="122" t="s">
        <v>2277</v>
      </c>
      <c r="F320" s="122" t="s">
        <v>3428</v>
      </c>
      <c r="G320" s="123">
        <v>0</v>
      </c>
      <c r="H320" s="123">
        <v>-153706.9</v>
      </c>
      <c r="I320" s="77">
        <v>-19495195.600000001</v>
      </c>
      <c r="J320" s="101"/>
    </row>
    <row r="321" spans="1:10" hidden="1" outlineLevel="1" x14ac:dyDescent="0.2">
      <c r="A321" s="106"/>
      <c r="B321" s="121">
        <v>42851</v>
      </c>
      <c r="C321" s="122">
        <v>270</v>
      </c>
      <c r="D321" s="122" t="s">
        <v>5</v>
      </c>
      <c r="E321" s="122" t="s">
        <v>2277</v>
      </c>
      <c r="F321" s="122" t="s">
        <v>3423</v>
      </c>
      <c r="G321" s="123">
        <v>0</v>
      </c>
      <c r="H321" s="123">
        <v>153706.9</v>
      </c>
      <c r="I321" s="77">
        <v>-22604074.940000001</v>
      </c>
      <c r="J321" s="101"/>
    </row>
    <row r="322" spans="1:10" hidden="1" outlineLevel="1" x14ac:dyDescent="0.2">
      <c r="A322" s="106"/>
      <c r="B322" s="121">
        <v>42852</v>
      </c>
      <c r="C322" s="122">
        <v>286</v>
      </c>
      <c r="D322" s="122" t="s">
        <v>5</v>
      </c>
      <c r="E322" s="122" t="s">
        <v>2277</v>
      </c>
      <c r="F322" s="122" t="s">
        <v>3427</v>
      </c>
      <c r="G322" s="123">
        <v>0</v>
      </c>
      <c r="H322" s="123">
        <v>153706.9</v>
      </c>
      <c r="I322" s="77">
        <v>-22765540.460000001</v>
      </c>
      <c r="J322" s="101"/>
    </row>
    <row r="323" spans="1:10" hidden="1" outlineLevel="1" x14ac:dyDescent="0.2">
      <c r="A323" s="106"/>
      <c r="B323" s="121">
        <v>42826</v>
      </c>
      <c r="C323" s="122">
        <v>4</v>
      </c>
      <c r="D323" s="122" t="s">
        <v>5</v>
      </c>
      <c r="E323" s="122" t="s">
        <v>3308</v>
      </c>
      <c r="F323" s="122" t="s">
        <v>3309</v>
      </c>
      <c r="G323" s="123">
        <v>0</v>
      </c>
      <c r="H323" s="123">
        <v>157327.59</v>
      </c>
      <c r="I323" s="77">
        <v>-22647523.219999999</v>
      </c>
      <c r="J323" s="101"/>
    </row>
    <row r="324" spans="1:10" hidden="1" outlineLevel="1" x14ac:dyDescent="0.2">
      <c r="A324" s="106"/>
      <c r="B324" s="121">
        <v>42833</v>
      </c>
      <c r="C324" s="122">
        <v>76</v>
      </c>
      <c r="D324" s="122" t="s">
        <v>5</v>
      </c>
      <c r="E324" s="122" t="s">
        <v>3340</v>
      </c>
      <c r="F324" s="122" t="s">
        <v>3341</v>
      </c>
      <c r="G324" s="123">
        <v>0</v>
      </c>
      <c r="H324" s="123">
        <v>157327.59</v>
      </c>
      <c r="I324" s="77">
        <v>-22765540.460000001</v>
      </c>
      <c r="J324" s="101"/>
    </row>
    <row r="325" spans="1:10" hidden="1" outlineLevel="1" x14ac:dyDescent="0.2">
      <c r="A325" s="106"/>
      <c r="B325" s="121">
        <v>42835</v>
      </c>
      <c r="C325" s="122">
        <v>94</v>
      </c>
      <c r="D325" s="122" t="s">
        <v>5</v>
      </c>
      <c r="E325" s="122" t="s">
        <v>3344</v>
      </c>
      <c r="F325" s="122" t="s">
        <v>3345</v>
      </c>
      <c r="G325" s="123">
        <v>0</v>
      </c>
      <c r="H325" s="123">
        <v>157327.59</v>
      </c>
      <c r="I325" s="77">
        <v>-22604074.940000001</v>
      </c>
      <c r="J325" s="101"/>
    </row>
    <row r="326" spans="1:10" hidden="1" outlineLevel="1" x14ac:dyDescent="0.2">
      <c r="A326" s="106"/>
      <c r="B326" s="121">
        <v>42837</v>
      </c>
      <c r="C326" s="122">
        <v>115</v>
      </c>
      <c r="D326" s="122" t="s">
        <v>5</v>
      </c>
      <c r="E326" s="122" t="s">
        <v>3357</v>
      </c>
      <c r="F326" s="122" t="s">
        <v>3358</v>
      </c>
      <c r="G326" s="123">
        <v>0</v>
      </c>
      <c r="H326" s="123">
        <v>157327.59</v>
      </c>
      <c r="I326" s="77">
        <v>-22765540.460000001</v>
      </c>
      <c r="J326" s="101"/>
    </row>
    <row r="327" spans="1:10" hidden="1" outlineLevel="1" x14ac:dyDescent="0.2">
      <c r="A327" s="106"/>
      <c r="B327" s="121">
        <v>42842</v>
      </c>
      <c r="C327" s="122">
        <v>145</v>
      </c>
      <c r="D327" s="122" t="s">
        <v>5</v>
      </c>
      <c r="E327" s="122" t="s">
        <v>2317</v>
      </c>
      <c r="F327" s="122" t="s">
        <v>3374</v>
      </c>
      <c r="G327" s="123">
        <v>0</v>
      </c>
      <c r="H327" s="123">
        <v>157327.59</v>
      </c>
      <c r="I327" s="77">
        <v>-22604074.940000001</v>
      </c>
      <c r="J327" s="101"/>
    </row>
    <row r="328" spans="1:10" hidden="1" outlineLevel="1" x14ac:dyDescent="0.2">
      <c r="A328" s="106"/>
      <c r="B328" s="121">
        <v>42844</v>
      </c>
      <c r="C328" s="122">
        <v>174</v>
      </c>
      <c r="D328" s="122" t="s">
        <v>5</v>
      </c>
      <c r="E328" s="122" t="s">
        <v>3381</v>
      </c>
      <c r="F328" s="122" t="s">
        <v>3382</v>
      </c>
      <c r="G328" s="123">
        <v>0</v>
      </c>
      <c r="H328" s="123">
        <v>157327.59</v>
      </c>
      <c r="I328" s="77">
        <v>-22765540.460000001</v>
      </c>
      <c r="J328" s="101"/>
    </row>
    <row r="329" spans="1:10" hidden="1" outlineLevel="1" x14ac:dyDescent="0.2">
      <c r="A329" s="106"/>
      <c r="B329" s="121">
        <v>42844</v>
      </c>
      <c r="C329" s="122">
        <v>180</v>
      </c>
      <c r="D329" s="122" t="s">
        <v>5</v>
      </c>
      <c r="E329" s="122" t="s">
        <v>3383</v>
      </c>
      <c r="F329" s="122" t="s">
        <v>3384</v>
      </c>
      <c r="G329" s="123">
        <v>0</v>
      </c>
      <c r="H329" s="123">
        <v>157327.59</v>
      </c>
      <c r="I329" s="77">
        <v>-22919247.359999999</v>
      </c>
      <c r="J329" s="101"/>
    </row>
    <row r="330" spans="1:10" hidden="1" outlineLevel="1" x14ac:dyDescent="0.2">
      <c r="A330" s="106"/>
      <c r="B330" s="121">
        <v>42844</v>
      </c>
      <c r="C330" s="122">
        <v>188</v>
      </c>
      <c r="D330" s="122" t="s">
        <v>5</v>
      </c>
      <c r="E330" s="122" t="s">
        <v>3381</v>
      </c>
      <c r="F330" s="122" t="s">
        <v>3388</v>
      </c>
      <c r="G330" s="123">
        <v>0</v>
      </c>
      <c r="H330" s="123">
        <v>157327.59</v>
      </c>
      <c r="I330" s="77">
        <v>-23076574.949999999</v>
      </c>
      <c r="J330" s="101"/>
    </row>
    <row r="331" spans="1:10" hidden="1" outlineLevel="1" x14ac:dyDescent="0.2">
      <c r="A331" s="106"/>
      <c r="B331" s="121">
        <v>42845</v>
      </c>
      <c r="C331" s="122">
        <v>205</v>
      </c>
      <c r="D331" s="122" t="s">
        <v>5</v>
      </c>
      <c r="E331" s="122" t="s">
        <v>3392</v>
      </c>
      <c r="F331" s="122" t="s">
        <v>3393</v>
      </c>
      <c r="G331" s="123">
        <v>0</v>
      </c>
      <c r="H331" s="123">
        <v>157327.59</v>
      </c>
      <c r="I331" s="77">
        <v>-22897005.98</v>
      </c>
      <c r="J331" s="101"/>
    </row>
    <row r="332" spans="1:10" hidden="1" outlineLevel="1" x14ac:dyDescent="0.2">
      <c r="A332" s="106"/>
      <c r="B332" s="121">
        <v>42849</v>
      </c>
      <c r="C332" s="122">
        <v>224</v>
      </c>
      <c r="D332" s="122" t="s">
        <v>5</v>
      </c>
      <c r="E332" s="122" t="s">
        <v>3400</v>
      </c>
      <c r="F332" s="122" t="s">
        <v>3401</v>
      </c>
      <c r="G332" s="123">
        <v>0</v>
      </c>
      <c r="H332" s="123">
        <v>157327.59</v>
      </c>
      <c r="I332" s="77">
        <v>-22743299.079999998</v>
      </c>
      <c r="J332" s="101"/>
    </row>
    <row r="333" spans="1:10" hidden="1" outlineLevel="1" x14ac:dyDescent="0.2">
      <c r="A333" s="106"/>
      <c r="B333" s="121">
        <v>42851</v>
      </c>
      <c r="C333" s="122">
        <v>252</v>
      </c>
      <c r="D333" s="122" t="s">
        <v>5</v>
      </c>
      <c r="E333" s="122" t="s">
        <v>3411</v>
      </c>
      <c r="F333" s="122" t="s">
        <v>3412</v>
      </c>
      <c r="G333" s="123">
        <v>0</v>
      </c>
      <c r="H333" s="123">
        <v>157327.59</v>
      </c>
      <c r="I333" s="77">
        <v>-22897005.98</v>
      </c>
      <c r="J333" s="101"/>
    </row>
    <row r="334" spans="1:10" hidden="1" outlineLevel="1" x14ac:dyDescent="0.2">
      <c r="A334" s="106"/>
      <c r="B334" s="121">
        <v>42851</v>
      </c>
      <c r="C334" s="122">
        <v>272</v>
      </c>
      <c r="D334" s="122" t="s">
        <v>5</v>
      </c>
      <c r="E334" s="122" t="s">
        <v>3340</v>
      </c>
      <c r="F334" s="122" t="s">
        <v>3424</v>
      </c>
      <c r="G334" s="123">
        <v>0</v>
      </c>
      <c r="H334" s="123">
        <v>157327.59</v>
      </c>
      <c r="I334" s="77">
        <v>-22743299.079999998</v>
      </c>
      <c r="J334" s="101"/>
    </row>
    <row r="335" spans="1:10" hidden="1" outlineLevel="1" x14ac:dyDescent="0.2">
      <c r="A335" s="106"/>
      <c r="B335" s="121">
        <v>42854</v>
      </c>
      <c r="C335" s="122">
        <v>320</v>
      </c>
      <c r="D335" s="122" t="s">
        <v>5</v>
      </c>
      <c r="E335" s="122" t="s">
        <v>3357</v>
      </c>
      <c r="F335" s="122" t="s">
        <v>3441</v>
      </c>
      <c r="G335" s="123">
        <v>0</v>
      </c>
      <c r="H335" s="123">
        <v>157327.59</v>
      </c>
      <c r="I335" s="77">
        <v>-22904764.600000001</v>
      </c>
      <c r="J335" s="101"/>
    </row>
    <row r="336" spans="1:10" hidden="1" outlineLevel="1" x14ac:dyDescent="0.2">
      <c r="A336" s="106"/>
      <c r="B336" s="121">
        <v>42854</v>
      </c>
      <c r="C336" s="122">
        <v>346</v>
      </c>
      <c r="D336" s="122" t="s">
        <v>5</v>
      </c>
      <c r="E336" s="122" t="s">
        <v>3454</v>
      </c>
      <c r="F336" s="122" t="s">
        <v>3455</v>
      </c>
      <c r="G336" s="123">
        <v>0</v>
      </c>
      <c r="H336" s="123">
        <v>157327.59</v>
      </c>
      <c r="I336" s="77">
        <v>-22786747.359999999</v>
      </c>
      <c r="J336" s="101"/>
    </row>
    <row r="337" spans="1:10" hidden="1" outlineLevel="1" x14ac:dyDescent="0.2">
      <c r="A337" s="106"/>
      <c r="B337" s="121">
        <v>42832</v>
      </c>
      <c r="C337" s="122">
        <v>69</v>
      </c>
      <c r="D337" s="122" t="s">
        <v>5</v>
      </c>
      <c r="E337" s="122" t="s">
        <v>1469</v>
      </c>
      <c r="F337" s="122" t="s">
        <v>3339</v>
      </c>
      <c r="G337" s="123">
        <v>0</v>
      </c>
      <c r="H337" s="123">
        <v>161465.51999999999</v>
      </c>
      <c r="I337" s="77">
        <v>-22904764.600000001</v>
      </c>
      <c r="J337" s="101"/>
    </row>
    <row r="338" spans="1:10" hidden="1" outlineLevel="1" x14ac:dyDescent="0.2">
      <c r="A338" s="106"/>
      <c r="B338" s="121">
        <v>42836</v>
      </c>
      <c r="C338" s="122">
        <v>101</v>
      </c>
      <c r="D338" s="122" t="s">
        <v>5</v>
      </c>
      <c r="E338" s="122" t="s">
        <v>3349</v>
      </c>
      <c r="F338" s="122" t="s">
        <v>3350</v>
      </c>
      <c r="G338" s="123">
        <v>0</v>
      </c>
      <c r="H338" s="123">
        <v>161465.51999999999</v>
      </c>
      <c r="I338" s="77">
        <v>-22786747.359999999</v>
      </c>
      <c r="J338" s="101"/>
    </row>
    <row r="339" spans="1:10" hidden="1" outlineLevel="1" x14ac:dyDescent="0.2">
      <c r="A339" s="106"/>
      <c r="B339" s="121">
        <v>42842</v>
      </c>
      <c r="C339" s="122">
        <v>141</v>
      </c>
      <c r="D339" s="122" t="s">
        <v>5</v>
      </c>
      <c r="E339" s="122" t="s">
        <v>3370</v>
      </c>
      <c r="F339" s="122" t="s">
        <v>3371</v>
      </c>
      <c r="G339" s="123">
        <v>0</v>
      </c>
      <c r="H339" s="123">
        <v>161465.51999999999</v>
      </c>
      <c r="I339" s="77">
        <v>-22904764.600000001</v>
      </c>
      <c r="J339" s="101"/>
    </row>
    <row r="340" spans="1:10" hidden="1" outlineLevel="1" x14ac:dyDescent="0.2">
      <c r="A340" s="106"/>
      <c r="B340" s="121">
        <v>42843</v>
      </c>
      <c r="C340" s="122">
        <v>152</v>
      </c>
      <c r="D340" s="122" t="s">
        <v>5</v>
      </c>
      <c r="E340" s="122" t="s">
        <v>1469</v>
      </c>
      <c r="F340" s="122" t="s">
        <v>3375</v>
      </c>
      <c r="G340" s="123">
        <v>0</v>
      </c>
      <c r="H340" s="123">
        <v>161465.51999999999</v>
      </c>
      <c r="I340" s="77">
        <v>-23022781.84</v>
      </c>
      <c r="J340" s="101"/>
    </row>
    <row r="341" spans="1:10" hidden="1" outlineLevel="1" x14ac:dyDescent="0.2">
      <c r="A341" s="106"/>
      <c r="B341" s="121">
        <v>42851</v>
      </c>
      <c r="C341" s="122">
        <v>254</v>
      </c>
      <c r="D341" s="122" t="s">
        <v>5</v>
      </c>
      <c r="E341" s="122" t="s">
        <v>3413</v>
      </c>
      <c r="F341" s="122" t="s">
        <v>3414</v>
      </c>
      <c r="G341" s="123">
        <v>0</v>
      </c>
      <c r="H341" s="123">
        <v>161465.51999999999</v>
      </c>
      <c r="I341" s="77">
        <v>-23157781.84</v>
      </c>
      <c r="J341" s="101"/>
    </row>
    <row r="342" spans="1:10" hidden="1" outlineLevel="1" x14ac:dyDescent="0.2">
      <c r="A342" s="106"/>
      <c r="B342" s="121">
        <v>42851</v>
      </c>
      <c r="C342" s="122">
        <v>255</v>
      </c>
      <c r="D342" s="122" t="s">
        <v>5</v>
      </c>
      <c r="E342" s="122" t="s">
        <v>3415</v>
      </c>
      <c r="F342" s="122" t="s">
        <v>3416</v>
      </c>
      <c r="G342" s="123">
        <v>0</v>
      </c>
      <c r="H342" s="123">
        <v>161465.51999999999</v>
      </c>
      <c r="I342" s="77">
        <v>-23349678.390000001</v>
      </c>
      <c r="J342" s="101"/>
    </row>
    <row r="343" spans="1:10" hidden="1" outlineLevel="1" x14ac:dyDescent="0.2">
      <c r="A343" s="106"/>
      <c r="B343" s="121">
        <v>42851</v>
      </c>
      <c r="C343" s="122">
        <v>264</v>
      </c>
      <c r="D343" s="122" t="s">
        <v>5</v>
      </c>
      <c r="E343" s="122" t="s">
        <v>1469</v>
      </c>
      <c r="F343" s="122" t="s">
        <v>3420</v>
      </c>
      <c r="G343" s="123">
        <v>0</v>
      </c>
      <c r="H343" s="123">
        <v>161465.51999999999</v>
      </c>
      <c r="I343" s="77">
        <v>-23484678.390000001</v>
      </c>
      <c r="J343" s="101"/>
    </row>
    <row r="344" spans="1:10" hidden="1" outlineLevel="1" x14ac:dyDescent="0.2">
      <c r="A344" s="106"/>
      <c r="B344" s="121">
        <v>42851</v>
      </c>
      <c r="C344" s="122">
        <v>266</v>
      </c>
      <c r="D344" s="122" t="s">
        <v>5</v>
      </c>
      <c r="E344" s="122" t="s">
        <v>3349</v>
      </c>
      <c r="F344" s="122" t="s">
        <v>3422</v>
      </c>
      <c r="G344" s="123">
        <v>0</v>
      </c>
      <c r="H344" s="123">
        <v>161465.51999999999</v>
      </c>
      <c r="I344" s="77">
        <v>-23327350.800000001</v>
      </c>
      <c r="J344" s="101"/>
    </row>
    <row r="345" spans="1:10" hidden="1" outlineLevel="1" x14ac:dyDescent="0.2">
      <c r="A345" s="106"/>
      <c r="B345" s="121">
        <v>42852</v>
      </c>
      <c r="C345" s="122">
        <v>288</v>
      </c>
      <c r="D345" s="122" t="s">
        <v>5</v>
      </c>
      <c r="E345" s="122" t="s">
        <v>2277</v>
      </c>
      <c r="F345" s="122" t="s">
        <v>3429</v>
      </c>
      <c r="G345" s="123">
        <v>0</v>
      </c>
      <c r="H345" s="123">
        <v>161465.51999999999</v>
      </c>
      <c r="I345" s="77">
        <v>-23484678.390000001</v>
      </c>
      <c r="J345" s="101"/>
    </row>
    <row r="346" spans="1:10" hidden="1" outlineLevel="1" x14ac:dyDescent="0.2">
      <c r="A346" s="106"/>
      <c r="B346" s="121">
        <v>42831</v>
      </c>
      <c r="C346" s="122">
        <v>50</v>
      </c>
      <c r="D346" s="122" t="s">
        <v>5</v>
      </c>
      <c r="E346" s="122" t="s">
        <v>3326</v>
      </c>
      <c r="F346" s="122" t="s">
        <v>3327</v>
      </c>
      <c r="G346" s="123">
        <v>0</v>
      </c>
      <c r="H346" s="123">
        <v>179568.97</v>
      </c>
      <c r="I346" s="77">
        <v>-23292781.84</v>
      </c>
      <c r="J346" s="101"/>
    </row>
    <row r="347" spans="1:10" hidden="1" outlineLevel="1" x14ac:dyDescent="0.2">
      <c r="A347" s="106"/>
      <c r="B347" s="121">
        <v>42837</v>
      </c>
      <c r="C347" s="122">
        <v>118</v>
      </c>
      <c r="D347" s="122" t="s">
        <v>5</v>
      </c>
      <c r="E347" s="122" t="s">
        <v>3326</v>
      </c>
      <c r="F347" s="122" t="s">
        <v>3359</v>
      </c>
      <c r="G347" s="123">
        <v>0</v>
      </c>
      <c r="H347" s="123">
        <v>179568.97</v>
      </c>
      <c r="I347" s="77">
        <v>-23484678.390000001</v>
      </c>
      <c r="J347" s="101"/>
    </row>
    <row r="348" spans="1:10" hidden="1" outlineLevel="1" x14ac:dyDescent="0.2">
      <c r="A348" s="106"/>
      <c r="B348" s="121">
        <v>42832</v>
      </c>
      <c r="C348" s="122">
        <v>68</v>
      </c>
      <c r="D348" s="122" t="s">
        <v>5</v>
      </c>
      <c r="E348" s="122" t="s">
        <v>3337</v>
      </c>
      <c r="F348" s="122" t="s">
        <v>3338</v>
      </c>
      <c r="G348" s="123">
        <v>0</v>
      </c>
      <c r="H348" s="123">
        <v>185775.86</v>
      </c>
      <c r="I348" s="77">
        <v>-23349678.390000001</v>
      </c>
      <c r="J348" s="101"/>
    </row>
    <row r="349" spans="1:10" hidden="1" outlineLevel="1" x14ac:dyDescent="0.2">
      <c r="A349" s="106"/>
      <c r="B349" s="121">
        <v>42850</v>
      </c>
      <c r="C349" s="122">
        <v>241</v>
      </c>
      <c r="D349" s="122" t="s">
        <v>5</v>
      </c>
      <c r="E349" s="122" t="s">
        <v>2362</v>
      </c>
      <c r="F349" s="122" t="s">
        <v>3408</v>
      </c>
      <c r="G349" s="123">
        <v>0</v>
      </c>
      <c r="H349" s="123">
        <v>191896.55</v>
      </c>
      <c r="I349" s="77">
        <v>-23484678.390000001</v>
      </c>
      <c r="J349" s="101"/>
    </row>
    <row r="350" spans="1:10" hidden="1" outlineLevel="1" x14ac:dyDescent="0.2">
      <c r="A350" s="106"/>
      <c r="B350" s="121">
        <v>42850</v>
      </c>
      <c r="C350" s="122">
        <v>244</v>
      </c>
      <c r="D350" s="122" t="s">
        <v>5</v>
      </c>
      <c r="E350" s="122" t="s">
        <v>2362</v>
      </c>
      <c r="F350" s="122" t="s">
        <v>3410</v>
      </c>
      <c r="G350" s="123">
        <v>0</v>
      </c>
      <c r="H350" s="123">
        <v>191896.55</v>
      </c>
      <c r="I350" s="77">
        <v>-23348988.73</v>
      </c>
      <c r="J350" s="101"/>
    </row>
    <row r="351" spans="1:10" hidden="1" outlineLevel="1" x14ac:dyDescent="0.2">
      <c r="A351" s="106"/>
      <c r="B351" s="121">
        <v>42853</v>
      </c>
      <c r="C351" s="122">
        <v>312</v>
      </c>
      <c r="D351" s="122" t="s">
        <v>5</v>
      </c>
      <c r="E351" s="122" t="s">
        <v>1507</v>
      </c>
      <c r="F351" s="122" t="s">
        <v>3437</v>
      </c>
      <c r="G351" s="123">
        <v>0</v>
      </c>
      <c r="H351" s="123">
        <v>191896.55</v>
      </c>
      <c r="I351" s="77">
        <v>-23187523.210000001</v>
      </c>
      <c r="J351" s="101"/>
    </row>
    <row r="352" spans="1:10" hidden="1" outlineLevel="1" x14ac:dyDescent="0.2">
      <c r="A352" s="106"/>
      <c r="B352" s="121">
        <v>42854</v>
      </c>
      <c r="C352" s="122">
        <v>325</v>
      </c>
      <c r="D352" s="122" t="s">
        <v>5</v>
      </c>
      <c r="E352" s="122" t="s">
        <v>1507</v>
      </c>
      <c r="F352" s="122" t="s">
        <v>3443</v>
      </c>
      <c r="G352" s="123">
        <v>0</v>
      </c>
      <c r="H352" s="123">
        <v>191896.55</v>
      </c>
      <c r="I352" s="77">
        <v>-23312523.210000001</v>
      </c>
      <c r="J352" s="101"/>
    </row>
    <row r="353" spans="1:13" hidden="1" outlineLevel="1" x14ac:dyDescent="0.2">
      <c r="A353" s="106"/>
      <c r="B353" s="121">
        <v>42854</v>
      </c>
      <c r="C353" s="122">
        <v>345</v>
      </c>
      <c r="D353" s="122" t="s">
        <v>5</v>
      </c>
      <c r="E353" s="122" t="s">
        <v>3452</v>
      </c>
      <c r="F353" s="122" t="s">
        <v>3453</v>
      </c>
      <c r="G353" s="123">
        <v>0</v>
      </c>
      <c r="H353" s="123">
        <v>191896.55</v>
      </c>
      <c r="I353" s="77">
        <v>-23447523.210000001</v>
      </c>
      <c r="J353" s="101"/>
    </row>
    <row r="354" spans="1:13" hidden="1" outlineLevel="1" x14ac:dyDescent="0.2">
      <c r="A354" s="106"/>
      <c r="B354" s="121">
        <v>42831</v>
      </c>
      <c r="C354" s="122">
        <v>43</v>
      </c>
      <c r="D354" s="122" t="s">
        <v>5</v>
      </c>
      <c r="E354" s="122" t="s">
        <v>2434</v>
      </c>
      <c r="F354" s="122" t="s">
        <v>3321</v>
      </c>
      <c r="G354" s="123">
        <v>0</v>
      </c>
      <c r="H354" s="123">
        <v>207413.79</v>
      </c>
      <c r="I354" s="77">
        <v>-23582523.210000001</v>
      </c>
      <c r="J354" s="101"/>
    </row>
    <row r="355" spans="1:13" hidden="1" outlineLevel="1" x14ac:dyDescent="0.2">
      <c r="A355" s="106"/>
      <c r="B355" s="121">
        <v>42831</v>
      </c>
      <c r="C355" s="122">
        <v>48</v>
      </c>
      <c r="D355" s="122" t="s">
        <v>5</v>
      </c>
      <c r="E355" s="122" t="s">
        <v>2434</v>
      </c>
      <c r="F355" s="122" t="s">
        <v>3325</v>
      </c>
      <c r="G355" s="123">
        <v>0</v>
      </c>
      <c r="H355" s="123">
        <v>207413.79</v>
      </c>
      <c r="I355" s="77">
        <v>-23774419.760000002</v>
      </c>
      <c r="J355" s="101"/>
    </row>
    <row r="356" spans="1:13" hidden="1" outlineLevel="1" x14ac:dyDescent="0.2">
      <c r="A356" s="106"/>
      <c r="B356" s="121">
        <v>42835</v>
      </c>
      <c r="C356" s="122">
        <v>96</v>
      </c>
      <c r="D356" s="122" t="s">
        <v>5</v>
      </c>
      <c r="E356" s="122" t="s">
        <v>3347</v>
      </c>
      <c r="F356" s="122" t="s">
        <v>3348</v>
      </c>
      <c r="G356" s="123">
        <v>0</v>
      </c>
      <c r="H356" s="123">
        <v>207413.79</v>
      </c>
      <c r="I356" s="77">
        <v>-23931747.350000001</v>
      </c>
      <c r="J356" s="101"/>
      <c r="L356" s="124">
        <f>SUM(H303:H356)</f>
        <v>2966896.6000000006</v>
      </c>
      <c r="M356" s="111">
        <v>18</v>
      </c>
    </row>
    <row r="357" spans="1:13" collapsed="1" x14ac:dyDescent="0.2">
      <c r="A357" s="106"/>
      <c r="B357" s="100"/>
      <c r="C357" s="99"/>
      <c r="D357" s="99"/>
      <c r="E357" s="99"/>
      <c r="F357" s="99"/>
      <c r="G357" s="77"/>
      <c r="H357" s="77"/>
      <c r="I357" s="77"/>
      <c r="J357" s="101"/>
      <c r="L357" s="114">
        <v>7407844</v>
      </c>
      <c r="M357" s="111">
        <v>42</v>
      </c>
    </row>
    <row r="358" spans="1:13" x14ac:dyDescent="0.2">
      <c r="A358" s="106"/>
      <c r="B358" s="100"/>
      <c r="C358" s="99"/>
      <c r="D358" s="99"/>
      <c r="E358" s="99"/>
      <c r="F358" s="99"/>
      <c r="G358" s="77"/>
      <c r="H358" s="102">
        <f>SUM(H249:H357)</f>
        <v>5791896.5800000001</v>
      </c>
      <c r="I358" s="102"/>
      <c r="J358" s="103">
        <f>COUNTIF(H249:H356,"&gt;1")-COUNTIF(H249:H356,"&lt;1")</f>
        <v>40</v>
      </c>
      <c r="L358" s="124">
        <f>SUM(L356:L357)</f>
        <v>10374740.600000001</v>
      </c>
      <c r="M358" s="124">
        <f>SUM(M356:M357)</f>
        <v>60</v>
      </c>
    </row>
    <row r="359" spans="1:13" x14ac:dyDescent="0.2">
      <c r="A359" s="104" t="s">
        <v>531</v>
      </c>
      <c r="B359" s="98"/>
      <c r="C359" s="99"/>
      <c r="D359" s="99"/>
      <c r="E359" s="98"/>
      <c r="F359" s="98"/>
      <c r="G359" s="76"/>
      <c r="H359" s="76"/>
      <c r="I359" s="76"/>
      <c r="J359" s="101"/>
      <c r="L359" s="124">
        <f>23931747.35-L358</f>
        <v>13557006.75</v>
      </c>
      <c r="M359" s="124">
        <f>+M358-182</f>
        <v>-122</v>
      </c>
    </row>
    <row r="360" spans="1:13" x14ac:dyDescent="0.2">
      <c r="A360" s="105" t="s">
        <v>2</v>
      </c>
      <c r="B360" s="98" t="s">
        <v>532</v>
      </c>
      <c r="C360" s="99"/>
      <c r="D360" s="99"/>
      <c r="E360" s="98"/>
      <c r="F360" s="98"/>
      <c r="G360" s="76"/>
      <c r="H360" s="76"/>
      <c r="I360" s="76"/>
      <c r="J360" s="101"/>
    </row>
    <row r="361" spans="1:13" hidden="1" outlineLevel="1" x14ac:dyDescent="0.2">
      <c r="A361" s="106"/>
      <c r="B361" s="99"/>
      <c r="C361" s="99"/>
      <c r="D361" s="99"/>
      <c r="E361" s="99" t="s">
        <v>1110</v>
      </c>
      <c r="F361" s="99"/>
      <c r="G361" s="77">
        <v>0</v>
      </c>
      <c r="H361" s="77">
        <v>0</v>
      </c>
      <c r="I361" s="77">
        <v>-8490156.8499999996</v>
      </c>
      <c r="J361" s="101"/>
    </row>
    <row r="362" spans="1:13" hidden="1" outlineLevel="1" x14ac:dyDescent="0.2">
      <c r="A362" s="106"/>
      <c r="B362" s="100">
        <v>42828</v>
      </c>
      <c r="C362" s="99">
        <v>9</v>
      </c>
      <c r="D362" s="99" t="s">
        <v>5</v>
      </c>
      <c r="E362" s="99" t="s">
        <v>2517</v>
      </c>
      <c r="F362" s="99" t="s">
        <v>3456</v>
      </c>
      <c r="G362" s="77">
        <v>0</v>
      </c>
      <c r="H362" s="77">
        <v>-267512.57</v>
      </c>
      <c r="I362" s="77">
        <v>-8222644.2800000003</v>
      </c>
      <c r="J362" s="101"/>
    </row>
    <row r="363" spans="1:13" hidden="1" outlineLevel="1" x14ac:dyDescent="0.2">
      <c r="A363" s="106"/>
      <c r="B363" s="100">
        <v>42828</v>
      </c>
      <c r="C363" s="99">
        <v>10</v>
      </c>
      <c r="D363" s="99" t="s">
        <v>5</v>
      </c>
      <c r="E363" s="99" t="s">
        <v>3457</v>
      </c>
      <c r="F363" s="99" t="s">
        <v>3458</v>
      </c>
      <c r="G363" s="77">
        <v>0</v>
      </c>
      <c r="H363" s="77">
        <v>235427.64</v>
      </c>
      <c r="I363" s="77">
        <v>-8458071.9199999999</v>
      </c>
      <c r="J363" s="101"/>
    </row>
    <row r="364" spans="1:13" hidden="1" outlineLevel="1" x14ac:dyDescent="0.2">
      <c r="A364" s="106"/>
      <c r="B364" s="100">
        <v>42831</v>
      </c>
      <c r="C364" s="99">
        <v>36</v>
      </c>
      <c r="D364" s="99" t="s">
        <v>5</v>
      </c>
      <c r="E364" s="99" t="s">
        <v>1556</v>
      </c>
      <c r="F364" s="99" t="s">
        <v>3459</v>
      </c>
      <c r="G364" s="77">
        <v>0</v>
      </c>
      <c r="H364" s="77">
        <v>-267512.57</v>
      </c>
      <c r="I364" s="77">
        <v>-8190559.3499999996</v>
      </c>
      <c r="J364" s="101"/>
    </row>
    <row r="365" spans="1:13" hidden="1" outlineLevel="1" x14ac:dyDescent="0.2">
      <c r="A365" s="106"/>
      <c r="B365" s="100">
        <v>42831</v>
      </c>
      <c r="C365" s="99">
        <v>37</v>
      </c>
      <c r="D365" s="99" t="s">
        <v>5</v>
      </c>
      <c r="E365" s="99" t="s">
        <v>1556</v>
      </c>
      <c r="F365" s="99" t="s">
        <v>3460</v>
      </c>
      <c r="G365" s="77">
        <v>0</v>
      </c>
      <c r="H365" s="77">
        <v>268354.12</v>
      </c>
      <c r="I365" s="77">
        <v>-8458913.4700000007</v>
      </c>
      <c r="J365" s="101"/>
    </row>
    <row r="366" spans="1:13" hidden="1" outlineLevel="1" x14ac:dyDescent="0.2">
      <c r="A366" s="106"/>
      <c r="B366" s="100">
        <v>42832</v>
      </c>
      <c r="C366" s="99">
        <v>52</v>
      </c>
      <c r="D366" s="99" t="s">
        <v>5</v>
      </c>
      <c r="E366" s="99" t="s">
        <v>3461</v>
      </c>
      <c r="F366" s="99" t="s">
        <v>3462</v>
      </c>
      <c r="G366" s="77">
        <v>0</v>
      </c>
      <c r="H366" s="77">
        <v>235427.64</v>
      </c>
      <c r="I366" s="77">
        <v>-8694341.1099999994</v>
      </c>
      <c r="J366" s="101"/>
    </row>
    <row r="367" spans="1:13" hidden="1" outlineLevel="1" x14ac:dyDescent="0.2">
      <c r="A367" s="106"/>
      <c r="B367" s="100">
        <v>42832</v>
      </c>
      <c r="C367" s="99">
        <v>53</v>
      </c>
      <c r="D367" s="99" t="s">
        <v>5</v>
      </c>
      <c r="E367" s="99" t="s">
        <v>1550</v>
      </c>
      <c r="F367" s="99" t="s">
        <v>3463</v>
      </c>
      <c r="G367" s="77">
        <v>0</v>
      </c>
      <c r="H367" s="77">
        <v>235427.64</v>
      </c>
      <c r="I367" s="77">
        <v>-8929768.75</v>
      </c>
      <c r="J367" s="101"/>
    </row>
    <row r="368" spans="1:13" hidden="1" outlineLevel="1" x14ac:dyDescent="0.2">
      <c r="A368" s="106"/>
      <c r="B368" s="100">
        <v>42833</v>
      </c>
      <c r="C368" s="99">
        <v>73</v>
      </c>
      <c r="D368" s="99" t="s">
        <v>5</v>
      </c>
      <c r="E368" s="99" t="s">
        <v>3464</v>
      </c>
      <c r="F368" s="99" t="s">
        <v>3465</v>
      </c>
      <c r="G368" s="77">
        <v>0</v>
      </c>
      <c r="H368" s="77">
        <v>318124.28000000003</v>
      </c>
      <c r="I368" s="77">
        <v>-9247893.0299999993</v>
      </c>
      <c r="J368" s="101"/>
    </row>
    <row r="369" spans="1:10" hidden="1" outlineLevel="1" x14ac:dyDescent="0.2">
      <c r="A369" s="106"/>
      <c r="B369" s="100">
        <v>42836</v>
      </c>
      <c r="C369" s="99">
        <v>103</v>
      </c>
      <c r="D369" s="99" t="s">
        <v>5</v>
      </c>
      <c r="E369" s="99" t="s">
        <v>3466</v>
      </c>
      <c r="F369" s="99" t="s">
        <v>3467</v>
      </c>
      <c r="G369" s="77">
        <v>0</v>
      </c>
      <c r="H369" s="77">
        <v>235427.64</v>
      </c>
      <c r="I369" s="77">
        <v>-9483320.6699999999</v>
      </c>
      <c r="J369" s="101"/>
    </row>
    <row r="370" spans="1:10" hidden="1" outlineLevel="1" x14ac:dyDescent="0.2">
      <c r="A370" s="106"/>
      <c r="B370" s="100">
        <v>42844</v>
      </c>
      <c r="C370" s="99">
        <v>175</v>
      </c>
      <c r="D370" s="99" t="s">
        <v>5</v>
      </c>
      <c r="E370" s="99" t="s">
        <v>3464</v>
      </c>
      <c r="F370" s="99" t="s">
        <v>3468</v>
      </c>
      <c r="G370" s="77">
        <v>0</v>
      </c>
      <c r="H370" s="77">
        <v>-318124.28000000003</v>
      </c>
      <c r="I370" s="77">
        <v>-9165196.3900000006</v>
      </c>
      <c r="J370" s="101"/>
    </row>
    <row r="371" spans="1:10" hidden="1" outlineLevel="1" x14ac:dyDescent="0.2">
      <c r="A371" s="106"/>
      <c r="B371" s="100">
        <v>42844</v>
      </c>
      <c r="C371" s="99">
        <v>183</v>
      </c>
      <c r="D371" s="99" t="s">
        <v>5</v>
      </c>
      <c r="E371" s="99" t="s">
        <v>2503</v>
      </c>
      <c r="F371" s="99" t="s">
        <v>3469</v>
      </c>
      <c r="G371" s="77">
        <v>0</v>
      </c>
      <c r="H371" s="77">
        <v>-317262.21000000002</v>
      </c>
      <c r="I371" s="77">
        <v>-8847934.1799999997</v>
      </c>
      <c r="J371" s="101"/>
    </row>
    <row r="372" spans="1:10" hidden="1" outlineLevel="1" x14ac:dyDescent="0.2">
      <c r="A372" s="106"/>
      <c r="B372" s="100">
        <v>42844</v>
      </c>
      <c r="C372" s="99">
        <v>190</v>
      </c>
      <c r="D372" s="99" t="s">
        <v>5</v>
      </c>
      <c r="E372" s="99" t="s">
        <v>2503</v>
      </c>
      <c r="F372" s="99" t="s">
        <v>3470</v>
      </c>
      <c r="G372" s="77">
        <v>0</v>
      </c>
      <c r="H372" s="77">
        <v>317262.21000000002</v>
      </c>
      <c r="I372" s="77">
        <v>-9165196.3900000006</v>
      </c>
      <c r="J372" s="101"/>
    </row>
    <row r="373" spans="1:10" hidden="1" outlineLevel="1" x14ac:dyDescent="0.2">
      <c r="A373" s="106"/>
      <c r="B373" s="100">
        <v>42844</v>
      </c>
      <c r="C373" s="99">
        <v>192</v>
      </c>
      <c r="D373" s="99" t="s">
        <v>5</v>
      </c>
      <c r="E373" s="99" t="s">
        <v>3471</v>
      </c>
      <c r="F373" s="99" t="s">
        <v>3472</v>
      </c>
      <c r="G373" s="77">
        <v>0</v>
      </c>
      <c r="H373" s="77">
        <v>235404.58</v>
      </c>
      <c r="I373" s="77">
        <v>-9400600.9700000007</v>
      </c>
      <c r="J373" s="101"/>
    </row>
    <row r="374" spans="1:10" hidden="1" outlineLevel="1" x14ac:dyDescent="0.2">
      <c r="A374" s="106"/>
      <c r="B374" s="100">
        <v>42846</v>
      </c>
      <c r="C374" s="99">
        <v>210</v>
      </c>
      <c r="D374" s="99" t="s">
        <v>5</v>
      </c>
      <c r="E374" s="99" t="s">
        <v>3473</v>
      </c>
      <c r="F374" s="99" t="s">
        <v>3474</v>
      </c>
      <c r="G374" s="77">
        <v>0</v>
      </c>
      <c r="H374" s="77">
        <v>235404.56</v>
      </c>
      <c r="I374" s="77">
        <v>-9636005.5299999993</v>
      </c>
      <c r="J374" s="101"/>
    </row>
    <row r="375" spans="1:10" hidden="1" outlineLevel="1" x14ac:dyDescent="0.2">
      <c r="A375" s="106"/>
      <c r="B375" s="100">
        <v>42849</v>
      </c>
      <c r="C375" s="99">
        <v>225</v>
      </c>
      <c r="D375" s="99" t="s">
        <v>5</v>
      </c>
      <c r="E375" s="99" t="s">
        <v>3471</v>
      </c>
      <c r="F375" s="99" t="s">
        <v>3475</v>
      </c>
      <c r="G375" s="77">
        <v>0</v>
      </c>
      <c r="H375" s="77">
        <v>-235404.58</v>
      </c>
      <c r="I375" s="77">
        <v>-9400600.9499999993</v>
      </c>
      <c r="J375" s="101"/>
    </row>
    <row r="376" spans="1:10" hidden="1" outlineLevel="1" x14ac:dyDescent="0.2">
      <c r="A376" s="106"/>
      <c r="B376" s="100">
        <v>42849</v>
      </c>
      <c r="C376" s="99">
        <v>226</v>
      </c>
      <c r="D376" s="99" t="s">
        <v>5</v>
      </c>
      <c r="E376" s="99" t="s">
        <v>3476</v>
      </c>
      <c r="F376" s="99" t="s">
        <v>3477</v>
      </c>
      <c r="G376" s="77">
        <v>0</v>
      </c>
      <c r="H376" s="77">
        <v>235427.64</v>
      </c>
      <c r="I376" s="77">
        <v>-9636028.5899999999</v>
      </c>
      <c r="J376" s="101"/>
    </row>
    <row r="377" spans="1:10" hidden="1" outlineLevel="1" x14ac:dyDescent="0.2">
      <c r="A377" s="106"/>
      <c r="B377" s="100">
        <v>42851</v>
      </c>
      <c r="C377" s="99">
        <v>262</v>
      </c>
      <c r="D377" s="99" t="s">
        <v>5</v>
      </c>
      <c r="E377" s="99" t="s">
        <v>3478</v>
      </c>
      <c r="F377" s="99" t="s">
        <v>3479</v>
      </c>
      <c r="G377" s="77">
        <v>0</v>
      </c>
      <c r="H377" s="77">
        <v>235427.64</v>
      </c>
      <c r="I377" s="77">
        <v>-9871456.2300000004</v>
      </c>
      <c r="J377" s="101"/>
    </row>
    <row r="378" spans="1:10" hidden="1" outlineLevel="1" x14ac:dyDescent="0.2">
      <c r="A378" s="106"/>
      <c r="B378" s="100">
        <v>42853</v>
      </c>
      <c r="C378" s="99">
        <v>305</v>
      </c>
      <c r="D378" s="99" t="s">
        <v>5</v>
      </c>
      <c r="E378" s="99" t="s">
        <v>3473</v>
      </c>
      <c r="F378" s="99" t="s">
        <v>3480</v>
      </c>
      <c r="G378" s="77">
        <v>0</v>
      </c>
      <c r="H378" s="77">
        <v>-235404.56</v>
      </c>
      <c r="I378" s="77">
        <v>-9636051.6699999999</v>
      </c>
      <c r="J378" s="101"/>
    </row>
    <row r="379" spans="1:10" hidden="1" outlineLevel="1" x14ac:dyDescent="0.2">
      <c r="A379" s="106"/>
      <c r="B379" s="100">
        <v>42853</v>
      </c>
      <c r="C379" s="99">
        <v>306</v>
      </c>
      <c r="D379" s="99" t="s">
        <v>5</v>
      </c>
      <c r="E379" s="99" t="s">
        <v>3473</v>
      </c>
      <c r="F379" s="99" t="s">
        <v>3481</v>
      </c>
      <c r="G379" s="77">
        <v>0</v>
      </c>
      <c r="H379" s="77">
        <v>235427.64</v>
      </c>
      <c r="I379" s="77">
        <v>-9871479.3100000005</v>
      </c>
      <c r="J379" s="101"/>
    </row>
    <row r="380" spans="1:10" hidden="1" outlineLevel="1" x14ac:dyDescent="0.2">
      <c r="A380" s="106"/>
      <c r="B380" s="100">
        <v>42853</v>
      </c>
      <c r="C380" s="99">
        <v>313</v>
      </c>
      <c r="D380" s="99" t="s">
        <v>5</v>
      </c>
      <c r="E380" s="99" t="s">
        <v>3482</v>
      </c>
      <c r="F380" s="99" t="s">
        <v>3483</v>
      </c>
      <c r="G380" s="77">
        <v>0</v>
      </c>
      <c r="H380" s="77">
        <v>268354.12</v>
      </c>
      <c r="I380" s="77">
        <v>-10139833.43</v>
      </c>
      <c r="J380" s="101"/>
    </row>
    <row r="381" spans="1:10" hidden="1" outlineLevel="1" x14ac:dyDescent="0.2">
      <c r="A381" s="106"/>
      <c r="B381" s="100">
        <v>42853</v>
      </c>
      <c r="C381" s="99">
        <v>316</v>
      </c>
      <c r="D381" s="99" t="s">
        <v>5</v>
      </c>
      <c r="E381" s="99" t="s">
        <v>3484</v>
      </c>
      <c r="F381" s="99" t="s">
        <v>3485</v>
      </c>
      <c r="G381" s="77">
        <v>0</v>
      </c>
      <c r="H381" s="77">
        <v>268354.12</v>
      </c>
      <c r="I381" s="77">
        <v>-10408187.550000001</v>
      </c>
      <c r="J381" s="101"/>
    </row>
    <row r="382" spans="1:10" hidden="1" outlineLevel="1" x14ac:dyDescent="0.2">
      <c r="A382" s="106"/>
      <c r="B382" s="100">
        <v>42853</v>
      </c>
      <c r="C382" s="99">
        <v>318</v>
      </c>
      <c r="D382" s="99" t="s">
        <v>5</v>
      </c>
      <c r="E382" s="99" t="s">
        <v>2512</v>
      </c>
      <c r="F382" s="99" t="s">
        <v>3486</v>
      </c>
      <c r="G382" s="77">
        <v>0</v>
      </c>
      <c r="H382" s="77">
        <v>235404.56</v>
      </c>
      <c r="I382" s="77">
        <v>-10643592.109999999</v>
      </c>
      <c r="J382" s="101"/>
    </row>
    <row r="383" spans="1:10" hidden="1" outlineLevel="1" x14ac:dyDescent="0.2">
      <c r="A383" s="106"/>
      <c r="B383" s="100">
        <v>42854</v>
      </c>
      <c r="C383" s="99">
        <v>347</v>
      </c>
      <c r="D383" s="99" t="s">
        <v>5</v>
      </c>
      <c r="E383" s="99" t="s">
        <v>2512</v>
      </c>
      <c r="F383" s="99" t="s">
        <v>3487</v>
      </c>
      <c r="G383" s="77">
        <v>0</v>
      </c>
      <c r="H383" s="77">
        <v>-235404.56</v>
      </c>
      <c r="I383" s="77">
        <v>-10408187.550000001</v>
      </c>
      <c r="J383" s="101"/>
    </row>
    <row r="384" spans="1:10" hidden="1" outlineLevel="1" x14ac:dyDescent="0.2">
      <c r="A384" s="106"/>
      <c r="B384" s="100">
        <v>42854</v>
      </c>
      <c r="C384" s="99">
        <v>348</v>
      </c>
      <c r="D384" s="99" t="s">
        <v>5</v>
      </c>
      <c r="E384" s="99" t="s">
        <v>3488</v>
      </c>
      <c r="F384" s="99" t="s">
        <v>3489</v>
      </c>
      <c r="G384" s="77">
        <v>0</v>
      </c>
      <c r="H384" s="77">
        <v>268354.12</v>
      </c>
      <c r="I384" s="77">
        <v>-10676541.67</v>
      </c>
      <c r="J384" s="101"/>
    </row>
    <row r="385" spans="1:10" collapsed="1" x14ac:dyDescent="0.2">
      <c r="A385" s="106"/>
      <c r="B385" s="100"/>
      <c r="C385" s="99"/>
      <c r="D385" s="99"/>
      <c r="E385" s="99"/>
      <c r="F385" s="99"/>
      <c r="G385" s="77"/>
      <c r="H385" s="77"/>
      <c r="I385" s="77"/>
      <c r="J385" s="101"/>
    </row>
    <row r="386" spans="1:10" x14ac:dyDescent="0.2">
      <c r="A386" s="106"/>
      <c r="B386" s="100"/>
      <c r="C386" s="99"/>
      <c r="D386" s="99"/>
      <c r="E386" s="99"/>
      <c r="F386" s="99"/>
      <c r="G386" s="77"/>
      <c r="H386" s="102">
        <f>SUM(H362:H385)</f>
        <v>2186384.8200000003</v>
      </c>
      <c r="I386" s="102"/>
      <c r="J386" s="103">
        <f>COUNTIF(H362:H384,"&gt;1")-COUNTIF(H362:H384,"&lt;1")</f>
        <v>9</v>
      </c>
    </row>
    <row r="387" spans="1:10" x14ac:dyDescent="0.2">
      <c r="A387" s="106"/>
      <c r="B387" s="100"/>
      <c r="C387" s="99"/>
      <c r="D387" s="99"/>
      <c r="E387" s="99"/>
      <c r="F387" s="99"/>
      <c r="G387" s="77"/>
      <c r="H387" s="77"/>
      <c r="I387" s="77"/>
      <c r="J387" s="101"/>
    </row>
    <row r="388" spans="1:10" ht="30" customHeight="1" x14ac:dyDescent="0.2">
      <c r="A388" s="106"/>
      <c r="B388" s="136" t="s">
        <v>1061</v>
      </c>
      <c r="C388" s="137"/>
      <c r="D388" s="137"/>
      <c r="E388" s="137"/>
      <c r="F388" s="137"/>
      <c r="G388" s="138"/>
      <c r="H388" s="107">
        <f>+H35+H41+H66+H76+H82+H90+H97+H124+H198+H235+H245+H358+H386</f>
        <v>28642289.150000006</v>
      </c>
      <c r="I388" s="108" t="e">
        <f>+I64+#REF!+I84+#REF!+#REF!+I103+I109+I117+I129+I245+I273+I371+I385</f>
        <v>#REF!</v>
      </c>
      <c r="J388" s="109">
        <f>+J35+J41+J66+J76+J82+J90+J97+J124+J198+J235+J245+J358+J386</f>
        <v>130</v>
      </c>
    </row>
    <row r="389" spans="1:10" x14ac:dyDescent="0.2">
      <c r="A389" s="106"/>
      <c r="B389" s="100"/>
      <c r="C389" s="99"/>
      <c r="D389" s="99"/>
      <c r="E389" s="99"/>
      <c r="F389" s="99"/>
      <c r="G389" s="77"/>
      <c r="H389" s="77"/>
      <c r="I389" s="77"/>
      <c r="J389" s="101"/>
    </row>
    <row r="390" spans="1:10" x14ac:dyDescent="0.2">
      <c r="A390" s="106"/>
      <c r="B390" s="100"/>
      <c r="C390" s="99"/>
      <c r="D390" s="99"/>
      <c r="E390" s="99"/>
      <c r="F390" s="99"/>
      <c r="G390" s="77"/>
      <c r="H390" s="77"/>
      <c r="I390" s="77"/>
      <c r="J390" s="101"/>
    </row>
    <row r="391" spans="1:10" x14ac:dyDescent="0.2">
      <c r="A391" s="104" t="s">
        <v>1560</v>
      </c>
      <c r="B391" s="98"/>
      <c r="C391" s="99"/>
      <c r="D391" s="99"/>
      <c r="E391" s="98"/>
      <c r="F391" s="98"/>
      <c r="G391" s="76"/>
      <c r="H391" s="76"/>
      <c r="I391" s="76"/>
      <c r="J391" s="101"/>
    </row>
    <row r="392" spans="1:10" x14ac:dyDescent="0.2">
      <c r="A392" s="105" t="s">
        <v>2</v>
      </c>
      <c r="B392" s="98" t="s">
        <v>4</v>
      </c>
      <c r="C392" s="99"/>
      <c r="D392" s="99"/>
      <c r="E392" s="98"/>
      <c r="F392" s="98"/>
      <c r="G392" s="76"/>
      <c r="H392" s="76"/>
      <c r="I392" s="76"/>
      <c r="J392" s="101"/>
    </row>
    <row r="393" spans="1:10" hidden="1" outlineLevel="1" x14ac:dyDescent="0.2">
      <c r="A393" s="106"/>
      <c r="B393" s="99"/>
      <c r="C393" s="99"/>
      <c r="D393" s="99"/>
      <c r="E393" s="99" t="s">
        <v>1110</v>
      </c>
      <c r="F393" s="99"/>
      <c r="G393" s="77">
        <v>0</v>
      </c>
      <c r="H393" s="77">
        <v>0</v>
      </c>
      <c r="I393" s="77">
        <v>-804064.9</v>
      </c>
      <c r="J393" s="101"/>
    </row>
    <row r="394" spans="1:10" hidden="1" outlineLevel="1" x14ac:dyDescent="0.2">
      <c r="A394" s="106"/>
      <c r="B394" s="100">
        <v>42850</v>
      </c>
      <c r="C394" s="99">
        <v>239</v>
      </c>
      <c r="D394" s="99" t="s">
        <v>5</v>
      </c>
      <c r="E394" s="99" t="s">
        <v>3038</v>
      </c>
      <c r="F394" s="99" t="s">
        <v>3490</v>
      </c>
      <c r="G394" s="77">
        <v>0</v>
      </c>
      <c r="H394" s="77">
        <v>228075.78</v>
      </c>
      <c r="I394" s="77">
        <v>-1032140.68</v>
      </c>
      <c r="J394" s="101"/>
    </row>
    <row r="395" spans="1:10" hidden="1" outlineLevel="1" x14ac:dyDescent="0.2">
      <c r="A395" s="106"/>
      <c r="B395" s="100">
        <v>42850</v>
      </c>
      <c r="C395" s="99">
        <v>240</v>
      </c>
      <c r="D395" s="99" t="s">
        <v>5</v>
      </c>
      <c r="E395" s="99" t="s">
        <v>3491</v>
      </c>
      <c r="F395" s="99" t="s">
        <v>3492</v>
      </c>
      <c r="G395" s="77">
        <v>0</v>
      </c>
      <c r="H395" s="77">
        <v>287994.59000000003</v>
      </c>
      <c r="I395" s="77">
        <v>-1320135.27</v>
      </c>
      <c r="J395" s="101"/>
    </row>
    <row r="396" spans="1:10" collapsed="1" x14ac:dyDescent="0.2">
      <c r="A396" s="106"/>
      <c r="B396" s="100"/>
      <c r="C396" s="99"/>
      <c r="D396" s="99"/>
      <c r="E396" s="99"/>
      <c r="F396" s="99"/>
      <c r="G396" s="77"/>
      <c r="H396" s="77"/>
      <c r="I396" s="77"/>
      <c r="J396" s="101"/>
    </row>
    <row r="397" spans="1:10" x14ac:dyDescent="0.2">
      <c r="A397" s="106"/>
      <c r="B397" s="100"/>
      <c r="C397" s="99"/>
      <c r="D397" s="99"/>
      <c r="E397" s="99"/>
      <c r="F397" s="99"/>
      <c r="G397" s="77"/>
      <c r="H397" s="102">
        <f>SUM(H393:H396)</f>
        <v>516070.37</v>
      </c>
      <c r="I397" s="102"/>
      <c r="J397" s="103">
        <f>COUNTIF(H394:H395,"&gt;1")-COUNTIF(H394:H395,"&lt;1")</f>
        <v>2</v>
      </c>
    </row>
    <row r="398" spans="1:10" x14ac:dyDescent="0.2">
      <c r="A398" s="104" t="s">
        <v>3493</v>
      </c>
      <c r="B398" s="98"/>
      <c r="C398" s="99"/>
      <c r="D398" s="99"/>
      <c r="E398" s="98"/>
      <c r="F398" s="98"/>
      <c r="G398" s="76"/>
      <c r="H398" s="76"/>
      <c r="I398" s="76"/>
      <c r="J398" s="101"/>
    </row>
    <row r="399" spans="1:10" x14ac:dyDescent="0.2">
      <c r="A399" s="105" t="s">
        <v>2</v>
      </c>
      <c r="B399" s="98" t="s">
        <v>15</v>
      </c>
      <c r="C399" s="99"/>
      <c r="D399" s="99"/>
      <c r="E399" s="98"/>
      <c r="F399" s="98"/>
      <c r="G399" s="76"/>
      <c r="H399" s="76"/>
      <c r="I399" s="76"/>
      <c r="J399" s="101"/>
    </row>
    <row r="400" spans="1:10" hidden="1" outlineLevel="1" x14ac:dyDescent="0.2">
      <c r="A400" s="106"/>
      <c r="B400" s="100">
        <v>42843</v>
      </c>
      <c r="C400" s="99">
        <v>157</v>
      </c>
      <c r="D400" s="99" t="s">
        <v>5</v>
      </c>
      <c r="E400" s="99" t="s">
        <v>3494</v>
      </c>
      <c r="F400" s="99" t="s">
        <v>3495</v>
      </c>
      <c r="G400" s="77">
        <v>0</v>
      </c>
      <c r="H400" s="77">
        <v>393973.9</v>
      </c>
      <c r="I400" s="77">
        <v>-393973.9</v>
      </c>
      <c r="J400" s="101"/>
    </row>
    <row r="401" spans="1:10" hidden="1" outlineLevel="1" x14ac:dyDescent="0.2">
      <c r="A401" s="106"/>
      <c r="B401" s="100">
        <v>42843</v>
      </c>
      <c r="C401" s="99">
        <v>158</v>
      </c>
      <c r="D401" s="99" t="s">
        <v>5</v>
      </c>
      <c r="E401" s="99" t="s">
        <v>3494</v>
      </c>
      <c r="F401" s="99" t="s">
        <v>3496</v>
      </c>
      <c r="G401" s="77">
        <v>0</v>
      </c>
      <c r="H401" s="77">
        <v>-393973.9</v>
      </c>
      <c r="I401" s="77">
        <v>2.3283064365386964E-11</v>
      </c>
      <c r="J401" s="101"/>
    </row>
    <row r="402" spans="1:10" hidden="1" outlineLevel="1" x14ac:dyDescent="0.2">
      <c r="A402" s="106"/>
      <c r="B402" s="100">
        <v>42844</v>
      </c>
      <c r="C402" s="99">
        <v>167</v>
      </c>
      <c r="D402" s="99" t="s">
        <v>5</v>
      </c>
      <c r="E402" s="99" t="s">
        <v>3494</v>
      </c>
      <c r="F402" s="99" t="s">
        <v>3497</v>
      </c>
      <c r="G402" s="77">
        <v>0</v>
      </c>
      <c r="H402" s="77">
        <v>393973.91</v>
      </c>
      <c r="I402" s="77">
        <v>-393973.91</v>
      </c>
      <c r="J402" s="101"/>
    </row>
    <row r="403" spans="1:10" collapsed="1" x14ac:dyDescent="0.2">
      <c r="A403" s="106"/>
      <c r="B403" s="100"/>
      <c r="C403" s="99"/>
      <c r="D403" s="99"/>
      <c r="E403" s="99"/>
      <c r="F403" s="99"/>
      <c r="G403" s="77"/>
      <c r="H403" s="77"/>
      <c r="I403" s="77"/>
      <c r="J403" s="101"/>
    </row>
    <row r="404" spans="1:10" x14ac:dyDescent="0.2">
      <c r="A404" s="106"/>
      <c r="B404" s="100"/>
      <c r="C404" s="99"/>
      <c r="D404" s="99"/>
      <c r="E404" s="99"/>
      <c r="F404" s="99"/>
      <c r="G404" s="77"/>
      <c r="H404" s="102">
        <f>SUM(H400:H403)</f>
        <v>393973.91</v>
      </c>
      <c r="I404" s="102"/>
      <c r="J404" s="103">
        <f>COUNTIF(H400:I402,"&gt;1")-COUNTIF(H400:H402,"&lt;1")</f>
        <v>1</v>
      </c>
    </row>
    <row r="405" spans="1:10" x14ac:dyDescent="0.2">
      <c r="A405" s="104" t="s">
        <v>2526</v>
      </c>
      <c r="B405" s="98"/>
      <c r="C405" s="99"/>
      <c r="D405" s="99"/>
      <c r="E405" s="98"/>
      <c r="F405" s="98"/>
      <c r="G405" s="76"/>
      <c r="H405" s="76"/>
      <c r="I405" s="76"/>
      <c r="J405" s="101"/>
    </row>
    <row r="406" spans="1:10" x14ac:dyDescent="0.2">
      <c r="A406" s="105" t="s">
        <v>2</v>
      </c>
      <c r="B406" s="98" t="s">
        <v>2527</v>
      </c>
      <c r="C406" s="99"/>
      <c r="D406" s="99"/>
      <c r="E406" s="98"/>
      <c r="F406" s="98"/>
      <c r="G406" s="76"/>
      <c r="H406" s="76"/>
      <c r="I406" s="76"/>
      <c r="J406" s="101"/>
    </row>
    <row r="407" spans="1:10" hidden="1" outlineLevel="1" x14ac:dyDescent="0.2">
      <c r="A407" s="106"/>
      <c r="B407" s="99"/>
      <c r="C407" s="99"/>
      <c r="D407" s="99"/>
      <c r="E407" s="99" t="s">
        <v>1110</v>
      </c>
      <c r="F407" s="99"/>
      <c r="G407" s="77">
        <v>0</v>
      </c>
      <c r="H407" s="77">
        <v>0</v>
      </c>
      <c r="I407" s="77">
        <v>-442894.42</v>
      </c>
      <c r="J407" s="101"/>
    </row>
    <row r="408" spans="1:10" hidden="1" outlineLevel="1" x14ac:dyDescent="0.2">
      <c r="A408" s="106"/>
      <c r="B408" s="100">
        <v>42849</v>
      </c>
      <c r="C408" s="99">
        <v>221</v>
      </c>
      <c r="D408" s="99" t="s">
        <v>5</v>
      </c>
      <c r="E408" s="99" t="s">
        <v>3498</v>
      </c>
      <c r="F408" s="99" t="s">
        <v>3499</v>
      </c>
      <c r="G408" s="77">
        <v>0</v>
      </c>
      <c r="H408" s="77">
        <v>442894.42</v>
      </c>
      <c r="I408" s="77">
        <v>-885788.84</v>
      </c>
      <c r="J408" s="101"/>
    </row>
    <row r="409" spans="1:10" collapsed="1" x14ac:dyDescent="0.2">
      <c r="A409" s="106"/>
      <c r="B409" s="100"/>
      <c r="C409" s="99"/>
      <c r="D409" s="99"/>
      <c r="E409" s="99"/>
      <c r="F409" s="99"/>
      <c r="G409" s="77"/>
      <c r="H409" s="77"/>
      <c r="I409" s="77"/>
      <c r="J409" s="101"/>
    </row>
    <row r="410" spans="1:10" x14ac:dyDescent="0.2">
      <c r="A410" s="106"/>
      <c r="B410" s="100"/>
      <c r="C410" s="99"/>
      <c r="D410" s="99"/>
      <c r="E410" s="99"/>
      <c r="F410" s="99"/>
      <c r="G410" s="77"/>
      <c r="H410" s="102">
        <f>SUM(H406:H409)</f>
        <v>442894.42</v>
      </c>
      <c r="I410" s="102"/>
      <c r="J410" s="103">
        <f>COUNTIF(H408,"&gt;1")-COUNTIF(H408,"&lt;1")</f>
        <v>1</v>
      </c>
    </row>
    <row r="411" spans="1:10" x14ac:dyDescent="0.2">
      <c r="A411" s="106"/>
      <c r="B411" s="100"/>
      <c r="C411" s="99"/>
      <c r="D411" s="99"/>
      <c r="E411" s="99"/>
      <c r="F411" s="99"/>
      <c r="G411" s="77"/>
      <c r="H411" s="102"/>
      <c r="I411" s="102"/>
      <c r="J411" s="103"/>
    </row>
    <row r="412" spans="1:10" x14ac:dyDescent="0.2">
      <c r="A412" s="104" t="s">
        <v>2530</v>
      </c>
      <c r="B412" s="98"/>
      <c r="C412" s="99"/>
      <c r="D412" s="99"/>
      <c r="E412" s="98"/>
      <c r="F412" s="98"/>
      <c r="G412" s="76"/>
      <c r="H412" s="76"/>
      <c r="I412" s="76"/>
      <c r="J412" s="101"/>
    </row>
    <row r="413" spans="1:10" x14ac:dyDescent="0.2">
      <c r="A413" s="105" t="s">
        <v>2</v>
      </c>
      <c r="B413" s="98" t="s">
        <v>2531</v>
      </c>
      <c r="C413" s="99"/>
      <c r="D413" s="99"/>
      <c r="E413" s="98"/>
      <c r="F413" s="98"/>
      <c r="G413" s="76"/>
      <c r="H413" s="76"/>
      <c r="I413" s="76"/>
      <c r="J413" s="101"/>
    </row>
    <row r="414" spans="1:10" hidden="1" outlineLevel="1" x14ac:dyDescent="0.2">
      <c r="A414" s="106"/>
      <c r="B414" s="99"/>
      <c r="C414" s="99"/>
      <c r="D414" s="99"/>
      <c r="E414" s="99" t="s">
        <v>1110</v>
      </c>
      <c r="F414" s="99"/>
      <c r="G414" s="77">
        <v>0</v>
      </c>
      <c r="H414" s="77">
        <v>0</v>
      </c>
      <c r="I414" s="77">
        <v>-450615.73</v>
      </c>
      <c r="J414" s="101"/>
    </row>
    <row r="415" spans="1:10" hidden="1" outlineLevel="1" x14ac:dyDescent="0.2">
      <c r="A415" s="106"/>
      <c r="B415" s="100">
        <v>42851</v>
      </c>
      <c r="C415" s="99">
        <v>267</v>
      </c>
      <c r="D415" s="99" t="s">
        <v>5</v>
      </c>
      <c r="E415" s="99" t="s">
        <v>3500</v>
      </c>
      <c r="F415" s="99" t="s">
        <v>3501</v>
      </c>
      <c r="G415" s="77">
        <v>0</v>
      </c>
      <c r="H415" s="77">
        <v>358819.3</v>
      </c>
      <c r="I415" s="77">
        <v>-809435.03</v>
      </c>
      <c r="J415" s="101"/>
    </row>
    <row r="416" spans="1:10" collapsed="1" x14ac:dyDescent="0.2">
      <c r="A416" s="106"/>
      <c r="B416" s="100"/>
      <c r="C416" s="99"/>
      <c r="D416" s="99"/>
      <c r="E416" s="99"/>
      <c r="F416" s="99"/>
      <c r="G416" s="77"/>
      <c r="H416" s="77"/>
      <c r="I416" s="77"/>
      <c r="J416" s="101"/>
    </row>
    <row r="417" spans="1:10" x14ac:dyDescent="0.2">
      <c r="A417" s="106"/>
      <c r="B417" s="100"/>
      <c r="C417" s="99"/>
      <c r="D417" s="99"/>
      <c r="E417" s="99"/>
      <c r="F417" s="99"/>
      <c r="G417" s="77"/>
      <c r="H417" s="102">
        <f>SUM(H413:H416)</f>
        <v>358819.3</v>
      </c>
      <c r="I417" s="102"/>
      <c r="J417" s="103">
        <f>COUNTIF(H415,"&gt;1")-COUNTIF(H415,"&lt;1")</f>
        <v>1</v>
      </c>
    </row>
    <row r="418" spans="1:10" x14ac:dyDescent="0.2">
      <c r="A418" s="104" t="s">
        <v>1575</v>
      </c>
      <c r="B418" s="98"/>
      <c r="C418" s="99"/>
      <c r="D418" s="99"/>
      <c r="E418" s="98"/>
      <c r="F418" s="98"/>
      <c r="G418" s="76"/>
      <c r="H418" s="76"/>
      <c r="I418" s="76"/>
      <c r="J418" s="101"/>
    </row>
    <row r="419" spans="1:10" x14ac:dyDescent="0.2">
      <c r="A419" s="105" t="s">
        <v>2</v>
      </c>
      <c r="B419" s="98" t="s">
        <v>70</v>
      </c>
      <c r="C419" s="99"/>
      <c r="D419" s="99"/>
      <c r="E419" s="98"/>
      <c r="F419" s="98"/>
      <c r="G419" s="76"/>
      <c r="H419" s="76"/>
      <c r="I419" s="76"/>
      <c r="J419" s="101"/>
    </row>
    <row r="420" spans="1:10" hidden="1" outlineLevel="1" x14ac:dyDescent="0.2">
      <c r="A420" s="106"/>
      <c r="B420" s="99"/>
      <c r="C420" s="99"/>
      <c r="D420" s="99"/>
      <c r="E420" s="99" t="s">
        <v>1110</v>
      </c>
      <c r="F420" s="99"/>
      <c r="G420" s="77">
        <v>0</v>
      </c>
      <c r="H420" s="77">
        <v>0</v>
      </c>
      <c r="I420" s="77">
        <v>-229264.85</v>
      </c>
      <c r="J420" s="101"/>
    </row>
    <row r="421" spans="1:10" hidden="1" outlineLevel="1" x14ac:dyDescent="0.2">
      <c r="A421" s="106"/>
      <c r="B421" s="100">
        <v>42851</v>
      </c>
      <c r="C421" s="99">
        <v>269</v>
      </c>
      <c r="D421" s="99" t="s">
        <v>5</v>
      </c>
      <c r="E421" s="99" t="s">
        <v>3502</v>
      </c>
      <c r="F421" s="99" t="s">
        <v>3503</v>
      </c>
      <c r="G421" s="77">
        <v>0</v>
      </c>
      <c r="H421" s="77">
        <v>270368.94</v>
      </c>
      <c r="I421" s="77">
        <v>-499633.79</v>
      </c>
      <c r="J421" s="101"/>
    </row>
    <row r="422" spans="1:10" collapsed="1" x14ac:dyDescent="0.2">
      <c r="A422" s="106"/>
      <c r="B422" s="100"/>
      <c r="C422" s="99"/>
      <c r="D422" s="99"/>
      <c r="E422" s="99"/>
      <c r="F422" s="99"/>
      <c r="G422" s="77"/>
      <c r="H422" s="77"/>
      <c r="I422" s="77"/>
      <c r="J422" s="101"/>
    </row>
    <row r="423" spans="1:10" x14ac:dyDescent="0.2">
      <c r="A423" s="106"/>
      <c r="B423" s="100"/>
      <c r="C423" s="99"/>
      <c r="D423" s="99"/>
      <c r="E423" s="99"/>
      <c r="F423" s="99"/>
      <c r="G423" s="77"/>
      <c r="H423" s="102">
        <f>SUM(H419:H422)</f>
        <v>270368.94</v>
      </c>
      <c r="I423" s="102"/>
      <c r="J423" s="103">
        <f>COUNTIF(H421,"&gt;1")-COUNTIF(H421,"&lt;1")</f>
        <v>1</v>
      </c>
    </row>
    <row r="424" spans="1:10" x14ac:dyDescent="0.2">
      <c r="A424" s="104" t="s">
        <v>587</v>
      </c>
      <c r="B424" s="98"/>
      <c r="C424" s="99"/>
      <c r="D424" s="99"/>
      <c r="E424" s="98"/>
      <c r="F424" s="98"/>
      <c r="G424" s="76"/>
      <c r="H424" s="76"/>
      <c r="I424" s="76"/>
      <c r="J424" s="101"/>
    </row>
    <row r="425" spans="1:10" x14ac:dyDescent="0.2">
      <c r="A425" s="105" t="s">
        <v>2</v>
      </c>
      <c r="B425" s="98" t="s">
        <v>91</v>
      </c>
      <c r="C425" s="99"/>
      <c r="D425" s="99"/>
      <c r="E425" s="98"/>
      <c r="F425" s="98"/>
      <c r="G425" s="76"/>
      <c r="H425" s="76"/>
      <c r="I425" s="76"/>
      <c r="J425" s="101"/>
    </row>
    <row r="426" spans="1:10" hidden="1" outlineLevel="1" x14ac:dyDescent="0.2">
      <c r="A426" s="106"/>
      <c r="B426" s="99"/>
      <c r="C426" s="99"/>
      <c r="D426" s="99"/>
      <c r="E426" s="99" t="s">
        <v>1110</v>
      </c>
      <c r="F426" s="99"/>
      <c r="G426" s="77">
        <v>0</v>
      </c>
      <c r="H426" s="77">
        <v>0</v>
      </c>
      <c r="I426" s="77">
        <v>-3953194.26</v>
      </c>
      <c r="J426" s="101"/>
    </row>
    <row r="427" spans="1:10" hidden="1" outlineLevel="1" x14ac:dyDescent="0.2">
      <c r="A427" s="106"/>
      <c r="B427" s="100">
        <v>42828</v>
      </c>
      <c r="C427" s="99">
        <v>5</v>
      </c>
      <c r="D427" s="99" t="s">
        <v>5</v>
      </c>
      <c r="E427" s="99" t="s">
        <v>2542</v>
      </c>
      <c r="F427" s="99" t="s">
        <v>3504</v>
      </c>
      <c r="G427" s="77">
        <v>0</v>
      </c>
      <c r="H427" s="77">
        <v>-346241.04</v>
      </c>
      <c r="I427" s="77">
        <v>-3606953.22</v>
      </c>
      <c r="J427" s="101"/>
    </row>
    <row r="428" spans="1:10" hidden="1" outlineLevel="1" x14ac:dyDescent="0.2">
      <c r="A428" s="106"/>
      <c r="B428" s="100">
        <v>42837</v>
      </c>
      <c r="C428" s="99">
        <v>116</v>
      </c>
      <c r="D428" s="99" t="s">
        <v>5</v>
      </c>
      <c r="E428" s="99" t="s">
        <v>1580</v>
      </c>
      <c r="F428" s="99" t="s">
        <v>3505</v>
      </c>
      <c r="G428" s="77">
        <v>0</v>
      </c>
      <c r="H428" s="77">
        <v>-291913.98</v>
      </c>
      <c r="I428" s="77">
        <v>-3315039.24</v>
      </c>
      <c r="J428" s="101"/>
    </row>
    <row r="429" spans="1:10" hidden="1" outlineLevel="1" x14ac:dyDescent="0.2">
      <c r="A429" s="106"/>
      <c r="B429" s="100">
        <v>42850</v>
      </c>
      <c r="C429" s="99">
        <v>246</v>
      </c>
      <c r="D429" s="99" t="s">
        <v>5</v>
      </c>
      <c r="E429" s="99" t="s">
        <v>3506</v>
      </c>
      <c r="F429" s="99" t="s">
        <v>3507</v>
      </c>
      <c r="G429" s="77">
        <v>0</v>
      </c>
      <c r="H429" s="77">
        <v>362920.21</v>
      </c>
      <c r="I429" s="77">
        <v>-3677959.45</v>
      </c>
      <c r="J429" s="101"/>
    </row>
    <row r="430" spans="1:10" collapsed="1" x14ac:dyDescent="0.2">
      <c r="A430" s="106"/>
      <c r="B430" s="100"/>
      <c r="C430" s="99"/>
      <c r="D430" s="99"/>
      <c r="E430" s="99"/>
      <c r="F430" s="99"/>
      <c r="G430" s="77"/>
      <c r="H430" s="77"/>
      <c r="I430" s="77"/>
      <c r="J430" s="101"/>
    </row>
    <row r="431" spans="1:10" x14ac:dyDescent="0.2">
      <c r="A431" s="106"/>
      <c r="B431" s="100"/>
      <c r="C431" s="99"/>
      <c r="D431" s="99"/>
      <c r="E431" s="99"/>
      <c r="F431" s="99"/>
      <c r="G431" s="77"/>
      <c r="H431" s="102">
        <f>SUM(H426:H430)</f>
        <v>-275234.81</v>
      </c>
      <c r="I431" s="102"/>
      <c r="J431" s="103">
        <f>COUNTIF(H427:H429,"&gt;1")-COUNTIF(H427:H429,"&lt;1")</f>
        <v>-1</v>
      </c>
    </row>
    <row r="432" spans="1:10" x14ac:dyDescent="0.2">
      <c r="A432" s="104" t="s">
        <v>598</v>
      </c>
      <c r="B432" s="98"/>
      <c r="C432" s="99"/>
      <c r="D432" s="99"/>
      <c r="E432" s="98"/>
      <c r="F432" s="98"/>
      <c r="G432" s="76"/>
      <c r="H432" s="76"/>
      <c r="I432" s="76"/>
      <c r="J432" s="101"/>
    </row>
    <row r="433" spans="1:10" x14ac:dyDescent="0.2">
      <c r="A433" s="105" t="s">
        <v>2</v>
      </c>
      <c r="B433" s="98" t="s">
        <v>108</v>
      </c>
      <c r="C433" s="99"/>
      <c r="D433" s="99"/>
      <c r="E433" s="98"/>
      <c r="F433" s="98"/>
      <c r="G433" s="76"/>
      <c r="H433" s="76"/>
      <c r="I433" s="76"/>
      <c r="J433" s="101"/>
    </row>
    <row r="434" spans="1:10" hidden="1" outlineLevel="1" x14ac:dyDescent="0.2">
      <c r="A434" s="106"/>
      <c r="B434" s="99"/>
      <c r="C434" s="99"/>
      <c r="D434" s="99"/>
      <c r="E434" s="99" t="s">
        <v>1110</v>
      </c>
      <c r="F434" s="99"/>
      <c r="G434" s="77">
        <v>0</v>
      </c>
      <c r="H434" s="77">
        <v>0</v>
      </c>
      <c r="I434" s="77">
        <v>-6049657.0700000003</v>
      </c>
      <c r="J434" s="101"/>
    </row>
    <row r="435" spans="1:10" hidden="1" outlineLevel="1" x14ac:dyDescent="0.2">
      <c r="A435" s="106"/>
      <c r="B435" s="100">
        <v>42829</v>
      </c>
      <c r="C435" s="99">
        <v>14</v>
      </c>
      <c r="D435" s="99" t="s">
        <v>5</v>
      </c>
      <c r="E435" s="99" t="s">
        <v>3508</v>
      </c>
      <c r="F435" s="99" t="s">
        <v>3509</v>
      </c>
      <c r="G435" s="77">
        <v>0</v>
      </c>
      <c r="H435" s="77">
        <v>152692.69</v>
      </c>
      <c r="I435" s="77">
        <v>-6202349.7599999998</v>
      </c>
      <c r="J435" s="101"/>
    </row>
    <row r="436" spans="1:10" hidden="1" outlineLevel="1" x14ac:dyDescent="0.2">
      <c r="A436" s="106"/>
      <c r="B436" s="100">
        <v>42829</v>
      </c>
      <c r="C436" s="99">
        <v>15</v>
      </c>
      <c r="D436" s="99" t="s">
        <v>5</v>
      </c>
      <c r="E436" s="99" t="s">
        <v>3510</v>
      </c>
      <c r="F436" s="99" t="s">
        <v>3511</v>
      </c>
      <c r="G436" s="77">
        <v>0</v>
      </c>
      <c r="H436" s="77">
        <v>165344.07999999999</v>
      </c>
      <c r="I436" s="77">
        <v>-6367693.8399999999</v>
      </c>
      <c r="J436" s="101"/>
    </row>
    <row r="437" spans="1:10" hidden="1" outlineLevel="1" x14ac:dyDescent="0.2">
      <c r="A437" s="106"/>
      <c r="B437" s="100">
        <v>42829</v>
      </c>
      <c r="C437" s="99">
        <v>23</v>
      </c>
      <c r="D437" s="99" t="s">
        <v>5</v>
      </c>
      <c r="E437" s="99" t="s">
        <v>3510</v>
      </c>
      <c r="F437" s="99" t="s">
        <v>3512</v>
      </c>
      <c r="G437" s="77">
        <v>0</v>
      </c>
      <c r="H437" s="77">
        <v>-165344.07999999999</v>
      </c>
      <c r="I437" s="77">
        <v>-6202349.7599999998</v>
      </c>
      <c r="J437" s="101"/>
    </row>
    <row r="438" spans="1:10" hidden="1" outlineLevel="1" x14ac:dyDescent="0.2">
      <c r="A438" s="106"/>
      <c r="B438" s="100">
        <v>42829</v>
      </c>
      <c r="C438" s="99">
        <v>24</v>
      </c>
      <c r="D438" s="99" t="s">
        <v>5</v>
      </c>
      <c r="E438" s="99" t="s">
        <v>3510</v>
      </c>
      <c r="F438" s="99" t="s">
        <v>3513</v>
      </c>
      <c r="G438" s="77">
        <v>0</v>
      </c>
      <c r="H438" s="77">
        <v>165344.07999999999</v>
      </c>
      <c r="I438" s="77">
        <v>-6367693.8399999999</v>
      </c>
      <c r="J438" s="101"/>
    </row>
    <row r="439" spans="1:10" hidden="1" outlineLevel="1" x14ac:dyDescent="0.2">
      <c r="A439" s="106"/>
      <c r="B439" s="100">
        <v>42850</v>
      </c>
      <c r="C439" s="99">
        <v>237</v>
      </c>
      <c r="D439" s="99" t="s">
        <v>5</v>
      </c>
      <c r="E439" s="99" t="s">
        <v>3514</v>
      </c>
      <c r="F439" s="99" t="s">
        <v>3515</v>
      </c>
      <c r="G439" s="77">
        <v>0</v>
      </c>
      <c r="H439" s="77">
        <v>149925.22</v>
      </c>
      <c r="I439" s="77">
        <v>-6517619.0599999996</v>
      </c>
      <c r="J439" s="101"/>
    </row>
    <row r="440" spans="1:10" hidden="1" outlineLevel="1" x14ac:dyDescent="0.2">
      <c r="A440" s="106"/>
      <c r="B440" s="100">
        <v>42850</v>
      </c>
      <c r="C440" s="99">
        <v>245</v>
      </c>
      <c r="D440" s="99" t="s">
        <v>5</v>
      </c>
      <c r="E440" s="99" t="s">
        <v>299</v>
      </c>
      <c r="F440" s="99" t="s">
        <v>3516</v>
      </c>
      <c r="G440" s="77">
        <v>0</v>
      </c>
      <c r="H440" s="77">
        <v>163841.72</v>
      </c>
      <c r="I440" s="77">
        <v>-6681460.7800000003</v>
      </c>
      <c r="J440" s="101"/>
    </row>
    <row r="441" spans="1:10" hidden="1" outlineLevel="1" x14ac:dyDescent="0.2">
      <c r="A441" s="106"/>
      <c r="B441" s="100">
        <v>42854</v>
      </c>
      <c r="C441" s="99">
        <v>323</v>
      </c>
      <c r="D441" s="99" t="s">
        <v>5</v>
      </c>
      <c r="E441" s="99" t="s">
        <v>2068</v>
      </c>
      <c r="F441" s="99" t="s">
        <v>3517</v>
      </c>
      <c r="G441" s="77">
        <v>0</v>
      </c>
      <c r="H441" s="77">
        <v>164553.37</v>
      </c>
      <c r="I441" s="77">
        <v>-6846014.1500000004</v>
      </c>
      <c r="J441" s="101"/>
    </row>
    <row r="442" spans="1:10" collapsed="1" x14ac:dyDescent="0.2">
      <c r="A442" s="106"/>
      <c r="B442" s="100"/>
      <c r="C442" s="99"/>
      <c r="D442" s="99"/>
      <c r="E442" s="99"/>
      <c r="F442" s="99"/>
      <c r="G442" s="77"/>
      <c r="H442" s="77"/>
      <c r="I442" s="77"/>
      <c r="J442" s="101"/>
    </row>
    <row r="443" spans="1:10" x14ac:dyDescent="0.2">
      <c r="A443" s="106"/>
      <c r="B443" s="100"/>
      <c r="C443" s="99"/>
      <c r="D443" s="99"/>
      <c r="E443" s="99"/>
      <c r="F443" s="99"/>
      <c r="G443" s="77"/>
      <c r="H443" s="102">
        <f>SUM(H435:H442)</f>
        <v>796357.08</v>
      </c>
      <c r="I443" s="102"/>
      <c r="J443" s="103">
        <f>COUNTIF(H435:H441,"&gt;1")-COUNTIF(H435:H441,"&lt;1")</f>
        <v>5</v>
      </c>
    </row>
    <row r="444" spans="1:10" x14ac:dyDescent="0.2">
      <c r="A444" s="104" t="s">
        <v>625</v>
      </c>
      <c r="B444" s="98"/>
      <c r="C444" s="99"/>
      <c r="D444" s="99"/>
      <c r="E444" s="98"/>
      <c r="F444" s="98"/>
      <c r="G444" s="76"/>
      <c r="H444" s="76"/>
      <c r="I444" s="76"/>
      <c r="J444" s="101"/>
    </row>
    <row r="445" spans="1:10" x14ac:dyDescent="0.2">
      <c r="A445" s="105" t="s">
        <v>2</v>
      </c>
      <c r="B445" s="98" t="s">
        <v>312</v>
      </c>
      <c r="C445" s="99"/>
      <c r="D445" s="99"/>
      <c r="E445" s="98"/>
      <c r="F445" s="98"/>
      <c r="G445" s="76"/>
      <c r="H445" s="76"/>
      <c r="I445" s="76"/>
      <c r="J445" s="101"/>
    </row>
    <row r="446" spans="1:10" hidden="1" outlineLevel="1" x14ac:dyDescent="0.2">
      <c r="A446" s="106"/>
      <c r="B446" s="99"/>
      <c r="C446" s="99"/>
      <c r="D446" s="99"/>
      <c r="E446" s="99" t="s">
        <v>1110</v>
      </c>
      <c r="F446" s="99"/>
      <c r="G446" s="77">
        <v>0</v>
      </c>
      <c r="H446" s="77">
        <v>0</v>
      </c>
      <c r="I446" s="77">
        <v>-4248722.46</v>
      </c>
      <c r="J446" s="101"/>
    </row>
    <row r="447" spans="1:10" hidden="1" outlineLevel="1" x14ac:dyDescent="0.2">
      <c r="A447" s="106"/>
      <c r="B447" s="100">
        <v>42832</v>
      </c>
      <c r="C447" s="99">
        <v>64</v>
      </c>
      <c r="D447" s="99" t="s">
        <v>5</v>
      </c>
      <c r="E447" s="99" t="s">
        <v>3518</v>
      </c>
      <c r="F447" s="99" t="s">
        <v>3519</v>
      </c>
      <c r="G447" s="77">
        <v>0</v>
      </c>
      <c r="H447" s="77">
        <v>185665.32</v>
      </c>
      <c r="I447" s="77">
        <v>-4434387.78</v>
      </c>
      <c r="J447" s="101"/>
    </row>
    <row r="448" spans="1:10" hidden="1" outlineLevel="1" x14ac:dyDescent="0.2">
      <c r="A448" s="106"/>
      <c r="B448" s="100">
        <v>42843</v>
      </c>
      <c r="C448" s="99">
        <v>149</v>
      </c>
      <c r="D448" s="99" t="s">
        <v>5</v>
      </c>
      <c r="E448" s="99" t="s">
        <v>398</v>
      </c>
      <c r="F448" s="99" t="s">
        <v>3520</v>
      </c>
      <c r="G448" s="77">
        <v>0</v>
      </c>
      <c r="H448" s="77">
        <v>170167.41</v>
      </c>
      <c r="I448" s="77">
        <v>-4604555.1900000004</v>
      </c>
      <c r="J448" s="101"/>
    </row>
    <row r="449" spans="1:10" hidden="1" outlineLevel="1" x14ac:dyDescent="0.2">
      <c r="A449" s="106"/>
      <c r="B449" s="100">
        <v>42852</v>
      </c>
      <c r="C449" s="99">
        <v>289</v>
      </c>
      <c r="D449" s="99" t="s">
        <v>5</v>
      </c>
      <c r="E449" s="99" t="s">
        <v>3521</v>
      </c>
      <c r="F449" s="99" t="s">
        <v>3522</v>
      </c>
      <c r="G449" s="77">
        <v>0</v>
      </c>
      <c r="H449" s="77">
        <v>195707.34</v>
      </c>
      <c r="I449" s="77">
        <v>-4800262.53</v>
      </c>
      <c r="J449" s="101"/>
    </row>
    <row r="450" spans="1:10" collapsed="1" x14ac:dyDescent="0.2">
      <c r="A450" s="106"/>
      <c r="B450" s="100"/>
      <c r="C450" s="99"/>
      <c r="D450" s="99"/>
      <c r="E450" s="99"/>
      <c r="F450" s="99"/>
      <c r="G450" s="77"/>
      <c r="H450" s="77"/>
      <c r="I450" s="77"/>
      <c r="J450" s="101"/>
    </row>
    <row r="451" spans="1:10" x14ac:dyDescent="0.2">
      <c r="A451" s="106"/>
      <c r="B451" s="100"/>
      <c r="C451" s="99"/>
      <c r="D451" s="99"/>
      <c r="E451" s="99"/>
      <c r="F451" s="99"/>
      <c r="G451" s="77"/>
      <c r="H451" s="102">
        <f>SUM(H444:H450)</f>
        <v>551540.06999999995</v>
      </c>
      <c r="I451" s="102"/>
      <c r="J451" s="103">
        <f>COUNTIF(H447:H449,"&gt;1")-COUNTIF(H447:H449,"&lt;1")</f>
        <v>3</v>
      </c>
    </row>
    <row r="452" spans="1:10" x14ac:dyDescent="0.2">
      <c r="A452" s="104" t="s">
        <v>2563</v>
      </c>
      <c r="B452" s="98"/>
      <c r="C452" s="99"/>
      <c r="D452" s="99"/>
      <c r="E452" s="98"/>
      <c r="F452" s="98"/>
      <c r="G452" s="76"/>
      <c r="H452" s="76"/>
      <c r="I452" s="76"/>
      <c r="J452" s="101"/>
    </row>
    <row r="453" spans="1:10" x14ac:dyDescent="0.2">
      <c r="A453" s="105" t="s">
        <v>2</v>
      </c>
      <c r="B453" s="98" t="s">
        <v>2263</v>
      </c>
      <c r="C453" s="99"/>
      <c r="D453" s="99"/>
      <c r="E453" s="98"/>
      <c r="F453" s="98"/>
      <c r="G453" s="76"/>
      <c r="H453" s="76"/>
      <c r="I453" s="76"/>
      <c r="J453" s="101"/>
    </row>
    <row r="454" spans="1:10" hidden="1" outlineLevel="1" x14ac:dyDescent="0.2">
      <c r="A454" s="106"/>
      <c r="B454" s="99"/>
      <c r="C454" s="99"/>
      <c r="D454" s="99"/>
      <c r="E454" s="99" t="s">
        <v>1110</v>
      </c>
      <c r="F454" s="99"/>
      <c r="G454" s="77">
        <v>0</v>
      </c>
      <c r="H454" s="77">
        <v>0</v>
      </c>
      <c r="I454" s="77">
        <v>-696671.39</v>
      </c>
      <c r="J454" s="101"/>
    </row>
    <row r="455" spans="1:10" hidden="1" outlineLevel="1" x14ac:dyDescent="0.2">
      <c r="A455" s="106"/>
      <c r="B455" s="100">
        <v>42847</v>
      </c>
      <c r="C455" s="99">
        <v>217</v>
      </c>
      <c r="D455" s="99" t="s">
        <v>5</v>
      </c>
      <c r="E455" s="99" t="s">
        <v>3299</v>
      </c>
      <c r="F455" s="99" t="s">
        <v>3523</v>
      </c>
      <c r="G455" s="77">
        <v>0</v>
      </c>
      <c r="H455" s="77">
        <v>647138</v>
      </c>
      <c r="I455" s="77">
        <v>-1343809.39</v>
      </c>
      <c r="J455" s="101"/>
    </row>
    <row r="456" spans="1:10" collapsed="1" x14ac:dyDescent="0.2">
      <c r="A456" s="106"/>
      <c r="B456" s="100"/>
      <c r="C456" s="99"/>
      <c r="D456" s="99"/>
      <c r="E456" s="99"/>
      <c r="F456" s="99"/>
      <c r="G456" s="77"/>
      <c r="H456" s="77"/>
      <c r="I456" s="77"/>
      <c r="J456" s="101"/>
    </row>
    <row r="457" spans="1:10" x14ac:dyDescent="0.2">
      <c r="A457" s="106"/>
      <c r="B457" s="100"/>
      <c r="C457" s="99"/>
      <c r="D457" s="99"/>
      <c r="E457" s="99"/>
      <c r="F457" s="99"/>
      <c r="G457" s="77"/>
      <c r="H457" s="102">
        <f>SUM(H454:H456)</f>
        <v>647138</v>
      </c>
      <c r="I457" s="102"/>
      <c r="J457" s="103">
        <f>COUNTIF(H455,"&gt;1")-COUNTIF(H455,"&lt;1")</f>
        <v>1</v>
      </c>
    </row>
    <row r="458" spans="1:10" x14ac:dyDescent="0.2">
      <c r="A458" s="104" t="s">
        <v>663</v>
      </c>
      <c r="B458" s="98"/>
      <c r="C458" s="99"/>
      <c r="D458" s="99"/>
      <c r="E458" s="98"/>
      <c r="F458" s="98"/>
      <c r="G458" s="76"/>
      <c r="H458" s="76"/>
      <c r="I458" s="76"/>
      <c r="J458" s="101"/>
    </row>
    <row r="459" spans="1:10" x14ac:dyDescent="0.2">
      <c r="A459" s="105" t="s">
        <v>2</v>
      </c>
      <c r="B459" s="98" t="s">
        <v>422</v>
      </c>
      <c r="C459" s="99"/>
      <c r="D459" s="99"/>
      <c r="E459" s="98"/>
      <c r="F459" s="98"/>
      <c r="G459" s="76"/>
      <c r="H459" s="76"/>
      <c r="I459" s="76"/>
      <c r="J459" s="101"/>
    </row>
    <row r="460" spans="1:10" hidden="1" outlineLevel="1" x14ac:dyDescent="0.2">
      <c r="A460" s="106"/>
      <c r="B460" s="99"/>
      <c r="C460" s="99"/>
      <c r="D460" s="99"/>
      <c r="E460" s="99" t="s">
        <v>1110</v>
      </c>
      <c r="F460" s="99"/>
      <c r="G460" s="77">
        <v>0</v>
      </c>
      <c r="H460" s="77">
        <v>0</v>
      </c>
      <c r="I460" s="77">
        <v>-6780759.5</v>
      </c>
      <c r="J460" s="101"/>
    </row>
    <row r="461" spans="1:10" hidden="1" outlineLevel="1" x14ac:dyDescent="0.2">
      <c r="A461" s="106"/>
      <c r="B461" s="100">
        <v>42842</v>
      </c>
      <c r="C461" s="99">
        <v>130</v>
      </c>
      <c r="D461" s="99" t="s">
        <v>5</v>
      </c>
      <c r="E461" s="99" t="s">
        <v>3524</v>
      </c>
      <c r="F461" s="99" t="s">
        <v>3525</v>
      </c>
      <c r="G461" s="77">
        <v>0</v>
      </c>
      <c r="H461" s="77">
        <v>117190.06</v>
      </c>
      <c r="I461" s="77">
        <v>-6897949.5599999996</v>
      </c>
      <c r="J461" s="101"/>
    </row>
    <row r="462" spans="1:10" hidden="1" outlineLevel="1" x14ac:dyDescent="0.2">
      <c r="A462" s="106"/>
      <c r="B462" s="100">
        <v>42844</v>
      </c>
      <c r="C462" s="99">
        <v>160</v>
      </c>
      <c r="D462" s="99" t="s">
        <v>5</v>
      </c>
      <c r="E462" s="99" t="s">
        <v>3526</v>
      </c>
      <c r="F462" s="99" t="s">
        <v>3527</v>
      </c>
      <c r="G462" s="77">
        <v>0</v>
      </c>
      <c r="H462" s="77">
        <v>117189.8</v>
      </c>
      <c r="I462" s="77">
        <v>-7015139.3600000003</v>
      </c>
      <c r="J462" s="101"/>
    </row>
    <row r="463" spans="1:10" hidden="1" outlineLevel="1" x14ac:dyDescent="0.2">
      <c r="A463" s="106"/>
      <c r="B463" s="100">
        <v>42844</v>
      </c>
      <c r="C463" s="99">
        <v>165</v>
      </c>
      <c r="D463" s="99" t="s">
        <v>5</v>
      </c>
      <c r="E463" s="99" t="s">
        <v>3526</v>
      </c>
      <c r="F463" s="99" t="s">
        <v>3528</v>
      </c>
      <c r="G463" s="77">
        <v>0</v>
      </c>
      <c r="H463" s="77">
        <v>-117189.8</v>
      </c>
      <c r="I463" s="77">
        <v>-6897949.5599999996</v>
      </c>
      <c r="J463" s="101"/>
    </row>
    <row r="464" spans="1:10" hidden="1" outlineLevel="1" x14ac:dyDescent="0.2">
      <c r="A464" s="106"/>
      <c r="B464" s="100">
        <v>42844</v>
      </c>
      <c r="C464" s="99">
        <v>191</v>
      </c>
      <c r="D464" s="99" t="s">
        <v>5</v>
      </c>
      <c r="E464" s="99" t="s">
        <v>3526</v>
      </c>
      <c r="F464" s="99" t="s">
        <v>3529</v>
      </c>
      <c r="G464" s="77">
        <v>0</v>
      </c>
      <c r="H464" s="77">
        <v>117189.8</v>
      </c>
      <c r="I464" s="77">
        <v>-7015139.3600000003</v>
      </c>
      <c r="J464" s="101"/>
    </row>
    <row r="465" spans="1:10" hidden="1" outlineLevel="1" x14ac:dyDescent="0.2">
      <c r="A465" s="106"/>
      <c r="B465" s="100">
        <v>42849</v>
      </c>
      <c r="C465" s="99">
        <v>220</v>
      </c>
      <c r="D465" s="99" t="s">
        <v>5</v>
      </c>
      <c r="E465" s="99" t="s">
        <v>3530</v>
      </c>
      <c r="F465" s="99" t="s">
        <v>3531</v>
      </c>
      <c r="G465" s="77">
        <v>0</v>
      </c>
      <c r="H465" s="77">
        <v>153562.47</v>
      </c>
      <c r="I465" s="77">
        <v>-7168701.8300000001</v>
      </c>
      <c r="J465" s="101"/>
    </row>
    <row r="466" spans="1:10" hidden="1" outlineLevel="1" x14ac:dyDescent="0.2">
      <c r="A466" s="106"/>
      <c r="B466" s="100">
        <v>42850</v>
      </c>
      <c r="C466" s="99">
        <v>242</v>
      </c>
      <c r="D466" s="99" t="s">
        <v>5</v>
      </c>
      <c r="E466" s="99" t="s">
        <v>3532</v>
      </c>
      <c r="F466" s="99" t="s">
        <v>3533</v>
      </c>
      <c r="G466" s="77">
        <v>0</v>
      </c>
      <c r="H466" s="77">
        <v>148660.06</v>
      </c>
      <c r="I466" s="77">
        <v>-7317361.8899999997</v>
      </c>
      <c r="J466" s="101"/>
    </row>
    <row r="467" spans="1:10" hidden="1" outlineLevel="1" x14ac:dyDescent="0.2">
      <c r="A467" s="106"/>
      <c r="B467" s="100">
        <v>42850</v>
      </c>
      <c r="C467" s="99">
        <v>250</v>
      </c>
      <c r="D467" s="99" t="s">
        <v>5</v>
      </c>
      <c r="E467" s="99" t="s">
        <v>3530</v>
      </c>
      <c r="F467" s="99" t="s">
        <v>3534</v>
      </c>
      <c r="G467" s="77">
        <v>0</v>
      </c>
      <c r="H467" s="77">
        <v>-153562.47</v>
      </c>
      <c r="I467" s="77">
        <v>-7163799.4199999999</v>
      </c>
      <c r="J467" s="101"/>
    </row>
    <row r="468" spans="1:10" hidden="1" outlineLevel="1" x14ac:dyDescent="0.2">
      <c r="A468" s="106"/>
      <c r="B468" s="100">
        <v>42852</v>
      </c>
      <c r="C468" s="99">
        <v>290</v>
      </c>
      <c r="D468" s="99" t="s">
        <v>5</v>
      </c>
      <c r="E468" s="99" t="s">
        <v>2317</v>
      </c>
      <c r="F468" s="99" t="s">
        <v>3535</v>
      </c>
      <c r="G468" s="77">
        <v>0</v>
      </c>
      <c r="H468" s="77">
        <v>153562.47</v>
      </c>
      <c r="I468" s="77">
        <v>-7317361.8899999997</v>
      </c>
      <c r="J468" s="101"/>
    </row>
    <row r="469" spans="1:10" hidden="1" outlineLevel="1" x14ac:dyDescent="0.2">
      <c r="A469" s="106"/>
      <c r="B469" s="100">
        <v>42854</v>
      </c>
      <c r="C469" s="99">
        <v>328</v>
      </c>
      <c r="D469" s="99" t="s">
        <v>5</v>
      </c>
      <c r="E469" s="99" t="s">
        <v>3536</v>
      </c>
      <c r="F469" s="99" t="s">
        <v>3537</v>
      </c>
      <c r="G469" s="77">
        <v>0</v>
      </c>
      <c r="H469" s="77">
        <v>132766.79</v>
      </c>
      <c r="I469" s="77">
        <v>-7450128.6799999997</v>
      </c>
      <c r="J469" s="101"/>
    </row>
    <row r="470" spans="1:10" hidden="1" outlineLevel="1" x14ac:dyDescent="0.2">
      <c r="A470" s="106"/>
      <c r="B470" s="100">
        <v>42854</v>
      </c>
      <c r="C470" s="99">
        <v>334</v>
      </c>
      <c r="D470" s="99" t="s">
        <v>5</v>
      </c>
      <c r="E470" s="99" t="s">
        <v>3538</v>
      </c>
      <c r="F470" s="99" t="s">
        <v>3539</v>
      </c>
      <c r="G470" s="77">
        <v>0</v>
      </c>
      <c r="H470" s="77">
        <v>155064.82999999999</v>
      </c>
      <c r="I470" s="77">
        <v>-7605193.5099999998</v>
      </c>
      <c r="J470" s="101"/>
    </row>
    <row r="471" spans="1:10" collapsed="1" x14ac:dyDescent="0.2">
      <c r="A471" s="106"/>
      <c r="B471" s="100"/>
      <c r="C471" s="99"/>
      <c r="D471" s="99"/>
      <c r="E471" s="99"/>
      <c r="F471" s="99"/>
      <c r="G471" s="77"/>
      <c r="H471" s="77"/>
      <c r="I471" s="77"/>
      <c r="J471" s="101"/>
    </row>
    <row r="472" spans="1:10" x14ac:dyDescent="0.2">
      <c r="A472" s="106"/>
      <c r="B472" s="100"/>
      <c r="C472" s="99"/>
      <c r="D472" s="99"/>
      <c r="E472" s="99"/>
      <c r="F472" s="99"/>
      <c r="G472" s="77"/>
      <c r="H472" s="102">
        <f>SUM(H460:H471)</f>
        <v>824434.00999999989</v>
      </c>
      <c r="I472" s="102"/>
      <c r="J472" s="103">
        <f>COUNTIF(H461:H470,"&gt;1")-COUNTIF(H461:H470,"&lt;1")</f>
        <v>6</v>
      </c>
    </row>
    <row r="473" spans="1:10" x14ac:dyDescent="0.2">
      <c r="A473" s="104" t="s">
        <v>702</v>
      </c>
      <c r="B473" s="98"/>
      <c r="C473" s="99"/>
      <c r="D473" s="99"/>
      <c r="E473" s="98"/>
      <c r="F473" s="98"/>
      <c r="G473" s="76"/>
      <c r="H473" s="76"/>
      <c r="I473" s="76"/>
      <c r="J473" s="101"/>
    </row>
    <row r="474" spans="1:10" x14ac:dyDescent="0.2">
      <c r="A474" s="105" t="s">
        <v>2</v>
      </c>
      <c r="B474" s="98" t="s">
        <v>532</v>
      </c>
      <c r="C474" s="99"/>
      <c r="D474" s="99"/>
      <c r="E474" s="98"/>
      <c r="F474" s="98"/>
      <c r="G474" s="76"/>
      <c r="H474" s="76"/>
      <c r="I474" s="76"/>
      <c r="J474" s="101"/>
    </row>
    <row r="475" spans="1:10" hidden="1" outlineLevel="1" x14ac:dyDescent="0.2">
      <c r="A475" s="106"/>
      <c r="B475" s="99"/>
      <c r="C475" s="99"/>
      <c r="D475" s="99"/>
      <c r="E475" s="99" t="s">
        <v>1110</v>
      </c>
      <c r="F475" s="99"/>
      <c r="G475" s="77">
        <v>0</v>
      </c>
      <c r="H475" s="77">
        <v>0</v>
      </c>
      <c r="I475" s="77">
        <v>-2339528.0699999998</v>
      </c>
      <c r="J475" s="101"/>
    </row>
    <row r="476" spans="1:10" hidden="1" outlineLevel="1" x14ac:dyDescent="0.2">
      <c r="A476" s="106"/>
      <c r="B476" s="100">
        <v>42842</v>
      </c>
      <c r="C476" s="99">
        <v>133</v>
      </c>
      <c r="D476" s="99" t="s">
        <v>5</v>
      </c>
      <c r="E476" s="99" t="s">
        <v>3540</v>
      </c>
      <c r="F476" s="99" t="s">
        <v>3541</v>
      </c>
      <c r="G476" s="77">
        <v>0</v>
      </c>
      <c r="H476" s="77">
        <v>215318.71</v>
      </c>
      <c r="I476" s="77">
        <v>-2554846.7799999998</v>
      </c>
      <c r="J476" s="101"/>
    </row>
    <row r="477" spans="1:10" hidden="1" outlineLevel="1" x14ac:dyDescent="0.2">
      <c r="A477" s="106"/>
      <c r="B477" s="100">
        <v>42847</v>
      </c>
      <c r="C477" s="99">
        <v>216</v>
      </c>
      <c r="D477" s="99" t="s">
        <v>5</v>
      </c>
      <c r="E477" s="99" t="s">
        <v>3542</v>
      </c>
      <c r="F477" s="99" t="s">
        <v>3543</v>
      </c>
      <c r="G477" s="77">
        <v>0</v>
      </c>
      <c r="H477" s="77">
        <v>237761.53</v>
      </c>
      <c r="I477" s="77">
        <v>-2792608.31</v>
      </c>
      <c r="J477" s="101"/>
    </row>
    <row r="478" spans="1:10" collapsed="1" x14ac:dyDescent="0.2">
      <c r="A478" s="106"/>
      <c r="B478" s="100"/>
      <c r="C478" s="99"/>
      <c r="D478" s="99"/>
      <c r="E478" s="99"/>
      <c r="F478" s="99"/>
      <c r="G478" s="77"/>
      <c r="H478" s="77"/>
      <c r="I478" s="77"/>
      <c r="J478" s="101"/>
    </row>
    <row r="479" spans="1:10" x14ac:dyDescent="0.2">
      <c r="A479" s="106"/>
      <c r="B479" s="100"/>
      <c r="C479" s="99"/>
      <c r="D479" s="99"/>
      <c r="E479" s="99"/>
      <c r="F479" s="99"/>
      <c r="G479" s="77"/>
      <c r="H479" s="102">
        <f>SUM(H475:H478)</f>
        <v>453080.24</v>
      </c>
      <c r="I479" s="102"/>
      <c r="J479" s="103">
        <f>COUNTIF(H476:H477,"&gt;1")-COUNTIF(H476:H477,"&lt;1")</f>
        <v>2</v>
      </c>
    </row>
    <row r="480" spans="1:10" x14ac:dyDescent="0.2">
      <c r="A480" s="106"/>
      <c r="B480" s="100"/>
      <c r="C480" s="99"/>
      <c r="D480" s="99"/>
      <c r="E480" s="99"/>
      <c r="F480" s="99"/>
      <c r="G480" s="77"/>
      <c r="H480" s="77"/>
      <c r="I480" s="77"/>
      <c r="J480" s="101"/>
    </row>
    <row r="481" spans="1:10" ht="33" customHeight="1" x14ac:dyDescent="0.2">
      <c r="A481" s="106"/>
      <c r="B481" s="136" t="s">
        <v>1062</v>
      </c>
      <c r="C481" s="137"/>
      <c r="D481" s="137"/>
      <c r="E481" s="137"/>
      <c r="F481" s="137"/>
      <c r="G481" s="138"/>
      <c r="H481" s="107">
        <f>+H397+H404+H410+H417+H423+H431+H443+H451+H457+H472+H479</f>
        <v>4979441.53</v>
      </c>
      <c r="I481" s="108" t="e">
        <f>+I160+I181+I192+#REF!+I206+I213+I219+I227+I239+I357+I399+I466+I478</f>
        <v>#REF!</v>
      </c>
      <c r="J481" s="109">
        <f>+J397+J404+J410+J417+J423+J431+J443+J451+J457+J472+J479</f>
        <v>22</v>
      </c>
    </row>
    <row r="482" spans="1:10" x14ac:dyDescent="0.2">
      <c r="A482" s="106"/>
      <c r="B482" s="100"/>
      <c r="C482" s="99"/>
      <c r="D482" s="99"/>
      <c r="E482" s="99"/>
      <c r="F482" s="99"/>
      <c r="G482" s="77"/>
      <c r="H482" s="77"/>
      <c r="I482" s="77"/>
      <c r="J482" s="101"/>
    </row>
    <row r="483" spans="1:10" x14ac:dyDescent="0.2">
      <c r="A483" s="106"/>
      <c r="B483" s="100"/>
      <c r="C483" s="99"/>
      <c r="D483" s="99"/>
      <c r="E483" s="99"/>
      <c r="F483" s="99"/>
      <c r="G483" s="77"/>
      <c r="H483" s="77"/>
      <c r="I483" s="77"/>
      <c r="J483" s="101"/>
    </row>
    <row r="484" spans="1:10" x14ac:dyDescent="0.2">
      <c r="A484" s="106"/>
      <c r="B484" s="100"/>
      <c r="C484" s="99"/>
      <c r="D484" s="99"/>
      <c r="E484" s="99"/>
      <c r="F484" s="99"/>
      <c r="G484" s="77"/>
      <c r="H484" s="77"/>
      <c r="I484" s="77"/>
      <c r="J484" s="101"/>
    </row>
    <row r="485" spans="1:10" x14ac:dyDescent="0.2">
      <c r="A485" s="104" t="s">
        <v>713</v>
      </c>
      <c r="B485" s="98"/>
      <c r="C485" s="99"/>
      <c r="D485" s="99"/>
      <c r="E485" s="98"/>
      <c r="F485" s="98"/>
      <c r="G485" s="76"/>
      <c r="H485" s="76"/>
      <c r="I485" s="76"/>
      <c r="J485" s="101"/>
    </row>
    <row r="486" spans="1:10" x14ac:dyDescent="0.2">
      <c r="A486" s="105" t="s">
        <v>2</v>
      </c>
      <c r="B486" s="98" t="s">
        <v>714</v>
      </c>
      <c r="C486" s="99"/>
      <c r="D486" s="99"/>
      <c r="E486" s="98"/>
      <c r="F486" s="98"/>
      <c r="G486" s="76"/>
      <c r="H486" s="76"/>
      <c r="I486" s="76"/>
      <c r="J486" s="101"/>
    </row>
    <row r="487" spans="1:10" hidden="1" outlineLevel="1" x14ac:dyDescent="0.2">
      <c r="A487" s="106"/>
      <c r="B487" s="99"/>
      <c r="C487" s="99"/>
      <c r="D487" s="99"/>
      <c r="E487" s="99" t="s">
        <v>1110</v>
      </c>
      <c r="F487" s="99"/>
      <c r="G487" s="77">
        <v>0</v>
      </c>
      <c r="H487" s="77">
        <v>0</v>
      </c>
      <c r="I487" s="77">
        <v>908070.29</v>
      </c>
      <c r="J487" s="101"/>
    </row>
    <row r="488" spans="1:10" hidden="1" outlineLevel="1" x14ac:dyDescent="0.2">
      <c r="A488" s="106"/>
      <c r="B488" s="100">
        <v>42826</v>
      </c>
      <c r="C488" s="99">
        <v>3</v>
      </c>
      <c r="D488" s="99" t="s">
        <v>715</v>
      </c>
      <c r="E488" s="99" t="s">
        <v>716</v>
      </c>
      <c r="F488" s="99" t="s">
        <v>3544</v>
      </c>
      <c r="G488" s="77">
        <v>0</v>
      </c>
      <c r="H488" s="77">
        <v>-5172.41</v>
      </c>
      <c r="I488" s="77">
        <v>913242.7</v>
      </c>
      <c r="J488" s="101"/>
    </row>
    <row r="489" spans="1:10" hidden="1" outlineLevel="1" x14ac:dyDescent="0.2">
      <c r="A489" s="106"/>
      <c r="B489" s="100">
        <v>42828</v>
      </c>
      <c r="C489" s="99">
        <v>8</v>
      </c>
      <c r="D489" s="99" t="s">
        <v>715</v>
      </c>
      <c r="E489" s="99" t="s">
        <v>716</v>
      </c>
      <c r="F489" s="99" t="s">
        <v>3545</v>
      </c>
      <c r="G489" s="77">
        <v>0</v>
      </c>
      <c r="H489" s="77">
        <v>4310.3500000000004</v>
      </c>
      <c r="I489" s="77">
        <v>908932.35</v>
      </c>
      <c r="J489" s="101"/>
    </row>
    <row r="490" spans="1:10" hidden="1" outlineLevel="1" x14ac:dyDescent="0.2">
      <c r="A490" s="106"/>
      <c r="B490" s="100">
        <v>42828</v>
      </c>
      <c r="C490" s="99">
        <v>9</v>
      </c>
      <c r="D490" s="99" t="s">
        <v>715</v>
      </c>
      <c r="E490" s="99" t="s">
        <v>716</v>
      </c>
      <c r="F490" s="99" t="s">
        <v>3546</v>
      </c>
      <c r="G490" s="77">
        <v>0</v>
      </c>
      <c r="H490" s="77">
        <v>-4362.07</v>
      </c>
      <c r="I490" s="77">
        <v>913294.42</v>
      </c>
      <c r="J490" s="101"/>
    </row>
    <row r="491" spans="1:10" hidden="1" outlineLevel="1" x14ac:dyDescent="0.2">
      <c r="A491" s="106"/>
      <c r="B491" s="100">
        <v>42829</v>
      </c>
      <c r="C491" s="99">
        <v>3</v>
      </c>
      <c r="D491" s="99" t="s">
        <v>82</v>
      </c>
      <c r="E491" s="99" t="s">
        <v>720</v>
      </c>
      <c r="F491" s="99" t="s">
        <v>3547</v>
      </c>
      <c r="G491" s="77">
        <v>0</v>
      </c>
      <c r="H491" s="77">
        <v>-4008.62</v>
      </c>
      <c r="I491" s="77">
        <v>917303.04</v>
      </c>
      <c r="J491" s="101"/>
    </row>
    <row r="492" spans="1:10" hidden="1" outlineLevel="1" x14ac:dyDescent="0.2">
      <c r="A492" s="106"/>
      <c r="B492" s="100">
        <v>42829</v>
      </c>
      <c r="C492" s="99">
        <v>16</v>
      </c>
      <c r="D492" s="99" t="s">
        <v>715</v>
      </c>
      <c r="E492" s="99" t="s">
        <v>716</v>
      </c>
      <c r="F492" s="99" t="s">
        <v>3548</v>
      </c>
      <c r="G492" s="77">
        <v>0</v>
      </c>
      <c r="H492" s="77">
        <v>-1293.0999999999999</v>
      </c>
      <c r="I492" s="77">
        <v>918596.14</v>
      </c>
      <c r="J492" s="101"/>
    </row>
    <row r="493" spans="1:10" hidden="1" outlineLevel="1" x14ac:dyDescent="0.2">
      <c r="A493" s="106"/>
      <c r="B493" s="100">
        <v>42829</v>
      </c>
      <c r="C493" s="99">
        <v>18</v>
      </c>
      <c r="D493" s="99" t="s">
        <v>715</v>
      </c>
      <c r="E493" s="99" t="s">
        <v>716</v>
      </c>
      <c r="F493" s="99" t="s">
        <v>3549</v>
      </c>
      <c r="G493" s="77">
        <v>0</v>
      </c>
      <c r="H493" s="77">
        <v>-862.07</v>
      </c>
      <c r="I493" s="77">
        <v>919458.21</v>
      </c>
      <c r="J493" s="101"/>
    </row>
    <row r="494" spans="1:10" hidden="1" outlineLevel="1" x14ac:dyDescent="0.2">
      <c r="A494" s="106"/>
      <c r="B494" s="100">
        <v>42830</v>
      </c>
      <c r="C494" s="99">
        <v>26</v>
      </c>
      <c r="D494" s="99" t="s">
        <v>715</v>
      </c>
      <c r="E494" s="99" t="s">
        <v>716</v>
      </c>
      <c r="F494" s="99" t="s">
        <v>3550</v>
      </c>
      <c r="G494" s="77">
        <v>0</v>
      </c>
      <c r="H494" s="77">
        <v>-1724.14</v>
      </c>
      <c r="I494" s="77">
        <v>921182.35</v>
      </c>
      <c r="J494" s="101"/>
    </row>
    <row r="495" spans="1:10" hidden="1" outlineLevel="1" x14ac:dyDescent="0.2">
      <c r="A495" s="106"/>
      <c r="B495" s="100">
        <v>42830</v>
      </c>
      <c r="C495" s="99">
        <v>27</v>
      </c>
      <c r="D495" s="99" t="s">
        <v>715</v>
      </c>
      <c r="E495" s="99" t="s">
        <v>716</v>
      </c>
      <c r="F495" s="99" t="s">
        <v>3551</v>
      </c>
      <c r="G495" s="77">
        <v>0</v>
      </c>
      <c r="H495" s="77">
        <v>-3448.28</v>
      </c>
      <c r="I495" s="77">
        <v>924630.63</v>
      </c>
      <c r="J495" s="101"/>
    </row>
    <row r="496" spans="1:10" hidden="1" outlineLevel="1" x14ac:dyDescent="0.2">
      <c r="A496" s="106"/>
      <c r="B496" s="100">
        <v>42831</v>
      </c>
      <c r="C496" s="99">
        <v>29</v>
      </c>
      <c r="D496" s="99" t="s">
        <v>715</v>
      </c>
      <c r="E496" s="99" t="s">
        <v>716</v>
      </c>
      <c r="F496" s="99" t="s">
        <v>3552</v>
      </c>
      <c r="G496" s="77">
        <v>0</v>
      </c>
      <c r="H496" s="77">
        <v>-3448.28</v>
      </c>
      <c r="I496" s="77">
        <v>928078.91</v>
      </c>
      <c r="J496" s="101"/>
    </row>
    <row r="497" spans="1:10" hidden="1" outlineLevel="1" x14ac:dyDescent="0.2">
      <c r="A497" s="106"/>
      <c r="B497" s="100">
        <v>42831</v>
      </c>
      <c r="C497" s="99">
        <v>31</v>
      </c>
      <c r="D497" s="99" t="s">
        <v>715</v>
      </c>
      <c r="E497" s="99" t="s">
        <v>716</v>
      </c>
      <c r="F497" s="99" t="s">
        <v>3553</v>
      </c>
      <c r="G497" s="77">
        <v>0</v>
      </c>
      <c r="H497" s="77">
        <v>2586.21</v>
      </c>
      <c r="I497" s="77">
        <v>925492.7</v>
      </c>
      <c r="J497" s="101"/>
    </row>
    <row r="498" spans="1:10" hidden="1" outlineLevel="1" x14ac:dyDescent="0.2">
      <c r="A498" s="106"/>
      <c r="B498" s="100">
        <v>42831</v>
      </c>
      <c r="C498" s="99">
        <v>32</v>
      </c>
      <c r="D498" s="99" t="s">
        <v>715</v>
      </c>
      <c r="E498" s="99" t="s">
        <v>716</v>
      </c>
      <c r="F498" s="99" t="s">
        <v>3554</v>
      </c>
      <c r="G498" s="77">
        <v>0</v>
      </c>
      <c r="H498" s="77">
        <v>-7327.59</v>
      </c>
      <c r="I498" s="77">
        <v>932820.29</v>
      </c>
      <c r="J498" s="101"/>
    </row>
    <row r="499" spans="1:10" hidden="1" outlineLevel="1" x14ac:dyDescent="0.2">
      <c r="A499" s="106"/>
      <c r="B499" s="100">
        <v>42831</v>
      </c>
      <c r="C499" s="99">
        <v>34</v>
      </c>
      <c r="D499" s="99" t="s">
        <v>715</v>
      </c>
      <c r="E499" s="99" t="s">
        <v>716</v>
      </c>
      <c r="F499" s="99" t="s">
        <v>3555</v>
      </c>
      <c r="G499" s="77">
        <v>0</v>
      </c>
      <c r="H499" s="77">
        <v>-1724.14</v>
      </c>
      <c r="I499" s="77">
        <v>934544.43</v>
      </c>
      <c r="J499" s="101"/>
    </row>
    <row r="500" spans="1:10" hidden="1" outlineLevel="1" x14ac:dyDescent="0.2">
      <c r="A500" s="106"/>
      <c r="B500" s="100">
        <v>42831</v>
      </c>
      <c r="C500" s="99">
        <v>36</v>
      </c>
      <c r="D500" s="99" t="s">
        <v>715</v>
      </c>
      <c r="E500" s="99" t="s">
        <v>716</v>
      </c>
      <c r="F500" s="99" t="s">
        <v>3556</v>
      </c>
      <c r="G500" s="77">
        <v>0</v>
      </c>
      <c r="H500" s="77">
        <v>2586.21</v>
      </c>
      <c r="I500" s="77">
        <v>931958.22</v>
      </c>
      <c r="J500" s="101"/>
    </row>
    <row r="501" spans="1:10" hidden="1" outlineLevel="1" x14ac:dyDescent="0.2">
      <c r="A501" s="106"/>
      <c r="B501" s="100">
        <v>42831</v>
      </c>
      <c r="C501" s="99">
        <v>38</v>
      </c>
      <c r="D501" s="99" t="s">
        <v>715</v>
      </c>
      <c r="E501" s="99" t="s">
        <v>716</v>
      </c>
      <c r="F501" s="99" t="s">
        <v>3557</v>
      </c>
      <c r="G501" s="77">
        <v>0</v>
      </c>
      <c r="H501" s="77">
        <v>-5172.41</v>
      </c>
      <c r="I501" s="77">
        <v>937130.63</v>
      </c>
      <c r="J501" s="101"/>
    </row>
    <row r="502" spans="1:10" hidden="1" outlineLevel="1" x14ac:dyDescent="0.2">
      <c r="A502" s="106"/>
      <c r="B502" s="100">
        <v>42832</v>
      </c>
      <c r="C502" s="99">
        <v>40</v>
      </c>
      <c r="D502" s="99" t="s">
        <v>715</v>
      </c>
      <c r="E502" s="99" t="s">
        <v>716</v>
      </c>
      <c r="F502" s="99" t="s">
        <v>3558</v>
      </c>
      <c r="G502" s="77">
        <v>0</v>
      </c>
      <c r="H502" s="77">
        <v>-16336.21</v>
      </c>
      <c r="I502" s="77">
        <v>953466.84</v>
      </c>
      <c r="J502" s="101"/>
    </row>
    <row r="503" spans="1:10" hidden="1" outlineLevel="1" x14ac:dyDescent="0.2">
      <c r="A503" s="106"/>
      <c r="B503" s="100">
        <v>42832</v>
      </c>
      <c r="C503" s="99">
        <v>44</v>
      </c>
      <c r="D503" s="99" t="s">
        <v>715</v>
      </c>
      <c r="E503" s="99" t="s">
        <v>716</v>
      </c>
      <c r="F503" s="99" t="s">
        <v>3559</v>
      </c>
      <c r="G503" s="77">
        <v>0</v>
      </c>
      <c r="H503" s="77">
        <v>-51724.14</v>
      </c>
      <c r="I503" s="77">
        <v>1005190.98</v>
      </c>
      <c r="J503" s="101"/>
    </row>
    <row r="504" spans="1:10" hidden="1" outlineLevel="1" x14ac:dyDescent="0.2">
      <c r="A504" s="106"/>
      <c r="B504" s="100">
        <v>42832</v>
      </c>
      <c r="C504" s="99">
        <v>46</v>
      </c>
      <c r="D504" s="99" t="s">
        <v>715</v>
      </c>
      <c r="E504" s="99" t="s">
        <v>716</v>
      </c>
      <c r="F504" s="99" t="s">
        <v>3560</v>
      </c>
      <c r="G504" s="77">
        <v>0</v>
      </c>
      <c r="H504" s="77">
        <v>-2586.21</v>
      </c>
      <c r="I504" s="77">
        <v>1007777.19</v>
      </c>
      <c r="J504" s="101"/>
    </row>
    <row r="505" spans="1:10" hidden="1" outlineLevel="1" x14ac:dyDescent="0.2">
      <c r="A505" s="106"/>
      <c r="B505" s="100">
        <v>42832</v>
      </c>
      <c r="C505" s="99">
        <v>47</v>
      </c>
      <c r="D505" s="99" t="s">
        <v>715</v>
      </c>
      <c r="E505" s="99" t="s">
        <v>716</v>
      </c>
      <c r="F505" s="99" t="s">
        <v>3561</v>
      </c>
      <c r="G505" s="77">
        <v>0</v>
      </c>
      <c r="H505" s="77">
        <v>7327.59</v>
      </c>
      <c r="I505" s="77">
        <v>1000449.6</v>
      </c>
      <c r="J505" s="101"/>
    </row>
    <row r="506" spans="1:10" hidden="1" outlineLevel="1" x14ac:dyDescent="0.2">
      <c r="A506" s="106"/>
      <c r="B506" s="100">
        <v>42832</v>
      </c>
      <c r="C506" s="99">
        <v>48</v>
      </c>
      <c r="D506" s="99" t="s">
        <v>715</v>
      </c>
      <c r="E506" s="99" t="s">
        <v>716</v>
      </c>
      <c r="F506" s="99" t="s">
        <v>3562</v>
      </c>
      <c r="G506" s="77">
        <v>0</v>
      </c>
      <c r="H506" s="77">
        <v>-7327.59</v>
      </c>
      <c r="I506" s="77">
        <v>1007777.19</v>
      </c>
      <c r="J506" s="101"/>
    </row>
    <row r="507" spans="1:10" hidden="1" outlineLevel="1" x14ac:dyDescent="0.2">
      <c r="A507" s="106"/>
      <c r="B507" s="100">
        <v>42832</v>
      </c>
      <c r="C507" s="99">
        <v>6</v>
      </c>
      <c r="D507" s="99" t="s">
        <v>82</v>
      </c>
      <c r="E507" s="99" t="s">
        <v>720</v>
      </c>
      <c r="F507" s="99" t="s">
        <v>3563</v>
      </c>
      <c r="G507" s="77">
        <v>0</v>
      </c>
      <c r="H507" s="77">
        <v>-8298.57</v>
      </c>
      <c r="I507" s="77">
        <v>1016075.76</v>
      </c>
      <c r="J507" s="101"/>
    </row>
    <row r="508" spans="1:10" hidden="1" outlineLevel="1" x14ac:dyDescent="0.2">
      <c r="A508" s="106"/>
      <c r="B508" s="100">
        <v>42833</v>
      </c>
      <c r="C508" s="99">
        <v>53</v>
      </c>
      <c r="D508" s="99" t="s">
        <v>715</v>
      </c>
      <c r="E508" s="99" t="s">
        <v>716</v>
      </c>
      <c r="F508" s="99" t="s">
        <v>3564</v>
      </c>
      <c r="G508" s="77">
        <v>0</v>
      </c>
      <c r="H508" s="77">
        <v>-34482.76</v>
      </c>
      <c r="I508" s="77">
        <v>1050558.52</v>
      </c>
      <c r="J508" s="101"/>
    </row>
    <row r="509" spans="1:10" hidden="1" outlineLevel="1" x14ac:dyDescent="0.2">
      <c r="A509" s="106"/>
      <c r="B509" s="100">
        <v>42835</v>
      </c>
      <c r="C509" s="99">
        <v>62</v>
      </c>
      <c r="D509" s="99" t="s">
        <v>715</v>
      </c>
      <c r="E509" s="99" t="s">
        <v>716</v>
      </c>
      <c r="F509" s="99" t="s">
        <v>3565</v>
      </c>
      <c r="G509" s="77">
        <v>0</v>
      </c>
      <c r="H509" s="77">
        <v>2586.21</v>
      </c>
      <c r="I509" s="77">
        <v>1047972.31</v>
      </c>
      <c r="J509" s="101"/>
    </row>
    <row r="510" spans="1:10" hidden="1" outlineLevel="1" x14ac:dyDescent="0.2">
      <c r="A510" s="106"/>
      <c r="B510" s="100">
        <v>42835</v>
      </c>
      <c r="C510" s="99">
        <v>64</v>
      </c>
      <c r="D510" s="99" t="s">
        <v>715</v>
      </c>
      <c r="E510" s="99" t="s">
        <v>716</v>
      </c>
      <c r="F510" s="99" t="s">
        <v>3566</v>
      </c>
      <c r="G510" s="77">
        <v>0</v>
      </c>
      <c r="H510" s="77">
        <v>-2586.21</v>
      </c>
      <c r="I510" s="77">
        <v>1050558.52</v>
      </c>
      <c r="J510" s="101"/>
    </row>
    <row r="511" spans="1:10" hidden="1" outlineLevel="1" x14ac:dyDescent="0.2">
      <c r="A511" s="106"/>
      <c r="B511" s="100">
        <v>42836</v>
      </c>
      <c r="C511" s="99">
        <v>71</v>
      </c>
      <c r="D511" s="99" t="s">
        <v>715</v>
      </c>
      <c r="E511" s="99" t="s">
        <v>716</v>
      </c>
      <c r="F511" s="99" t="s">
        <v>3567</v>
      </c>
      <c r="G511" s="77">
        <v>0</v>
      </c>
      <c r="H511" s="77">
        <v>-1293.0999999999999</v>
      </c>
      <c r="I511" s="77">
        <v>1051851.6200000001</v>
      </c>
      <c r="J511" s="101"/>
    </row>
    <row r="512" spans="1:10" hidden="1" outlineLevel="1" x14ac:dyDescent="0.2">
      <c r="A512" s="106"/>
      <c r="B512" s="100">
        <v>42836</v>
      </c>
      <c r="C512" s="99">
        <v>7</v>
      </c>
      <c r="D512" s="99" t="s">
        <v>82</v>
      </c>
      <c r="E512" s="99" t="s">
        <v>720</v>
      </c>
      <c r="F512" s="99" t="s">
        <v>3568</v>
      </c>
      <c r="G512" s="77">
        <v>0</v>
      </c>
      <c r="H512" s="77">
        <v>-4310.3500000000004</v>
      </c>
      <c r="I512" s="77">
        <v>1056161.97</v>
      </c>
      <c r="J512" s="101"/>
    </row>
    <row r="513" spans="1:10" hidden="1" outlineLevel="1" x14ac:dyDescent="0.2">
      <c r="A513" s="106"/>
      <c r="B513" s="100">
        <v>42836</v>
      </c>
      <c r="C513" s="99">
        <v>8</v>
      </c>
      <c r="D513" s="99" t="s">
        <v>82</v>
      </c>
      <c r="E513" s="99" t="s">
        <v>720</v>
      </c>
      <c r="F513" s="99" t="s">
        <v>3569</v>
      </c>
      <c r="G513" s="77">
        <v>0</v>
      </c>
      <c r="H513" s="77">
        <v>-4903.24</v>
      </c>
      <c r="I513" s="77">
        <v>1061065.21</v>
      </c>
      <c r="J513" s="101"/>
    </row>
    <row r="514" spans="1:10" hidden="1" outlineLevel="1" x14ac:dyDescent="0.2">
      <c r="A514" s="106"/>
      <c r="B514" s="100">
        <v>42836</v>
      </c>
      <c r="C514" s="99">
        <v>72</v>
      </c>
      <c r="D514" s="99" t="s">
        <v>715</v>
      </c>
      <c r="E514" s="99" t="s">
        <v>716</v>
      </c>
      <c r="F514" s="99" t="s">
        <v>3570</v>
      </c>
      <c r="G514" s="77">
        <v>0</v>
      </c>
      <c r="H514" s="77">
        <v>-2586.21</v>
      </c>
      <c r="I514" s="77">
        <v>1063651.42</v>
      </c>
      <c r="J514" s="101"/>
    </row>
    <row r="515" spans="1:10" hidden="1" outlineLevel="1" x14ac:dyDescent="0.2">
      <c r="A515" s="106"/>
      <c r="B515" s="100">
        <v>42836</v>
      </c>
      <c r="C515" s="99">
        <v>77</v>
      </c>
      <c r="D515" s="99" t="s">
        <v>715</v>
      </c>
      <c r="E515" s="99" t="s">
        <v>716</v>
      </c>
      <c r="F515" s="99" t="s">
        <v>3571</v>
      </c>
      <c r="G515" s="77">
        <v>0</v>
      </c>
      <c r="H515" s="77">
        <v>-4310.3500000000004</v>
      </c>
      <c r="I515" s="77">
        <v>1067961.77</v>
      </c>
      <c r="J515" s="101"/>
    </row>
    <row r="516" spans="1:10" hidden="1" outlineLevel="1" x14ac:dyDescent="0.2">
      <c r="A516" s="106"/>
      <c r="B516" s="100">
        <v>42836</v>
      </c>
      <c r="C516" s="99">
        <v>9</v>
      </c>
      <c r="D516" s="99" t="s">
        <v>82</v>
      </c>
      <c r="E516" s="99" t="s">
        <v>720</v>
      </c>
      <c r="F516" s="99" t="s">
        <v>3572</v>
      </c>
      <c r="G516" s="77">
        <v>0</v>
      </c>
      <c r="H516" s="77">
        <v>-2770.04</v>
      </c>
      <c r="I516" s="77">
        <v>1070731.81</v>
      </c>
      <c r="J516" s="101"/>
    </row>
    <row r="517" spans="1:10" hidden="1" outlineLevel="1" x14ac:dyDescent="0.2">
      <c r="A517" s="106"/>
      <c r="B517" s="100">
        <v>42836</v>
      </c>
      <c r="C517" s="99">
        <v>10</v>
      </c>
      <c r="D517" s="99" t="s">
        <v>82</v>
      </c>
      <c r="E517" s="99" t="s">
        <v>720</v>
      </c>
      <c r="F517" s="99" t="s">
        <v>3573</v>
      </c>
      <c r="G517" s="77">
        <v>0</v>
      </c>
      <c r="H517" s="77">
        <v>-1724.14</v>
      </c>
      <c r="I517" s="77">
        <v>1072455.95</v>
      </c>
      <c r="J517" s="101"/>
    </row>
    <row r="518" spans="1:10" hidden="1" outlineLevel="1" x14ac:dyDescent="0.2">
      <c r="A518" s="106"/>
      <c r="B518" s="100">
        <v>42837</v>
      </c>
      <c r="C518" s="99">
        <v>12</v>
      </c>
      <c r="D518" s="99" t="s">
        <v>82</v>
      </c>
      <c r="E518" s="99" t="s">
        <v>720</v>
      </c>
      <c r="F518" s="99" t="s">
        <v>3574</v>
      </c>
      <c r="G518" s="77">
        <v>0</v>
      </c>
      <c r="H518" s="77">
        <v>-82.42</v>
      </c>
      <c r="I518" s="77">
        <v>1072538.3700000001</v>
      </c>
      <c r="J518" s="101"/>
    </row>
    <row r="519" spans="1:10" hidden="1" outlineLevel="1" x14ac:dyDescent="0.2">
      <c r="A519" s="106"/>
      <c r="B519" s="100">
        <v>42837</v>
      </c>
      <c r="C519" s="99">
        <v>80</v>
      </c>
      <c r="D519" s="99" t="s">
        <v>715</v>
      </c>
      <c r="E519" s="99" t="s">
        <v>716</v>
      </c>
      <c r="F519" s="99" t="s">
        <v>3575</v>
      </c>
      <c r="G519" s="77">
        <v>0</v>
      </c>
      <c r="H519" s="77">
        <v>-10862.07</v>
      </c>
      <c r="I519" s="77">
        <v>1083400.44</v>
      </c>
      <c r="J519" s="101"/>
    </row>
    <row r="520" spans="1:10" hidden="1" outlineLevel="1" x14ac:dyDescent="0.2">
      <c r="A520" s="106"/>
      <c r="B520" s="100">
        <v>42837</v>
      </c>
      <c r="C520" s="99">
        <v>13</v>
      </c>
      <c r="D520" s="99" t="s">
        <v>82</v>
      </c>
      <c r="E520" s="99" t="s">
        <v>720</v>
      </c>
      <c r="F520" s="99" t="s">
        <v>3576</v>
      </c>
      <c r="G520" s="77">
        <v>0</v>
      </c>
      <c r="H520" s="77">
        <v>-663.79</v>
      </c>
      <c r="I520" s="77">
        <v>1084064.23</v>
      </c>
      <c r="J520" s="101"/>
    </row>
    <row r="521" spans="1:10" hidden="1" outlineLevel="1" x14ac:dyDescent="0.2">
      <c r="A521" s="106"/>
      <c r="B521" s="100">
        <v>42837</v>
      </c>
      <c r="C521" s="99">
        <v>88</v>
      </c>
      <c r="D521" s="99" t="s">
        <v>715</v>
      </c>
      <c r="E521" s="99" t="s">
        <v>716</v>
      </c>
      <c r="F521" s="99" t="s">
        <v>3577</v>
      </c>
      <c r="G521" s="77">
        <v>0</v>
      </c>
      <c r="H521" s="77">
        <v>-862.07</v>
      </c>
      <c r="I521" s="77">
        <v>1084926.3</v>
      </c>
      <c r="J521" s="101"/>
    </row>
    <row r="522" spans="1:10" hidden="1" outlineLevel="1" x14ac:dyDescent="0.2">
      <c r="A522" s="106"/>
      <c r="B522" s="100">
        <v>42842</v>
      </c>
      <c r="C522" s="99">
        <v>21</v>
      </c>
      <c r="D522" s="99" t="s">
        <v>82</v>
      </c>
      <c r="E522" s="99" t="s">
        <v>720</v>
      </c>
      <c r="F522" s="99" t="s">
        <v>3578</v>
      </c>
      <c r="G522" s="77">
        <v>0</v>
      </c>
      <c r="H522" s="77">
        <v>-29.17</v>
      </c>
      <c r="I522" s="77">
        <v>1084955.47</v>
      </c>
      <c r="J522" s="101"/>
    </row>
    <row r="523" spans="1:10" hidden="1" outlineLevel="1" x14ac:dyDescent="0.2">
      <c r="A523" s="106"/>
      <c r="B523" s="100">
        <v>42842</v>
      </c>
      <c r="C523" s="99">
        <v>23</v>
      </c>
      <c r="D523" s="99" t="s">
        <v>82</v>
      </c>
      <c r="E523" s="99" t="s">
        <v>720</v>
      </c>
      <c r="F523" s="99" t="s">
        <v>3579</v>
      </c>
      <c r="G523" s="77">
        <v>0</v>
      </c>
      <c r="H523" s="77">
        <v>-1293.0999999999999</v>
      </c>
      <c r="I523" s="77">
        <v>1086248.57</v>
      </c>
      <c r="J523" s="101"/>
    </row>
    <row r="524" spans="1:10" hidden="1" outlineLevel="1" x14ac:dyDescent="0.2">
      <c r="A524" s="106"/>
      <c r="B524" s="100">
        <v>42842</v>
      </c>
      <c r="C524" s="99">
        <v>24</v>
      </c>
      <c r="D524" s="99" t="s">
        <v>82</v>
      </c>
      <c r="E524" s="99" t="s">
        <v>720</v>
      </c>
      <c r="F524" s="99" t="s">
        <v>3580</v>
      </c>
      <c r="G524" s="77">
        <v>0</v>
      </c>
      <c r="H524" s="77">
        <v>-2155.17</v>
      </c>
      <c r="I524" s="77">
        <v>1088403.74</v>
      </c>
      <c r="J524" s="101"/>
    </row>
    <row r="525" spans="1:10" hidden="1" outlineLevel="1" x14ac:dyDescent="0.2">
      <c r="A525" s="106"/>
      <c r="B525" s="100">
        <v>42842</v>
      </c>
      <c r="C525" s="99">
        <v>95</v>
      </c>
      <c r="D525" s="99" t="s">
        <v>715</v>
      </c>
      <c r="E525" s="99" t="s">
        <v>716</v>
      </c>
      <c r="F525" s="99" t="s">
        <v>3581</v>
      </c>
      <c r="G525" s="77">
        <v>0</v>
      </c>
      <c r="H525" s="77">
        <v>2586.21</v>
      </c>
      <c r="I525" s="77">
        <v>1085817.53</v>
      </c>
      <c r="J525" s="101"/>
    </row>
    <row r="526" spans="1:10" hidden="1" outlineLevel="1" x14ac:dyDescent="0.2">
      <c r="A526" s="106"/>
      <c r="B526" s="100">
        <v>42842</v>
      </c>
      <c r="C526" s="99">
        <v>97</v>
      </c>
      <c r="D526" s="99" t="s">
        <v>715</v>
      </c>
      <c r="E526" s="99" t="s">
        <v>716</v>
      </c>
      <c r="F526" s="99" t="s">
        <v>3582</v>
      </c>
      <c r="G526" s="77">
        <v>0</v>
      </c>
      <c r="H526" s="77">
        <v>-2586.21</v>
      </c>
      <c r="I526" s="77">
        <v>1088403.74</v>
      </c>
      <c r="J526" s="101"/>
    </row>
    <row r="527" spans="1:10" hidden="1" outlineLevel="1" x14ac:dyDescent="0.2">
      <c r="A527" s="106"/>
      <c r="B527" s="100">
        <v>42842</v>
      </c>
      <c r="C527" s="99">
        <v>25</v>
      </c>
      <c r="D527" s="99" t="s">
        <v>82</v>
      </c>
      <c r="E527" s="99" t="s">
        <v>720</v>
      </c>
      <c r="F527" s="99" t="s">
        <v>3583</v>
      </c>
      <c r="G527" s="77">
        <v>0</v>
      </c>
      <c r="H527" s="77">
        <v>-6724.14</v>
      </c>
      <c r="I527" s="77">
        <v>1095127.8799999999</v>
      </c>
      <c r="J527" s="101"/>
    </row>
    <row r="528" spans="1:10" hidden="1" outlineLevel="1" x14ac:dyDescent="0.2">
      <c r="A528" s="106"/>
      <c r="B528" s="100">
        <v>42842</v>
      </c>
      <c r="C528" s="99">
        <v>26</v>
      </c>
      <c r="D528" s="99" t="s">
        <v>82</v>
      </c>
      <c r="E528" s="99" t="s">
        <v>720</v>
      </c>
      <c r="F528" s="99" t="s">
        <v>3584</v>
      </c>
      <c r="G528" s="77">
        <v>0</v>
      </c>
      <c r="H528" s="77">
        <v>-5263.79</v>
      </c>
      <c r="I528" s="77">
        <v>1100391.67</v>
      </c>
      <c r="J528" s="101"/>
    </row>
    <row r="529" spans="1:10" hidden="1" outlineLevel="1" x14ac:dyDescent="0.2">
      <c r="A529" s="106"/>
      <c r="B529" s="100">
        <v>42843</v>
      </c>
      <c r="C529" s="99">
        <v>27</v>
      </c>
      <c r="D529" s="99" t="s">
        <v>82</v>
      </c>
      <c r="E529" s="99" t="s">
        <v>720</v>
      </c>
      <c r="F529" s="99" t="s">
        <v>3585</v>
      </c>
      <c r="G529" s="77">
        <v>0</v>
      </c>
      <c r="H529" s="77">
        <v>-1704.53</v>
      </c>
      <c r="I529" s="77">
        <v>1102096.2</v>
      </c>
      <c r="J529" s="101"/>
    </row>
    <row r="530" spans="1:10" hidden="1" outlineLevel="1" x14ac:dyDescent="0.2">
      <c r="A530" s="106"/>
      <c r="B530" s="100">
        <v>42843</v>
      </c>
      <c r="C530" s="99">
        <v>28</v>
      </c>
      <c r="D530" s="99" t="s">
        <v>82</v>
      </c>
      <c r="E530" s="99" t="s">
        <v>720</v>
      </c>
      <c r="F530" s="99" t="s">
        <v>3586</v>
      </c>
      <c r="G530" s="77">
        <v>0</v>
      </c>
      <c r="H530" s="77">
        <v>-261.20999999999998</v>
      </c>
      <c r="I530" s="77">
        <v>1102357.4099999999</v>
      </c>
      <c r="J530" s="101"/>
    </row>
    <row r="531" spans="1:10" hidden="1" outlineLevel="1" x14ac:dyDescent="0.2">
      <c r="A531" s="106"/>
      <c r="B531" s="100">
        <v>42843</v>
      </c>
      <c r="C531" s="99">
        <v>104</v>
      </c>
      <c r="D531" s="99" t="s">
        <v>715</v>
      </c>
      <c r="E531" s="99" t="s">
        <v>716</v>
      </c>
      <c r="F531" s="99" t="s">
        <v>3587</v>
      </c>
      <c r="G531" s="77">
        <v>0</v>
      </c>
      <c r="H531" s="77">
        <v>-4913.79</v>
      </c>
      <c r="I531" s="77">
        <v>1107271.2</v>
      </c>
      <c r="J531" s="101"/>
    </row>
    <row r="532" spans="1:10" hidden="1" outlineLevel="1" x14ac:dyDescent="0.2">
      <c r="A532" s="106"/>
      <c r="B532" s="100">
        <v>42843</v>
      </c>
      <c r="C532" s="99">
        <v>30</v>
      </c>
      <c r="D532" s="99" t="s">
        <v>82</v>
      </c>
      <c r="E532" s="99" t="s">
        <v>720</v>
      </c>
      <c r="F532" s="99" t="s">
        <v>3588</v>
      </c>
      <c r="G532" s="77">
        <v>0</v>
      </c>
      <c r="H532" s="77">
        <v>-3751.47</v>
      </c>
      <c r="I532" s="77">
        <v>1111022.67</v>
      </c>
      <c r="J532" s="101"/>
    </row>
    <row r="533" spans="1:10" hidden="1" outlineLevel="1" x14ac:dyDescent="0.2">
      <c r="A533" s="106"/>
      <c r="B533" s="100">
        <v>42844</v>
      </c>
      <c r="C533" s="99">
        <v>106</v>
      </c>
      <c r="D533" s="99" t="s">
        <v>715</v>
      </c>
      <c r="E533" s="99" t="s">
        <v>716</v>
      </c>
      <c r="F533" s="99" t="s">
        <v>3589</v>
      </c>
      <c r="G533" s="77">
        <v>0</v>
      </c>
      <c r="H533" s="77">
        <v>-3448.28</v>
      </c>
      <c r="I533" s="77">
        <v>1114470.95</v>
      </c>
      <c r="J533" s="101"/>
    </row>
    <row r="534" spans="1:10" hidden="1" outlineLevel="1" x14ac:dyDescent="0.2">
      <c r="A534" s="106"/>
      <c r="B534" s="100">
        <v>42844</v>
      </c>
      <c r="C534" s="99">
        <v>31</v>
      </c>
      <c r="D534" s="99" t="s">
        <v>82</v>
      </c>
      <c r="E534" s="99" t="s">
        <v>720</v>
      </c>
      <c r="F534" s="99" t="s">
        <v>3590</v>
      </c>
      <c r="G534" s="77">
        <v>0</v>
      </c>
      <c r="H534" s="77">
        <v>-9482.76</v>
      </c>
      <c r="I534" s="77">
        <v>1123953.71</v>
      </c>
      <c r="J534" s="101"/>
    </row>
    <row r="535" spans="1:10" hidden="1" outlineLevel="1" x14ac:dyDescent="0.2">
      <c r="A535" s="106"/>
      <c r="B535" s="100">
        <v>42844</v>
      </c>
      <c r="C535" s="99">
        <v>109</v>
      </c>
      <c r="D535" s="99" t="s">
        <v>715</v>
      </c>
      <c r="E535" s="99" t="s">
        <v>716</v>
      </c>
      <c r="F535" s="99" t="s">
        <v>3591</v>
      </c>
      <c r="G535" s="77">
        <v>0</v>
      </c>
      <c r="H535" s="77">
        <v>-11972.41</v>
      </c>
      <c r="I535" s="77">
        <v>1135926.1200000001</v>
      </c>
      <c r="J535" s="101"/>
    </row>
    <row r="536" spans="1:10" hidden="1" outlineLevel="1" x14ac:dyDescent="0.2">
      <c r="A536" s="106"/>
      <c r="B536" s="100">
        <v>42844</v>
      </c>
      <c r="C536" s="99">
        <v>110</v>
      </c>
      <c r="D536" s="99" t="s">
        <v>715</v>
      </c>
      <c r="E536" s="99" t="s">
        <v>716</v>
      </c>
      <c r="F536" s="99" t="s">
        <v>3592</v>
      </c>
      <c r="G536" s="77">
        <v>0</v>
      </c>
      <c r="H536" s="77">
        <v>2586.21</v>
      </c>
      <c r="I536" s="77">
        <v>1133339.9099999999</v>
      </c>
      <c r="J536" s="101"/>
    </row>
    <row r="537" spans="1:10" hidden="1" outlineLevel="1" x14ac:dyDescent="0.2">
      <c r="A537" s="106"/>
      <c r="B537" s="100">
        <v>42844</v>
      </c>
      <c r="C537" s="99">
        <v>32</v>
      </c>
      <c r="D537" s="99" t="s">
        <v>82</v>
      </c>
      <c r="E537" s="99" t="s">
        <v>720</v>
      </c>
      <c r="F537" s="99" t="s">
        <v>3593</v>
      </c>
      <c r="G537" s="77">
        <v>0</v>
      </c>
      <c r="H537" s="77">
        <v>-4310.3500000000004</v>
      </c>
      <c r="I537" s="77">
        <v>1137650.26</v>
      </c>
      <c r="J537" s="101"/>
    </row>
    <row r="538" spans="1:10" hidden="1" outlineLevel="1" x14ac:dyDescent="0.2">
      <c r="A538" s="106"/>
      <c r="B538" s="100">
        <v>42844</v>
      </c>
      <c r="C538" s="99">
        <v>111</v>
      </c>
      <c r="D538" s="99" t="s">
        <v>715</v>
      </c>
      <c r="E538" s="99" t="s">
        <v>716</v>
      </c>
      <c r="F538" s="99" t="s">
        <v>3594</v>
      </c>
      <c r="G538" s="77">
        <v>0</v>
      </c>
      <c r="H538" s="77">
        <v>-3448.28</v>
      </c>
      <c r="I538" s="77">
        <v>1141098.54</v>
      </c>
      <c r="J538" s="101"/>
    </row>
    <row r="539" spans="1:10" hidden="1" outlineLevel="1" x14ac:dyDescent="0.2">
      <c r="A539" s="106"/>
      <c r="B539" s="100">
        <v>42844</v>
      </c>
      <c r="C539" s="99">
        <v>112</v>
      </c>
      <c r="D539" s="99" t="s">
        <v>715</v>
      </c>
      <c r="E539" s="99" t="s">
        <v>716</v>
      </c>
      <c r="F539" s="99" t="s">
        <v>3595</v>
      </c>
      <c r="G539" s="77">
        <v>0</v>
      </c>
      <c r="H539" s="77">
        <v>-3695.14</v>
      </c>
      <c r="I539" s="77">
        <v>1144793.68</v>
      </c>
      <c r="J539" s="101"/>
    </row>
    <row r="540" spans="1:10" hidden="1" outlineLevel="1" x14ac:dyDescent="0.2">
      <c r="A540" s="106"/>
      <c r="B540" s="100">
        <v>42844</v>
      </c>
      <c r="C540" s="99">
        <v>114</v>
      </c>
      <c r="D540" s="99" t="s">
        <v>715</v>
      </c>
      <c r="E540" s="99" t="s">
        <v>716</v>
      </c>
      <c r="F540" s="99" t="s">
        <v>3596</v>
      </c>
      <c r="G540" s="77">
        <v>0</v>
      </c>
      <c r="H540" s="77">
        <v>-19827.59</v>
      </c>
      <c r="I540" s="77">
        <v>1164621.27</v>
      </c>
      <c r="J540" s="101"/>
    </row>
    <row r="541" spans="1:10" hidden="1" outlineLevel="1" x14ac:dyDescent="0.2">
      <c r="A541" s="106"/>
      <c r="B541" s="100">
        <v>42844</v>
      </c>
      <c r="C541" s="99">
        <v>115</v>
      </c>
      <c r="D541" s="99" t="s">
        <v>715</v>
      </c>
      <c r="E541" s="99" t="s">
        <v>716</v>
      </c>
      <c r="F541" s="99" t="s">
        <v>3597</v>
      </c>
      <c r="G541" s="77">
        <v>0</v>
      </c>
      <c r="H541" s="77">
        <v>-2586.21</v>
      </c>
      <c r="I541" s="77">
        <v>1167207.48</v>
      </c>
      <c r="J541" s="101"/>
    </row>
    <row r="542" spans="1:10" hidden="1" outlineLevel="1" x14ac:dyDescent="0.2">
      <c r="A542" s="106"/>
      <c r="B542" s="100">
        <v>42845</v>
      </c>
      <c r="C542" s="99">
        <v>121</v>
      </c>
      <c r="D542" s="99" t="s">
        <v>715</v>
      </c>
      <c r="E542" s="99" t="s">
        <v>716</v>
      </c>
      <c r="F542" s="99" t="s">
        <v>3598</v>
      </c>
      <c r="G542" s="77">
        <v>0</v>
      </c>
      <c r="H542" s="77">
        <v>-1293.0999999999999</v>
      </c>
      <c r="I542" s="77">
        <v>1168500.58</v>
      </c>
      <c r="J542" s="101"/>
    </row>
    <row r="543" spans="1:10" hidden="1" outlineLevel="1" x14ac:dyDescent="0.2">
      <c r="A543" s="106"/>
      <c r="B543" s="100">
        <v>42845</v>
      </c>
      <c r="C543" s="99">
        <v>123</v>
      </c>
      <c r="D543" s="99" t="s">
        <v>715</v>
      </c>
      <c r="E543" s="99" t="s">
        <v>716</v>
      </c>
      <c r="F543" s="99" t="s">
        <v>3599</v>
      </c>
      <c r="G543" s="77">
        <v>0</v>
      </c>
      <c r="H543" s="77">
        <v>11972.41</v>
      </c>
      <c r="I543" s="77">
        <v>1156528.17</v>
      </c>
      <c r="J543" s="101"/>
    </row>
    <row r="544" spans="1:10" hidden="1" outlineLevel="1" x14ac:dyDescent="0.2">
      <c r="A544" s="106"/>
      <c r="B544" s="100">
        <v>42845</v>
      </c>
      <c r="C544" s="99">
        <v>125</v>
      </c>
      <c r="D544" s="99" t="s">
        <v>715</v>
      </c>
      <c r="E544" s="99" t="s">
        <v>716</v>
      </c>
      <c r="F544" s="99" t="s">
        <v>3600</v>
      </c>
      <c r="G544" s="77">
        <v>0</v>
      </c>
      <c r="H544" s="77">
        <v>-11972.41</v>
      </c>
      <c r="I544" s="77">
        <v>1168500.58</v>
      </c>
      <c r="J544" s="101"/>
    </row>
    <row r="545" spans="1:10" hidden="1" outlineLevel="1" x14ac:dyDescent="0.2">
      <c r="A545" s="106"/>
      <c r="B545" s="100">
        <v>42846</v>
      </c>
      <c r="C545" s="99">
        <v>33</v>
      </c>
      <c r="D545" s="99" t="s">
        <v>82</v>
      </c>
      <c r="E545" s="99" t="s">
        <v>720</v>
      </c>
      <c r="F545" s="99" t="s">
        <v>3601</v>
      </c>
      <c r="G545" s="77">
        <v>0</v>
      </c>
      <c r="H545" s="77">
        <v>-8137.57</v>
      </c>
      <c r="I545" s="77">
        <v>1176638.1499999999</v>
      </c>
      <c r="J545" s="101"/>
    </row>
    <row r="546" spans="1:10" hidden="1" outlineLevel="1" x14ac:dyDescent="0.2">
      <c r="A546" s="106"/>
      <c r="B546" s="100">
        <v>42846</v>
      </c>
      <c r="C546" s="99">
        <v>130</v>
      </c>
      <c r="D546" s="99" t="s">
        <v>715</v>
      </c>
      <c r="E546" s="99" t="s">
        <v>716</v>
      </c>
      <c r="F546" s="99" t="s">
        <v>3602</v>
      </c>
      <c r="G546" s="77">
        <v>0</v>
      </c>
      <c r="H546" s="77">
        <v>-4310.3500000000004</v>
      </c>
      <c r="I546" s="77">
        <v>1180948.5</v>
      </c>
      <c r="J546" s="101"/>
    </row>
    <row r="547" spans="1:10" hidden="1" outlineLevel="1" x14ac:dyDescent="0.2">
      <c r="A547" s="106"/>
      <c r="B547" s="100">
        <v>42846</v>
      </c>
      <c r="C547" s="99">
        <v>34</v>
      </c>
      <c r="D547" s="99" t="s">
        <v>82</v>
      </c>
      <c r="E547" s="99" t="s">
        <v>720</v>
      </c>
      <c r="F547" s="99" t="s">
        <v>3603</v>
      </c>
      <c r="G547" s="77">
        <v>0</v>
      </c>
      <c r="H547" s="77">
        <v>-1293.0999999999999</v>
      </c>
      <c r="I547" s="77">
        <v>1182241.6000000001</v>
      </c>
      <c r="J547" s="101"/>
    </row>
    <row r="548" spans="1:10" hidden="1" outlineLevel="1" x14ac:dyDescent="0.2">
      <c r="A548" s="106"/>
      <c r="B548" s="100">
        <v>42846</v>
      </c>
      <c r="C548" s="99">
        <v>36</v>
      </c>
      <c r="D548" s="99" t="s">
        <v>82</v>
      </c>
      <c r="E548" s="99" t="s">
        <v>720</v>
      </c>
      <c r="F548" s="99" t="s">
        <v>3604</v>
      </c>
      <c r="G548" s="77">
        <v>0</v>
      </c>
      <c r="H548" s="77">
        <v>-133.46</v>
      </c>
      <c r="I548" s="77">
        <v>1182375.06</v>
      </c>
      <c r="J548" s="101"/>
    </row>
    <row r="549" spans="1:10" hidden="1" outlineLevel="1" x14ac:dyDescent="0.2">
      <c r="A549" s="106"/>
      <c r="B549" s="100">
        <v>42846</v>
      </c>
      <c r="C549" s="99">
        <v>38</v>
      </c>
      <c r="D549" s="99" t="s">
        <v>82</v>
      </c>
      <c r="E549" s="99" t="s">
        <v>720</v>
      </c>
      <c r="F549" s="99" t="s">
        <v>3605</v>
      </c>
      <c r="G549" s="77">
        <v>0</v>
      </c>
      <c r="H549" s="77">
        <v>-3378.25</v>
      </c>
      <c r="I549" s="77">
        <v>1185753.31</v>
      </c>
      <c r="J549" s="101"/>
    </row>
    <row r="550" spans="1:10" hidden="1" outlineLevel="1" x14ac:dyDescent="0.2">
      <c r="A550" s="106"/>
      <c r="B550" s="100">
        <v>42846</v>
      </c>
      <c r="C550" s="99">
        <v>39</v>
      </c>
      <c r="D550" s="99" t="s">
        <v>82</v>
      </c>
      <c r="E550" s="99" t="s">
        <v>720</v>
      </c>
      <c r="F550" s="99" t="s">
        <v>3605</v>
      </c>
      <c r="G550" s="77">
        <v>0</v>
      </c>
      <c r="H550" s="77">
        <v>3378.25</v>
      </c>
      <c r="I550" s="77">
        <v>1182375.06</v>
      </c>
      <c r="J550" s="101"/>
    </row>
    <row r="551" spans="1:10" hidden="1" outlineLevel="1" x14ac:dyDescent="0.2">
      <c r="A551" s="106"/>
      <c r="B551" s="100">
        <v>42846</v>
      </c>
      <c r="C551" s="99">
        <v>41</v>
      </c>
      <c r="D551" s="99" t="s">
        <v>82</v>
      </c>
      <c r="E551" s="99" t="s">
        <v>720</v>
      </c>
      <c r="F551" s="99" t="s">
        <v>3606</v>
      </c>
      <c r="G551" s="77">
        <v>0</v>
      </c>
      <c r="H551" s="77">
        <v>-2695.46</v>
      </c>
      <c r="I551" s="77">
        <v>1185070.52</v>
      </c>
      <c r="J551" s="101"/>
    </row>
    <row r="552" spans="1:10" hidden="1" outlineLevel="1" x14ac:dyDescent="0.2">
      <c r="A552" s="106"/>
      <c r="B552" s="100">
        <v>42847</v>
      </c>
      <c r="C552" s="99">
        <v>42</v>
      </c>
      <c r="D552" s="99" t="s">
        <v>82</v>
      </c>
      <c r="E552" s="99" t="s">
        <v>720</v>
      </c>
      <c r="F552" s="99" t="s">
        <v>3607</v>
      </c>
      <c r="G552" s="77">
        <v>0</v>
      </c>
      <c r="H552" s="77">
        <v>-17241.38</v>
      </c>
      <c r="I552" s="77">
        <v>1202311.8999999999</v>
      </c>
      <c r="J552" s="101"/>
    </row>
    <row r="553" spans="1:10" hidden="1" outlineLevel="1" x14ac:dyDescent="0.2">
      <c r="A553" s="106"/>
      <c r="B553" s="100">
        <v>42849</v>
      </c>
      <c r="C553" s="99">
        <v>138</v>
      </c>
      <c r="D553" s="99" t="s">
        <v>715</v>
      </c>
      <c r="E553" s="99" t="s">
        <v>716</v>
      </c>
      <c r="F553" s="99" t="s">
        <v>3608</v>
      </c>
      <c r="G553" s="77">
        <v>0</v>
      </c>
      <c r="H553" s="77">
        <v>-1724.14</v>
      </c>
      <c r="I553" s="77">
        <v>1204036.04</v>
      </c>
      <c r="J553" s="101"/>
    </row>
    <row r="554" spans="1:10" hidden="1" outlineLevel="1" x14ac:dyDescent="0.2">
      <c r="A554" s="106"/>
      <c r="B554" s="100">
        <v>42849</v>
      </c>
      <c r="C554" s="99">
        <v>43</v>
      </c>
      <c r="D554" s="99" t="s">
        <v>82</v>
      </c>
      <c r="E554" s="99" t="s">
        <v>720</v>
      </c>
      <c r="F554" s="99" t="s">
        <v>3609</v>
      </c>
      <c r="G554" s="77">
        <v>0</v>
      </c>
      <c r="H554" s="77">
        <v>-517.24</v>
      </c>
      <c r="I554" s="77">
        <v>1204553.28</v>
      </c>
      <c r="J554" s="101"/>
    </row>
    <row r="555" spans="1:10" hidden="1" outlineLevel="1" x14ac:dyDescent="0.2">
      <c r="A555" s="106"/>
      <c r="B555" s="100">
        <v>42849</v>
      </c>
      <c r="C555" s="99">
        <v>140</v>
      </c>
      <c r="D555" s="99" t="s">
        <v>715</v>
      </c>
      <c r="E555" s="99" t="s">
        <v>716</v>
      </c>
      <c r="F555" s="99" t="s">
        <v>3610</v>
      </c>
      <c r="G555" s="77">
        <v>0</v>
      </c>
      <c r="H555" s="77">
        <v>-17241.38</v>
      </c>
      <c r="I555" s="77">
        <v>1221794.6599999999</v>
      </c>
      <c r="J555" s="101"/>
    </row>
    <row r="556" spans="1:10" hidden="1" outlineLevel="1" x14ac:dyDescent="0.2">
      <c r="A556" s="106"/>
      <c r="B556" s="100">
        <v>42849</v>
      </c>
      <c r="C556" s="99">
        <v>141</v>
      </c>
      <c r="D556" s="99" t="s">
        <v>715</v>
      </c>
      <c r="E556" s="99" t="s">
        <v>716</v>
      </c>
      <c r="F556" s="99" t="s">
        <v>3611</v>
      </c>
      <c r="G556" s="77">
        <v>0</v>
      </c>
      <c r="H556" s="77">
        <v>-4310.3500000000004</v>
      </c>
      <c r="I556" s="77">
        <v>1226105.01</v>
      </c>
      <c r="J556" s="101"/>
    </row>
    <row r="557" spans="1:10" hidden="1" outlineLevel="1" x14ac:dyDescent="0.2">
      <c r="A557" s="106"/>
      <c r="B557" s="100">
        <v>42849</v>
      </c>
      <c r="C557" s="99">
        <v>145</v>
      </c>
      <c r="D557" s="99" t="s">
        <v>715</v>
      </c>
      <c r="E557" s="99" t="s">
        <v>716</v>
      </c>
      <c r="F557" s="99" t="s">
        <v>3612</v>
      </c>
      <c r="G557" s="77">
        <v>0</v>
      </c>
      <c r="H557" s="77">
        <v>1293.0999999999999</v>
      </c>
      <c r="I557" s="77">
        <v>1224811.9099999999</v>
      </c>
      <c r="J557" s="101"/>
    </row>
    <row r="558" spans="1:10" hidden="1" outlineLevel="1" x14ac:dyDescent="0.2">
      <c r="A558" s="106"/>
      <c r="B558" s="100">
        <v>42849</v>
      </c>
      <c r="C558" s="99">
        <v>146</v>
      </c>
      <c r="D558" s="99" t="s">
        <v>715</v>
      </c>
      <c r="E558" s="99" t="s">
        <v>716</v>
      </c>
      <c r="F558" s="99" t="s">
        <v>3613</v>
      </c>
      <c r="G558" s="77">
        <v>0</v>
      </c>
      <c r="H558" s="77">
        <v>3695.14</v>
      </c>
      <c r="I558" s="77">
        <v>1221116.77</v>
      </c>
      <c r="J558" s="101"/>
    </row>
    <row r="559" spans="1:10" hidden="1" outlineLevel="1" x14ac:dyDescent="0.2">
      <c r="A559" s="106"/>
      <c r="B559" s="100">
        <v>42849</v>
      </c>
      <c r="C559" s="99">
        <v>147</v>
      </c>
      <c r="D559" s="99" t="s">
        <v>715</v>
      </c>
      <c r="E559" s="99" t="s">
        <v>716</v>
      </c>
      <c r="F559" s="99" t="s">
        <v>3614</v>
      </c>
      <c r="G559" s="77">
        <v>0</v>
      </c>
      <c r="H559" s="77">
        <v>-3737.21</v>
      </c>
      <c r="I559" s="77">
        <v>1224853.98</v>
      </c>
      <c r="J559" s="101"/>
    </row>
    <row r="560" spans="1:10" hidden="1" outlineLevel="1" x14ac:dyDescent="0.2">
      <c r="A560" s="106"/>
      <c r="B560" s="100">
        <v>42849</v>
      </c>
      <c r="C560" s="99">
        <v>44</v>
      </c>
      <c r="D560" s="99" t="s">
        <v>82</v>
      </c>
      <c r="E560" s="99" t="s">
        <v>720</v>
      </c>
      <c r="F560" s="99" t="s">
        <v>3615</v>
      </c>
      <c r="G560" s="77">
        <v>0</v>
      </c>
      <c r="H560" s="77">
        <v>-2680.35</v>
      </c>
      <c r="I560" s="77">
        <v>1227534.33</v>
      </c>
      <c r="J560" s="101"/>
    </row>
    <row r="561" spans="1:10" hidden="1" outlineLevel="1" x14ac:dyDescent="0.2">
      <c r="A561" s="106"/>
      <c r="B561" s="100">
        <v>42849</v>
      </c>
      <c r="C561" s="99">
        <v>46</v>
      </c>
      <c r="D561" s="99" t="s">
        <v>82</v>
      </c>
      <c r="E561" s="99" t="s">
        <v>720</v>
      </c>
      <c r="F561" s="99" t="s">
        <v>3616</v>
      </c>
      <c r="G561" s="77">
        <v>0</v>
      </c>
      <c r="H561" s="77">
        <v>-568.97</v>
      </c>
      <c r="I561" s="77">
        <v>1228103.3</v>
      </c>
      <c r="J561" s="101"/>
    </row>
    <row r="562" spans="1:10" hidden="1" outlineLevel="1" x14ac:dyDescent="0.2">
      <c r="A562" s="106"/>
      <c r="B562" s="100">
        <v>42849</v>
      </c>
      <c r="C562" s="99">
        <v>47</v>
      </c>
      <c r="D562" s="99" t="s">
        <v>82</v>
      </c>
      <c r="E562" s="99" t="s">
        <v>720</v>
      </c>
      <c r="F562" s="99" t="s">
        <v>3615</v>
      </c>
      <c r="G562" s="77">
        <v>0</v>
      </c>
      <c r="H562" s="77">
        <v>2680.35</v>
      </c>
      <c r="I562" s="77">
        <v>1225422.95</v>
      </c>
      <c r="J562" s="101"/>
    </row>
    <row r="563" spans="1:10" hidden="1" outlineLevel="1" x14ac:dyDescent="0.2">
      <c r="A563" s="106"/>
      <c r="B563" s="100">
        <v>42849</v>
      </c>
      <c r="C563" s="99">
        <v>48</v>
      </c>
      <c r="D563" s="99" t="s">
        <v>82</v>
      </c>
      <c r="E563" s="99" t="s">
        <v>720</v>
      </c>
      <c r="F563" s="99" t="s">
        <v>3617</v>
      </c>
      <c r="G563" s="77">
        <v>0</v>
      </c>
      <c r="H563" s="77">
        <v>-369.71</v>
      </c>
      <c r="I563" s="77">
        <v>1225792.6599999999</v>
      </c>
      <c r="J563" s="101"/>
    </row>
    <row r="564" spans="1:10" hidden="1" outlineLevel="1" x14ac:dyDescent="0.2">
      <c r="A564" s="106"/>
      <c r="B564" s="100">
        <v>42850</v>
      </c>
      <c r="C564" s="99">
        <v>49</v>
      </c>
      <c r="D564" s="99" t="s">
        <v>82</v>
      </c>
      <c r="E564" s="99" t="s">
        <v>720</v>
      </c>
      <c r="F564" s="99" t="s">
        <v>3618</v>
      </c>
      <c r="G564" s="77">
        <v>0</v>
      </c>
      <c r="H564" s="77">
        <v>-4296.55</v>
      </c>
      <c r="I564" s="77">
        <v>1230089.21</v>
      </c>
      <c r="J564" s="101"/>
    </row>
    <row r="565" spans="1:10" hidden="1" outlineLevel="1" x14ac:dyDescent="0.2">
      <c r="A565" s="106"/>
      <c r="B565" s="100">
        <v>42850</v>
      </c>
      <c r="C565" s="99">
        <v>153</v>
      </c>
      <c r="D565" s="99" t="s">
        <v>715</v>
      </c>
      <c r="E565" s="99" t="s">
        <v>716</v>
      </c>
      <c r="F565" s="99" t="s">
        <v>3619</v>
      </c>
      <c r="G565" s="77">
        <v>0</v>
      </c>
      <c r="H565" s="77">
        <v>1293.0999999999999</v>
      </c>
      <c r="I565" s="77">
        <v>1228796.1100000001</v>
      </c>
      <c r="J565" s="101"/>
    </row>
    <row r="566" spans="1:10" hidden="1" outlineLevel="1" x14ac:dyDescent="0.2">
      <c r="A566" s="106"/>
      <c r="B566" s="100">
        <v>42850</v>
      </c>
      <c r="C566" s="99">
        <v>155</v>
      </c>
      <c r="D566" s="99" t="s">
        <v>715</v>
      </c>
      <c r="E566" s="99" t="s">
        <v>716</v>
      </c>
      <c r="F566" s="99" t="s">
        <v>3620</v>
      </c>
      <c r="G566" s="77">
        <v>0</v>
      </c>
      <c r="H566" s="77">
        <v>-1293.0999999999999</v>
      </c>
      <c r="I566" s="77">
        <v>1230089.21</v>
      </c>
      <c r="J566" s="101"/>
    </row>
    <row r="567" spans="1:10" hidden="1" outlineLevel="1" x14ac:dyDescent="0.2">
      <c r="A567" s="106"/>
      <c r="B567" s="100">
        <v>42850</v>
      </c>
      <c r="C567" s="99">
        <v>157</v>
      </c>
      <c r="D567" s="99" t="s">
        <v>715</v>
      </c>
      <c r="E567" s="99" t="s">
        <v>716</v>
      </c>
      <c r="F567" s="99" t="s">
        <v>3621</v>
      </c>
      <c r="G567" s="77">
        <v>0</v>
      </c>
      <c r="H567" s="77">
        <v>1293.0999999999999</v>
      </c>
      <c r="I567" s="77">
        <v>1228796.1100000001</v>
      </c>
      <c r="J567" s="101"/>
    </row>
    <row r="568" spans="1:10" hidden="1" outlineLevel="1" x14ac:dyDescent="0.2">
      <c r="A568" s="106"/>
      <c r="B568" s="100">
        <v>42850</v>
      </c>
      <c r="C568" s="99">
        <v>159</v>
      </c>
      <c r="D568" s="99" t="s">
        <v>715</v>
      </c>
      <c r="E568" s="99" t="s">
        <v>716</v>
      </c>
      <c r="F568" s="99" t="s">
        <v>3622</v>
      </c>
      <c r="G568" s="77">
        <v>0</v>
      </c>
      <c r="H568" s="77">
        <v>-1293.0999999999999</v>
      </c>
      <c r="I568" s="77">
        <v>1230089.21</v>
      </c>
      <c r="J568" s="101"/>
    </row>
    <row r="569" spans="1:10" hidden="1" outlineLevel="1" x14ac:dyDescent="0.2">
      <c r="A569" s="106"/>
      <c r="B569" s="100">
        <v>42850</v>
      </c>
      <c r="C569" s="99">
        <v>50</v>
      </c>
      <c r="D569" s="99" t="s">
        <v>82</v>
      </c>
      <c r="E569" s="99" t="s">
        <v>720</v>
      </c>
      <c r="F569" s="99" t="s">
        <v>3623</v>
      </c>
      <c r="G569" s="77">
        <v>0</v>
      </c>
      <c r="H569" s="77">
        <v>-2586.21</v>
      </c>
      <c r="I569" s="77">
        <v>1232675.42</v>
      </c>
      <c r="J569" s="101"/>
    </row>
    <row r="570" spans="1:10" hidden="1" outlineLevel="1" x14ac:dyDescent="0.2">
      <c r="A570" s="106"/>
      <c r="B570" s="100">
        <v>42850</v>
      </c>
      <c r="C570" s="99">
        <v>51</v>
      </c>
      <c r="D570" s="99" t="s">
        <v>82</v>
      </c>
      <c r="E570" s="99" t="s">
        <v>720</v>
      </c>
      <c r="F570" s="99" t="s">
        <v>3624</v>
      </c>
      <c r="G570" s="77">
        <v>0</v>
      </c>
      <c r="H570" s="77">
        <v>-4310.3500000000004</v>
      </c>
      <c r="I570" s="77">
        <v>1236985.77</v>
      </c>
      <c r="J570" s="101"/>
    </row>
    <row r="571" spans="1:10" hidden="1" outlineLevel="1" x14ac:dyDescent="0.2">
      <c r="A571" s="106"/>
      <c r="B571" s="100">
        <v>42850</v>
      </c>
      <c r="C571" s="99">
        <v>52</v>
      </c>
      <c r="D571" s="99" t="s">
        <v>82</v>
      </c>
      <c r="E571" s="99" t="s">
        <v>720</v>
      </c>
      <c r="F571" s="99" t="s">
        <v>3625</v>
      </c>
      <c r="G571" s="77">
        <v>0</v>
      </c>
      <c r="H571" s="77">
        <v>-11551.72</v>
      </c>
      <c r="I571" s="77">
        <v>1248537.49</v>
      </c>
      <c r="J571" s="101"/>
    </row>
    <row r="572" spans="1:10" hidden="1" outlineLevel="1" x14ac:dyDescent="0.2">
      <c r="A572" s="106"/>
      <c r="B572" s="100">
        <v>42851</v>
      </c>
      <c r="C572" s="99">
        <v>165</v>
      </c>
      <c r="D572" s="99" t="s">
        <v>715</v>
      </c>
      <c r="E572" s="99" t="s">
        <v>716</v>
      </c>
      <c r="F572" s="99" t="s">
        <v>3626</v>
      </c>
      <c r="G572" s="77">
        <v>0</v>
      </c>
      <c r="H572" s="77">
        <v>-3879.31</v>
      </c>
      <c r="I572" s="77">
        <v>1252416.8</v>
      </c>
      <c r="J572" s="101"/>
    </row>
    <row r="573" spans="1:10" hidden="1" outlineLevel="1" x14ac:dyDescent="0.2">
      <c r="A573" s="106"/>
      <c r="B573" s="100">
        <v>42851</v>
      </c>
      <c r="C573" s="99">
        <v>166</v>
      </c>
      <c r="D573" s="99" t="s">
        <v>715</v>
      </c>
      <c r="E573" s="99" t="s">
        <v>716</v>
      </c>
      <c r="F573" s="99" t="s">
        <v>3627</v>
      </c>
      <c r="G573" s="77">
        <v>0</v>
      </c>
      <c r="H573" s="77">
        <v>-4310.3500000000004</v>
      </c>
      <c r="I573" s="77">
        <v>1256727.1499999999</v>
      </c>
      <c r="J573" s="101"/>
    </row>
    <row r="574" spans="1:10" hidden="1" outlineLevel="1" x14ac:dyDescent="0.2">
      <c r="A574" s="106"/>
      <c r="B574" s="100">
        <v>42851</v>
      </c>
      <c r="C574" s="99">
        <v>168</v>
      </c>
      <c r="D574" s="99" t="s">
        <v>715</v>
      </c>
      <c r="E574" s="99" t="s">
        <v>716</v>
      </c>
      <c r="F574" s="99" t="s">
        <v>3628</v>
      </c>
      <c r="G574" s="77">
        <v>0</v>
      </c>
      <c r="H574" s="77">
        <v>-20575</v>
      </c>
      <c r="I574" s="77">
        <v>1277302.1499999999</v>
      </c>
      <c r="J574" s="101"/>
    </row>
    <row r="575" spans="1:10" hidden="1" outlineLevel="1" x14ac:dyDescent="0.2">
      <c r="A575" s="106"/>
      <c r="B575" s="100">
        <v>42851</v>
      </c>
      <c r="C575" s="99">
        <v>171</v>
      </c>
      <c r="D575" s="99" t="s">
        <v>715</v>
      </c>
      <c r="E575" s="99" t="s">
        <v>716</v>
      </c>
      <c r="F575" s="99" t="s">
        <v>3629</v>
      </c>
      <c r="G575" s="77">
        <v>0</v>
      </c>
      <c r="H575" s="77">
        <v>-9827.59</v>
      </c>
      <c r="I575" s="77">
        <v>1287129.74</v>
      </c>
      <c r="J575" s="101"/>
    </row>
    <row r="576" spans="1:10" hidden="1" outlineLevel="1" x14ac:dyDescent="0.2">
      <c r="A576" s="106"/>
      <c r="B576" s="100">
        <v>42851</v>
      </c>
      <c r="C576" s="99">
        <v>172</v>
      </c>
      <c r="D576" s="99" t="s">
        <v>715</v>
      </c>
      <c r="E576" s="99" t="s">
        <v>716</v>
      </c>
      <c r="F576" s="99" t="s">
        <v>3630</v>
      </c>
      <c r="G576" s="77">
        <v>0</v>
      </c>
      <c r="H576" s="77">
        <v>-12931.04</v>
      </c>
      <c r="I576" s="77">
        <v>1300060.78</v>
      </c>
      <c r="J576" s="101"/>
    </row>
    <row r="577" spans="1:10" hidden="1" outlineLevel="1" x14ac:dyDescent="0.2">
      <c r="A577" s="106"/>
      <c r="B577" s="100">
        <v>42852</v>
      </c>
      <c r="C577" s="99">
        <v>53</v>
      </c>
      <c r="D577" s="99" t="s">
        <v>82</v>
      </c>
      <c r="E577" s="99" t="s">
        <v>720</v>
      </c>
      <c r="F577" s="99" t="s">
        <v>3631</v>
      </c>
      <c r="G577" s="77">
        <v>0</v>
      </c>
      <c r="H577" s="77">
        <v>-2323.73</v>
      </c>
      <c r="I577" s="77">
        <v>1302384.51</v>
      </c>
      <c r="J577" s="101"/>
    </row>
    <row r="578" spans="1:10" hidden="1" outlineLevel="1" x14ac:dyDescent="0.2">
      <c r="A578" s="106"/>
      <c r="B578" s="100">
        <v>42852</v>
      </c>
      <c r="C578" s="99">
        <v>54</v>
      </c>
      <c r="D578" s="99" t="s">
        <v>82</v>
      </c>
      <c r="E578" s="99" t="s">
        <v>720</v>
      </c>
      <c r="F578" s="99" t="s">
        <v>3632</v>
      </c>
      <c r="G578" s="77">
        <v>0</v>
      </c>
      <c r="H578" s="77">
        <v>-1724.14</v>
      </c>
      <c r="I578" s="77">
        <v>1304108.6499999999</v>
      </c>
      <c r="J578" s="101"/>
    </row>
    <row r="579" spans="1:10" hidden="1" outlineLevel="1" x14ac:dyDescent="0.2">
      <c r="A579" s="106"/>
      <c r="B579" s="100">
        <v>42853</v>
      </c>
      <c r="C579" s="99">
        <v>187</v>
      </c>
      <c r="D579" s="99" t="s">
        <v>715</v>
      </c>
      <c r="E579" s="99" t="s">
        <v>716</v>
      </c>
      <c r="F579" s="99" t="s">
        <v>3633</v>
      </c>
      <c r="G579" s="77">
        <v>0</v>
      </c>
      <c r="H579" s="77">
        <v>-2586.21</v>
      </c>
      <c r="I579" s="77">
        <v>1306694.8600000001</v>
      </c>
      <c r="J579" s="101"/>
    </row>
    <row r="580" spans="1:10" hidden="1" outlineLevel="1" x14ac:dyDescent="0.2">
      <c r="A580" s="106"/>
      <c r="B580" s="100">
        <v>42854</v>
      </c>
      <c r="C580" s="99">
        <v>55</v>
      </c>
      <c r="D580" s="99" t="s">
        <v>82</v>
      </c>
      <c r="E580" s="99" t="s">
        <v>720</v>
      </c>
      <c r="F580" s="99" t="s">
        <v>3634</v>
      </c>
      <c r="G580" s="77">
        <v>0</v>
      </c>
      <c r="H580" s="77">
        <v>-7758.63</v>
      </c>
      <c r="I580" s="77">
        <v>1314453.49</v>
      </c>
      <c r="J580" s="101"/>
    </row>
    <row r="581" spans="1:10" hidden="1" outlineLevel="1" x14ac:dyDescent="0.2">
      <c r="A581" s="106"/>
      <c r="B581" s="100">
        <v>42854</v>
      </c>
      <c r="C581" s="99">
        <v>56</v>
      </c>
      <c r="D581" s="99" t="s">
        <v>82</v>
      </c>
      <c r="E581" s="99" t="s">
        <v>720</v>
      </c>
      <c r="F581" s="99" t="s">
        <v>3634</v>
      </c>
      <c r="G581" s="77">
        <v>0</v>
      </c>
      <c r="H581" s="77">
        <v>7758.63</v>
      </c>
      <c r="I581" s="77">
        <v>1306694.8600000001</v>
      </c>
      <c r="J581" s="101"/>
    </row>
    <row r="582" spans="1:10" hidden="1" outlineLevel="1" x14ac:dyDescent="0.2">
      <c r="A582" s="106"/>
      <c r="B582" s="100">
        <v>42854</v>
      </c>
      <c r="C582" s="99">
        <v>57</v>
      </c>
      <c r="D582" s="99" t="s">
        <v>82</v>
      </c>
      <c r="E582" s="99" t="s">
        <v>720</v>
      </c>
      <c r="F582" s="99" t="s">
        <v>3635</v>
      </c>
      <c r="G582" s="77">
        <v>0</v>
      </c>
      <c r="H582" s="77">
        <v>-7758.62</v>
      </c>
      <c r="I582" s="77">
        <v>1314453.48</v>
      </c>
      <c r="J582" s="101"/>
    </row>
    <row r="583" spans="1:10" hidden="1" outlineLevel="1" x14ac:dyDescent="0.2">
      <c r="A583" s="106"/>
      <c r="B583" s="100">
        <v>42854</v>
      </c>
      <c r="C583" s="99">
        <v>188</v>
      </c>
      <c r="D583" s="99" t="s">
        <v>715</v>
      </c>
      <c r="E583" s="99" t="s">
        <v>716</v>
      </c>
      <c r="F583" s="99" t="s">
        <v>3636</v>
      </c>
      <c r="G583" s="77">
        <v>0</v>
      </c>
      <c r="H583" s="77">
        <v>1293.0999999999999</v>
      </c>
      <c r="I583" s="77">
        <v>1313160.3799999999</v>
      </c>
      <c r="J583" s="101"/>
    </row>
    <row r="584" spans="1:10" hidden="1" outlineLevel="1" x14ac:dyDescent="0.2">
      <c r="A584" s="106"/>
      <c r="B584" s="100">
        <v>42854</v>
      </c>
      <c r="C584" s="99">
        <v>191</v>
      </c>
      <c r="D584" s="99" t="s">
        <v>715</v>
      </c>
      <c r="E584" s="99" t="s">
        <v>716</v>
      </c>
      <c r="F584" s="99" t="s">
        <v>3637</v>
      </c>
      <c r="G584" s="77">
        <v>0</v>
      </c>
      <c r="H584" s="77">
        <v>2586.21</v>
      </c>
      <c r="I584" s="77">
        <v>1310574.17</v>
      </c>
      <c r="J584" s="101"/>
    </row>
    <row r="585" spans="1:10" hidden="1" outlineLevel="1" x14ac:dyDescent="0.2">
      <c r="A585" s="106"/>
      <c r="B585" s="100">
        <v>42854</v>
      </c>
      <c r="C585" s="99">
        <v>192</v>
      </c>
      <c r="D585" s="99" t="s">
        <v>715</v>
      </c>
      <c r="E585" s="99" t="s">
        <v>716</v>
      </c>
      <c r="F585" s="99" t="s">
        <v>3638</v>
      </c>
      <c r="G585" s="77">
        <v>0</v>
      </c>
      <c r="H585" s="77">
        <v>-2586.21</v>
      </c>
      <c r="I585" s="77">
        <v>1313160.3799999999</v>
      </c>
      <c r="J585" s="101"/>
    </row>
    <row r="586" spans="1:10" collapsed="1" x14ac:dyDescent="0.2">
      <c r="A586" s="106"/>
      <c r="B586" s="100"/>
      <c r="C586" s="99"/>
      <c r="D586" s="99"/>
      <c r="E586" s="99"/>
      <c r="F586" s="99"/>
      <c r="G586" s="77"/>
      <c r="H586" s="77"/>
      <c r="I586" s="77"/>
      <c r="J586" s="101"/>
    </row>
    <row r="587" spans="1:10" x14ac:dyDescent="0.2">
      <c r="A587" s="106"/>
      <c r="B587" s="100"/>
      <c r="C587" s="99"/>
      <c r="D587" s="99"/>
      <c r="E587" s="99"/>
      <c r="F587" s="99"/>
      <c r="G587" s="77"/>
      <c r="H587" s="110">
        <f>SUM(H487:H586)</f>
        <v>-405090.09000000014</v>
      </c>
      <c r="I587" s="77"/>
      <c r="J587" s="101"/>
    </row>
    <row r="588" spans="1:10" x14ac:dyDescent="0.2">
      <c r="A588" s="104" t="s">
        <v>817</v>
      </c>
      <c r="B588" s="98"/>
      <c r="C588" s="99"/>
      <c r="D588" s="99"/>
      <c r="E588" s="98"/>
      <c r="F588" s="98"/>
      <c r="G588" s="76"/>
      <c r="H588" s="76"/>
      <c r="I588" s="76"/>
      <c r="J588" s="101"/>
    </row>
    <row r="589" spans="1:10" x14ac:dyDescent="0.2">
      <c r="A589" s="105" t="s">
        <v>2</v>
      </c>
      <c r="B589" s="98" t="s">
        <v>818</v>
      </c>
      <c r="C589" s="99"/>
      <c r="D589" s="99"/>
      <c r="E589" s="98"/>
      <c r="F589" s="98"/>
      <c r="G589" s="76"/>
      <c r="H589" s="76"/>
      <c r="I589" s="76"/>
      <c r="J589" s="101"/>
    </row>
    <row r="590" spans="1:10" hidden="1" outlineLevel="1" x14ac:dyDescent="0.2">
      <c r="A590" s="106"/>
      <c r="B590" s="99"/>
      <c r="C590" s="99"/>
      <c r="D590" s="99"/>
      <c r="E590" s="99" t="s">
        <v>1110</v>
      </c>
      <c r="F590" s="99"/>
      <c r="G590" s="77">
        <v>0</v>
      </c>
      <c r="H590" s="77">
        <v>0</v>
      </c>
      <c r="I590" s="77">
        <v>430172.44</v>
      </c>
      <c r="J590" s="101"/>
    </row>
    <row r="591" spans="1:10" hidden="1" outlineLevel="1" x14ac:dyDescent="0.2">
      <c r="A591" s="106"/>
      <c r="B591" s="100">
        <v>42831</v>
      </c>
      <c r="C591" s="99">
        <v>4</v>
      </c>
      <c r="D591" s="99" t="s">
        <v>82</v>
      </c>
      <c r="E591" s="99" t="s">
        <v>720</v>
      </c>
      <c r="F591" s="99" t="s">
        <v>3639</v>
      </c>
      <c r="G591" s="77">
        <v>0</v>
      </c>
      <c r="H591" s="77">
        <v>-68965.52</v>
      </c>
      <c r="I591" s="77">
        <v>499137.96</v>
      </c>
      <c r="J591" s="101"/>
    </row>
    <row r="592" spans="1:10" hidden="1" outlineLevel="1" x14ac:dyDescent="0.2">
      <c r="A592" s="106"/>
      <c r="B592" s="100">
        <v>42831</v>
      </c>
      <c r="C592" s="99">
        <v>5</v>
      </c>
      <c r="D592" s="99" t="s">
        <v>82</v>
      </c>
      <c r="E592" s="99" t="s">
        <v>720</v>
      </c>
      <c r="F592" s="99" t="s">
        <v>3640</v>
      </c>
      <c r="G592" s="77">
        <v>0</v>
      </c>
      <c r="H592" s="77">
        <v>-17241.38</v>
      </c>
      <c r="I592" s="77">
        <v>516379.34</v>
      </c>
      <c r="J592" s="101"/>
    </row>
    <row r="593" spans="1:10" hidden="1" outlineLevel="1" x14ac:dyDescent="0.2">
      <c r="A593" s="106"/>
      <c r="B593" s="100">
        <v>42843</v>
      </c>
      <c r="C593" s="99">
        <v>29</v>
      </c>
      <c r="D593" s="99" t="s">
        <v>82</v>
      </c>
      <c r="E593" s="99" t="s">
        <v>720</v>
      </c>
      <c r="F593" s="99" t="s">
        <v>3641</v>
      </c>
      <c r="G593" s="77">
        <v>0</v>
      </c>
      <c r="H593" s="77">
        <v>-17241.38</v>
      </c>
      <c r="I593" s="77">
        <v>533620.72</v>
      </c>
      <c r="J593" s="101"/>
    </row>
    <row r="594" spans="1:10" collapsed="1" x14ac:dyDescent="0.2">
      <c r="A594" s="106"/>
      <c r="B594" s="100"/>
      <c r="C594" s="99"/>
      <c r="D594" s="99"/>
      <c r="E594" s="99"/>
      <c r="F594" s="99"/>
      <c r="G594" s="77"/>
      <c r="H594" s="77"/>
      <c r="I594" s="77"/>
      <c r="J594" s="101"/>
    </row>
    <row r="595" spans="1:10" x14ac:dyDescent="0.2">
      <c r="A595" s="106"/>
      <c r="B595" s="100"/>
      <c r="C595" s="99"/>
      <c r="D595" s="99"/>
      <c r="E595" s="99"/>
      <c r="F595" s="99"/>
      <c r="G595" s="77"/>
      <c r="H595" s="102">
        <f>SUM(H590:H594)</f>
        <v>-103448.28000000001</v>
      </c>
      <c r="I595" s="77"/>
      <c r="J595" s="101"/>
    </row>
    <row r="596" spans="1:10" x14ac:dyDescent="0.2">
      <c r="A596" s="106"/>
      <c r="B596" s="100"/>
      <c r="C596" s="99"/>
      <c r="D596" s="99"/>
      <c r="E596" s="99"/>
      <c r="F596" s="99"/>
      <c r="G596" s="77"/>
      <c r="H596" s="77"/>
      <c r="I596" s="77"/>
      <c r="J596" s="101"/>
    </row>
    <row r="597" spans="1:10" ht="33" customHeight="1" x14ac:dyDescent="0.2">
      <c r="A597" s="106"/>
      <c r="B597" s="136" t="s">
        <v>3860</v>
      </c>
      <c r="C597" s="137"/>
      <c r="D597" s="137"/>
      <c r="E597" s="137"/>
      <c r="F597" s="137"/>
      <c r="G597" s="138"/>
      <c r="H597" s="119">
        <f>+H587+H595</f>
        <v>-508538.37000000017</v>
      </c>
      <c r="I597" s="77"/>
      <c r="J597" s="101"/>
    </row>
    <row r="598" spans="1:10" x14ac:dyDescent="0.2">
      <c r="A598" s="106"/>
      <c r="B598" s="100"/>
      <c r="C598" s="99"/>
      <c r="D598" s="99"/>
      <c r="E598" s="99"/>
      <c r="F598" s="99"/>
      <c r="G598" s="77"/>
      <c r="H598" s="77"/>
      <c r="I598" s="77"/>
      <c r="J598" s="101"/>
    </row>
    <row r="599" spans="1:10" x14ac:dyDescent="0.2">
      <c r="A599" s="106"/>
      <c r="B599" s="100"/>
      <c r="C599" s="99"/>
      <c r="D599" s="99"/>
      <c r="E599" s="99"/>
      <c r="F599" s="99"/>
      <c r="G599" s="77"/>
      <c r="H599" s="77"/>
      <c r="I599" s="77"/>
      <c r="J599" s="101"/>
    </row>
    <row r="600" spans="1:10" x14ac:dyDescent="0.2">
      <c r="A600" s="104" t="s">
        <v>827</v>
      </c>
      <c r="B600" s="98"/>
      <c r="C600" s="99"/>
      <c r="D600" s="99"/>
      <c r="E600" s="98"/>
      <c r="F600" s="98"/>
      <c r="G600" s="76"/>
      <c r="H600" s="76"/>
      <c r="I600" s="76"/>
      <c r="J600" s="101"/>
    </row>
    <row r="601" spans="1:10" x14ac:dyDescent="0.2">
      <c r="A601" s="105" t="s">
        <v>2</v>
      </c>
      <c r="B601" s="98" t="s">
        <v>828</v>
      </c>
      <c r="C601" s="99"/>
      <c r="D601" s="99"/>
      <c r="E601" s="98"/>
      <c r="F601" s="98"/>
      <c r="G601" s="76"/>
      <c r="H601" s="76"/>
      <c r="I601" s="76"/>
      <c r="J601" s="101"/>
    </row>
    <row r="602" spans="1:10" hidden="1" outlineLevel="1" x14ac:dyDescent="0.2">
      <c r="A602" s="106"/>
      <c r="B602" s="99"/>
      <c r="C602" s="99"/>
      <c r="D602" s="99"/>
      <c r="E602" s="99" t="s">
        <v>1110</v>
      </c>
      <c r="F602" s="99"/>
      <c r="G602" s="77">
        <v>0</v>
      </c>
      <c r="H602" s="77">
        <v>0</v>
      </c>
      <c r="I602" s="77">
        <v>-894209.4</v>
      </c>
      <c r="J602" s="101"/>
    </row>
    <row r="603" spans="1:10" hidden="1" outlineLevel="1" x14ac:dyDescent="0.2">
      <c r="A603" s="106"/>
      <c r="B603" s="100">
        <v>42826</v>
      </c>
      <c r="C603" s="99">
        <v>1</v>
      </c>
      <c r="D603" s="99" t="s">
        <v>715</v>
      </c>
      <c r="E603" s="99" t="s">
        <v>716</v>
      </c>
      <c r="F603" s="99" t="s">
        <v>3642</v>
      </c>
      <c r="G603" s="77">
        <v>0</v>
      </c>
      <c r="H603" s="77">
        <v>3448.28</v>
      </c>
      <c r="I603" s="77">
        <v>-897657.68</v>
      </c>
      <c r="J603" s="101"/>
    </row>
    <row r="604" spans="1:10" hidden="1" outlineLevel="1" x14ac:dyDescent="0.2">
      <c r="A604" s="106"/>
      <c r="B604" s="100">
        <v>42826</v>
      </c>
      <c r="C604" s="99">
        <v>2</v>
      </c>
      <c r="D604" s="99" t="s">
        <v>715</v>
      </c>
      <c r="E604" s="99" t="s">
        <v>716</v>
      </c>
      <c r="F604" s="99" t="s">
        <v>3643</v>
      </c>
      <c r="G604" s="77">
        <v>0</v>
      </c>
      <c r="H604" s="77">
        <v>4310.3500000000004</v>
      </c>
      <c r="I604" s="77">
        <v>-901968.03</v>
      </c>
      <c r="J604" s="101"/>
    </row>
    <row r="605" spans="1:10" hidden="1" outlineLevel="1" x14ac:dyDescent="0.2">
      <c r="A605" s="106"/>
      <c r="B605" s="100">
        <v>42826</v>
      </c>
      <c r="C605" s="99">
        <v>4</v>
      </c>
      <c r="D605" s="99" t="s">
        <v>715</v>
      </c>
      <c r="E605" s="99" t="s">
        <v>716</v>
      </c>
      <c r="F605" s="99" t="s">
        <v>3644</v>
      </c>
      <c r="G605" s="77">
        <v>0</v>
      </c>
      <c r="H605" s="77">
        <v>4310.3500000000004</v>
      </c>
      <c r="I605" s="77">
        <v>-906278.38</v>
      </c>
      <c r="J605" s="101"/>
    </row>
    <row r="606" spans="1:10" hidden="1" outlineLevel="1" x14ac:dyDescent="0.2">
      <c r="A606" s="106"/>
      <c r="B606" s="100">
        <v>42826</v>
      </c>
      <c r="C606" s="99">
        <v>5</v>
      </c>
      <c r="D606" s="99" t="s">
        <v>715</v>
      </c>
      <c r="E606" s="99" t="s">
        <v>716</v>
      </c>
      <c r="F606" s="99" t="s">
        <v>3645</v>
      </c>
      <c r="G606" s="77">
        <v>0</v>
      </c>
      <c r="H606" s="77">
        <v>6034.48</v>
      </c>
      <c r="I606" s="77">
        <v>-912312.86</v>
      </c>
      <c r="J606" s="101"/>
    </row>
    <row r="607" spans="1:10" hidden="1" outlineLevel="1" x14ac:dyDescent="0.2">
      <c r="A607" s="106"/>
      <c r="B607" s="100">
        <v>42828</v>
      </c>
      <c r="C607" s="99">
        <v>6</v>
      </c>
      <c r="D607" s="99" t="s">
        <v>715</v>
      </c>
      <c r="E607" s="99" t="s">
        <v>716</v>
      </c>
      <c r="F607" s="99" t="s">
        <v>3646</v>
      </c>
      <c r="G607" s="77">
        <v>0</v>
      </c>
      <c r="H607" s="77">
        <v>-6034.48</v>
      </c>
      <c r="I607" s="77">
        <v>-906278.38</v>
      </c>
      <c r="J607" s="101"/>
    </row>
    <row r="608" spans="1:10" hidden="1" outlineLevel="1" x14ac:dyDescent="0.2">
      <c r="A608" s="106"/>
      <c r="B608" s="100">
        <v>42828</v>
      </c>
      <c r="C608" s="99">
        <v>7</v>
      </c>
      <c r="D608" s="99" t="s">
        <v>715</v>
      </c>
      <c r="E608" s="99" t="s">
        <v>716</v>
      </c>
      <c r="F608" s="99" t="s">
        <v>3647</v>
      </c>
      <c r="G608" s="77">
        <v>0</v>
      </c>
      <c r="H608" s="77">
        <v>6034.48</v>
      </c>
      <c r="I608" s="77">
        <v>-912312.86</v>
      </c>
      <c r="J608" s="101"/>
    </row>
    <row r="609" spans="1:10" hidden="1" outlineLevel="1" x14ac:dyDescent="0.2">
      <c r="A609" s="106"/>
      <c r="B609" s="100">
        <v>42828</v>
      </c>
      <c r="C609" s="99">
        <v>10</v>
      </c>
      <c r="D609" s="99" t="s">
        <v>715</v>
      </c>
      <c r="E609" s="99" t="s">
        <v>716</v>
      </c>
      <c r="F609" s="99" t="s">
        <v>3648</v>
      </c>
      <c r="G609" s="77">
        <v>0</v>
      </c>
      <c r="H609" s="77">
        <v>12931.04</v>
      </c>
      <c r="I609" s="77">
        <v>-925243.9</v>
      </c>
      <c r="J609" s="101"/>
    </row>
    <row r="610" spans="1:10" hidden="1" outlineLevel="1" x14ac:dyDescent="0.2">
      <c r="A610" s="106"/>
      <c r="B610" s="100">
        <v>42828</v>
      </c>
      <c r="C610" s="99">
        <v>2</v>
      </c>
      <c r="D610" s="99" t="s">
        <v>78</v>
      </c>
      <c r="E610" s="99" t="s">
        <v>859</v>
      </c>
      <c r="F610" s="99" t="s">
        <v>3649</v>
      </c>
      <c r="G610" s="77">
        <v>0</v>
      </c>
      <c r="H610" s="77">
        <v>2327.59</v>
      </c>
      <c r="I610" s="77">
        <v>-927571.49</v>
      </c>
      <c r="J610" s="101"/>
    </row>
    <row r="611" spans="1:10" hidden="1" outlineLevel="1" x14ac:dyDescent="0.2">
      <c r="A611" s="106"/>
      <c r="B611" s="100">
        <v>42829</v>
      </c>
      <c r="C611" s="99">
        <v>11</v>
      </c>
      <c r="D611" s="99" t="s">
        <v>715</v>
      </c>
      <c r="E611" s="99" t="s">
        <v>716</v>
      </c>
      <c r="F611" s="99" t="s">
        <v>3650</v>
      </c>
      <c r="G611" s="77">
        <v>0</v>
      </c>
      <c r="H611" s="77">
        <v>8620.69</v>
      </c>
      <c r="I611" s="77">
        <v>-936192.18</v>
      </c>
      <c r="J611" s="101"/>
    </row>
    <row r="612" spans="1:10" hidden="1" outlineLevel="1" x14ac:dyDescent="0.2">
      <c r="A612" s="106"/>
      <c r="B612" s="100">
        <v>42829</v>
      </c>
      <c r="C612" s="99">
        <v>12</v>
      </c>
      <c r="D612" s="99" t="s">
        <v>715</v>
      </c>
      <c r="E612" s="99" t="s">
        <v>716</v>
      </c>
      <c r="F612" s="99" t="s">
        <v>3651</v>
      </c>
      <c r="G612" s="77">
        <v>0</v>
      </c>
      <c r="H612" s="77">
        <v>-12931.04</v>
      </c>
      <c r="I612" s="77">
        <v>-923261.14</v>
      </c>
      <c r="J612" s="101"/>
    </row>
    <row r="613" spans="1:10" hidden="1" outlineLevel="1" x14ac:dyDescent="0.2">
      <c r="A613" s="106"/>
      <c r="B613" s="100">
        <v>42829</v>
      </c>
      <c r="C613" s="99">
        <v>13</v>
      </c>
      <c r="D613" s="99" t="s">
        <v>715</v>
      </c>
      <c r="E613" s="99" t="s">
        <v>716</v>
      </c>
      <c r="F613" s="99" t="s">
        <v>3652</v>
      </c>
      <c r="G613" s="77">
        <v>0</v>
      </c>
      <c r="H613" s="77">
        <v>12931.04</v>
      </c>
      <c r="I613" s="77">
        <v>-936192.18</v>
      </c>
      <c r="J613" s="101"/>
    </row>
    <row r="614" spans="1:10" hidden="1" outlineLevel="1" x14ac:dyDescent="0.2">
      <c r="A614" s="106"/>
      <c r="B614" s="100">
        <v>42829</v>
      </c>
      <c r="C614" s="99">
        <v>14</v>
      </c>
      <c r="D614" s="99" t="s">
        <v>715</v>
      </c>
      <c r="E614" s="99" t="s">
        <v>716</v>
      </c>
      <c r="F614" s="99" t="s">
        <v>3653</v>
      </c>
      <c r="G614" s="77">
        <v>0</v>
      </c>
      <c r="H614" s="77">
        <v>-8620.69</v>
      </c>
      <c r="I614" s="77">
        <v>-927571.49</v>
      </c>
      <c r="J614" s="101"/>
    </row>
    <row r="615" spans="1:10" hidden="1" outlineLevel="1" x14ac:dyDescent="0.2">
      <c r="A615" s="106"/>
      <c r="B615" s="100">
        <v>42829</v>
      </c>
      <c r="C615" s="99">
        <v>15</v>
      </c>
      <c r="D615" s="99" t="s">
        <v>715</v>
      </c>
      <c r="E615" s="99" t="s">
        <v>716</v>
      </c>
      <c r="F615" s="99" t="s">
        <v>3654</v>
      </c>
      <c r="G615" s="77">
        <v>0</v>
      </c>
      <c r="H615" s="77">
        <v>8620.69</v>
      </c>
      <c r="I615" s="77">
        <v>-936192.18</v>
      </c>
      <c r="J615" s="101"/>
    </row>
    <row r="616" spans="1:10" hidden="1" outlineLevel="1" x14ac:dyDescent="0.2">
      <c r="A616" s="106"/>
      <c r="B616" s="100">
        <v>42829</v>
      </c>
      <c r="C616" s="99">
        <v>17</v>
      </c>
      <c r="D616" s="99" t="s">
        <v>715</v>
      </c>
      <c r="E616" s="99" t="s">
        <v>716</v>
      </c>
      <c r="F616" s="99" t="s">
        <v>3655</v>
      </c>
      <c r="G616" s="77">
        <v>0</v>
      </c>
      <c r="H616" s="77">
        <v>4310.3500000000004</v>
      </c>
      <c r="I616" s="77">
        <v>-940502.53</v>
      </c>
      <c r="J616" s="101"/>
    </row>
    <row r="617" spans="1:10" hidden="1" outlineLevel="1" x14ac:dyDescent="0.2">
      <c r="A617" s="106"/>
      <c r="B617" s="100">
        <v>42829</v>
      </c>
      <c r="C617" s="99">
        <v>19</v>
      </c>
      <c r="D617" s="99" t="s">
        <v>715</v>
      </c>
      <c r="E617" s="99" t="s">
        <v>716</v>
      </c>
      <c r="F617" s="99" t="s">
        <v>3656</v>
      </c>
      <c r="G617" s="77">
        <v>0</v>
      </c>
      <c r="H617" s="77">
        <v>3879.31</v>
      </c>
      <c r="I617" s="77">
        <v>-944381.84</v>
      </c>
      <c r="J617" s="101"/>
    </row>
    <row r="618" spans="1:10" hidden="1" outlineLevel="1" x14ac:dyDescent="0.2">
      <c r="A618" s="106"/>
      <c r="B618" s="100">
        <v>42829</v>
      </c>
      <c r="C618" s="99">
        <v>20</v>
      </c>
      <c r="D618" s="99" t="s">
        <v>715</v>
      </c>
      <c r="E618" s="99" t="s">
        <v>716</v>
      </c>
      <c r="F618" s="99" t="s">
        <v>3657</v>
      </c>
      <c r="G618" s="77">
        <v>0</v>
      </c>
      <c r="H618" s="77">
        <v>-3017.24</v>
      </c>
      <c r="I618" s="77">
        <v>-941364.6</v>
      </c>
      <c r="J618" s="101"/>
    </row>
    <row r="619" spans="1:10" hidden="1" outlineLevel="1" x14ac:dyDescent="0.2">
      <c r="A619" s="106"/>
      <c r="B619" s="100">
        <v>42830</v>
      </c>
      <c r="C619" s="99">
        <v>21</v>
      </c>
      <c r="D619" s="99" t="s">
        <v>715</v>
      </c>
      <c r="E619" s="99" t="s">
        <v>716</v>
      </c>
      <c r="F619" s="99" t="s">
        <v>3658</v>
      </c>
      <c r="G619" s="77">
        <v>0</v>
      </c>
      <c r="H619" s="77">
        <v>-4310.3500000000004</v>
      </c>
      <c r="I619" s="77">
        <v>-937054.25</v>
      </c>
      <c r="J619" s="101"/>
    </row>
    <row r="620" spans="1:10" hidden="1" outlineLevel="1" x14ac:dyDescent="0.2">
      <c r="A620" s="106"/>
      <c r="B620" s="100">
        <v>42830</v>
      </c>
      <c r="C620" s="99">
        <v>22</v>
      </c>
      <c r="D620" s="99" t="s">
        <v>715</v>
      </c>
      <c r="E620" s="99" t="s">
        <v>716</v>
      </c>
      <c r="F620" s="99" t="s">
        <v>3659</v>
      </c>
      <c r="G620" s="77">
        <v>0</v>
      </c>
      <c r="H620" s="77">
        <v>1206.9000000000001</v>
      </c>
      <c r="I620" s="77">
        <v>-938261.15</v>
      </c>
      <c r="J620" s="101"/>
    </row>
    <row r="621" spans="1:10" hidden="1" outlineLevel="1" x14ac:dyDescent="0.2">
      <c r="A621" s="106"/>
      <c r="B621" s="100">
        <v>42830</v>
      </c>
      <c r="C621" s="99">
        <v>23</v>
      </c>
      <c r="D621" s="99" t="s">
        <v>715</v>
      </c>
      <c r="E621" s="99" t="s">
        <v>716</v>
      </c>
      <c r="F621" s="99" t="s">
        <v>3660</v>
      </c>
      <c r="G621" s="77">
        <v>0</v>
      </c>
      <c r="H621" s="77">
        <v>-3879.31</v>
      </c>
      <c r="I621" s="77">
        <v>-934381.84</v>
      </c>
      <c r="J621" s="101"/>
    </row>
    <row r="622" spans="1:10" hidden="1" outlineLevel="1" x14ac:dyDescent="0.2">
      <c r="A622" s="106"/>
      <c r="B622" s="100">
        <v>42830</v>
      </c>
      <c r="C622" s="99">
        <v>24</v>
      </c>
      <c r="D622" s="99" t="s">
        <v>715</v>
      </c>
      <c r="E622" s="99" t="s">
        <v>716</v>
      </c>
      <c r="F622" s="99" t="s">
        <v>3661</v>
      </c>
      <c r="G622" s="77">
        <v>0</v>
      </c>
      <c r="H622" s="77">
        <v>17241.38</v>
      </c>
      <c r="I622" s="77">
        <v>-951623.22</v>
      </c>
      <c r="J622" s="101"/>
    </row>
    <row r="623" spans="1:10" hidden="1" outlineLevel="1" x14ac:dyDescent="0.2">
      <c r="A623" s="106"/>
      <c r="B623" s="100">
        <v>42830</v>
      </c>
      <c r="C623" s="99">
        <v>25</v>
      </c>
      <c r="D623" s="99" t="s">
        <v>715</v>
      </c>
      <c r="E623" s="99" t="s">
        <v>716</v>
      </c>
      <c r="F623" s="99" t="s">
        <v>3662</v>
      </c>
      <c r="G623" s="77">
        <v>0</v>
      </c>
      <c r="H623" s="77">
        <v>4310.3500000000004</v>
      </c>
      <c r="I623" s="77">
        <v>-955933.57</v>
      </c>
      <c r="J623" s="101"/>
    </row>
    <row r="624" spans="1:10" hidden="1" outlineLevel="1" x14ac:dyDescent="0.2">
      <c r="A624" s="106"/>
      <c r="B624" s="100">
        <v>42830</v>
      </c>
      <c r="C624" s="99">
        <v>28</v>
      </c>
      <c r="D624" s="99" t="s">
        <v>715</v>
      </c>
      <c r="E624" s="99" t="s">
        <v>716</v>
      </c>
      <c r="F624" s="99" t="s">
        <v>3663</v>
      </c>
      <c r="G624" s="77">
        <v>0</v>
      </c>
      <c r="H624" s="77">
        <v>1724.14</v>
      </c>
      <c r="I624" s="77">
        <v>-957657.71</v>
      </c>
      <c r="J624" s="101"/>
    </row>
    <row r="625" spans="1:10" hidden="1" outlineLevel="1" x14ac:dyDescent="0.2">
      <c r="A625" s="106"/>
      <c r="B625" s="100">
        <v>42831</v>
      </c>
      <c r="C625" s="99">
        <v>30</v>
      </c>
      <c r="D625" s="99" t="s">
        <v>715</v>
      </c>
      <c r="E625" s="99" t="s">
        <v>716</v>
      </c>
      <c r="F625" s="99" t="s">
        <v>3664</v>
      </c>
      <c r="G625" s="77">
        <v>0</v>
      </c>
      <c r="H625" s="77">
        <v>-10344.83</v>
      </c>
      <c r="I625" s="77">
        <v>-947312.88</v>
      </c>
      <c r="J625" s="101"/>
    </row>
    <row r="626" spans="1:10" hidden="1" outlineLevel="1" x14ac:dyDescent="0.2">
      <c r="A626" s="106"/>
      <c r="B626" s="100">
        <v>42831</v>
      </c>
      <c r="C626" s="99">
        <v>33</v>
      </c>
      <c r="D626" s="99" t="s">
        <v>715</v>
      </c>
      <c r="E626" s="99" t="s">
        <v>716</v>
      </c>
      <c r="F626" s="99" t="s">
        <v>3665</v>
      </c>
      <c r="G626" s="77">
        <v>0</v>
      </c>
      <c r="H626" s="77">
        <v>4310.3500000000004</v>
      </c>
      <c r="I626" s="77">
        <v>-951623.23</v>
      </c>
      <c r="J626" s="101"/>
    </row>
    <row r="627" spans="1:10" hidden="1" outlineLevel="1" x14ac:dyDescent="0.2">
      <c r="A627" s="106"/>
      <c r="B627" s="100">
        <v>42831</v>
      </c>
      <c r="C627" s="99">
        <v>35</v>
      </c>
      <c r="D627" s="99" t="s">
        <v>715</v>
      </c>
      <c r="E627" s="99" t="s">
        <v>716</v>
      </c>
      <c r="F627" s="99" t="s">
        <v>3666</v>
      </c>
      <c r="G627" s="77">
        <v>0</v>
      </c>
      <c r="H627" s="77">
        <v>-4310.3500000000004</v>
      </c>
      <c r="I627" s="77">
        <v>-947312.88</v>
      </c>
      <c r="J627" s="101"/>
    </row>
    <row r="628" spans="1:10" hidden="1" outlineLevel="1" x14ac:dyDescent="0.2">
      <c r="A628" s="106"/>
      <c r="B628" s="100">
        <v>42831</v>
      </c>
      <c r="C628" s="99">
        <v>37</v>
      </c>
      <c r="D628" s="99" t="s">
        <v>715</v>
      </c>
      <c r="E628" s="99" t="s">
        <v>716</v>
      </c>
      <c r="F628" s="99" t="s">
        <v>3667</v>
      </c>
      <c r="G628" s="77">
        <v>0</v>
      </c>
      <c r="H628" s="77">
        <v>4310.3500000000004</v>
      </c>
      <c r="I628" s="77">
        <v>-951623.23</v>
      </c>
      <c r="J628" s="101"/>
    </row>
    <row r="629" spans="1:10" hidden="1" outlineLevel="1" x14ac:dyDescent="0.2">
      <c r="A629" s="106"/>
      <c r="B629" s="100">
        <v>42832</v>
      </c>
      <c r="C629" s="99">
        <v>39</v>
      </c>
      <c r="D629" s="99" t="s">
        <v>715</v>
      </c>
      <c r="E629" s="99" t="s">
        <v>716</v>
      </c>
      <c r="F629" s="99" t="s">
        <v>3668</v>
      </c>
      <c r="G629" s="77">
        <v>0</v>
      </c>
      <c r="H629" s="77">
        <v>12931.04</v>
      </c>
      <c r="I629" s="77">
        <v>-964554.27</v>
      </c>
      <c r="J629" s="101"/>
    </row>
    <row r="630" spans="1:10" hidden="1" outlineLevel="1" x14ac:dyDescent="0.2">
      <c r="A630" s="106"/>
      <c r="B630" s="100">
        <v>42832</v>
      </c>
      <c r="C630" s="99">
        <v>41</v>
      </c>
      <c r="D630" s="99" t="s">
        <v>715</v>
      </c>
      <c r="E630" s="99" t="s">
        <v>716</v>
      </c>
      <c r="F630" s="99" t="s">
        <v>3669</v>
      </c>
      <c r="G630" s="77">
        <v>0</v>
      </c>
      <c r="H630" s="77">
        <v>-4310.3500000000004</v>
      </c>
      <c r="I630" s="77">
        <v>-960243.92</v>
      </c>
      <c r="J630" s="101"/>
    </row>
    <row r="631" spans="1:10" hidden="1" outlineLevel="1" x14ac:dyDescent="0.2">
      <c r="A631" s="106"/>
      <c r="B631" s="100">
        <v>42832</v>
      </c>
      <c r="C631" s="99">
        <v>42</v>
      </c>
      <c r="D631" s="99" t="s">
        <v>715</v>
      </c>
      <c r="E631" s="99" t="s">
        <v>716</v>
      </c>
      <c r="F631" s="99" t="s">
        <v>3670</v>
      </c>
      <c r="G631" s="77">
        <v>0</v>
      </c>
      <c r="H631" s="77">
        <v>4310.3500000000004</v>
      </c>
      <c r="I631" s="77">
        <v>-964554.27</v>
      </c>
      <c r="J631" s="101"/>
    </row>
    <row r="632" spans="1:10" hidden="1" outlineLevel="1" x14ac:dyDescent="0.2">
      <c r="A632" s="106"/>
      <c r="B632" s="100">
        <v>42832</v>
      </c>
      <c r="C632" s="99">
        <v>45</v>
      </c>
      <c r="D632" s="99" t="s">
        <v>715</v>
      </c>
      <c r="E632" s="99" t="s">
        <v>716</v>
      </c>
      <c r="F632" s="99" t="s">
        <v>3671</v>
      </c>
      <c r="G632" s="77">
        <v>0</v>
      </c>
      <c r="H632" s="77">
        <v>6034.48</v>
      </c>
      <c r="I632" s="77">
        <v>-970588.75</v>
      </c>
      <c r="J632" s="101"/>
    </row>
    <row r="633" spans="1:10" hidden="1" outlineLevel="1" x14ac:dyDescent="0.2">
      <c r="A633" s="106"/>
      <c r="B633" s="100">
        <v>42832</v>
      </c>
      <c r="C633" s="99">
        <v>7</v>
      </c>
      <c r="D633" s="99" t="s">
        <v>78</v>
      </c>
      <c r="E633" s="99" t="s">
        <v>859</v>
      </c>
      <c r="F633" s="99" t="s">
        <v>3672</v>
      </c>
      <c r="G633" s="77">
        <v>0</v>
      </c>
      <c r="H633" s="77">
        <v>3017.24</v>
      </c>
      <c r="I633" s="77">
        <v>-973605.99</v>
      </c>
      <c r="J633" s="101"/>
    </row>
    <row r="634" spans="1:10" hidden="1" outlineLevel="1" x14ac:dyDescent="0.2">
      <c r="A634" s="106"/>
      <c r="B634" s="100">
        <v>42832</v>
      </c>
      <c r="C634" s="99">
        <v>49</v>
      </c>
      <c r="D634" s="99" t="s">
        <v>715</v>
      </c>
      <c r="E634" s="99" t="s">
        <v>716</v>
      </c>
      <c r="F634" s="99" t="s">
        <v>3673</v>
      </c>
      <c r="G634" s="77">
        <v>0</v>
      </c>
      <c r="H634" s="77">
        <v>4310.3500000000004</v>
      </c>
      <c r="I634" s="77">
        <v>-977916.34</v>
      </c>
      <c r="J634" s="101"/>
    </row>
    <row r="635" spans="1:10" hidden="1" outlineLevel="1" x14ac:dyDescent="0.2">
      <c r="A635" s="106"/>
      <c r="B635" s="100">
        <v>42833</v>
      </c>
      <c r="C635" s="99">
        <v>51</v>
      </c>
      <c r="D635" s="99" t="s">
        <v>715</v>
      </c>
      <c r="E635" s="99" t="s">
        <v>716</v>
      </c>
      <c r="F635" s="99" t="s">
        <v>3674</v>
      </c>
      <c r="G635" s="77">
        <v>0</v>
      </c>
      <c r="H635" s="77">
        <v>-12931.04</v>
      </c>
      <c r="I635" s="77">
        <v>-964985.3</v>
      </c>
      <c r="J635" s="101"/>
    </row>
    <row r="636" spans="1:10" hidden="1" outlineLevel="1" x14ac:dyDescent="0.2">
      <c r="A636" s="106"/>
      <c r="B636" s="100">
        <v>42833</v>
      </c>
      <c r="C636" s="99">
        <v>52</v>
      </c>
      <c r="D636" s="99" t="s">
        <v>715</v>
      </c>
      <c r="E636" s="99" t="s">
        <v>716</v>
      </c>
      <c r="F636" s="99" t="s">
        <v>3675</v>
      </c>
      <c r="G636" s="77">
        <v>0</v>
      </c>
      <c r="H636" s="77">
        <v>12931.04</v>
      </c>
      <c r="I636" s="77">
        <v>-977916.34</v>
      </c>
      <c r="J636" s="101"/>
    </row>
    <row r="637" spans="1:10" hidden="1" outlineLevel="1" x14ac:dyDescent="0.2">
      <c r="A637" s="106"/>
      <c r="B637" s="100">
        <v>42833</v>
      </c>
      <c r="C637" s="99">
        <v>54</v>
      </c>
      <c r="D637" s="99" t="s">
        <v>715</v>
      </c>
      <c r="E637" s="99" t="s">
        <v>716</v>
      </c>
      <c r="F637" s="99" t="s">
        <v>3676</v>
      </c>
      <c r="G637" s="77">
        <v>0</v>
      </c>
      <c r="H637" s="77">
        <v>6896.55</v>
      </c>
      <c r="I637" s="77">
        <v>-984812.89</v>
      </c>
      <c r="J637" s="101"/>
    </row>
    <row r="638" spans="1:10" hidden="1" outlineLevel="1" x14ac:dyDescent="0.2">
      <c r="A638" s="106"/>
      <c r="B638" s="100">
        <v>42835</v>
      </c>
      <c r="C638" s="99">
        <v>55</v>
      </c>
      <c r="D638" s="99" t="s">
        <v>715</v>
      </c>
      <c r="E638" s="99" t="s">
        <v>716</v>
      </c>
      <c r="F638" s="99" t="s">
        <v>3677</v>
      </c>
      <c r="G638" s="77">
        <v>0</v>
      </c>
      <c r="H638" s="77">
        <v>8620.69</v>
      </c>
      <c r="I638" s="77">
        <v>-993433.58</v>
      </c>
      <c r="J638" s="101"/>
    </row>
    <row r="639" spans="1:10" hidden="1" outlineLevel="1" x14ac:dyDescent="0.2">
      <c r="A639" s="106"/>
      <c r="B639" s="100">
        <v>42835</v>
      </c>
      <c r="C639" s="99">
        <v>56</v>
      </c>
      <c r="D639" s="99" t="s">
        <v>715</v>
      </c>
      <c r="E639" s="99" t="s">
        <v>716</v>
      </c>
      <c r="F639" s="99" t="s">
        <v>3678</v>
      </c>
      <c r="G639" s="77">
        <v>0</v>
      </c>
      <c r="H639" s="77">
        <v>6034.48</v>
      </c>
      <c r="I639" s="77">
        <v>-999468.06</v>
      </c>
      <c r="J639" s="101"/>
    </row>
    <row r="640" spans="1:10" hidden="1" outlineLevel="1" x14ac:dyDescent="0.2">
      <c r="A640" s="106"/>
      <c r="B640" s="100">
        <v>42835</v>
      </c>
      <c r="C640" s="99">
        <v>57</v>
      </c>
      <c r="D640" s="99" t="s">
        <v>715</v>
      </c>
      <c r="E640" s="99" t="s">
        <v>716</v>
      </c>
      <c r="F640" s="99" t="s">
        <v>3679</v>
      </c>
      <c r="G640" s="77">
        <v>0</v>
      </c>
      <c r="H640" s="77">
        <v>-4310.3500000000004</v>
      </c>
      <c r="I640" s="77">
        <v>-995157.71</v>
      </c>
      <c r="J640" s="101"/>
    </row>
    <row r="641" spans="1:10" hidden="1" outlineLevel="1" x14ac:dyDescent="0.2">
      <c r="A641" s="106"/>
      <c r="B641" s="100">
        <v>42835</v>
      </c>
      <c r="C641" s="99">
        <v>58</v>
      </c>
      <c r="D641" s="99" t="s">
        <v>715</v>
      </c>
      <c r="E641" s="99" t="s">
        <v>716</v>
      </c>
      <c r="F641" s="99" t="s">
        <v>3680</v>
      </c>
      <c r="G641" s="77">
        <v>0</v>
      </c>
      <c r="H641" s="77">
        <v>4310.3500000000004</v>
      </c>
      <c r="I641" s="77">
        <v>-999468.06</v>
      </c>
      <c r="J641" s="101"/>
    </row>
    <row r="642" spans="1:10" hidden="1" outlineLevel="1" x14ac:dyDescent="0.2">
      <c r="A642" s="106"/>
      <c r="B642" s="100">
        <v>42835</v>
      </c>
      <c r="C642" s="99">
        <v>59</v>
      </c>
      <c r="D642" s="99" t="s">
        <v>715</v>
      </c>
      <c r="E642" s="99" t="s">
        <v>716</v>
      </c>
      <c r="F642" s="99" t="s">
        <v>3681</v>
      </c>
      <c r="G642" s="77">
        <v>0</v>
      </c>
      <c r="H642" s="77">
        <v>-4310.3500000000004</v>
      </c>
      <c r="I642" s="77">
        <v>-995157.71</v>
      </c>
      <c r="J642" s="101"/>
    </row>
    <row r="643" spans="1:10" hidden="1" outlineLevel="1" x14ac:dyDescent="0.2">
      <c r="A643" s="106"/>
      <c r="B643" s="100">
        <v>42835</v>
      </c>
      <c r="C643" s="99">
        <v>60</v>
      </c>
      <c r="D643" s="99" t="s">
        <v>715</v>
      </c>
      <c r="E643" s="99" t="s">
        <v>716</v>
      </c>
      <c r="F643" s="99" t="s">
        <v>3682</v>
      </c>
      <c r="G643" s="77">
        <v>0</v>
      </c>
      <c r="H643" s="77">
        <v>5172.41</v>
      </c>
      <c r="I643" s="77">
        <v>-1000330.12</v>
      </c>
      <c r="J643" s="101"/>
    </row>
    <row r="644" spans="1:10" hidden="1" outlineLevel="1" x14ac:dyDescent="0.2">
      <c r="A644" s="106"/>
      <c r="B644" s="100">
        <v>42835</v>
      </c>
      <c r="C644" s="99">
        <v>61</v>
      </c>
      <c r="D644" s="99" t="s">
        <v>715</v>
      </c>
      <c r="E644" s="99" t="s">
        <v>716</v>
      </c>
      <c r="F644" s="99" t="s">
        <v>3683</v>
      </c>
      <c r="G644" s="77">
        <v>0</v>
      </c>
      <c r="H644" s="77">
        <v>-6034.48</v>
      </c>
      <c r="I644" s="77">
        <v>-994295.64</v>
      </c>
      <c r="J644" s="101"/>
    </row>
    <row r="645" spans="1:10" hidden="1" outlineLevel="1" x14ac:dyDescent="0.2">
      <c r="A645" s="106"/>
      <c r="B645" s="100">
        <v>42835</v>
      </c>
      <c r="C645" s="99">
        <v>63</v>
      </c>
      <c r="D645" s="99" t="s">
        <v>715</v>
      </c>
      <c r="E645" s="99" t="s">
        <v>716</v>
      </c>
      <c r="F645" s="99" t="s">
        <v>3684</v>
      </c>
      <c r="G645" s="77">
        <v>0</v>
      </c>
      <c r="H645" s="77">
        <v>6034.48</v>
      </c>
      <c r="I645" s="77">
        <v>-1000330.12</v>
      </c>
      <c r="J645" s="101"/>
    </row>
    <row r="646" spans="1:10" hidden="1" outlineLevel="1" x14ac:dyDescent="0.2">
      <c r="A646" s="106"/>
      <c r="B646" s="100">
        <v>42836</v>
      </c>
      <c r="C646" s="99">
        <v>65</v>
      </c>
      <c r="D646" s="99" t="s">
        <v>715</v>
      </c>
      <c r="E646" s="99" t="s">
        <v>716</v>
      </c>
      <c r="F646" s="99" t="s">
        <v>3685</v>
      </c>
      <c r="G646" s="77">
        <v>0</v>
      </c>
      <c r="H646" s="77">
        <v>-4741.38</v>
      </c>
      <c r="I646" s="77">
        <v>-995588.74</v>
      </c>
      <c r="J646" s="101"/>
    </row>
    <row r="647" spans="1:10" hidden="1" outlineLevel="1" x14ac:dyDescent="0.2">
      <c r="A647" s="106"/>
      <c r="B647" s="100">
        <v>42836</v>
      </c>
      <c r="C647" s="99">
        <v>66</v>
      </c>
      <c r="D647" s="99" t="s">
        <v>715</v>
      </c>
      <c r="E647" s="99" t="s">
        <v>716</v>
      </c>
      <c r="F647" s="99" t="s">
        <v>3686</v>
      </c>
      <c r="G647" s="77">
        <v>0</v>
      </c>
      <c r="H647" s="77">
        <v>4310.3500000000004</v>
      </c>
      <c r="I647" s="77">
        <v>-999899.09</v>
      </c>
      <c r="J647" s="101"/>
    </row>
    <row r="648" spans="1:10" hidden="1" outlineLevel="1" x14ac:dyDescent="0.2">
      <c r="A648" s="106"/>
      <c r="B648" s="100">
        <v>42836</v>
      </c>
      <c r="C648" s="99">
        <v>67</v>
      </c>
      <c r="D648" s="99" t="s">
        <v>715</v>
      </c>
      <c r="E648" s="99" t="s">
        <v>716</v>
      </c>
      <c r="F648" s="99" t="s">
        <v>3687</v>
      </c>
      <c r="G648" s="77">
        <v>0</v>
      </c>
      <c r="H648" s="77">
        <v>5172.41</v>
      </c>
      <c r="I648" s="77">
        <v>-1005071.5</v>
      </c>
      <c r="J648" s="101"/>
    </row>
    <row r="649" spans="1:10" hidden="1" outlineLevel="1" x14ac:dyDescent="0.2">
      <c r="A649" s="106"/>
      <c r="B649" s="100">
        <v>42836</v>
      </c>
      <c r="C649" s="99">
        <v>68</v>
      </c>
      <c r="D649" s="99" t="s">
        <v>715</v>
      </c>
      <c r="E649" s="99" t="s">
        <v>716</v>
      </c>
      <c r="F649" s="99" t="s">
        <v>3688</v>
      </c>
      <c r="G649" s="77">
        <v>0</v>
      </c>
      <c r="H649" s="77">
        <v>-8620.69</v>
      </c>
      <c r="I649" s="77">
        <v>-996450.81</v>
      </c>
      <c r="J649" s="101"/>
    </row>
    <row r="650" spans="1:10" hidden="1" outlineLevel="1" x14ac:dyDescent="0.2">
      <c r="A650" s="106"/>
      <c r="B650" s="100">
        <v>42836</v>
      </c>
      <c r="C650" s="99">
        <v>69</v>
      </c>
      <c r="D650" s="99" t="s">
        <v>715</v>
      </c>
      <c r="E650" s="99" t="s">
        <v>716</v>
      </c>
      <c r="F650" s="99" t="s">
        <v>3689</v>
      </c>
      <c r="G650" s="77">
        <v>0</v>
      </c>
      <c r="H650" s="77">
        <v>8620.69</v>
      </c>
      <c r="I650" s="77">
        <v>-1005071.5</v>
      </c>
      <c r="J650" s="101"/>
    </row>
    <row r="651" spans="1:10" hidden="1" outlineLevel="1" x14ac:dyDescent="0.2">
      <c r="A651" s="106"/>
      <c r="B651" s="100">
        <v>42836</v>
      </c>
      <c r="C651" s="99">
        <v>70</v>
      </c>
      <c r="D651" s="99" t="s">
        <v>715</v>
      </c>
      <c r="E651" s="99" t="s">
        <v>716</v>
      </c>
      <c r="F651" s="99" t="s">
        <v>3690</v>
      </c>
      <c r="G651" s="77">
        <v>0</v>
      </c>
      <c r="H651" s="77">
        <v>4310.3500000000004</v>
      </c>
      <c r="I651" s="77">
        <v>-1009381.85</v>
      </c>
      <c r="J651" s="101"/>
    </row>
    <row r="652" spans="1:10" hidden="1" outlineLevel="1" x14ac:dyDescent="0.2">
      <c r="A652" s="106"/>
      <c r="B652" s="100">
        <v>42836</v>
      </c>
      <c r="C652" s="99">
        <v>73</v>
      </c>
      <c r="D652" s="99" t="s">
        <v>715</v>
      </c>
      <c r="E652" s="99" t="s">
        <v>716</v>
      </c>
      <c r="F652" s="99" t="s">
        <v>3691</v>
      </c>
      <c r="G652" s="77">
        <v>0</v>
      </c>
      <c r="H652" s="77">
        <v>4310.3500000000004</v>
      </c>
      <c r="I652" s="77">
        <v>-1013692.2</v>
      </c>
      <c r="J652" s="101"/>
    </row>
    <row r="653" spans="1:10" hidden="1" outlineLevel="1" x14ac:dyDescent="0.2">
      <c r="A653" s="106"/>
      <c r="B653" s="100">
        <v>42836</v>
      </c>
      <c r="C653" s="99">
        <v>74</v>
      </c>
      <c r="D653" s="99" t="s">
        <v>715</v>
      </c>
      <c r="E653" s="99" t="s">
        <v>716</v>
      </c>
      <c r="F653" s="99" t="s">
        <v>3692</v>
      </c>
      <c r="G653" s="77">
        <v>0</v>
      </c>
      <c r="H653" s="77">
        <v>6034.48</v>
      </c>
      <c r="I653" s="77">
        <v>-1019726.68</v>
      </c>
      <c r="J653" s="101"/>
    </row>
    <row r="654" spans="1:10" hidden="1" outlineLevel="1" x14ac:dyDescent="0.2">
      <c r="A654" s="106"/>
      <c r="B654" s="100">
        <v>42836</v>
      </c>
      <c r="C654" s="99">
        <v>75</v>
      </c>
      <c r="D654" s="99" t="s">
        <v>715</v>
      </c>
      <c r="E654" s="99" t="s">
        <v>716</v>
      </c>
      <c r="F654" s="99" t="s">
        <v>3693</v>
      </c>
      <c r="G654" s="77">
        <v>0</v>
      </c>
      <c r="H654" s="77">
        <v>-3448.28</v>
      </c>
      <c r="I654" s="77">
        <v>-1016278.4</v>
      </c>
      <c r="J654" s="101"/>
    </row>
    <row r="655" spans="1:10" hidden="1" outlineLevel="1" x14ac:dyDescent="0.2">
      <c r="A655" s="106"/>
      <c r="B655" s="100">
        <v>42836</v>
      </c>
      <c r="C655" s="99">
        <v>76</v>
      </c>
      <c r="D655" s="99" t="s">
        <v>715</v>
      </c>
      <c r="E655" s="99" t="s">
        <v>716</v>
      </c>
      <c r="F655" s="99" t="s">
        <v>3694</v>
      </c>
      <c r="G655" s="77">
        <v>0</v>
      </c>
      <c r="H655" s="77">
        <v>3448.28</v>
      </c>
      <c r="I655" s="77">
        <v>-1019726.68</v>
      </c>
      <c r="J655" s="101"/>
    </row>
    <row r="656" spans="1:10" hidden="1" outlineLevel="1" x14ac:dyDescent="0.2">
      <c r="A656" s="106"/>
      <c r="B656" s="100">
        <v>42837</v>
      </c>
      <c r="C656" s="99">
        <v>78</v>
      </c>
      <c r="D656" s="99" t="s">
        <v>715</v>
      </c>
      <c r="E656" s="99" t="s">
        <v>716</v>
      </c>
      <c r="F656" s="99" t="s">
        <v>3695</v>
      </c>
      <c r="G656" s="77">
        <v>0</v>
      </c>
      <c r="H656" s="77">
        <v>-6896.55</v>
      </c>
      <c r="I656" s="77">
        <v>-1012830.13</v>
      </c>
      <c r="J656" s="101"/>
    </row>
    <row r="657" spans="1:10" hidden="1" outlineLevel="1" x14ac:dyDescent="0.2">
      <c r="A657" s="106"/>
      <c r="B657" s="100">
        <v>42837</v>
      </c>
      <c r="C657" s="99">
        <v>79</v>
      </c>
      <c r="D657" s="99" t="s">
        <v>715</v>
      </c>
      <c r="E657" s="99" t="s">
        <v>716</v>
      </c>
      <c r="F657" s="99" t="s">
        <v>3696</v>
      </c>
      <c r="G657" s="77">
        <v>0</v>
      </c>
      <c r="H657" s="77">
        <v>3879.31</v>
      </c>
      <c r="I657" s="77">
        <v>-1016709.44</v>
      </c>
      <c r="J657" s="101"/>
    </row>
    <row r="658" spans="1:10" hidden="1" outlineLevel="1" x14ac:dyDescent="0.2">
      <c r="A658" s="106"/>
      <c r="B658" s="100">
        <v>42837</v>
      </c>
      <c r="C658" s="99">
        <v>81</v>
      </c>
      <c r="D658" s="99" t="s">
        <v>715</v>
      </c>
      <c r="E658" s="99" t="s">
        <v>716</v>
      </c>
      <c r="F658" s="99" t="s">
        <v>3697</v>
      </c>
      <c r="G658" s="77">
        <v>0</v>
      </c>
      <c r="H658" s="77">
        <v>-12931.04</v>
      </c>
      <c r="I658" s="77">
        <v>-1003778.4</v>
      </c>
      <c r="J658" s="101"/>
    </row>
    <row r="659" spans="1:10" hidden="1" outlineLevel="1" x14ac:dyDescent="0.2">
      <c r="A659" s="106"/>
      <c r="B659" s="100">
        <v>42837</v>
      </c>
      <c r="C659" s="99">
        <v>82</v>
      </c>
      <c r="D659" s="99" t="s">
        <v>715</v>
      </c>
      <c r="E659" s="99" t="s">
        <v>716</v>
      </c>
      <c r="F659" s="99" t="s">
        <v>3698</v>
      </c>
      <c r="G659" s="77">
        <v>0</v>
      </c>
      <c r="H659" s="77">
        <v>3879.31</v>
      </c>
      <c r="I659" s="77">
        <v>-1007657.71</v>
      </c>
      <c r="J659" s="101"/>
    </row>
    <row r="660" spans="1:10" hidden="1" outlineLevel="1" x14ac:dyDescent="0.2">
      <c r="A660" s="106"/>
      <c r="B660" s="100">
        <v>42837</v>
      </c>
      <c r="C660" s="99">
        <v>83</v>
      </c>
      <c r="D660" s="99" t="s">
        <v>715</v>
      </c>
      <c r="E660" s="99" t="s">
        <v>716</v>
      </c>
      <c r="F660" s="99" t="s">
        <v>3699</v>
      </c>
      <c r="G660" s="77">
        <v>0</v>
      </c>
      <c r="H660" s="77">
        <v>6034.48</v>
      </c>
      <c r="I660" s="77">
        <v>-1013692.19</v>
      </c>
      <c r="J660" s="101"/>
    </row>
    <row r="661" spans="1:10" hidden="1" outlineLevel="1" x14ac:dyDescent="0.2">
      <c r="A661" s="106"/>
      <c r="B661" s="100">
        <v>42837</v>
      </c>
      <c r="C661" s="99">
        <v>12</v>
      </c>
      <c r="D661" s="99" t="s">
        <v>78</v>
      </c>
      <c r="E661" s="99" t="s">
        <v>859</v>
      </c>
      <c r="F661" s="99" t="s">
        <v>3700</v>
      </c>
      <c r="G661" s="77">
        <v>0</v>
      </c>
      <c r="H661" s="77">
        <v>5603.45</v>
      </c>
      <c r="I661" s="77">
        <v>-1019295.64</v>
      </c>
      <c r="J661" s="101"/>
    </row>
    <row r="662" spans="1:10" hidden="1" outlineLevel="1" x14ac:dyDescent="0.2">
      <c r="A662" s="106"/>
      <c r="B662" s="100">
        <v>42837</v>
      </c>
      <c r="C662" s="99">
        <v>84</v>
      </c>
      <c r="D662" s="99" t="s">
        <v>715</v>
      </c>
      <c r="E662" s="99" t="s">
        <v>716</v>
      </c>
      <c r="F662" s="99" t="s">
        <v>3701</v>
      </c>
      <c r="G662" s="77">
        <v>0</v>
      </c>
      <c r="H662" s="77">
        <v>3448.28</v>
      </c>
      <c r="I662" s="77">
        <v>-1022743.92</v>
      </c>
      <c r="J662" s="101"/>
    </row>
    <row r="663" spans="1:10" hidden="1" outlineLevel="1" x14ac:dyDescent="0.2">
      <c r="A663" s="106"/>
      <c r="B663" s="100">
        <v>42837</v>
      </c>
      <c r="C663" s="99">
        <v>85</v>
      </c>
      <c r="D663" s="99" t="s">
        <v>715</v>
      </c>
      <c r="E663" s="99" t="s">
        <v>716</v>
      </c>
      <c r="F663" s="99" t="s">
        <v>3702</v>
      </c>
      <c r="G663" s="77">
        <v>0</v>
      </c>
      <c r="H663" s="77">
        <v>8620.69</v>
      </c>
      <c r="I663" s="77">
        <v>-1031364.61</v>
      </c>
      <c r="J663" s="101"/>
    </row>
    <row r="664" spans="1:10" hidden="1" outlineLevel="1" x14ac:dyDescent="0.2">
      <c r="A664" s="106"/>
      <c r="B664" s="100">
        <v>42837</v>
      </c>
      <c r="C664" s="99">
        <v>86</v>
      </c>
      <c r="D664" s="99" t="s">
        <v>715</v>
      </c>
      <c r="E664" s="99" t="s">
        <v>716</v>
      </c>
      <c r="F664" s="99" t="s">
        <v>3703</v>
      </c>
      <c r="G664" s="77">
        <v>0</v>
      </c>
      <c r="H664" s="77">
        <v>-8620.69</v>
      </c>
      <c r="I664" s="77">
        <v>-1022743.92</v>
      </c>
      <c r="J664" s="101"/>
    </row>
    <row r="665" spans="1:10" hidden="1" outlineLevel="1" x14ac:dyDescent="0.2">
      <c r="A665" s="106"/>
      <c r="B665" s="100">
        <v>42837</v>
      </c>
      <c r="C665" s="99">
        <v>87</v>
      </c>
      <c r="D665" s="99" t="s">
        <v>715</v>
      </c>
      <c r="E665" s="99" t="s">
        <v>716</v>
      </c>
      <c r="F665" s="99" t="s">
        <v>3704</v>
      </c>
      <c r="G665" s="77">
        <v>0</v>
      </c>
      <c r="H665" s="77">
        <v>8620.69</v>
      </c>
      <c r="I665" s="77">
        <v>-1031364.61</v>
      </c>
      <c r="J665" s="101"/>
    </row>
    <row r="666" spans="1:10" hidden="1" outlineLevel="1" x14ac:dyDescent="0.2">
      <c r="A666" s="106"/>
      <c r="B666" s="100">
        <v>42842</v>
      </c>
      <c r="C666" s="99">
        <v>89</v>
      </c>
      <c r="D666" s="99" t="s">
        <v>715</v>
      </c>
      <c r="E666" s="99" t="s">
        <v>716</v>
      </c>
      <c r="F666" s="99" t="s">
        <v>3705</v>
      </c>
      <c r="G666" s="77">
        <v>0</v>
      </c>
      <c r="H666" s="77">
        <v>6034.48</v>
      </c>
      <c r="I666" s="77">
        <v>-1037399.09</v>
      </c>
      <c r="J666" s="101"/>
    </row>
    <row r="667" spans="1:10" hidden="1" outlineLevel="1" x14ac:dyDescent="0.2">
      <c r="A667" s="106"/>
      <c r="B667" s="100">
        <v>42842</v>
      </c>
      <c r="C667" s="99">
        <v>90</v>
      </c>
      <c r="D667" s="99" t="s">
        <v>715</v>
      </c>
      <c r="E667" s="99" t="s">
        <v>716</v>
      </c>
      <c r="F667" s="99" t="s">
        <v>3706</v>
      </c>
      <c r="G667" s="77">
        <v>0</v>
      </c>
      <c r="H667" s="77">
        <v>4310.3500000000004</v>
      </c>
      <c r="I667" s="77">
        <v>-1041709.44</v>
      </c>
      <c r="J667" s="101"/>
    </row>
    <row r="668" spans="1:10" hidden="1" outlineLevel="1" x14ac:dyDescent="0.2">
      <c r="A668" s="106"/>
      <c r="B668" s="100">
        <v>42842</v>
      </c>
      <c r="C668" s="99">
        <v>91</v>
      </c>
      <c r="D668" s="99" t="s">
        <v>715</v>
      </c>
      <c r="E668" s="99" t="s">
        <v>716</v>
      </c>
      <c r="F668" s="99" t="s">
        <v>3707</v>
      </c>
      <c r="G668" s="77">
        <v>0</v>
      </c>
      <c r="H668" s="77">
        <v>-6034.48</v>
      </c>
      <c r="I668" s="77">
        <v>-1035674.96</v>
      </c>
      <c r="J668" s="101"/>
    </row>
    <row r="669" spans="1:10" hidden="1" outlineLevel="1" x14ac:dyDescent="0.2">
      <c r="A669" s="106"/>
      <c r="B669" s="100">
        <v>42842</v>
      </c>
      <c r="C669" s="99">
        <v>92</v>
      </c>
      <c r="D669" s="99" t="s">
        <v>715</v>
      </c>
      <c r="E669" s="99" t="s">
        <v>716</v>
      </c>
      <c r="F669" s="99" t="s">
        <v>3708</v>
      </c>
      <c r="G669" s="77">
        <v>0</v>
      </c>
      <c r="H669" s="77">
        <v>3448.28</v>
      </c>
      <c r="I669" s="77">
        <v>-1039123.24</v>
      </c>
      <c r="J669" s="101"/>
    </row>
    <row r="670" spans="1:10" hidden="1" outlineLevel="1" x14ac:dyDescent="0.2">
      <c r="A670" s="106"/>
      <c r="B670" s="100">
        <v>42842</v>
      </c>
      <c r="C670" s="99">
        <v>22</v>
      </c>
      <c r="D670" s="99" t="s">
        <v>82</v>
      </c>
      <c r="E670" s="99" t="s">
        <v>720</v>
      </c>
      <c r="F670" s="99" t="s">
        <v>3709</v>
      </c>
      <c r="G670" s="77">
        <v>0</v>
      </c>
      <c r="H670" s="77">
        <v>-2586.21</v>
      </c>
      <c r="I670" s="77">
        <v>-1036537.03</v>
      </c>
      <c r="J670" s="101"/>
    </row>
    <row r="671" spans="1:10" hidden="1" outlineLevel="1" x14ac:dyDescent="0.2">
      <c r="A671" s="106"/>
      <c r="B671" s="100">
        <v>42842</v>
      </c>
      <c r="C671" s="99">
        <v>93</v>
      </c>
      <c r="D671" s="99" t="s">
        <v>715</v>
      </c>
      <c r="E671" s="99" t="s">
        <v>716</v>
      </c>
      <c r="F671" s="99" t="s">
        <v>3710</v>
      </c>
      <c r="G671" s="77">
        <v>0</v>
      </c>
      <c r="H671" s="77">
        <v>-948.28</v>
      </c>
      <c r="I671" s="77">
        <v>-1035588.75</v>
      </c>
      <c r="J671" s="101"/>
    </row>
    <row r="672" spans="1:10" hidden="1" outlineLevel="1" x14ac:dyDescent="0.2">
      <c r="A672" s="106"/>
      <c r="B672" s="100">
        <v>42842</v>
      </c>
      <c r="C672" s="99">
        <v>94</v>
      </c>
      <c r="D672" s="99" t="s">
        <v>715</v>
      </c>
      <c r="E672" s="99" t="s">
        <v>716</v>
      </c>
      <c r="F672" s="99" t="s">
        <v>3711</v>
      </c>
      <c r="G672" s="77">
        <v>0</v>
      </c>
      <c r="H672" s="77">
        <v>-6034.48</v>
      </c>
      <c r="I672" s="77">
        <v>-1029554.27</v>
      </c>
      <c r="J672" s="101"/>
    </row>
    <row r="673" spans="1:10" hidden="1" outlineLevel="1" x14ac:dyDescent="0.2">
      <c r="A673" s="106"/>
      <c r="B673" s="100">
        <v>42842</v>
      </c>
      <c r="C673" s="99">
        <v>96</v>
      </c>
      <c r="D673" s="99" t="s">
        <v>715</v>
      </c>
      <c r="E673" s="99" t="s">
        <v>716</v>
      </c>
      <c r="F673" s="99" t="s">
        <v>3712</v>
      </c>
      <c r="G673" s="77">
        <v>0</v>
      </c>
      <c r="H673" s="77">
        <v>6034.48</v>
      </c>
      <c r="I673" s="77">
        <v>-1035588.75</v>
      </c>
      <c r="J673" s="101"/>
    </row>
    <row r="674" spans="1:10" hidden="1" outlineLevel="1" x14ac:dyDescent="0.2">
      <c r="A674" s="106"/>
      <c r="B674" s="100">
        <v>42842</v>
      </c>
      <c r="C674" s="99">
        <v>98</v>
      </c>
      <c r="D674" s="99" t="s">
        <v>715</v>
      </c>
      <c r="E674" s="99" t="s">
        <v>716</v>
      </c>
      <c r="F674" s="99" t="s">
        <v>3713</v>
      </c>
      <c r="G674" s="77">
        <v>0</v>
      </c>
      <c r="H674" s="77">
        <v>6896.55</v>
      </c>
      <c r="I674" s="77">
        <v>-1042485.3</v>
      </c>
      <c r="J674" s="101"/>
    </row>
    <row r="675" spans="1:10" hidden="1" outlineLevel="1" x14ac:dyDescent="0.2">
      <c r="A675" s="106"/>
      <c r="B675" s="100">
        <v>42843</v>
      </c>
      <c r="C675" s="99">
        <v>20</v>
      </c>
      <c r="D675" s="99" t="s">
        <v>78</v>
      </c>
      <c r="E675" s="99" t="s">
        <v>859</v>
      </c>
      <c r="F675" s="99" t="s">
        <v>3714</v>
      </c>
      <c r="G675" s="77">
        <v>0</v>
      </c>
      <c r="H675" s="77">
        <v>2778.57</v>
      </c>
      <c r="I675" s="77">
        <v>-1045263.87</v>
      </c>
      <c r="J675" s="101"/>
    </row>
    <row r="676" spans="1:10" hidden="1" outlineLevel="1" x14ac:dyDescent="0.2">
      <c r="A676" s="106"/>
      <c r="B676" s="100">
        <v>42843</v>
      </c>
      <c r="C676" s="99">
        <v>99</v>
      </c>
      <c r="D676" s="99" t="s">
        <v>715</v>
      </c>
      <c r="E676" s="99" t="s">
        <v>716</v>
      </c>
      <c r="F676" s="99" t="s">
        <v>3715</v>
      </c>
      <c r="G676" s="77">
        <v>0</v>
      </c>
      <c r="H676" s="77">
        <v>-6034.48</v>
      </c>
      <c r="I676" s="77">
        <v>-1039229.39</v>
      </c>
      <c r="J676" s="101"/>
    </row>
    <row r="677" spans="1:10" hidden="1" outlineLevel="1" x14ac:dyDescent="0.2">
      <c r="A677" s="106"/>
      <c r="B677" s="100">
        <v>42843</v>
      </c>
      <c r="C677" s="99">
        <v>100</v>
      </c>
      <c r="D677" s="99" t="s">
        <v>715</v>
      </c>
      <c r="E677" s="99" t="s">
        <v>716</v>
      </c>
      <c r="F677" s="99" t="s">
        <v>3716</v>
      </c>
      <c r="G677" s="77">
        <v>0</v>
      </c>
      <c r="H677" s="77">
        <v>6034.48</v>
      </c>
      <c r="I677" s="77">
        <v>-1045263.87</v>
      </c>
      <c r="J677" s="101"/>
    </row>
    <row r="678" spans="1:10" hidden="1" outlineLevel="1" x14ac:dyDescent="0.2">
      <c r="A678" s="106"/>
      <c r="B678" s="100">
        <v>42843</v>
      </c>
      <c r="C678" s="99">
        <v>102</v>
      </c>
      <c r="D678" s="99" t="s">
        <v>715</v>
      </c>
      <c r="E678" s="99" t="s">
        <v>716</v>
      </c>
      <c r="F678" s="99" t="s">
        <v>3717</v>
      </c>
      <c r="G678" s="77">
        <v>0</v>
      </c>
      <c r="H678" s="77">
        <v>-17241.38</v>
      </c>
      <c r="I678" s="77">
        <v>-1028022.49</v>
      </c>
      <c r="J678" s="101"/>
    </row>
    <row r="679" spans="1:10" hidden="1" outlineLevel="1" x14ac:dyDescent="0.2">
      <c r="A679" s="106"/>
      <c r="B679" s="100">
        <v>42843</v>
      </c>
      <c r="C679" s="99">
        <v>103</v>
      </c>
      <c r="D679" s="99" t="s">
        <v>715</v>
      </c>
      <c r="E679" s="99" t="s">
        <v>716</v>
      </c>
      <c r="F679" s="99" t="s">
        <v>3718</v>
      </c>
      <c r="G679" s="77">
        <v>0</v>
      </c>
      <c r="H679" s="77">
        <v>1724.14</v>
      </c>
      <c r="I679" s="77">
        <v>-1029746.63</v>
      </c>
      <c r="J679" s="101"/>
    </row>
    <row r="680" spans="1:10" hidden="1" outlineLevel="1" x14ac:dyDescent="0.2">
      <c r="A680" s="106"/>
      <c r="B680" s="100">
        <v>42844</v>
      </c>
      <c r="C680" s="99">
        <v>105</v>
      </c>
      <c r="D680" s="99" t="s">
        <v>715</v>
      </c>
      <c r="E680" s="99" t="s">
        <v>716</v>
      </c>
      <c r="F680" s="99" t="s">
        <v>3719</v>
      </c>
      <c r="G680" s="77">
        <v>0</v>
      </c>
      <c r="H680" s="77">
        <v>4310.3500000000004</v>
      </c>
      <c r="I680" s="77">
        <v>-1034056.98</v>
      </c>
      <c r="J680" s="101"/>
    </row>
    <row r="681" spans="1:10" hidden="1" outlineLevel="1" x14ac:dyDescent="0.2">
      <c r="A681" s="106"/>
      <c r="B681" s="100">
        <v>42844</v>
      </c>
      <c r="C681" s="99">
        <v>107</v>
      </c>
      <c r="D681" s="99" t="s">
        <v>715</v>
      </c>
      <c r="E681" s="99" t="s">
        <v>716</v>
      </c>
      <c r="F681" s="99" t="s">
        <v>3720</v>
      </c>
      <c r="G681" s="77">
        <v>0</v>
      </c>
      <c r="H681" s="77">
        <v>-3017.24</v>
      </c>
      <c r="I681" s="77">
        <v>-1031039.74</v>
      </c>
      <c r="J681" s="101"/>
    </row>
    <row r="682" spans="1:10" hidden="1" outlineLevel="1" x14ac:dyDescent="0.2">
      <c r="A682" s="106"/>
      <c r="B682" s="100">
        <v>42844</v>
      </c>
      <c r="C682" s="99">
        <v>108</v>
      </c>
      <c r="D682" s="99" t="s">
        <v>715</v>
      </c>
      <c r="E682" s="99" t="s">
        <v>716</v>
      </c>
      <c r="F682" s="99" t="s">
        <v>3721</v>
      </c>
      <c r="G682" s="77">
        <v>0</v>
      </c>
      <c r="H682" s="77">
        <v>10344.83</v>
      </c>
      <c r="I682" s="77">
        <v>-1041384.57</v>
      </c>
      <c r="J682" s="101"/>
    </row>
    <row r="683" spans="1:10" hidden="1" outlineLevel="1" x14ac:dyDescent="0.2">
      <c r="A683" s="106"/>
      <c r="B683" s="100">
        <v>42844</v>
      </c>
      <c r="C683" s="99">
        <v>113</v>
      </c>
      <c r="D683" s="99" t="s">
        <v>715</v>
      </c>
      <c r="E683" s="99" t="s">
        <v>716</v>
      </c>
      <c r="F683" s="99" t="s">
        <v>3722</v>
      </c>
      <c r="G683" s="77">
        <v>0</v>
      </c>
      <c r="H683" s="77">
        <v>-1724.14</v>
      </c>
      <c r="I683" s="77">
        <v>-1039660.43</v>
      </c>
      <c r="J683" s="101"/>
    </row>
    <row r="684" spans="1:10" hidden="1" outlineLevel="1" x14ac:dyDescent="0.2">
      <c r="A684" s="106"/>
      <c r="B684" s="100">
        <v>42844</v>
      </c>
      <c r="C684" s="99">
        <v>118</v>
      </c>
      <c r="D684" s="99" t="s">
        <v>715</v>
      </c>
      <c r="E684" s="99" t="s">
        <v>716</v>
      </c>
      <c r="F684" s="99" t="s">
        <v>3723</v>
      </c>
      <c r="G684" s="77">
        <v>0</v>
      </c>
      <c r="H684" s="77">
        <v>6034.48</v>
      </c>
      <c r="I684" s="77">
        <v>-1045694.91</v>
      </c>
      <c r="J684" s="101"/>
    </row>
    <row r="685" spans="1:10" hidden="1" outlineLevel="1" x14ac:dyDescent="0.2">
      <c r="A685" s="106"/>
      <c r="B685" s="100">
        <v>42845</v>
      </c>
      <c r="C685" s="99">
        <v>119</v>
      </c>
      <c r="D685" s="99" t="s">
        <v>715</v>
      </c>
      <c r="E685" s="99" t="s">
        <v>716</v>
      </c>
      <c r="F685" s="99" t="s">
        <v>3724</v>
      </c>
      <c r="G685" s="77">
        <v>0</v>
      </c>
      <c r="H685" s="77">
        <v>6034.48</v>
      </c>
      <c r="I685" s="77">
        <v>-1051729.3899999999</v>
      </c>
      <c r="J685" s="101"/>
    </row>
    <row r="686" spans="1:10" hidden="1" outlineLevel="1" x14ac:dyDescent="0.2">
      <c r="A686" s="106"/>
      <c r="B686" s="100">
        <v>42845</v>
      </c>
      <c r="C686" s="99">
        <v>120</v>
      </c>
      <c r="D686" s="99" t="s">
        <v>715</v>
      </c>
      <c r="E686" s="99" t="s">
        <v>716</v>
      </c>
      <c r="F686" s="99" t="s">
        <v>3725</v>
      </c>
      <c r="G686" s="77">
        <v>0</v>
      </c>
      <c r="H686" s="77">
        <v>-5172.41</v>
      </c>
      <c r="I686" s="77">
        <v>-1046556.98</v>
      </c>
      <c r="J686" s="101"/>
    </row>
    <row r="687" spans="1:10" hidden="1" outlineLevel="1" x14ac:dyDescent="0.2">
      <c r="A687" s="106"/>
      <c r="B687" s="100">
        <v>42845</v>
      </c>
      <c r="C687" s="99">
        <v>122</v>
      </c>
      <c r="D687" s="99" t="s">
        <v>715</v>
      </c>
      <c r="E687" s="99" t="s">
        <v>716</v>
      </c>
      <c r="F687" s="99" t="s">
        <v>3726</v>
      </c>
      <c r="G687" s="77">
        <v>0</v>
      </c>
      <c r="H687" s="77">
        <v>-10344.83</v>
      </c>
      <c r="I687" s="77">
        <v>-1036212.15</v>
      </c>
      <c r="J687" s="101"/>
    </row>
    <row r="688" spans="1:10" hidden="1" outlineLevel="1" x14ac:dyDescent="0.2">
      <c r="A688" s="106"/>
      <c r="B688" s="100">
        <v>42845</v>
      </c>
      <c r="C688" s="99">
        <v>124</v>
      </c>
      <c r="D688" s="99" t="s">
        <v>715</v>
      </c>
      <c r="E688" s="99" t="s">
        <v>716</v>
      </c>
      <c r="F688" s="99" t="s">
        <v>3727</v>
      </c>
      <c r="G688" s="77">
        <v>0</v>
      </c>
      <c r="H688" s="77">
        <v>10344.83</v>
      </c>
      <c r="I688" s="77">
        <v>-1046556.98</v>
      </c>
      <c r="J688" s="101"/>
    </row>
    <row r="689" spans="1:10" hidden="1" outlineLevel="1" x14ac:dyDescent="0.2">
      <c r="A689" s="106"/>
      <c r="B689" s="100">
        <v>42845</v>
      </c>
      <c r="C689" s="99">
        <v>126</v>
      </c>
      <c r="D689" s="99" t="s">
        <v>715</v>
      </c>
      <c r="E689" s="99" t="s">
        <v>716</v>
      </c>
      <c r="F689" s="99" t="s">
        <v>3728</v>
      </c>
      <c r="G689" s="77">
        <v>0</v>
      </c>
      <c r="H689" s="77">
        <v>7758.62</v>
      </c>
      <c r="I689" s="77">
        <v>-1054315.6000000001</v>
      </c>
      <c r="J689" s="101"/>
    </row>
    <row r="690" spans="1:10" hidden="1" outlineLevel="1" x14ac:dyDescent="0.2">
      <c r="A690" s="106"/>
      <c r="B690" s="100">
        <v>42845</v>
      </c>
      <c r="C690" s="99">
        <v>127</v>
      </c>
      <c r="D690" s="99" t="s">
        <v>715</v>
      </c>
      <c r="E690" s="99" t="s">
        <v>716</v>
      </c>
      <c r="F690" s="99" t="s">
        <v>3729</v>
      </c>
      <c r="G690" s="77">
        <v>0</v>
      </c>
      <c r="H690" s="77">
        <v>6034.48</v>
      </c>
      <c r="I690" s="77">
        <v>-1060350.08</v>
      </c>
      <c r="J690" s="101"/>
    </row>
    <row r="691" spans="1:10" hidden="1" outlineLevel="1" x14ac:dyDescent="0.2">
      <c r="A691" s="106"/>
      <c r="B691" s="100">
        <v>42846</v>
      </c>
      <c r="C691" s="99">
        <v>128</v>
      </c>
      <c r="D691" s="99" t="s">
        <v>715</v>
      </c>
      <c r="E691" s="99" t="s">
        <v>716</v>
      </c>
      <c r="F691" s="99" t="s">
        <v>3730</v>
      </c>
      <c r="G691" s="77">
        <v>0</v>
      </c>
      <c r="H691" s="77">
        <v>-6896.55</v>
      </c>
      <c r="I691" s="77">
        <v>-1053453.53</v>
      </c>
      <c r="J691" s="101"/>
    </row>
    <row r="692" spans="1:10" hidden="1" outlineLevel="1" x14ac:dyDescent="0.2">
      <c r="A692" s="106"/>
      <c r="B692" s="100">
        <v>42846</v>
      </c>
      <c r="C692" s="99">
        <v>129</v>
      </c>
      <c r="D692" s="99" t="s">
        <v>715</v>
      </c>
      <c r="E692" s="99" t="s">
        <v>716</v>
      </c>
      <c r="F692" s="99" t="s">
        <v>3731</v>
      </c>
      <c r="G692" s="77">
        <v>0</v>
      </c>
      <c r="H692" s="77">
        <v>6465.52</v>
      </c>
      <c r="I692" s="77">
        <v>-1059919.05</v>
      </c>
      <c r="J692" s="101"/>
    </row>
    <row r="693" spans="1:10" hidden="1" outlineLevel="1" x14ac:dyDescent="0.2">
      <c r="A693" s="106"/>
      <c r="B693" s="100">
        <v>42846</v>
      </c>
      <c r="C693" s="99">
        <v>131</v>
      </c>
      <c r="D693" s="99" t="s">
        <v>715</v>
      </c>
      <c r="E693" s="99" t="s">
        <v>716</v>
      </c>
      <c r="F693" s="99" t="s">
        <v>3732</v>
      </c>
      <c r="G693" s="77">
        <v>0</v>
      </c>
      <c r="H693" s="77">
        <v>1724.14</v>
      </c>
      <c r="I693" s="77">
        <v>-1061643.19</v>
      </c>
      <c r="J693" s="101"/>
    </row>
    <row r="694" spans="1:10" hidden="1" outlineLevel="1" x14ac:dyDescent="0.2">
      <c r="A694" s="106"/>
      <c r="B694" s="100">
        <v>42846</v>
      </c>
      <c r="C694" s="99">
        <v>132</v>
      </c>
      <c r="D694" s="99" t="s">
        <v>715</v>
      </c>
      <c r="E694" s="99" t="s">
        <v>716</v>
      </c>
      <c r="F694" s="99" t="s">
        <v>3733</v>
      </c>
      <c r="G694" s="77">
        <v>0</v>
      </c>
      <c r="H694" s="77">
        <v>-1724.14</v>
      </c>
      <c r="I694" s="77">
        <v>-1059919.05</v>
      </c>
      <c r="J694" s="101"/>
    </row>
    <row r="695" spans="1:10" hidden="1" outlineLevel="1" x14ac:dyDescent="0.2">
      <c r="A695" s="106"/>
      <c r="B695" s="100">
        <v>42846</v>
      </c>
      <c r="C695" s="99">
        <v>133</v>
      </c>
      <c r="D695" s="99" t="s">
        <v>715</v>
      </c>
      <c r="E695" s="99" t="s">
        <v>716</v>
      </c>
      <c r="F695" s="99" t="s">
        <v>3734</v>
      </c>
      <c r="G695" s="77">
        <v>0</v>
      </c>
      <c r="H695" s="77">
        <v>1724.14</v>
      </c>
      <c r="I695" s="77">
        <v>-1061643.19</v>
      </c>
      <c r="J695" s="101"/>
    </row>
    <row r="696" spans="1:10" hidden="1" outlineLevel="1" x14ac:dyDescent="0.2">
      <c r="A696" s="106"/>
      <c r="B696" s="100">
        <v>42846</v>
      </c>
      <c r="C696" s="99">
        <v>134</v>
      </c>
      <c r="D696" s="99" t="s">
        <v>715</v>
      </c>
      <c r="E696" s="99" t="s">
        <v>716</v>
      </c>
      <c r="F696" s="99" t="s">
        <v>3735</v>
      </c>
      <c r="G696" s="77">
        <v>0</v>
      </c>
      <c r="H696" s="77">
        <v>9482.76</v>
      </c>
      <c r="I696" s="77">
        <v>-1071125.95</v>
      </c>
      <c r="J696" s="101"/>
    </row>
    <row r="697" spans="1:10" hidden="1" outlineLevel="1" x14ac:dyDescent="0.2">
      <c r="A697" s="106"/>
      <c r="B697" s="100">
        <v>42847</v>
      </c>
      <c r="C697" s="99">
        <v>135</v>
      </c>
      <c r="D697" s="99" t="s">
        <v>715</v>
      </c>
      <c r="E697" s="99" t="s">
        <v>716</v>
      </c>
      <c r="F697" s="99" t="s">
        <v>3736</v>
      </c>
      <c r="G697" s="77">
        <v>0</v>
      </c>
      <c r="H697" s="77">
        <v>-9482.76</v>
      </c>
      <c r="I697" s="77">
        <v>-1061643.19</v>
      </c>
      <c r="J697" s="101"/>
    </row>
    <row r="698" spans="1:10" hidden="1" outlineLevel="1" x14ac:dyDescent="0.2">
      <c r="A698" s="106"/>
      <c r="B698" s="100">
        <v>42847</v>
      </c>
      <c r="C698" s="99">
        <v>136</v>
      </c>
      <c r="D698" s="99" t="s">
        <v>715</v>
      </c>
      <c r="E698" s="99" t="s">
        <v>716</v>
      </c>
      <c r="F698" s="99" t="s">
        <v>3737</v>
      </c>
      <c r="G698" s="77">
        <v>0</v>
      </c>
      <c r="H698" s="77">
        <v>1724.14</v>
      </c>
      <c r="I698" s="77">
        <v>-1063367.33</v>
      </c>
      <c r="J698" s="101"/>
    </row>
    <row r="699" spans="1:10" hidden="1" outlineLevel="1" x14ac:dyDescent="0.2">
      <c r="A699" s="106"/>
      <c r="B699" s="100">
        <v>42849</v>
      </c>
      <c r="C699" s="99">
        <v>137</v>
      </c>
      <c r="D699" s="99" t="s">
        <v>715</v>
      </c>
      <c r="E699" s="99" t="s">
        <v>716</v>
      </c>
      <c r="F699" s="99" t="s">
        <v>3738</v>
      </c>
      <c r="G699" s="77">
        <v>0</v>
      </c>
      <c r="H699" s="77">
        <v>9482.76</v>
      </c>
      <c r="I699" s="77">
        <v>-1072850.0900000001</v>
      </c>
      <c r="J699" s="101"/>
    </row>
    <row r="700" spans="1:10" hidden="1" outlineLevel="1" x14ac:dyDescent="0.2">
      <c r="A700" s="106"/>
      <c r="B700" s="100">
        <v>42849</v>
      </c>
      <c r="C700" s="99">
        <v>139</v>
      </c>
      <c r="D700" s="99" t="s">
        <v>715</v>
      </c>
      <c r="E700" s="99" t="s">
        <v>716</v>
      </c>
      <c r="F700" s="99" t="s">
        <v>3739</v>
      </c>
      <c r="G700" s="77">
        <v>0</v>
      </c>
      <c r="H700" s="77">
        <v>5172.41</v>
      </c>
      <c r="I700" s="77">
        <v>-1078022.5</v>
      </c>
      <c r="J700" s="101"/>
    </row>
    <row r="701" spans="1:10" hidden="1" outlineLevel="1" x14ac:dyDescent="0.2">
      <c r="A701" s="106"/>
      <c r="B701" s="100">
        <v>42849</v>
      </c>
      <c r="C701" s="99">
        <v>142</v>
      </c>
      <c r="D701" s="99" t="s">
        <v>715</v>
      </c>
      <c r="E701" s="99" t="s">
        <v>716</v>
      </c>
      <c r="F701" s="99" t="s">
        <v>3740</v>
      </c>
      <c r="G701" s="77">
        <v>0</v>
      </c>
      <c r="H701" s="77">
        <v>-6034.48</v>
      </c>
      <c r="I701" s="77">
        <v>-1071988.02</v>
      </c>
      <c r="J701" s="101"/>
    </row>
    <row r="702" spans="1:10" hidden="1" outlineLevel="1" x14ac:dyDescent="0.2">
      <c r="A702" s="106"/>
      <c r="B702" s="100">
        <v>42849</v>
      </c>
      <c r="C702" s="99">
        <v>143</v>
      </c>
      <c r="D702" s="99" t="s">
        <v>715</v>
      </c>
      <c r="E702" s="99" t="s">
        <v>716</v>
      </c>
      <c r="F702" s="99" t="s">
        <v>3741</v>
      </c>
      <c r="G702" s="77">
        <v>0</v>
      </c>
      <c r="H702" s="77">
        <v>6034.48</v>
      </c>
      <c r="I702" s="77">
        <v>-1078022.5</v>
      </c>
      <c r="J702" s="101"/>
    </row>
    <row r="703" spans="1:10" hidden="1" outlineLevel="1" x14ac:dyDescent="0.2">
      <c r="A703" s="106"/>
      <c r="B703" s="100">
        <v>42849</v>
      </c>
      <c r="C703" s="99">
        <v>144</v>
      </c>
      <c r="D703" s="99" t="s">
        <v>715</v>
      </c>
      <c r="E703" s="99" t="s">
        <v>716</v>
      </c>
      <c r="F703" s="99" t="s">
        <v>3742</v>
      </c>
      <c r="G703" s="77">
        <v>0</v>
      </c>
      <c r="H703" s="77">
        <v>5172.41</v>
      </c>
      <c r="I703" s="77">
        <v>-1083194.9099999999</v>
      </c>
      <c r="J703" s="101"/>
    </row>
    <row r="704" spans="1:10" hidden="1" outlineLevel="1" x14ac:dyDescent="0.2">
      <c r="A704" s="106"/>
      <c r="B704" s="100">
        <v>42849</v>
      </c>
      <c r="C704" s="99">
        <v>148</v>
      </c>
      <c r="D704" s="99" t="s">
        <v>715</v>
      </c>
      <c r="E704" s="99" t="s">
        <v>716</v>
      </c>
      <c r="F704" s="99" t="s">
        <v>3743</v>
      </c>
      <c r="G704" s="77">
        <v>0</v>
      </c>
      <c r="H704" s="77">
        <v>4310.3500000000004</v>
      </c>
      <c r="I704" s="77">
        <v>-1087505.26</v>
      </c>
      <c r="J704" s="101"/>
    </row>
    <row r="705" spans="1:10" hidden="1" outlineLevel="1" x14ac:dyDescent="0.2">
      <c r="A705" s="106"/>
      <c r="B705" s="100">
        <v>42850</v>
      </c>
      <c r="C705" s="99">
        <v>149</v>
      </c>
      <c r="D705" s="99" t="s">
        <v>715</v>
      </c>
      <c r="E705" s="99" t="s">
        <v>716</v>
      </c>
      <c r="F705" s="99" t="s">
        <v>3744</v>
      </c>
      <c r="G705" s="77">
        <v>0</v>
      </c>
      <c r="H705" s="77">
        <v>-4310.3500000000004</v>
      </c>
      <c r="I705" s="77">
        <v>-1083194.9099999999</v>
      </c>
      <c r="J705" s="101"/>
    </row>
    <row r="706" spans="1:10" hidden="1" outlineLevel="1" x14ac:dyDescent="0.2">
      <c r="A706" s="106"/>
      <c r="B706" s="100">
        <v>42850</v>
      </c>
      <c r="C706" s="99">
        <v>151</v>
      </c>
      <c r="D706" s="99" t="s">
        <v>715</v>
      </c>
      <c r="E706" s="99" t="s">
        <v>716</v>
      </c>
      <c r="F706" s="99" t="s">
        <v>3745</v>
      </c>
      <c r="G706" s="77">
        <v>0</v>
      </c>
      <c r="H706" s="77">
        <v>4310.3500000000004</v>
      </c>
      <c r="I706" s="77">
        <v>-1087505.26</v>
      </c>
      <c r="J706" s="101"/>
    </row>
    <row r="707" spans="1:10" hidden="1" outlineLevel="1" x14ac:dyDescent="0.2">
      <c r="A707" s="106"/>
      <c r="B707" s="100">
        <v>42850</v>
      </c>
      <c r="C707" s="99">
        <v>152</v>
      </c>
      <c r="D707" s="99" t="s">
        <v>715</v>
      </c>
      <c r="E707" s="99" t="s">
        <v>716</v>
      </c>
      <c r="F707" s="99" t="s">
        <v>3746</v>
      </c>
      <c r="G707" s="77">
        <v>0</v>
      </c>
      <c r="H707" s="77">
        <v>-5603.45</v>
      </c>
      <c r="I707" s="77">
        <v>-1081901.81</v>
      </c>
      <c r="J707" s="101"/>
    </row>
    <row r="708" spans="1:10" hidden="1" outlineLevel="1" x14ac:dyDescent="0.2">
      <c r="A708" s="106"/>
      <c r="B708" s="100">
        <v>42850</v>
      </c>
      <c r="C708" s="99">
        <v>154</v>
      </c>
      <c r="D708" s="99" t="s">
        <v>715</v>
      </c>
      <c r="E708" s="99" t="s">
        <v>716</v>
      </c>
      <c r="F708" s="99" t="s">
        <v>3747</v>
      </c>
      <c r="G708" s="77">
        <v>0</v>
      </c>
      <c r="H708" s="77">
        <v>6896.55</v>
      </c>
      <c r="I708" s="77">
        <v>-1088798.3600000001</v>
      </c>
      <c r="J708" s="101"/>
    </row>
    <row r="709" spans="1:10" hidden="1" outlineLevel="1" x14ac:dyDescent="0.2">
      <c r="A709" s="106"/>
      <c r="B709" s="100">
        <v>42850</v>
      </c>
      <c r="C709" s="99">
        <v>156</v>
      </c>
      <c r="D709" s="99" t="s">
        <v>715</v>
      </c>
      <c r="E709" s="99" t="s">
        <v>716</v>
      </c>
      <c r="F709" s="99" t="s">
        <v>3748</v>
      </c>
      <c r="G709" s="77">
        <v>0</v>
      </c>
      <c r="H709" s="77">
        <v>-6896.55</v>
      </c>
      <c r="I709" s="77">
        <v>-1081901.81</v>
      </c>
      <c r="J709" s="101"/>
    </row>
    <row r="710" spans="1:10" hidden="1" outlineLevel="1" x14ac:dyDescent="0.2">
      <c r="A710" s="106"/>
      <c r="B710" s="100">
        <v>42850</v>
      </c>
      <c r="C710" s="99">
        <v>158</v>
      </c>
      <c r="D710" s="99" t="s">
        <v>715</v>
      </c>
      <c r="E710" s="99" t="s">
        <v>716</v>
      </c>
      <c r="F710" s="99" t="s">
        <v>3749</v>
      </c>
      <c r="G710" s="77">
        <v>0</v>
      </c>
      <c r="H710" s="77">
        <v>6896.55</v>
      </c>
      <c r="I710" s="77">
        <v>-1088798.3600000001</v>
      </c>
      <c r="J710" s="101"/>
    </row>
    <row r="711" spans="1:10" hidden="1" outlineLevel="1" x14ac:dyDescent="0.2">
      <c r="A711" s="106"/>
      <c r="B711" s="100">
        <v>42850</v>
      </c>
      <c r="C711" s="99">
        <v>160</v>
      </c>
      <c r="D711" s="99" t="s">
        <v>715</v>
      </c>
      <c r="E711" s="99" t="s">
        <v>716</v>
      </c>
      <c r="F711" s="99" t="s">
        <v>3750</v>
      </c>
      <c r="G711" s="77">
        <v>0</v>
      </c>
      <c r="H711" s="77">
        <v>-7758.62</v>
      </c>
      <c r="I711" s="77">
        <v>-1081039.74</v>
      </c>
      <c r="J711" s="101"/>
    </row>
    <row r="712" spans="1:10" hidden="1" outlineLevel="1" x14ac:dyDescent="0.2">
      <c r="A712" s="106"/>
      <c r="B712" s="100">
        <v>42850</v>
      </c>
      <c r="C712" s="99">
        <v>161</v>
      </c>
      <c r="D712" s="99" t="s">
        <v>715</v>
      </c>
      <c r="E712" s="99" t="s">
        <v>716</v>
      </c>
      <c r="F712" s="99" t="s">
        <v>3751</v>
      </c>
      <c r="G712" s="77">
        <v>0</v>
      </c>
      <c r="H712" s="77">
        <v>-4310.3500000000004</v>
      </c>
      <c r="I712" s="77">
        <v>-1076729.3899999999</v>
      </c>
      <c r="J712" s="101"/>
    </row>
    <row r="713" spans="1:10" hidden="1" outlineLevel="1" x14ac:dyDescent="0.2">
      <c r="A713" s="106"/>
      <c r="B713" s="100">
        <v>42850</v>
      </c>
      <c r="C713" s="99">
        <v>162</v>
      </c>
      <c r="D713" s="99" t="s">
        <v>715</v>
      </c>
      <c r="E713" s="99" t="s">
        <v>716</v>
      </c>
      <c r="F713" s="99" t="s">
        <v>3752</v>
      </c>
      <c r="G713" s="77">
        <v>0</v>
      </c>
      <c r="H713" s="77">
        <v>4310.3500000000004</v>
      </c>
      <c r="I713" s="77">
        <v>-1081039.74</v>
      </c>
      <c r="J713" s="101"/>
    </row>
    <row r="714" spans="1:10" hidden="1" outlineLevel="1" x14ac:dyDescent="0.2">
      <c r="A714" s="106"/>
      <c r="B714" s="100">
        <v>42850</v>
      </c>
      <c r="C714" s="99">
        <v>163</v>
      </c>
      <c r="D714" s="99" t="s">
        <v>715</v>
      </c>
      <c r="E714" s="99" t="s">
        <v>716</v>
      </c>
      <c r="F714" s="99" t="s">
        <v>3753</v>
      </c>
      <c r="G714" s="77">
        <v>0</v>
      </c>
      <c r="H714" s="77">
        <v>-4310.3500000000004</v>
      </c>
      <c r="I714" s="77">
        <v>-1076729.3899999999</v>
      </c>
      <c r="J714" s="101"/>
    </row>
    <row r="715" spans="1:10" hidden="1" outlineLevel="1" x14ac:dyDescent="0.2">
      <c r="A715" s="106"/>
      <c r="B715" s="100">
        <v>42850</v>
      </c>
      <c r="C715" s="99">
        <v>164</v>
      </c>
      <c r="D715" s="99" t="s">
        <v>715</v>
      </c>
      <c r="E715" s="99" t="s">
        <v>716</v>
      </c>
      <c r="F715" s="99" t="s">
        <v>3754</v>
      </c>
      <c r="G715" s="77">
        <v>0</v>
      </c>
      <c r="H715" s="77">
        <v>-9482.76</v>
      </c>
      <c r="I715" s="77">
        <v>-1067246.6299999999</v>
      </c>
      <c r="J715" s="101"/>
    </row>
    <row r="716" spans="1:10" hidden="1" outlineLevel="1" x14ac:dyDescent="0.2">
      <c r="A716" s="106"/>
      <c r="B716" s="100">
        <v>42851</v>
      </c>
      <c r="C716" s="99">
        <v>167</v>
      </c>
      <c r="D716" s="99" t="s">
        <v>715</v>
      </c>
      <c r="E716" s="99" t="s">
        <v>716</v>
      </c>
      <c r="F716" s="99" t="s">
        <v>3755</v>
      </c>
      <c r="G716" s="77">
        <v>0</v>
      </c>
      <c r="H716" s="77">
        <v>5172.41</v>
      </c>
      <c r="I716" s="77">
        <v>-1072419.04</v>
      </c>
      <c r="J716" s="101"/>
    </row>
    <row r="717" spans="1:10" hidden="1" outlineLevel="1" x14ac:dyDescent="0.2">
      <c r="A717" s="106"/>
      <c r="B717" s="100">
        <v>42851</v>
      </c>
      <c r="C717" s="99">
        <v>169</v>
      </c>
      <c r="D717" s="99" t="s">
        <v>715</v>
      </c>
      <c r="E717" s="99" t="s">
        <v>716</v>
      </c>
      <c r="F717" s="99" t="s">
        <v>3756</v>
      </c>
      <c r="G717" s="77">
        <v>0</v>
      </c>
      <c r="H717" s="77">
        <v>2586.21</v>
      </c>
      <c r="I717" s="77">
        <v>-1075005.25</v>
      </c>
      <c r="J717" s="101"/>
    </row>
    <row r="718" spans="1:10" hidden="1" outlineLevel="1" x14ac:dyDescent="0.2">
      <c r="A718" s="106"/>
      <c r="B718" s="100">
        <v>42851</v>
      </c>
      <c r="C718" s="99">
        <v>170</v>
      </c>
      <c r="D718" s="99" t="s">
        <v>715</v>
      </c>
      <c r="E718" s="99" t="s">
        <v>716</v>
      </c>
      <c r="F718" s="99" t="s">
        <v>3757</v>
      </c>
      <c r="G718" s="77">
        <v>0</v>
      </c>
      <c r="H718" s="77">
        <v>5603.45</v>
      </c>
      <c r="I718" s="77">
        <v>-1080608.7</v>
      </c>
      <c r="J718" s="101"/>
    </row>
    <row r="719" spans="1:10" hidden="1" outlineLevel="1" x14ac:dyDescent="0.2">
      <c r="A719" s="106"/>
      <c r="B719" s="100">
        <v>42852</v>
      </c>
      <c r="C719" s="99">
        <v>173</v>
      </c>
      <c r="D719" s="99" t="s">
        <v>715</v>
      </c>
      <c r="E719" s="99" t="s">
        <v>716</v>
      </c>
      <c r="F719" s="99" t="s">
        <v>3758</v>
      </c>
      <c r="G719" s="77">
        <v>0</v>
      </c>
      <c r="H719" s="77">
        <v>8620.69</v>
      </c>
      <c r="I719" s="77">
        <v>-1089229.3899999999</v>
      </c>
      <c r="J719" s="101"/>
    </row>
    <row r="720" spans="1:10" hidden="1" outlineLevel="1" x14ac:dyDescent="0.2">
      <c r="A720" s="106"/>
      <c r="B720" s="100">
        <v>42852</v>
      </c>
      <c r="C720" s="99">
        <v>174</v>
      </c>
      <c r="D720" s="99" t="s">
        <v>715</v>
      </c>
      <c r="E720" s="99" t="s">
        <v>716</v>
      </c>
      <c r="F720" s="99" t="s">
        <v>3759</v>
      </c>
      <c r="G720" s="77">
        <v>0</v>
      </c>
      <c r="H720" s="77">
        <v>-4310.3500000000004</v>
      </c>
      <c r="I720" s="77">
        <v>-1084919.04</v>
      </c>
      <c r="J720" s="101"/>
    </row>
    <row r="721" spans="1:10" hidden="1" outlineLevel="1" x14ac:dyDescent="0.2">
      <c r="A721" s="106"/>
      <c r="B721" s="100">
        <v>42852</v>
      </c>
      <c r="C721" s="99">
        <v>175</v>
      </c>
      <c r="D721" s="99" t="s">
        <v>715</v>
      </c>
      <c r="E721" s="99" t="s">
        <v>716</v>
      </c>
      <c r="F721" s="99" t="s">
        <v>3760</v>
      </c>
      <c r="G721" s="77">
        <v>0</v>
      </c>
      <c r="H721" s="77">
        <v>5172.41</v>
      </c>
      <c r="I721" s="77">
        <v>-1090091.45</v>
      </c>
      <c r="J721" s="101"/>
    </row>
    <row r="722" spans="1:10" hidden="1" outlineLevel="1" x14ac:dyDescent="0.2">
      <c r="A722" s="106"/>
      <c r="B722" s="100">
        <v>42852</v>
      </c>
      <c r="C722" s="99">
        <v>176</v>
      </c>
      <c r="D722" s="99" t="s">
        <v>715</v>
      </c>
      <c r="E722" s="99" t="s">
        <v>716</v>
      </c>
      <c r="F722" s="99" t="s">
        <v>3761</v>
      </c>
      <c r="G722" s="77">
        <v>0</v>
      </c>
      <c r="H722" s="77">
        <v>-2586.21</v>
      </c>
      <c r="I722" s="77">
        <v>-1087505.24</v>
      </c>
      <c r="J722" s="101"/>
    </row>
    <row r="723" spans="1:10" hidden="1" outlineLevel="1" x14ac:dyDescent="0.2">
      <c r="A723" s="106"/>
      <c r="B723" s="100">
        <v>42853</v>
      </c>
      <c r="C723" s="99">
        <v>178</v>
      </c>
      <c r="D723" s="99" t="s">
        <v>715</v>
      </c>
      <c r="E723" s="99" t="s">
        <v>716</v>
      </c>
      <c r="F723" s="99" t="s">
        <v>3762</v>
      </c>
      <c r="G723" s="77">
        <v>0</v>
      </c>
      <c r="H723" s="77">
        <v>-8620.69</v>
      </c>
      <c r="I723" s="77">
        <v>-1078884.55</v>
      </c>
      <c r="J723" s="101"/>
    </row>
    <row r="724" spans="1:10" hidden="1" outlineLevel="1" x14ac:dyDescent="0.2">
      <c r="A724" s="106"/>
      <c r="B724" s="100">
        <v>42853</v>
      </c>
      <c r="C724" s="99">
        <v>179</v>
      </c>
      <c r="D724" s="99" t="s">
        <v>715</v>
      </c>
      <c r="E724" s="99" t="s">
        <v>716</v>
      </c>
      <c r="F724" s="99" t="s">
        <v>3763</v>
      </c>
      <c r="G724" s="77">
        <v>0</v>
      </c>
      <c r="H724" s="77">
        <v>8620.69</v>
      </c>
      <c r="I724" s="77">
        <v>-1087505.24</v>
      </c>
      <c r="J724" s="101"/>
    </row>
    <row r="725" spans="1:10" hidden="1" outlineLevel="1" x14ac:dyDescent="0.2">
      <c r="A725" s="106"/>
      <c r="B725" s="100">
        <v>42853</v>
      </c>
      <c r="C725" s="99">
        <v>180</v>
      </c>
      <c r="D725" s="99" t="s">
        <v>715</v>
      </c>
      <c r="E725" s="99" t="s">
        <v>716</v>
      </c>
      <c r="F725" s="99" t="s">
        <v>3764</v>
      </c>
      <c r="G725" s="77">
        <v>0</v>
      </c>
      <c r="H725" s="77">
        <v>3448.28</v>
      </c>
      <c r="I725" s="77">
        <v>-1090953.52</v>
      </c>
      <c r="J725" s="101"/>
    </row>
    <row r="726" spans="1:10" hidden="1" outlineLevel="1" x14ac:dyDescent="0.2">
      <c r="A726" s="106"/>
      <c r="B726" s="100">
        <v>42853</v>
      </c>
      <c r="C726" s="99">
        <v>181</v>
      </c>
      <c r="D726" s="99" t="s">
        <v>715</v>
      </c>
      <c r="E726" s="99" t="s">
        <v>716</v>
      </c>
      <c r="F726" s="99" t="s">
        <v>3765</v>
      </c>
      <c r="G726" s="77">
        <v>0</v>
      </c>
      <c r="H726" s="77">
        <v>-7758.62</v>
      </c>
      <c r="I726" s="77">
        <v>-1083194.8999999999</v>
      </c>
      <c r="J726" s="101"/>
    </row>
    <row r="727" spans="1:10" hidden="1" outlineLevel="1" x14ac:dyDescent="0.2">
      <c r="A727" s="106"/>
      <c r="B727" s="100">
        <v>42853</v>
      </c>
      <c r="C727" s="99">
        <v>78</v>
      </c>
      <c r="D727" s="99" t="s">
        <v>78</v>
      </c>
      <c r="E727" s="99" t="s">
        <v>859</v>
      </c>
      <c r="F727" s="99" t="s">
        <v>3766</v>
      </c>
      <c r="G727" s="77">
        <v>0</v>
      </c>
      <c r="H727" s="77">
        <v>2931.04</v>
      </c>
      <c r="I727" s="77">
        <v>-1086125.94</v>
      </c>
      <c r="J727" s="101"/>
    </row>
    <row r="728" spans="1:10" hidden="1" outlineLevel="1" x14ac:dyDescent="0.2">
      <c r="A728" s="106"/>
      <c r="B728" s="100">
        <v>42853</v>
      </c>
      <c r="C728" s="99">
        <v>182</v>
      </c>
      <c r="D728" s="99" t="s">
        <v>715</v>
      </c>
      <c r="E728" s="99" t="s">
        <v>716</v>
      </c>
      <c r="F728" s="99" t="s">
        <v>3767</v>
      </c>
      <c r="G728" s="77">
        <v>0</v>
      </c>
      <c r="H728" s="77">
        <v>6034.48</v>
      </c>
      <c r="I728" s="77">
        <v>-1092160.42</v>
      </c>
      <c r="J728" s="101"/>
    </row>
    <row r="729" spans="1:10" hidden="1" outlineLevel="1" x14ac:dyDescent="0.2">
      <c r="A729" s="106"/>
      <c r="B729" s="100">
        <v>42853</v>
      </c>
      <c r="C729" s="99">
        <v>183</v>
      </c>
      <c r="D729" s="99" t="s">
        <v>715</v>
      </c>
      <c r="E729" s="99" t="s">
        <v>716</v>
      </c>
      <c r="F729" s="99" t="s">
        <v>3768</v>
      </c>
      <c r="G729" s="77">
        <v>0</v>
      </c>
      <c r="H729" s="77">
        <v>4310.3500000000004</v>
      </c>
      <c r="I729" s="77">
        <v>-1096470.77</v>
      </c>
      <c r="J729" s="101"/>
    </row>
    <row r="730" spans="1:10" hidden="1" outlineLevel="1" x14ac:dyDescent="0.2">
      <c r="A730" s="106"/>
      <c r="B730" s="100">
        <v>42853</v>
      </c>
      <c r="C730" s="99">
        <v>184</v>
      </c>
      <c r="D730" s="99" t="s">
        <v>715</v>
      </c>
      <c r="E730" s="99" t="s">
        <v>716</v>
      </c>
      <c r="F730" s="99" t="s">
        <v>3769</v>
      </c>
      <c r="G730" s="77">
        <v>0</v>
      </c>
      <c r="H730" s="77">
        <v>-9482.76</v>
      </c>
      <c r="I730" s="77">
        <v>-1086988.01</v>
      </c>
      <c r="J730" s="101"/>
    </row>
    <row r="731" spans="1:10" hidden="1" outlineLevel="1" x14ac:dyDescent="0.2">
      <c r="A731" s="106"/>
      <c r="B731" s="100">
        <v>42853</v>
      </c>
      <c r="C731" s="99">
        <v>185</v>
      </c>
      <c r="D731" s="99" t="s">
        <v>715</v>
      </c>
      <c r="E731" s="99" t="s">
        <v>716</v>
      </c>
      <c r="F731" s="99" t="s">
        <v>3770</v>
      </c>
      <c r="G731" s="77">
        <v>0</v>
      </c>
      <c r="H731" s="77">
        <v>3879.31</v>
      </c>
      <c r="I731" s="77">
        <v>-1090867.32</v>
      </c>
      <c r="J731" s="101"/>
    </row>
    <row r="732" spans="1:10" hidden="1" outlineLevel="1" x14ac:dyDescent="0.2">
      <c r="A732" s="106"/>
      <c r="B732" s="100">
        <v>42853</v>
      </c>
      <c r="C732" s="99">
        <v>186</v>
      </c>
      <c r="D732" s="99" t="s">
        <v>715</v>
      </c>
      <c r="E732" s="99" t="s">
        <v>716</v>
      </c>
      <c r="F732" s="99" t="s">
        <v>3771</v>
      </c>
      <c r="G732" s="77">
        <v>0</v>
      </c>
      <c r="H732" s="77">
        <v>2155.17</v>
      </c>
      <c r="I732" s="77">
        <v>-1093022.49</v>
      </c>
      <c r="J732" s="101"/>
    </row>
    <row r="733" spans="1:10" hidden="1" outlineLevel="1" x14ac:dyDescent="0.2">
      <c r="A733" s="106"/>
      <c r="B733" s="100">
        <v>42854</v>
      </c>
      <c r="C733" s="99">
        <v>189</v>
      </c>
      <c r="D733" s="99" t="s">
        <v>715</v>
      </c>
      <c r="E733" s="99" t="s">
        <v>716</v>
      </c>
      <c r="F733" s="99" t="s">
        <v>3772</v>
      </c>
      <c r="G733" s="77">
        <v>0</v>
      </c>
      <c r="H733" s="77">
        <v>-2155.17</v>
      </c>
      <c r="I733" s="77">
        <v>-1090867.32</v>
      </c>
      <c r="J733" s="101"/>
    </row>
    <row r="734" spans="1:10" hidden="1" outlineLevel="1" x14ac:dyDescent="0.2">
      <c r="A734" s="106"/>
      <c r="B734" s="100">
        <v>42854</v>
      </c>
      <c r="C734" s="99">
        <v>190</v>
      </c>
      <c r="D734" s="99" t="s">
        <v>715</v>
      </c>
      <c r="E734" s="99" t="s">
        <v>716</v>
      </c>
      <c r="F734" s="99" t="s">
        <v>3773</v>
      </c>
      <c r="G734" s="77">
        <v>0</v>
      </c>
      <c r="H734" s="77">
        <v>2155.17</v>
      </c>
      <c r="I734" s="77">
        <v>-1093022.49</v>
      </c>
      <c r="J734" s="101"/>
    </row>
    <row r="735" spans="1:10" hidden="1" outlineLevel="1" x14ac:dyDescent="0.2">
      <c r="A735" s="106"/>
      <c r="B735" s="100">
        <v>42854</v>
      </c>
      <c r="C735" s="99">
        <v>193</v>
      </c>
      <c r="D735" s="99" t="s">
        <v>715</v>
      </c>
      <c r="E735" s="99" t="s">
        <v>716</v>
      </c>
      <c r="F735" s="99" t="s">
        <v>3774</v>
      </c>
      <c r="G735" s="77">
        <v>0</v>
      </c>
      <c r="H735" s="77">
        <v>3448.28</v>
      </c>
      <c r="I735" s="77">
        <v>-1096470.77</v>
      </c>
      <c r="J735" s="101"/>
    </row>
    <row r="736" spans="1:10" hidden="1" outlineLevel="1" x14ac:dyDescent="0.2">
      <c r="A736" s="106"/>
      <c r="B736" s="100">
        <v>42854</v>
      </c>
      <c r="C736" s="99">
        <v>194</v>
      </c>
      <c r="D736" s="99" t="s">
        <v>715</v>
      </c>
      <c r="E736" s="99" t="s">
        <v>716</v>
      </c>
      <c r="F736" s="99" t="s">
        <v>3775</v>
      </c>
      <c r="G736" s="77">
        <v>0</v>
      </c>
      <c r="H736" s="77">
        <v>4310.3500000000004</v>
      </c>
      <c r="I736" s="77">
        <v>-1100781.1200000001</v>
      </c>
      <c r="J736" s="101"/>
    </row>
    <row r="737" spans="1:10" hidden="1" outlineLevel="1" x14ac:dyDescent="0.2">
      <c r="A737" s="106"/>
      <c r="B737" s="100">
        <v>42854</v>
      </c>
      <c r="C737" s="99">
        <v>195</v>
      </c>
      <c r="D737" s="99" t="s">
        <v>715</v>
      </c>
      <c r="E737" s="99" t="s">
        <v>716</v>
      </c>
      <c r="F737" s="99" t="s">
        <v>3776</v>
      </c>
      <c r="G737" s="77">
        <v>0</v>
      </c>
      <c r="H737" s="77">
        <v>4310.3500000000004</v>
      </c>
      <c r="I737" s="77">
        <v>-1105091.47</v>
      </c>
      <c r="J737" s="101"/>
    </row>
    <row r="738" spans="1:10" hidden="1" outlineLevel="1" x14ac:dyDescent="0.2">
      <c r="A738" s="106"/>
      <c r="B738" s="100">
        <v>42854</v>
      </c>
      <c r="C738" s="99">
        <v>196</v>
      </c>
      <c r="D738" s="99" t="s">
        <v>715</v>
      </c>
      <c r="E738" s="99" t="s">
        <v>716</v>
      </c>
      <c r="F738" s="99" t="s">
        <v>3777</v>
      </c>
      <c r="G738" s="77">
        <v>0</v>
      </c>
      <c r="H738" s="77">
        <v>3448.28</v>
      </c>
      <c r="I738" s="77">
        <v>-1108539.75</v>
      </c>
      <c r="J738" s="101"/>
    </row>
    <row r="739" spans="1:10" collapsed="1" x14ac:dyDescent="0.2">
      <c r="A739" s="106"/>
      <c r="B739" s="100"/>
      <c r="C739" s="99"/>
      <c r="D739" s="99"/>
      <c r="E739" s="99"/>
      <c r="F739" s="99"/>
      <c r="G739" s="77"/>
      <c r="H739" s="77"/>
      <c r="I739" s="77"/>
      <c r="J739" s="101"/>
    </row>
    <row r="740" spans="1:10" ht="28.5" customHeight="1" x14ac:dyDescent="0.2">
      <c r="A740" s="106"/>
      <c r="B740" s="136" t="s">
        <v>3859</v>
      </c>
      <c r="C740" s="137"/>
      <c r="D740" s="137"/>
      <c r="E740" s="137"/>
      <c r="F740" s="137"/>
      <c r="G740" s="138"/>
      <c r="H740" s="119">
        <f>SUM(H602:H739)</f>
        <v>214330.35000000009</v>
      </c>
      <c r="I740" s="120"/>
      <c r="J740" s="118">
        <f>COUNTIF(H603:H738,"&gt;1")-COUNTIF(H603:H738,"&lt;1")</f>
        <v>44</v>
      </c>
    </row>
    <row r="741" spans="1:10" x14ac:dyDescent="0.2">
      <c r="A741" s="106"/>
      <c r="B741" s="100"/>
      <c r="C741" s="99"/>
      <c r="D741" s="99"/>
      <c r="E741" s="99"/>
      <c r="F741" s="99"/>
      <c r="G741" s="77"/>
      <c r="H741" s="77"/>
      <c r="I741" s="77"/>
      <c r="J741" s="101"/>
    </row>
    <row r="742" spans="1:10" x14ac:dyDescent="0.2">
      <c r="A742" s="106"/>
      <c r="B742" s="100"/>
      <c r="C742" s="99"/>
      <c r="D742" s="99"/>
      <c r="E742" s="99"/>
      <c r="F742" s="99"/>
      <c r="G742" s="77"/>
      <c r="H742" s="77"/>
      <c r="I742" s="77"/>
      <c r="J742" s="101"/>
    </row>
    <row r="743" spans="1:10" x14ac:dyDescent="0.2">
      <c r="A743" s="104" t="s">
        <v>979</v>
      </c>
      <c r="B743" s="98"/>
      <c r="C743" s="99"/>
      <c r="D743" s="99"/>
      <c r="E743" s="98"/>
      <c r="F743" s="98"/>
      <c r="G743" s="76"/>
      <c r="H743" s="76"/>
      <c r="I743" s="76"/>
      <c r="J743" s="101"/>
    </row>
    <row r="744" spans="1:10" x14ac:dyDescent="0.2">
      <c r="A744" s="105" t="s">
        <v>2</v>
      </c>
      <c r="B744" s="98" t="s">
        <v>980</v>
      </c>
      <c r="C744" s="99"/>
      <c r="D744" s="99"/>
      <c r="E744" s="98"/>
      <c r="F744" s="98"/>
      <c r="G744" s="76"/>
      <c r="H744" s="76"/>
      <c r="I744" s="76"/>
      <c r="J744" s="101"/>
    </row>
    <row r="745" spans="1:10" hidden="1" outlineLevel="1" x14ac:dyDescent="0.2">
      <c r="A745" s="106"/>
      <c r="B745" s="99"/>
      <c r="C745" s="99"/>
      <c r="D745" s="99"/>
      <c r="E745" s="99" t="s">
        <v>1110</v>
      </c>
      <c r="F745" s="99"/>
      <c r="G745" s="77">
        <v>0</v>
      </c>
      <c r="H745" s="77">
        <v>0</v>
      </c>
      <c r="I745" s="77">
        <v>-12506419.949999999</v>
      </c>
      <c r="J745" s="101"/>
    </row>
    <row r="746" spans="1:10" hidden="1" outlineLevel="1" x14ac:dyDescent="0.2">
      <c r="A746" s="106"/>
      <c r="B746" s="100">
        <v>42829</v>
      </c>
      <c r="C746" s="99">
        <v>1</v>
      </c>
      <c r="D746" s="99" t="s">
        <v>981</v>
      </c>
      <c r="E746" s="99" t="s">
        <v>716</v>
      </c>
      <c r="F746" s="99" t="s">
        <v>3778</v>
      </c>
      <c r="G746" s="77">
        <v>0</v>
      </c>
      <c r="H746" s="77">
        <v>168965.52</v>
      </c>
      <c r="I746" s="77">
        <v>-12675385.470000001</v>
      </c>
      <c r="J746" s="101"/>
    </row>
    <row r="747" spans="1:10" hidden="1" outlineLevel="1" x14ac:dyDescent="0.2">
      <c r="A747" s="106"/>
      <c r="B747" s="100">
        <v>42829</v>
      </c>
      <c r="C747" s="99">
        <v>2</v>
      </c>
      <c r="D747" s="99" t="s">
        <v>981</v>
      </c>
      <c r="E747" s="99" t="s">
        <v>716</v>
      </c>
      <c r="F747" s="99" t="s">
        <v>3779</v>
      </c>
      <c r="G747" s="77">
        <v>0</v>
      </c>
      <c r="H747" s="77">
        <v>-105068.97</v>
      </c>
      <c r="I747" s="77">
        <v>-12570316.5</v>
      </c>
      <c r="J747" s="101"/>
    </row>
    <row r="748" spans="1:10" hidden="1" outlineLevel="1" x14ac:dyDescent="0.2">
      <c r="A748" s="106"/>
      <c r="B748" s="100">
        <v>42829</v>
      </c>
      <c r="C748" s="99">
        <v>3</v>
      </c>
      <c r="D748" s="99" t="s">
        <v>981</v>
      </c>
      <c r="E748" s="99" t="s">
        <v>716</v>
      </c>
      <c r="F748" s="99" t="s">
        <v>3780</v>
      </c>
      <c r="G748" s="77">
        <v>0</v>
      </c>
      <c r="H748" s="77">
        <v>98379.31</v>
      </c>
      <c r="I748" s="77">
        <v>-12668695.810000001</v>
      </c>
      <c r="J748" s="101"/>
    </row>
    <row r="749" spans="1:10" hidden="1" outlineLevel="1" x14ac:dyDescent="0.2">
      <c r="A749" s="106"/>
      <c r="B749" s="100">
        <v>42830</v>
      </c>
      <c r="C749" s="99">
        <v>4</v>
      </c>
      <c r="D749" s="99" t="s">
        <v>981</v>
      </c>
      <c r="E749" s="99" t="s">
        <v>716</v>
      </c>
      <c r="F749" s="99" t="s">
        <v>3781</v>
      </c>
      <c r="G749" s="77">
        <v>0</v>
      </c>
      <c r="H749" s="77">
        <v>-98379.31</v>
      </c>
      <c r="I749" s="77">
        <v>-12570316.5</v>
      </c>
      <c r="J749" s="101"/>
    </row>
    <row r="750" spans="1:10" hidden="1" outlineLevel="1" x14ac:dyDescent="0.2">
      <c r="A750" s="106"/>
      <c r="B750" s="100">
        <v>42830</v>
      </c>
      <c r="C750" s="99">
        <v>5</v>
      </c>
      <c r="D750" s="99" t="s">
        <v>981</v>
      </c>
      <c r="E750" s="99" t="s">
        <v>716</v>
      </c>
      <c r="F750" s="99" t="s">
        <v>3782</v>
      </c>
      <c r="G750" s="77">
        <v>0</v>
      </c>
      <c r="H750" s="77">
        <v>102241.38</v>
      </c>
      <c r="I750" s="77">
        <v>-12672557.880000001</v>
      </c>
      <c r="J750" s="101"/>
    </row>
    <row r="751" spans="1:10" hidden="1" outlineLevel="1" x14ac:dyDescent="0.2">
      <c r="A751" s="106"/>
      <c r="B751" s="100">
        <v>42831</v>
      </c>
      <c r="C751" s="99">
        <v>6</v>
      </c>
      <c r="D751" s="99" t="s">
        <v>981</v>
      </c>
      <c r="E751" s="99" t="s">
        <v>716</v>
      </c>
      <c r="F751" s="99" t="s">
        <v>3783</v>
      </c>
      <c r="G751" s="77">
        <v>0</v>
      </c>
      <c r="H751" s="77">
        <v>121896.55</v>
      </c>
      <c r="I751" s="77">
        <v>-12794454.43</v>
      </c>
      <c r="J751" s="101"/>
    </row>
    <row r="752" spans="1:10" hidden="1" outlineLevel="1" x14ac:dyDescent="0.2">
      <c r="A752" s="106"/>
      <c r="B752" s="100">
        <v>42832</v>
      </c>
      <c r="C752" s="99">
        <v>7</v>
      </c>
      <c r="D752" s="99" t="s">
        <v>981</v>
      </c>
      <c r="E752" s="99" t="s">
        <v>716</v>
      </c>
      <c r="F752" s="99" t="s">
        <v>3784</v>
      </c>
      <c r="G752" s="77">
        <v>0</v>
      </c>
      <c r="H752" s="77">
        <v>-121896.55</v>
      </c>
      <c r="I752" s="77">
        <v>-12672557.880000001</v>
      </c>
      <c r="J752" s="101"/>
    </row>
    <row r="753" spans="1:10" hidden="1" outlineLevel="1" x14ac:dyDescent="0.2">
      <c r="A753" s="106"/>
      <c r="B753" s="100">
        <v>42832</v>
      </c>
      <c r="C753" s="99">
        <v>8</v>
      </c>
      <c r="D753" s="99" t="s">
        <v>981</v>
      </c>
      <c r="E753" s="99" t="s">
        <v>716</v>
      </c>
      <c r="F753" s="99" t="s">
        <v>3785</v>
      </c>
      <c r="G753" s="77">
        <v>0</v>
      </c>
      <c r="H753" s="77">
        <v>-116241.38</v>
      </c>
      <c r="I753" s="77">
        <v>-12556316.5</v>
      </c>
      <c r="J753" s="101"/>
    </row>
    <row r="754" spans="1:10" hidden="1" outlineLevel="1" x14ac:dyDescent="0.2">
      <c r="A754" s="106"/>
      <c r="B754" s="100">
        <v>42832</v>
      </c>
      <c r="C754" s="99">
        <v>9</v>
      </c>
      <c r="D754" s="99" t="s">
        <v>981</v>
      </c>
      <c r="E754" s="99" t="s">
        <v>716</v>
      </c>
      <c r="F754" s="99" t="s">
        <v>3786</v>
      </c>
      <c r="G754" s="77">
        <v>0</v>
      </c>
      <c r="H754" s="77">
        <v>-185172.41</v>
      </c>
      <c r="I754" s="77">
        <v>-12371144.09</v>
      </c>
      <c r="J754" s="101"/>
    </row>
    <row r="755" spans="1:10" hidden="1" outlineLevel="1" x14ac:dyDescent="0.2">
      <c r="A755" s="106"/>
      <c r="B755" s="100">
        <v>42832</v>
      </c>
      <c r="C755" s="99">
        <v>10</v>
      </c>
      <c r="D755" s="99" t="s">
        <v>981</v>
      </c>
      <c r="E755" s="99" t="s">
        <v>716</v>
      </c>
      <c r="F755" s="99" t="s">
        <v>3787</v>
      </c>
      <c r="G755" s="77">
        <v>0</v>
      </c>
      <c r="H755" s="77">
        <v>-247413.79</v>
      </c>
      <c r="I755" s="77">
        <v>-12123730.300000001</v>
      </c>
      <c r="J755" s="101"/>
    </row>
    <row r="756" spans="1:10" hidden="1" outlineLevel="1" x14ac:dyDescent="0.2">
      <c r="A756" s="106"/>
      <c r="B756" s="100">
        <v>42832</v>
      </c>
      <c r="C756" s="99">
        <v>11</v>
      </c>
      <c r="D756" s="99" t="s">
        <v>981</v>
      </c>
      <c r="E756" s="99" t="s">
        <v>716</v>
      </c>
      <c r="F756" s="99" t="s">
        <v>3788</v>
      </c>
      <c r="G756" s="77">
        <v>0</v>
      </c>
      <c r="H756" s="77">
        <v>-125172.41</v>
      </c>
      <c r="I756" s="77">
        <v>-11998557.890000001</v>
      </c>
      <c r="J756" s="101"/>
    </row>
    <row r="757" spans="1:10" hidden="1" outlineLevel="1" x14ac:dyDescent="0.2">
      <c r="A757" s="106"/>
      <c r="B757" s="100">
        <v>42832</v>
      </c>
      <c r="C757" s="99">
        <v>12</v>
      </c>
      <c r="D757" s="99" t="s">
        <v>981</v>
      </c>
      <c r="E757" s="99" t="s">
        <v>716</v>
      </c>
      <c r="F757" s="99" t="s">
        <v>3789</v>
      </c>
      <c r="G757" s="77">
        <v>0</v>
      </c>
      <c r="H757" s="77">
        <v>-168965.52</v>
      </c>
      <c r="I757" s="77">
        <v>-11829592.369999999</v>
      </c>
      <c r="J757" s="101"/>
    </row>
    <row r="758" spans="1:10" hidden="1" outlineLevel="1" x14ac:dyDescent="0.2">
      <c r="A758" s="106"/>
      <c r="B758" s="100">
        <v>42832</v>
      </c>
      <c r="C758" s="99">
        <v>13</v>
      </c>
      <c r="D758" s="99" t="s">
        <v>981</v>
      </c>
      <c r="E758" s="99" t="s">
        <v>716</v>
      </c>
      <c r="F758" s="99" t="s">
        <v>3790</v>
      </c>
      <c r="G758" s="77">
        <v>0</v>
      </c>
      <c r="H758" s="77">
        <v>-102241.38</v>
      </c>
      <c r="I758" s="77">
        <v>-11727350.99</v>
      </c>
      <c r="J758" s="101"/>
    </row>
    <row r="759" spans="1:10" hidden="1" outlineLevel="1" x14ac:dyDescent="0.2">
      <c r="A759" s="106"/>
      <c r="B759" s="100">
        <v>42832</v>
      </c>
      <c r="C759" s="99">
        <v>14</v>
      </c>
      <c r="D759" s="99" t="s">
        <v>981</v>
      </c>
      <c r="E759" s="99" t="s">
        <v>716</v>
      </c>
      <c r="F759" s="99" t="s">
        <v>3791</v>
      </c>
      <c r="G759" s="77">
        <v>0</v>
      </c>
      <c r="H759" s="77">
        <v>-193965.52</v>
      </c>
      <c r="I759" s="77">
        <v>-11533385.470000001</v>
      </c>
      <c r="J759" s="101"/>
    </row>
    <row r="760" spans="1:10" hidden="1" outlineLevel="1" x14ac:dyDescent="0.2">
      <c r="A760" s="106"/>
      <c r="B760" s="100">
        <v>42832</v>
      </c>
      <c r="C760" s="99">
        <v>15</v>
      </c>
      <c r="D760" s="99" t="s">
        <v>981</v>
      </c>
      <c r="E760" s="99" t="s">
        <v>716</v>
      </c>
      <c r="F760" s="99" t="s">
        <v>3792</v>
      </c>
      <c r="G760" s="77">
        <v>0</v>
      </c>
      <c r="H760" s="77">
        <v>-129413.79</v>
      </c>
      <c r="I760" s="77">
        <v>-11403971.68</v>
      </c>
      <c r="J760" s="101"/>
    </row>
    <row r="761" spans="1:10" hidden="1" outlineLevel="1" x14ac:dyDescent="0.2">
      <c r="A761" s="106"/>
      <c r="B761" s="100">
        <v>42832</v>
      </c>
      <c r="C761" s="99">
        <v>16</v>
      </c>
      <c r="D761" s="99" t="s">
        <v>981</v>
      </c>
      <c r="E761" s="99" t="s">
        <v>716</v>
      </c>
      <c r="F761" s="99" t="s">
        <v>3793</v>
      </c>
      <c r="G761" s="77">
        <v>0</v>
      </c>
      <c r="H761" s="77">
        <v>-159137.93</v>
      </c>
      <c r="I761" s="77">
        <v>-11244833.75</v>
      </c>
      <c r="J761" s="101"/>
    </row>
    <row r="762" spans="1:10" hidden="1" outlineLevel="1" x14ac:dyDescent="0.2">
      <c r="A762" s="106"/>
      <c r="B762" s="100">
        <v>42832</v>
      </c>
      <c r="C762" s="99">
        <v>17</v>
      </c>
      <c r="D762" s="99" t="s">
        <v>981</v>
      </c>
      <c r="E762" s="99" t="s">
        <v>716</v>
      </c>
      <c r="F762" s="99" t="s">
        <v>3794</v>
      </c>
      <c r="G762" s="77">
        <v>0</v>
      </c>
      <c r="H762" s="77">
        <v>-114655.17</v>
      </c>
      <c r="I762" s="77">
        <v>-11130178.58</v>
      </c>
      <c r="J762" s="101"/>
    </row>
    <row r="763" spans="1:10" hidden="1" outlineLevel="1" x14ac:dyDescent="0.2">
      <c r="A763" s="106"/>
      <c r="B763" s="100">
        <v>42832</v>
      </c>
      <c r="C763" s="99">
        <v>18</v>
      </c>
      <c r="D763" s="99" t="s">
        <v>981</v>
      </c>
      <c r="E763" s="99" t="s">
        <v>716</v>
      </c>
      <c r="F763" s="99" t="s">
        <v>3795</v>
      </c>
      <c r="G763" s="77">
        <v>0</v>
      </c>
      <c r="H763" s="77">
        <v>114655.17</v>
      </c>
      <c r="I763" s="77">
        <v>-11244833.75</v>
      </c>
      <c r="J763" s="101"/>
    </row>
    <row r="764" spans="1:10" hidden="1" outlineLevel="1" x14ac:dyDescent="0.2">
      <c r="A764" s="106"/>
      <c r="B764" s="100">
        <v>42832</v>
      </c>
      <c r="C764" s="99">
        <v>19</v>
      </c>
      <c r="D764" s="99" t="s">
        <v>981</v>
      </c>
      <c r="E764" s="99" t="s">
        <v>716</v>
      </c>
      <c r="F764" s="99" t="s">
        <v>3796</v>
      </c>
      <c r="G764" s="77">
        <v>0</v>
      </c>
      <c r="H764" s="77">
        <v>159137.93</v>
      </c>
      <c r="I764" s="77">
        <v>-11403971.68</v>
      </c>
      <c r="J764" s="101"/>
    </row>
    <row r="765" spans="1:10" hidden="1" outlineLevel="1" x14ac:dyDescent="0.2">
      <c r="A765" s="106"/>
      <c r="B765" s="100">
        <v>42832</v>
      </c>
      <c r="C765" s="99">
        <v>20</v>
      </c>
      <c r="D765" s="99" t="s">
        <v>981</v>
      </c>
      <c r="E765" s="99" t="s">
        <v>716</v>
      </c>
      <c r="F765" s="99" t="s">
        <v>3797</v>
      </c>
      <c r="G765" s="77">
        <v>0</v>
      </c>
      <c r="H765" s="77">
        <v>129413.79</v>
      </c>
      <c r="I765" s="77">
        <v>-11533385.470000001</v>
      </c>
      <c r="J765" s="101"/>
    </row>
    <row r="766" spans="1:10" hidden="1" outlineLevel="1" x14ac:dyDescent="0.2">
      <c r="A766" s="106"/>
      <c r="B766" s="100">
        <v>42832</v>
      </c>
      <c r="C766" s="99">
        <v>21</v>
      </c>
      <c r="D766" s="99" t="s">
        <v>981</v>
      </c>
      <c r="E766" s="99" t="s">
        <v>716</v>
      </c>
      <c r="F766" s="99" t="s">
        <v>3798</v>
      </c>
      <c r="G766" s="77">
        <v>0</v>
      </c>
      <c r="H766" s="77">
        <v>193965.52</v>
      </c>
      <c r="I766" s="77">
        <v>-11727350.99</v>
      </c>
      <c r="J766" s="101"/>
    </row>
    <row r="767" spans="1:10" hidden="1" outlineLevel="1" x14ac:dyDescent="0.2">
      <c r="A767" s="106"/>
      <c r="B767" s="100">
        <v>42832</v>
      </c>
      <c r="C767" s="99">
        <v>22</v>
      </c>
      <c r="D767" s="99" t="s">
        <v>981</v>
      </c>
      <c r="E767" s="99" t="s">
        <v>716</v>
      </c>
      <c r="F767" s="99" t="s">
        <v>3799</v>
      </c>
      <c r="G767" s="77">
        <v>0</v>
      </c>
      <c r="H767" s="77">
        <v>102241.38</v>
      </c>
      <c r="I767" s="77">
        <v>-11829592.369999999</v>
      </c>
      <c r="J767" s="101"/>
    </row>
    <row r="768" spans="1:10" hidden="1" outlineLevel="1" x14ac:dyDescent="0.2">
      <c r="A768" s="106"/>
      <c r="B768" s="100">
        <v>42832</v>
      </c>
      <c r="C768" s="99">
        <v>23</v>
      </c>
      <c r="D768" s="99" t="s">
        <v>981</v>
      </c>
      <c r="E768" s="99" t="s">
        <v>716</v>
      </c>
      <c r="F768" s="99" t="s">
        <v>3800</v>
      </c>
      <c r="G768" s="77">
        <v>0</v>
      </c>
      <c r="H768" s="77">
        <v>168965.52</v>
      </c>
      <c r="I768" s="77">
        <v>-11998557.890000001</v>
      </c>
      <c r="J768" s="101"/>
    </row>
    <row r="769" spans="1:10" hidden="1" outlineLevel="1" x14ac:dyDescent="0.2">
      <c r="A769" s="106"/>
      <c r="B769" s="100">
        <v>42832</v>
      </c>
      <c r="C769" s="99">
        <v>24</v>
      </c>
      <c r="D769" s="99" t="s">
        <v>981</v>
      </c>
      <c r="E769" s="99" t="s">
        <v>716</v>
      </c>
      <c r="F769" s="99" t="s">
        <v>3801</v>
      </c>
      <c r="G769" s="77">
        <v>0</v>
      </c>
      <c r="H769" s="77">
        <v>125172.41</v>
      </c>
      <c r="I769" s="77">
        <v>-12123730.300000001</v>
      </c>
      <c r="J769" s="101"/>
    </row>
    <row r="770" spans="1:10" hidden="1" outlineLevel="1" x14ac:dyDescent="0.2">
      <c r="A770" s="106"/>
      <c r="B770" s="100">
        <v>42833</v>
      </c>
      <c r="C770" s="99">
        <v>25</v>
      </c>
      <c r="D770" s="99" t="s">
        <v>981</v>
      </c>
      <c r="E770" s="99" t="s">
        <v>716</v>
      </c>
      <c r="F770" s="99" t="s">
        <v>3802</v>
      </c>
      <c r="G770" s="77">
        <v>0</v>
      </c>
      <c r="H770" s="77">
        <v>247413.79</v>
      </c>
      <c r="I770" s="77">
        <v>-12371144.09</v>
      </c>
      <c r="J770" s="101"/>
    </row>
    <row r="771" spans="1:10" hidden="1" outlineLevel="1" x14ac:dyDescent="0.2">
      <c r="A771" s="106"/>
      <c r="B771" s="100">
        <v>42833</v>
      </c>
      <c r="C771" s="99">
        <v>26</v>
      </c>
      <c r="D771" s="99" t="s">
        <v>981</v>
      </c>
      <c r="E771" s="99" t="s">
        <v>716</v>
      </c>
      <c r="F771" s="99" t="s">
        <v>3803</v>
      </c>
      <c r="G771" s="77">
        <v>0</v>
      </c>
      <c r="H771" s="77">
        <v>185172.41</v>
      </c>
      <c r="I771" s="77">
        <v>-12556316.5</v>
      </c>
      <c r="J771" s="101"/>
    </row>
    <row r="772" spans="1:10" hidden="1" outlineLevel="1" x14ac:dyDescent="0.2">
      <c r="A772" s="106"/>
      <c r="B772" s="100">
        <v>42833</v>
      </c>
      <c r="C772" s="99">
        <v>27</v>
      </c>
      <c r="D772" s="99" t="s">
        <v>981</v>
      </c>
      <c r="E772" s="99" t="s">
        <v>716</v>
      </c>
      <c r="F772" s="99" t="s">
        <v>3804</v>
      </c>
      <c r="G772" s="77">
        <v>0</v>
      </c>
      <c r="H772" s="77">
        <v>116241.38</v>
      </c>
      <c r="I772" s="77">
        <v>-12672557.880000001</v>
      </c>
      <c r="J772" s="101"/>
    </row>
    <row r="773" spans="1:10" hidden="1" outlineLevel="1" x14ac:dyDescent="0.2">
      <c r="A773" s="106"/>
      <c r="B773" s="100">
        <v>42833</v>
      </c>
      <c r="C773" s="99">
        <v>28</v>
      </c>
      <c r="D773" s="99" t="s">
        <v>981</v>
      </c>
      <c r="E773" s="99" t="s">
        <v>716</v>
      </c>
      <c r="F773" s="99" t="s">
        <v>3805</v>
      </c>
      <c r="G773" s="77">
        <v>0</v>
      </c>
      <c r="H773" s="77">
        <v>121896.55</v>
      </c>
      <c r="I773" s="77">
        <v>-12794454.43</v>
      </c>
      <c r="J773" s="101"/>
    </row>
    <row r="774" spans="1:10" hidden="1" outlineLevel="1" x14ac:dyDescent="0.2">
      <c r="A774" s="106"/>
      <c r="B774" s="100">
        <v>42833</v>
      </c>
      <c r="C774" s="99">
        <v>29</v>
      </c>
      <c r="D774" s="99" t="s">
        <v>981</v>
      </c>
      <c r="E774" s="99" t="s">
        <v>716</v>
      </c>
      <c r="F774" s="99" t="s">
        <v>3806</v>
      </c>
      <c r="G774" s="77">
        <v>0</v>
      </c>
      <c r="H774" s="77">
        <v>680517.24</v>
      </c>
      <c r="I774" s="77">
        <v>-13474971.67</v>
      </c>
      <c r="J774" s="101"/>
    </row>
    <row r="775" spans="1:10" hidden="1" outlineLevel="1" x14ac:dyDescent="0.2">
      <c r="A775" s="106"/>
      <c r="B775" s="100">
        <v>42835</v>
      </c>
      <c r="C775" s="99">
        <v>30</v>
      </c>
      <c r="D775" s="99" t="s">
        <v>981</v>
      </c>
      <c r="E775" s="99" t="s">
        <v>716</v>
      </c>
      <c r="F775" s="99" t="s">
        <v>3807</v>
      </c>
      <c r="G775" s="77">
        <v>0</v>
      </c>
      <c r="H775" s="77">
        <v>183172.41</v>
      </c>
      <c r="I775" s="77">
        <v>-13658144.08</v>
      </c>
      <c r="J775" s="101"/>
    </row>
    <row r="776" spans="1:10" hidden="1" outlineLevel="1" x14ac:dyDescent="0.2">
      <c r="A776" s="106"/>
      <c r="B776" s="100">
        <v>42835</v>
      </c>
      <c r="C776" s="99">
        <v>31</v>
      </c>
      <c r="D776" s="99" t="s">
        <v>981</v>
      </c>
      <c r="E776" s="99" t="s">
        <v>716</v>
      </c>
      <c r="F776" s="99" t="s">
        <v>3808</v>
      </c>
      <c r="G776" s="77">
        <v>0</v>
      </c>
      <c r="H776" s="77">
        <v>-125172.41</v>
      </c>
      <c r="I776" s="77">
        <v>-13532971.67</v>
      </c>
      <c r="J776" s="101"/>
    </row>
    <row r="777" spans="1:10" hidden="1" outlineLevel="1" x14ac:dyDescent="0.2">
      <c r="A777" s="106"/>
      <c r="B777" s="100">
        <v>42835</v>
      </c>
      <c r="C777" s="99">
        <v>32</v>
      </c>
      <c r="D777" s="99" t="s">
        <v>981</v>
      </c>
      <c r="E777" s="99" t="s">
        <v>716</v>
      </c>
      <c r="F777" s="99" t="s">
        <v>3809</v>
      </c>
      <c r="G777" s="77">
        <v>0</v>
      </c>
      <c r="H777" s="77">
        <v>120862.07</v>
      </c>
      <c r="I777" s="77">
        <v>-13653833.74</v>
      </c>
      <c r="J777" s="101"/>
    </row>
    <row r="778" spans="1:10" hidden="1" outlineLevel="1" x14ac:dyDescent="0.2">
      <c r="A778" s="106"/>
      <c r="B778" s="100">
        <v>42835</v>
      </c>
      <c r="C778" s="99">
        <v>33</v>
      </c>
      <c r="D778" s="99" t="s">
        <v>981</v>
      </c>
      <c r="E778" s="99" t="s">
        <v>716</v>
      </c>
      <c r="F778" s="99" t="s">
        <v>3810</v>
      </c>
      <c r="G778" s="77">
        <v>0</v>
      </c>
      <c r="H778" s="77">
        <v>-168965.52</v>
      </c>
      <c r="I778" s="77">
        <v>-13484868.220000001</v>
      </c>
      <c r="J778" s="101"/>
    </row>
    <row r="779" spans="1:10" hidden="1" outlineLevel="1" x14ac:dyDescent="0.2">
      <c r="A779" s="106"/>
      <c r="B779" s="100">
        <v>42835</v>
      </c>
      <c r="C779" s="99">
        <v>34</v>
      </c>
      <c r="D779" s="99" t="s">
        <v>981</v>
      </c>
      <c r="E779" s="99" t="s">
        <v>716</v>
      </c>
      <c r="F779" s="99" t="s">
        <v>3811</v>
      </c>
      <c r="G779" s="77">
        <v>0</v>
      </c>
      <c r="H779" s="77">
        <v>168965.52</v>
      </c>
      <c r="I779" s="77">
        <v>-13653833.74</v>
      </c>
      <c r="J779" s="101"/>
    </row>
    <row r="780" spans="1:10" hidden="1" outlineLevel="1" x14ac:dyDescent="0.2">
      <c r="A780" s="106"/>
      <c r="B780" s="100">
        <v>42835</v>
      </c>
      <c r="C780" s="99">
        <v>35</v>
      </c>
      <c r="D780" s="99" t="s">
        <v>981</v>
      </c>
      <c r="E780" s="99" t="s">
        <v>716</v>
      </c>
      <c r="F780" s="99" t="s">
        <v>3812</v>
      </c>
      <c r="G780" s="77">
        <v>0</v>
      </c>
      <c r="H780" s="77">
        <v>130000</v>
      </c>
      <c r="I780" s="77">
        <v>-13783833.74</v>
      </c>
      <c r="J780" s="101"/>
    </row>
    <row r="781" spans="1:10" hidden="1" outlineLevel="1" x14ac:dyDescent="0.2">
      <c r="A781" s="106"/>
      <c r="B781" s="100">
        <v>42837</v>
      </c>
      <c r="C781" s="99">
        <v>36</v>
      </c>
      <c r="D781" s="99" t="s">
        <v>981</v>
      </c>
      <c r="E781" s="99" t="s">
        <v>716</v>
      </c>
      <c r="F781" s="99" t="s">
        <v>3813</v>
      </c>
      <c r="G781" s="77">
        <v>0</v>
      </c>
      <c r="H781" s="77">
        <v>-159137.93</v>
      </c>
      <c r="I781" s="77">
        <v>-13624695.810000001</v>
      </c>
      <c r="J781" s="101"/>
    </row>
    <row r="782" spans="1:10" hidden="1" outlineLevel="1" x14ac:dyDescent="0.2">
      <c r="A782" s="106"/>
      <c r="B782" s="100">
        <v>42837</v>
      </c>
      <c r="C782" s="99">
        <v>37</v>
      </c>
      <c r="D782" s="99" t="s">
        <v>981</v>
      </c>
      <c r="E782" s="99" t="s">
        <v>716</v>
      </c>
      <c r="F782" s="99" t="s">
        <v>3814</v>
      </c>
      <c r="G782" s="77">
        <v>0</v>
      </c>
      <c r="H782" s="77">
        <v>-129413.79</v>
      </c>
      <c r="I782" s="77">
        <v>-13495282.02</v>
      </c>
      <c r="J782" s="101"/>
    </row>
    <row r="783" spans="1:10" hidden="1" outlineLevel="1" x14ac:dyDescent="0.2">
      <c r="A783" s="106"/>
      <c r="B783" s="100">
        <v>42837</v>
      </c>
      <c r="C783" s="99">
        <v>38</v>
      </c>
      <c r="D783" s="99" t="s">
        <v>981</v>
      </c>
      <c r="E783" s="99" t="s">
        <v>716</v>
      </c>
      <c r="F783" s="99" t="s">
        <v>3815</v>
      </c>
      <c r="G783" s="77">
        <v>0</v>
      </c>
      <c r="H783" s="77">
        <v>122241.38</v>
      </c>
      <c r="I783" s="77">
        <v>-13617523.4</v>
      </c>
      <c r="J783" s="101"/>
    </row>
    <row r="784" spans="1:10" hidden="1" outlineLevel="1" x14ac:dyDescent="0.2">
      <c r="A784" s="106"/>
      <c r="B784" s="100">
        <v>42842</v>
      </c>
      <c r="C784" s="99">
        <v>39</v>
      </c>
      <c r="D784" s="99" t="s">
        <v>981</v>
      </c>
      <c r="E784" s="99" t="s">
        <v>716</v>
      </c>
      <c r="F784" s="99" t="s">
        <v>3816</v>
      </c>
      <c r="G784" s="77">
        <v>0</v>
      </c>
      <c r="H784" s="77">
        <v>-122241.38</v>
      </c>
      <c r="I784" s="77">
        <v>-13495282.02</v>
      </c>
      <c r="J784" s="101"/>
    </row>
    <row r="785" spans="1:10" hidden="1" outlineLevel="1" x14ac:dyDescent="0.2">
      <c r="A785" s="106"/>
      <c r="B785" s="100">
        <v>42842</v>
      </c>
      <c r="C785" s="99">
        <v>40</v>
      </c>
      <c r="D785" s="99" t="s">
        <v>981</v>
      </c>
      <c r="E785" s="99" t="s">
        <v>716</v>
      </c>
      <c r="F785" s="99" t="s">
        <v>3817</v>
      </c>
      <c r="G785" s="77">
        <v>0</v>
      </c>
      <c r="H785" s="77">
        <v>122241.38</v>
      </c>
      <c r="I785" s="77">
        <v>-13617523.4</v>
      </c>
      <c r="J785" s="101"/>
    </row>
    <row r="786" spans="1:10" hidden="1" outlineLevel="1" x14ac:dyDescent="0.2">
      <c r="A786" s="106"/>
      <c r="B786" s="100">
        <v>42842</v>
      </c>
      <c r="C786" s="99">
        <v>41</v>
      </c>
      <c r="D786" s="99" t="s">
        <v>981</v>
      </c>
      <c r="E786" s="99" t="s">
        <v>716</v>
      </c>
      <c r="F786" s="99" t="s">
        <v>3818</v>
      </c>
      <c r="G786" s="77">
        <v>0</v>
      </c>
      <c r="H786" s="77">
        <v>-122241.38</v>
      </c>
      <c r="I786" s="77">
        <v>-13495282.02</v>
      </c>
      <c r="J786" s="101"/>
    </row>
    <row r="787" spans="1:10" hidden="1" outlineLevel="1" x14ac:dyDescent="0.2">
      <c r="A787" s="106"/>
      <c r="B787" s="100">
        <v>42842</v>
      </c>
      <c r="C787" s="99">
        <v>42</v>
      </c>
      <c r="D787" s="99" t="s">
        <v>981</v>
      </c>
      <c r="E787" s="99" t="s">
        <v>716</v>
      </c>
      <c r="F787" s="99" t="s">
        <v>3819</v>
      </c>
      <c r="G787" s="77">
        <v>0</v>
      </c>
      <c r="H787" s="77">
        <v>122241.38</v>
      </c>
      <c r="I787" s="77">
        <v>-13617523.4</v>
      </c>
      <c r="J787" s="101"/>
    </row>
    <row r="788" spans="1:10" hidden="1" outlineLevel="1" x14ac:dyDescent="0.2">
      <c r="A788" s="106"/>
      <c r="B788" s="100">
        <v>42842</v>
      </c>
      <c r="C788" s="99">
        <v>43</v>
      </c>
      <c r="D788" s="99" t="s">
        <v>981</v>
      </c>
      <c r="E788" s="99" t="s">
        <v>716</v>
      </c>
      <c r="F788" s="99" t="s">
        <v>3820</v>
      </c>
      <c r="G788" s="77">
        <v>0</v>
      </c>
      <c r="H788" s="77">
        <v>-88103.45</v>
      </c>
      <c r="I788" s="77">
        <v>-13529419.949999999</v>
      </c>
      <c r="J788" s="101"/>
    </row>
    <row r="789" spans="1:10" hidden="1" outlineLevel="1" x14ac:dyDescent="0.2">
      <c r="A789" s="106"/>
      <c r="B789" s="100">
        <v>42842</v>
      </c>
      <c r="C789" s="99">
        <v>44</v>
      </c>
      <c r="D789" s="99" t="s">
        <v>981</v>
      </c>
      <c r="E789" s="99" t="s">
        <v>716</v>
      </c>
      <c r="F789" s="99" t="s">
        <v>3821</v>
      </c>
      <c r="G789" s="77">
        <v>0</v>
      </c>
      <c r="H789" s="77">
        <v>83793.100000000006</v>
      </c>
      <c r="I789" s="77">
        <v>-13613213.050000001</v>
      </c>
      <c r="J789" s="101"/>
    </row>
    <row r="790" spans="1:10" hidden="1" outlineLevel="1" x14ac:dyDescent="0.2">
      <c r="A790" s="106"/>
      <c r="B790" s="100">
        <v>42842</v>
      </c>
      <c r="C790" s="99">
        <v>45</v>
      </c>
      <c r="D790" s="99" t="s">
        <v>981</v>
      </c>
      <c r="E790" s="99" t="s">
        <v>716</v>
      </c>
      <c r="F790" s="99" t="s">
        <v>3822</v>
      </c>
      <c r="G790" s="77">
        <v>0</v>
      </c>
      <c r="H790" s="77">
        <v>289310.34000000003</v>
      </c>
      <c r="I790" s="77">
        <v>-13902523.390000001</v>
      </c>
      <c r="J790" s="101"/>
    </row>
    <row r="791" spans="1:10" hidden="1" outlineLevel="1" x14ac:dyDescent="0.2">
      <c r="A791" s="106"/>
      <c r="B791" s="100">
        <v>42843</v>
      </c>
      <c r="C791" s="99">
        <v>46</v>
      </c>
      <c r="D791" s="99" t="s">
        <v>981</v>
      </c>
      <c r="E791" s="99" t="s">
        <v>716</v>
      </c>
      <c r="F791" s="99" t="s">
        <v>3823</v>
      </c>
      <c r="G791" s="77">
        <v>0</v>
      </c>
      <c r="H791" s="77">
        <v>-116241.38</v>
      </c>
      <c r="I791" s="77">
        <v>-13786282.01</v>
      </c>
      <c r="J791" s="101"/>
    </row>
    <row r="792" spans="1:10" hidden="1" outlineLevel="1" x14ac:dyDescent="0.2">
      <c r="A792" s="106"/>
      <c r="B792" s="100">
        <v>42843</v>
      </c>
      <c r="C792" s="99">
        <v>47</v>
      </c>
      <c r="D792" s="99" t="s">
        <v>981</v>
      </c>
      <c r="E792" s="99" t="s">
        <v>716</v>
      </c>
      <c r="F792" s="99" t="s">
        <v>3824</v>
      </c>
      <c r="G792" s="77">
        <v>0</v>
      </c>
      <c r="H792" s="77">
        <v>128103.45</v>
      </c>
      <c r="I792" s="77">
        <v>-13914385.460000001</v>
      </c>
      <c r="J792" s="101"/>
    </row>
    <row r="793" spans="1:10" hidden="1" outlineLevel="1" x14ac:dyDescent="0.2">
      <c r="A793" s="106"/>
      <c r="B793" s="100">
        <v>42844</v>
      </c>
      <c r="C793" s="99">
        <v>48</v>
      </c>
      <c r="D793" s="99" t="s">
        <v>981</v>
      </c>
      <c r="E793" s="99" t="s">
        <v>716</v>
      </c>
      <c r="F793" s="99" t="s">
        <v>3825</v>
      </c>
      <c r="G793" s="77">
        <v>0</v>
      </c>
      <c r="H793" s="77">
        <v>-130000</v>
      </c>
      <c r="I793" s="77">
        <v>-13784385.460000001</v>
      </c>
      <c r="J793" s="101"/>
    </row>
    <row r="794" spans="1:10" hidden="1" outlineLevel="1" x14ac:dyDescent="0.2">
      <c r="A794" s="106"/>
      <c r="B794" s="100">
        <v>42844</v>
      </c>
      <c r="C794" s="99">
        <v>49</v>
      </c>
      <c r="D794" s="99" t="s">
        <v>981</v>
      </c>
      <c r="E794" s="99" t="s">
        <v>716</v>
      </c>
      <c r="F794" s="99" t="s">
        <v>3826</v>
      </c>
      <c r="G794" s="77">
        <v>0</v>
      </c>
      <c r="H794" s="77">
        <v>130000</v>
      </c>
      <c r="I794" s="77">
        <v>-13914385.460000001</v>
      </c>
      <c r="J794" s="101"/>
    </row>
    <row r="795" spans="1:10" hidden="1" outlineLevel="1" x14ac:dyDescent="0.2">
      <c r="A795" s="106"/>
      <c r="B795" s="100">
        <v>42845</v>
      </c>
      <c r="C795" s="99">
        <v>50</v>
      </c>
      <c r="D795" s="99" t="s">
        <v>981</v>
      </c>
      <c r="E795" s="99" t="s">
        <v>716</v>
      </c>
      <c r="F795" s="99" t="s">
        <v>3827</v>
      </c>
      <c r="G795" s="77">
        <v>0</v>
      </c>
      <c r="H795" s="77">
        <v>178275.86</v>
      </c>
      <c r="I795" s="77">
        <v>-14092661.32</v>
      </c>
      <c r="J795" s="101"/>
    </row>
    <row r="796" spans="1:10" hidden="1" outlineLevel="1" x14ac:dyDescent="0.2">
      <c r="A796" s="106"/>
      <c r="B796" s="100">
        <v>42845</v>
      </c>
      <c r="C796" s="99">
        <v>51</v>
      </c>
      <c r="D796" s="99" t="s">
        <v>981</v>
      </c>
      <c r="E796" s="99" t="s">
        <v>716</v>
      </c>
      <c r="F796" s="99" t="s">
        <v>3828</v>
      </c>
      <c r="G796" s="77">
        <v>0</v>
      </c>
      <c r="H796" s="77">
        <v>102103.45</v>
      </c>
      <c r="I796" s="77">
        <v>-14194764.77</v>
      </c>
      <c r="J796" s="101"/>
    </row>
    <row r="797" spans="1:10" hidden="1" outlineLevel="1" x14ac:dyDescent="0.2">
      <c r="A797" s="106"/>
      <c r="B797" s="100">
        <v>42845</v>
      </c>
      <c r="C797" s="99">
        <v>52</v>
      </c>
      <c r="D797" s="99" t="s">
        <v>981</v>
      </c>
      <c r="E797" s="99" t="s">
        <v>716</v>
      </c>
      <c r="F797" s="99" t="s">
        <v>3829</v>
      </c>
      <c r="G797" s="77">
        <v>0</v>
      </c>
      <c r="H797" s="77">
        <v>115241.38</v>
      </c>
      <c r="I797" s="77">
        <v>-14310006.15</v>
      </c>
      <c r="J797" s="101"/>
    </row>
    <row r="798" spans="1:10" hidden="1" outlineLevel="1" x14ac:dyDescent="0.2">
      <c r="A798" s="106"/>
      <c r="B798" s="100">
        <v>42846</v>
      </c>
      <c r="C798" s="99">
        <v>53</v>
      </c>
      <c r="D798" s="99" t="s">
        <v>981</v>
      </c>
      <c r="E798" s="99" t="s">
        <v>716</v>
      </c>
      <c r="F798" s="99" t="s">
        <v>3830</v>
      </c>
      <c r="G798" s="77">
        <v>0</v>
      </c>
      <c r="H798" s="77">
        <v>97275.86</v>
      </c>
      <c r="I798" s="77">
        <v>-14407282.01</v>
      </c>
      <c r="J798" s="101"/>
    </row>
    <row r="799" spans="1:10" hidden="1" outlineLevel="1" x14ac:dyDescent="0.2">
      <c r="A799" s="106"/>
      <c r="B799" s="100">
        <v>42846</v>
      </c>
      <c r="C799" s="99">
        <v>54</v>
      </c>
      <c r="D799" s="99" t="s">
        <v>981</v>
      </c>
      <c r="E799" s="99" t="s">
        <v>716</v>
      </c>
      <c r="F799" s="99" t="s">
        <v>3831</v>
      </c>
      <c r="G799" s="77">
        <v>0</v>
      </c>
      <c r="H799" s="77">
        <v>161379.31</v>
      </c>
      <c r="I799" s="77">
        <v>-14568661.32</v>
      </c>
      <c r="J799" s="101"/>
    </row>
    <row r="800" spans="1:10" hidden="1" outlineLevel="1" x14ac:dyDescent="0.2">
      <c r="A800" s="106"/>
      <c r="B800" s="100">
        <v>42847</v>
      </c>
      <c r="C800" s="99">
        <v>55</v>
      </c>
      <c r="D800" s="99" t="s">
        <v>981</v>
      </c>
      <c r="E800" s="99" t="s">
        <v>716</v>
      </c>
      <c r="F800" s="99" t="s">
        <v>3832</v>
      </c>
      <c r="G800" s="77">
        <v>0</v>
      </c>
      <c r="H800" s="77">
        <v>122413.79</v>
      </c>
      <c r="I800" s="77">
        <v>-14691075.109999999</v>
      </c>
      <c r="J800" s="101"/>
    </row>
    <row r="801" spans="1:10" hidden="1" outlineLevel="1" x14ac:dyDescent="0.2">
      <c r="A801" s="106"/>
      <c r="B801" s="100">
        <v>42849</v>
      </c>
      <c r="C801" s="99">
        <v>56</v>
      </c>
      <c r="D801" s="99" t="s">
        <v>981</v>
      </c>
      <c r="E801" s="99" t="s">
        <v>716</v>
      </c>
      <c r="F801" s="99" t="s">
        <v>3833</v>
      </c>
      <c r="G801" s="77">
        <v>0</v>
      </c>
      <c r="H801" s="77">
        <v>-103448.28</v>
      </c>
      <c r="I801" s="77">
        <v>-14587626.83</v>
      </c>
      <c r="J801" s="101"/>
    </row>
    <row r="802" spans="1:10" hidden="1" outlineLevel="1" x14ac:dyDescent="0.2">
      <c r="A802" s="106"/>
      <c r="B802" s="100">
        <v>42849</v>
      </c>
      <c r="C802" s="99">
        <v>57</v>
      </c>
      <c r="D802" s="99" t="s">
        <v>981</v>
      </c>
      <c r="E802" s="99" t="s">
        <v>716</v>
      </c>
      <c r="F802" s="99" t="s">
        <v>3834</v>
      </c>
      <c r="G802" s="77">
        <v>0</v>
      </c>
      <c r="H802" s="77">
        <v>103448.28</v>
      </c>
      <c r="I802" s="77">
        <v>-14691075.109999999</v>
      </c>
      <c r="J802" s="101"/>
    </row>
    <row r="803" spans="1:10" hidden="1" outlineLevel="1" x14ac:dyDescent="0.2">
      <c r="A803" s="106"/>
      <c r="B803" s="100">
        <v>42849</v>
      </c>
      <c r="C803" s="99">
        <v>58</v>
      </c>
      <c r="D803" s="99" t="s">
        <v>981</v>
      </c>
      <c r="E803" s="99" t="s">
        <v>716</v>
      </c>
      <c r="F803" s="99" t="s">
        <v>3835</v>
      </c>
      <c r="G803" s="77">
        <v>0</v>
      </c>
      <c r="H803" s="77">
        <v>147586.21</v>
      </c>
      <c r="I803" s="77">
        <v>-14838661.32</v>
      </c>
      <c r="J803" s="101"/>
    </row>
    <row r="804" spans="1:10" hidden="1" outlineLevel="1" x14ac:dyDescent="0.2">
      <c r="A804" s="106"/>
      <c r="B804" s="100">
        <v>42849</v>
      </c>
      <c r="C804" s="99">
        <v>59</v>
      </c>
      <c r="D804" s="99" t="s">
        <v>981</v>
      </c>
      <c r="E804" s="99" t="s">
        <v>716</v>
      </c>
      <c r="F804" s="99" t="s">
        <v>3836</v>
      </c>
      <c r="G804" s="77">
        <v>0</v>
      </c>
      <c r="H804" s="77">
        <v>153275.85999999999</v>
      </c>
      <c r="I804" s="77">
        <v>-14991937.18</v>
      </c>
      <c r="J804" s="101"/>
    </row>
    <row r="805" spans="1:10" hidden="1" outlineLevel="1" x14ac:dyDescent="0.2">
      <c r="A805" s="106"/>
      <c r="B805" s="100">
        <v>42849</v>
      </c>
      <c r="C805" s="99">
        <v>60</v>
      </c>
      <c r="D805" s="99" t="s">
        <v>981</v>
      </c>
      <c r="E805" s="99" t="s">
        <v>716</v>
      </c>
      <c r="F805" s="99" t="s">
        <v>3837</v>
      </c>
      <c r="G805" s="77">
        <v>0</v>
      </c>
      <c r="H805" s="77">
        <v>122103.45</v>
      </c>
      <c r="I805" s="77">
        <v>-15114040.630000001</v>
      </c>
      <c r="J805" s="101"/>
    </row>
    <row r="806" spans="1:10" hidden="1" outlineLevel="1" x14ac:dyDescent="0.2">
      <c r="A806" s="106"/>
      <c r="B806" s="100">
        <v>42850</v>
      </c>
      <c r="C806" s="99">
        <v>61</v>
      </c>
      <c r="D806" s="99" t="s">
        <v>981</v>
      </c>
      <c r="E806" s="99" t="s">
        <v>716</v>
      </c>
      <c r="F806" s="99" t="s">
        <v>3838</v>
      </c>
      <c r="G806" s="77">
        <v>0</v>
      </c>
      <c r="H806" s="77">
        <v>-122103.45</v>
      </c>
      <c r="I806" s="77">
        <v>-14991937.18</v>
      </c>
      <c r="J806" s="101"/>
    </row>
    <row r="807" spans="1:10" hidden="1" outlineLevel="1" x14ac:dyDescent="0.2">
      <c r="A807" s="106"/>
      <c r="B807" s="100">
        <v>42850</v>
      </c>
      <c r="C807" s="99">
        <v>62</v>
      </c>
      <c r="D807" s="99" t="s">
        <v>981</v>
      </c>
      <c r="E807" s="99" t="s">
        <v>716</v>
      </c>
      <c r="F807" s="99" t="s">
        <v>3839</v>
      </c>
      <c r="G807" s="77">
        <v>0</v>
      </c>
      <c r="H807" s="77">
        <v>122103.45</v>
      </c>
      <c r="I807" s="77">
        <v>-15114040.630000001</v>
      </c>
      <c r="J807" s="101"/>
    </row>
    <row r="808" spans="1:10" hidden="1" outlineLevel="1" x14ac:dyDescent="0.2">
      <c r="A808" s="106"/>
      <c r="B808" s="100">
        <v>42850</v>
      </c>
      <c r="C808" s="99">
        <v>63</v>
      </c>
      <c r="D808" s="99" t="s">
        <v>981</v>
      </c>
      <c r="E808" s="99" t="s">
        <v>716</v>
      </c>
      <c r="F808" s="99" t="s">
        <v>3840</v>
      </c>
      <c r="G808" s="77">
        <v>0</v>
      </c>
      <c r="H808" s="77">
        <v>125000</v>
      </c>
      <c r="I808" s="77">
        <v>-15239040.630000001</v>
      </c>
      <c r="J808" s="101"/>
    </row>
    <row r="809" spans="1:10" hidden="1" outlineLevel="1" x14ac:dyDescent="0.2">
      <c r="A809" s="106"/>
      <c r="B809" s="100">
        <v>42850</v>
      </c>
      <c r="C809" s="99">
        <v>64</v>
      </c>
      <c r="D809" s="99" t="s">
        <v>981</v>
      </c>
      <c r="E809" s="99" t="s">
        <v>716</v>
      </c>
      <c r="F809" s="99" t="s">
        <v>3841</v>
      </c>
      <c r="G809" s="77">
        <v>0</v>
      </c>
      <c r="H809" s="77">
        <v>-147586.21</v>
      </c>
      <c r="I809" s="77">
        <v>-15091454.42</v>
      </c>
      <c r="J809" s="101"/>
    </row>
    <row r="810" spans="1:10" hidden="1" outlineLevel="1" x14ac:dyDescent="0.2">
      <c r="A810" s="106"/>
      <c r="B810" s="100">
        <v>42850</v>
      </c>
      <c r="C810" s="99">
        <v>65</v>
      </c>
      <c r="D810" s="99" t="s">
        <v>981</v>
      </c>
      <c r="E810" s="99" t="s">
        <v>716</v>
      </c>
      <c r="F810" s="99" t="s">
        <v>3842</v>
      </c>
      <c r="G810" s="77">
        <v>0</v>
      </c>
      <c r="H810" s="77">
        <v>144517.24</v>
      </c>
      <c r="I810" s="77">
        <v>-15235971.66</v>
      </c>
      <c r="J810" s="101"/>
    </row>
    <row r="811" spans="1:10" hidden="1" outlineLevel="1" x14ac:dyDescent="0.2">
      <c r="A811" s="106"/>
      <c r="B811" s="100">
        <v>42850</v>
      </c>
      <c r="C811" s="99">
        <v>66</v>
      </c>
      <c r="D811" s="99" t="s">
        <v>981</v>
      </c>
      <c r="E811" s="99" t="s">
        <v>716</v>
      </c>
      <c r="F811" s="99" t="s">
        <v>3843</v>
      </c>
      <c r="G811" s="77">
        <v>0</v>
      </c>
      <c r="H811" s="77">
        <v>184310.34</v>
      </c>
      <c r="I811" s="77">
        <v>-15420282</v>
      </c>
      <c r="J811" s="101"/>
    </row>
    <row r="812" spans="1:10" hidden="1" outlineLevel="1" x14ac:dyDescent="0.2">
      <c r="A812" s="106"/>
      <c r="B812" s="100">
        <v>42850</v>
      </c>
      <c r="C812" s="99">
        <v>67</v>
      </c>
      <c r="D812" s="99" t="s">
        <v>981</v>
      </c>
      <c r="E812" s="99" t="s">
        <v>716</v>
      </c>
      <c r="F812" s="99" t="s">
        <v>3844</v>
      </c>
      <c r="G812" s="77">
        <v>0</v>
      </c>
      <c r="H812" s="77">
        <v>-97275.86</v>
      </c>
      <c r="I812" s="77">
        <v>-15323006.140000001</v>
      </c>
      <c r="J812" s="101"/>
    </row>
    <row r="813" spans="1:10" hidden="1" outlineLevel="1" x14ac:dyDescent="0.2">
      <c r="A813" s="106"/>
      <c r="B813" s="100">
        <v>42850</v>
      </c>
      <c r="C813" s="99">
        <v>68</v>
      </c>
      <c r="D813" s="99" t="s">
        <v>981</v>
      </c>
      <c r="E813" s="99" t="s">
        <v>716</v>
      </c>
      <c r="F813" s="99" t="s">
        <v>3845</v>
      </c>
      <c r="G813" s="77">
        <v>0</v>
      </c>
      <c r="H813" s="77">
        <v>97275.86</v>
      </c>
      <c r="I813" s="77">
        <v>-15420282</v>
      </c>
      <c r="J813" s="101"/>
    </row>
    <row r="814" spans="1:10" hidden="1" outlineLevel="1" x14ac:dyDescent="0.2">
      <c r="A814" s="106"/>
      <c r="B814" s="100">
        <v>42851</v>
      </c>
      <c r="C814" s="99">
        <v>69</v>
      </c>
      <c r="D814" s="99" t="s">
        <v>981</v>
      </c>
      <c r="E814" s="99" t="s">
        <v>716</v>
      </c>
      <c r="F814" s="99" t="s">
        <v>3846</v>
      </c>
      <c r="G814" s="77">
        <v>0</v>
      </c>
      <c r="H814" s="77">
        <v>-128103.45</v>
      </c>
      <c r="I814" s="77">
        <v>-15292178.550000001</v>
      </c>
      <c r="J814" s="101"/>
    </row>
    <row r="815" spans="1:10" hidden="1" outlineLevel="1" x14ac:dyDescent="0.2">
      <c r="A815" s="106"/>
      <c r="B815" s="100">
        <v>42851</v>
      </c>
      <c r="C815" s="99">
        <v>70</v>
      </c>
      <c r="D815" s="99" t="s">
        <v>981</v>
      </c>
      <c r="E815" s="99" t="s">
        <v>716</v>
      </c>
      <c r="F815" s="99" t="s">
        <v>3847</v>
      </c>
      <c r="G815" s="77">
        <v>0</v>
      </c>
      <c r="H815" s="77">
        <v>135000</v>
      </c>
      <c r="I815" s="77">
        <v>-15427178.550000001</v>
      </c>
      <c r="J815" s="101"/>
    </row>
    <row r="816" spans="1:10" hidden="1" outlineLevel="1" x14ac:dyDescent="0.2">
      <c r="A816" s="106"/>
      <c r="B816" s="100">
        <v>42851</v>
      </c>
      <c r="C816" s="99">
        <v>71</v>
      </c>
      <c r="D816" s="99" t="s">
        <v>981</v>
      </c>
      <c r="E816" s="99" t="s">
        <v>716</v>
      </c>
      <c r="F816" s="99" t="s">
        <v>3848</v>
      </c>
      <c r="G816" s="77">
        <v>0</v>
      </c>
      <c r="H816" s="77">
        <v>92586.21</v>
      </c>
      <c r="I816" s="77">
        <v>-15519764.76</v>
      </c>
      <c r="J816" s="101"/>
    </row>
    <row r="817" spans="1:10" hidden="1" outlineLevel="1" x14ac:dyDescent="0.2">
      <c r="A817" s="106"/>
      <c r="B817" s="100">
        <v>42851</v>
      </c>
      <c r="C817" s="99">
        <v>72</v>
      </c>
      <c r="D817" s="99" t="s">
        <v>981</v>
      </c>
      <c r="E817" s="99" t="s">
        <v>716</v>
      </c>
      <c r="F817" s="99" t="s">
        <v>3849</v>
      </c>
      <c r="G817" s="77">
        <v>0</v>
      </c>
      <c r="H817" s="77">
        <v>127241.38</v>
      </c>
      <c r="I817" s="77">
        <v>-15647006.140000001</v>
      </c>
      <c r="J817" s="101"/>
    </row>
    <row r="818" spans="1:10" hidden="1" outlineLevel="1" x14ac:dyDescent="0.2">
      <c r="A818" s="106"/>
      <c r="B818" s="100">
        <v>42852</v>
      </c>
      <c r="C818" s="99">
        <v>73</v>
      </c>
      <c r="D818" s="99" t="s">
        <v>981</v>
      </c>
      <c r="E818" s="99" t="s">
        <v>716</v>
      </c>
      <c r="F818" s="99" t="s">
        <v>3850</v>
      </c>
      <c r="G818" s="77">
        <v>0</v>
      </c>
      <c r="H818" s="77">
        <v>-185172.41</v>
      </c>
      <c r="I818" s="77">
        <v>-15461833.73</v>
      </c>
      <c r="J818" s="101"/>
    </row>
    <row r="819" spans="1:10" hidden="1" outlineLevel="1" x14ac:dyDescent="0.2">
      <c r="A819" s="106"/>
      <c r="B819" s="100">
        <v>42852</v>
      </c>
      <c r="C819" s="99">
        <v>74</v>
      </c>
      <c r="D819" s="99" t="s">
        <v>981</v>
      </c>
      <c r="E819" s="99" t="s">
        <v>716</v>
      </c>
      <c r="F819" s="99" t="s">
        <v>3851</v>
      </c>
      <c r="G819" s="77">
        <v>0</v>
      </c>
      <c r="H819" s="77">
        <v>-102241.38</v>
      </c>
      <c r="I819" s="77">
        <v>-15359592.35</v>
      </c>
      <c r="J819" s="101"/>
    </row>
    <row r="820" spans="1:10" hidden="1" outlineLevel="1" x14ac:dyDescent="0.2">
      <c r="A820" s="106"/>
      <c r="B820" s="100">
        <v>42852</v>
      </c>
      <c r="C820" s="99">
        <v>75</v>
      </c>
      <c r="D820" s="99" t="s">
        <v>981</v>
      </c>
      <c r="E820" s="99" t="s">
        <v>716</v>
      </c>
      <c r="F820" s="99" t="s">
        <v>3852</v>
      </c>
      <c r="G820" s="77">
        <v>0</v>
      </c>
      <c r="H820" s="77">
        <v>104827.59</v>
      </c>
      <c r="I820" s="77">
        <v>-15464419.939999999</v>
      </c>
      <c r="J820" s="101"/>
    </row>
    <row r="821" spans="1:10" hidden="1" outlineLevel="1" x14ac:dyDescent="0.2">
      <c r="A821" s="106"/>
      <c r="B821" s="100">
        <v>42853</v>
      </c>
      <c r="C821" s="99">
        <v>76</v>
      </c>
      <c r="D821" s="99" t="s">
        <v>981</v>
      </c>
      <c r="E821" s="99" t="s">
        <v>716</v>
      </c>
      <c r="F821" s="99" t="s">
        <v>3853</v>
      </c>
      <c r="G821" s="77">
        <v>0</v>
      </c>
      <c r="H821" s="77">
        <v>124655.17</v>
      </c>
      <c r="I821" s="77">
        <v>-15589075.109999999</v>
      </c>
      <c r="J821" s="101"/>
    </row>
    <row r="822" spans="1:10" hidden="1" outlineLevel="1" x14ac:dyDescent="0.2">
      <c r="A822" s="106"/>
      <c r="B822" s="100">
        <v>42853</v>
      </c>
      <c r="C822" s="99">
        <v>77</v>
      </c>
      <c r="D822" s="99" t="s">
        <v>981</v>
      </c>
      <c r="E822" s="99" t="s">
        <v>716</v>
      </c>
      <c r="F822" s="99" t="s">
        <v>3854</v>
      </c>
      <c r="G822" s="77">
        <v>0</v>
      </c>
      <c r="H822" s="77">
        <v>96965.52</v>
      </c>
      <c r="I822" s="77">
        <v>-15686040.630000001</v>
      </c>
      <c r="J822" s="101"/>
    </row>
    <row r="823" spans="1:10" hidden="1" outlineLevel="1" x14ac:dyDescent="0.2">
      <c r="A823" s="106"/>
      <c r="B823" s="100">
        <v>42853</v>
      </c>
      <c r="C823" s="99">
        <v>78</v>
      </c>
      <c r="D823" s="99" t="s">
        <v>981</v>
      </c>
      <c r="E823" s="99" t="s">
        <v>716</v>
      </c>
      <c r="F823" s="99" t="s">
        <v>3855</v>
      </c>
      <c r="G823" s="77">
        <v>0</v>
      </c>
      <c r="H823" s="77">
        <v>320689.65999999997</v>
      </c>
      <c r="I823" s="77">
        <v>-16006730.289999999</v>
      </c>
      <c r="J823" s="101"/>
    </row>
    <row r="824" spans="1:10" hidden="1" outlineLevel="1" x14ac:dyDescent="0.2">
      <c r="A824" s="106"/>
      <c r="B824" s="100">
        <v>42853</v>
      </c>
      <c r="C824" s="99">
        <v>79</v>
      </c>
      <c r="D824" s="99" t="s">
        <v>981</v>
      </c>
      <c r="E824" s="99" t="s">
        <v>716</v>
      </c>
      <c r="F824" s="99" t="s">
        <v>3856</v>
      </c>
      <c r="G824" s="77">
        <v>0</v>
      </c>
      <c r="H824" s="77">
        <v>113813.79</v>
      </c>
      <c r="I824" s="77">
        <v>-16120544.08</v>
      </c>
      <c r="J824" s="101"/>
    </row>
    <row r="825" spans="1:10" collapsed="1" x14ac:dyDescent="0.3"/>
    <row r="826" spans="1:10" ht="28.5" customHeight="1" x14ac:dyDescent="0.3">
      <c r="B826" s="136" t="s">
        <v>3858</v>
      </c>
      <c r="C826" s="137"/>
      <c r="D826" s="137"/>
      <c r="E826" s="137"/>
      <c r="F826" s="137"/>
      <c r="G826" s="138"/>
      <c r="H826" s="116">
        <f>SUM(H745:H825)</f>
        <v>3614124.1300000004</v>
      </c>
      <c r="I826" s="117"/>
      <c r="J826" s="118">
        <f>COUNTIF(H746:H824,"&gt;1")-COUNTIF(H746:H824,"&lt;1")</f>
        <v>21</v>
      </c>
    </row>
  </sheetData>
  <mergeCells count="5">
    <mergeCell ref="B388:G388"/>
    <mergeCell ref="B481:G481"/>
    <mergeCell ref="B597:G597"/>
    <mergeCell ref="B740:G740"/>
    <mergeCell ref="B826:G826"/>
  </mergeCells>
  <pageMargins left="0.70866141732283472" right="0.70866141732283472" top="0.19685039370078741" bottom="0.19685039370078741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3"/>
  <sheetViews>
    <sheetView topLeftCell="A733" zoomScale="85" zoomScaleNormal="85" workbookViewId="0">
      <selection activeCell="M522" sqref="M522"/>
    </sheetView>
  </sheetViews>
  <sheetFormatPr baseColWidth="10" defaultRowHeight="15" outlineLevelRow="1" x14ac:dyDescent="0.3"/>
  <cols>
    <col min="1" max="1" width="1.7109375" style="112" customWidth="1"/>
    <col min="2" max="2" width="11.42578125" style="111"/>
    <col min="3" max="3" width="4" style="113" bestFit="1" customWidth="1"/>
    <col min="4" max="4" width="3.85546875" style="113" bestFit="1" customWidth="1"/>
    <col min="5" max="5" width="23.7109375" style="111" bestFit="1" customWidth="1"/>
    <col min="6" max="6" width="11.42578125" style="111" customWidth="1"/>
    <col min="7" max="7" width="11.7109375" style="114" customWidth="1"/>
    <col min="8" max="8" width="20.28515625" style="114" bestFit="1" customWidth="1"/>
    <col min="9" max="9" width="13.85546875" style="114" hidden="1" customWidth="1"/>
    <col min="10" max="10" width="11.5703125" style="115" bestFit="1" customWidth="1"/>
    <col min="11" max="11" width="11.42578125" style="111"/>
    <col min="12" max="12" width="14.140625" style="111" bestFit="1" customWidth="1"/>
    <col min="13" max="16384" width="11.42578125" style="111"/>
  </cols>
  <sheetData>
    <row r="1" spans="1:10" ht="16.5" x14ac:dyDescent="0.25">
      <c r="A1" s="17" t="s">
        <v>1059</v>
      </c>
    </row>
    <row r="2" spans="1:10" ht="14.25" x14ac:dyDescent="0.2">
      <c r="A2" s="14" t="s">
        <v>4833</v>
      </c>
    </row>
    <row r="4" spans="1:10" x14ac:dyDescent="0.2">
      <c r="A4" s="104" t="s">
        <v>3</v>
      </c>
      <c r="B4" s="98"/>
      <c r="C4" s="99"/>
      <c r="D4" s="99"/>
      <c r="E4" s="98"/>
      <c r="F4" s="98"/>
      <c r="G4" s="76"/>
      <c r="H4" s="76"/>
      <c r="I4" s="76"/>
      <c r="J4" s="101"/>
    </row>
    <row r="5" spans="1:10" x14ac:dyDescent="0.2">
      <c r="A5" s="105" t="s">
        <v>2</v>
      </c>
      <c r="B5" s="98" t="s">
        <v>4</v>
      </c>
      <c r="C5" s="99"/>
      <c r="D5" s="99"/>
      <c r="E5" s="98"/>
      <c r="F5" s="98"/>
      <c r="G5" s="76"/>
      <c r="H5" s="76"/>
      <c r="I5" s="76"/>
      <c r="J5" s="101"/>
    </row>
    <row r="6" spans="1:10" hidden="1" outlineLevel="1" x14ac:dyDescent="0.2">
      <c r="A6" s="106"/>
      <c r="B6" s="99"/>
      <c r="C6" s="99"/>
      <c r="D6" s="99"/>
      <c r="E6" s="99" t="s">
        <v>1110</v>
      </c>
      <c r="F6" s="99"/>
      <c r="G6" s="77">
        <v>0</v>
      </c>
      <c r="H6" s="77">
        <v>0</v>
      </c>
      <c r="I6" s="77">
        <v>-4151726.5</v>
      </c>
      <c r="J6" s="101"/>
    </row>
    <row r="7" spans="1:10" hidden="1" outlineLevel="1" x14ac:dyDescent="0.2">
      <c r="A7" s="106"/>
      <c r="B7" s="100">
        <v>42857</v>
      </c>
      <c r="C7" s="99">
        <v>5</v>
      </c>
      <c r="D7" s="99" t="s">
        <v>5</v>
      </c>
      <c r="E7" s="99" t="s">
        <v>3057</v>
      </c>
      <c r="F7" s="99" t="s">
        <v>4842</v>
      </c>
      <c r="G7" s="77">
        <v>0</v>
      </c>
      <c r="H7" s="77">
        <v>-245329.6</v>
      </c>
      <c r="I7" s="77">
        <v>-4397032.05</v>
      </c>
      <c r="J7" s="101"/>
    </row>
    <row r="8" spans="1:10" hidden="1" outlineLevel="1" x14ac:dyDescent="0.2">
      <c r="A8" s="106"/>
      <c r="B8" s="100">
        <v>42857</v>
      </c>
      <c r="C8" s="99">
        <v>6</v>
      </c>
      <c r="D8" s="99" t="s">
        <v>5</v>
      </c>
      <c r="E8" s="99" t="s">
        <v>3057</v>
      </c>
      <c r="F8" s="99" t="s">
        <v>4843</v>
      </c>
      <c r="G8" s="77">
        <v>0</v>
      </c>
      <c r="H8" s="77">
        <v>245305.55</v>
      </c>
      <c r="I8" s="77">
        <v>-4152556.06</v>
      </c>
      <c r="J8" s="101"/>
    </row>
    <row r="9" spans="1:10" hidden="1" outlineLevel="1" x14ac:dyDescent="0.2">
      <c r="A9" s="106"/>
      <c r="B9" s="100">
        <v>42859</v>
      </c>
      <c r="C9" s="99">
        <v>32</v>
      </c>
      <c r="D9" s="99" t="s">
        <v>5</v>
      </c>
      <c r="E9" s="99" t="s">
        <v>4834</v>
      </c>
      <c r="F9" s="99" t="s">
        <v>4844</v>
      </c>
      <c r="G9" s="77">
        <v>0</v>
      </c>
      <c r="H9" s="77">
        <v>258592.21</v>
      </c>
      <c r="I9" s="77">
        <v>-4397885.66</v>
      </c>
      <c r="J9" s="101"/>
    </row>
    <row r="10" spans="1:10" hidden="1" outlineLevel="1" x14ac:dyDescent="0.2">
      <c r="A10" s="106"/>
      <c r="B10" s="100">
        <v>42859</v>
      </c>
      <c r="C10" s="99">
        <v>37</v>
      </c>
      <c r="D10" s="99" t="s">
        <v>5</v>
      </c>
      <c r="E10" s="99" t="s">
        <v>3067</v>
      </c>
      <c r="F10" s="99" t="s">
        <v>4845</v>
      </c>
      <c r="G10" s="77">
        <v>0</v>
      </c>
      <c r="H10" s="77">
        <v>317967.53999999998</v>
      </c>
      <c r="I10" s="77"/>
      <c r="J10" s="101"/>
    </row>
    <row r="11" spans="1:10" hidden="1" outlineLevel="1" x14ac:dyDescent="0.2">
      <c r="A11" s="106"/>
      <c r="B11" s="100">
        <v>42859</v>
      </c>
      <c r="C11" s="99">
        <v>45</v>
      </c>
      <c r="D11" s="99" t="s">
        <v>5</v>
      </c>
      <c r="E11" s="99" t="s">
        <v>4835</v>
      </c>
      <c r="F11" s="99" t="s">
        <v>4846</v>
      </c>
      <c r="G11" s="77">
        <v>0</v>
      </c>
      <c r="H11" s="77">
        <v>317967.53999999998</v>
      </c>
      <c r="I11" s="77"/>
      <c r="J11" s="101"/>
    </row>
    <row r="12" spans="1:10" hidden="1" outlineLevel="1" x14ac:dyDescent="0.2">
      <c r="A12" s="106"/>
      <c r="B12" s="100">
        <v>42859</v>
      </c>
      <c r="C12" s="99">
        <v>46</v>
      </c>
      <c r="D12" s="99" t="s">
        <v>5</v>
      </c>
      <c r="E12" s="99" t="s">
        <v>4835</v>
      </c>
      <c r="F12" s="99" t="s">
        <v>4847</v>
      </c>
      <c r="G12" s="77">
        <v>0</v>
      </c>
      <c r="H12" s="77">
        <v>-317967.53999999998</v>
      </c>
      <c r="I12" s="77"/>
      <c r="J12" s="101"/>
    </row>
    <row r="13" spans="1:10" hidden="1" outlineLevel="1" x14ac:dyDescent="0.2">
      <c r="A13" s="106"/>
      <c r="B13" s="100">
        <v>42859</v>
      </c>
      <c r="C13" s="99">
        <v>47</v>
      </c>
      <c r="D13" s="99" t="s">
        <v>5</v>
      </c>
      <c r="E13" s="99" t="s">
        <v>4836</v>
      </c>
      <c r="F13" s="99" t="s">
        <v>4848</v>
      </c>
      <c r="G13" s="77">
        <v>0</v>
      </c>
      <c r="H13" s="77">
        <v>317967.53999999998</v>
      </c>
      <c r="I13" s="77"/>
      <c r="J13" s="101"/>
    </row>
    <row r="14" spans="1:10" hidden="1" outlineLevel="1" x14ac:dyDescent="0.2">
      <c r="A14" s="106"/>
      <c r="B14" s="100">
        <v>42860</v>
      </c>
      <c r="C14" s="99">
        <v>50</v>
      </c>
      <c r="D14" s="99" t="s">
        <v>5</v>
      </c>
      <c r="E14" s="99" t="s">
        <v>3074</v>
      </c>
      <c r="F14" s="99" t="s">
        <v>4849</v>
      </c>
      <c r="G14" s="77">
        <v>0</v>
      </c>
      <c r="H14" s="77">
        <v>-245329.6</v>
      </c>
      <c r="I14" s="77"/>
      <c r="J14" s="101"/>
    </row>
    <row r="15" spans="1:10" hidden="1" outlineLevel="1" x14ac:dyDescent="0.2">
      <c r="A15" s="106"/>
      <c r="B15" s="100">
        <v>42860</v>
      </c>
      <c r="C15" s="99">
        <v>51</v>
      </c>
      <c r="D15" s="99" t="s">
        <v>5</v>
      </c>
      <c r="E15" s="99" t="s">
        <v>4837</v>
      </c>
      <c r="F15" s="99" t="s">
        <v>4850</v>
      </c>
      <c r="G15" s="77">
        <v>0</v>
      </c>
      <c r="H15" s="77">
        <v>246695.39</v>
      </c>
      <c r="I15" s="77"/>
      <c r="J15" s="101"/>
    </row>
    <row r="16" spans="1:10" hidden="1" outlineLevel="1" x14ac:dyDescent="0.2">
      <c r="A16" s="106"/>
      <c r="B16" s="100">
        <v>42860</v>
      </c>
      <c r="C16" s="99">
        <v>52</v>
      </c>
      <c r="D16" s="99" t="s">
        <v>5</v>
      </c>
      <c r="E16" s="99" t="s">
        <v>3059</v>
      </c>
      <c r="F16" s="99" t="s">
        <v>4851</v>
      </c>
      <c r="G16" s="77">
        <v>0</v>
      </c>
      <c r="H16" s="77">
        <v>-257161.59</v>
      </c>
      <c r="I16" s="77"/>
      <c r="J16" s="101"/>
    </row>
    <row r="17" spans="1:10" hidden="1" outlineLevel="1" x14ac:dyDescent="0.2">
      <c r="A17" s="106"/>
      <c r="B17" s="100">
        <v>42860</v>
      </c>
      <c r="C17" s="99">
        <v>53</v>
      </c>
      <c r="D17" s="99" t="s">
        <v>5</v>
      </c>
      <c r="E17" s="99" t="s">
        <v>3059</v>
      </c>
      <c r="F17" s="99" t="s">
        <v>4852</v>
      </c>
      <c r="G17" s="77">
        <v>0</v>
      </c>
      <c r="H17" s="77">
        <v>258592.21</v>
      </c>
      <c r="I17" s="77"/>
      <c r="J17" s="101"/>
    </row>
    <row r="18" spans="1:10" hidden="1" outlineLevel="1" x14ac:dyDescent="0.2">
      <c r="A18" s="106"/>
      <c r="B18" s="100">
        <v>42860</v>
      </c>
      <c r="C18" s="99">
        <v>55</v>
      </c>
      <c r="D18" s="99" t="s">
        <v>5</v>
      </c>
      <c r="E18" s="99" t="s">
        <v>3057</v>
      </c>
      <c r="F18" s="99" t="s">
        <v>4853</v>
      </c>
      <c r="G18" s="77">
        <v>0</v>
      </c>
      <c r="H18" s="77">
        <v>-245305.55</v>
      </c>
      <c r="I18" s="77">
        <v>-4677179.8499999996</v>
      </c>
      <c r="J18" s="101"/>
    </row>
    <row r="19" spans="1:10" hidden="1" outlineLevel="1" x14ac:dyDescent="0.2">
      <c r="A19" s="106"/>
      <c r="B19" s="100">
        <v>42860</v>
      </c>
      <c r="C19" s="99">
        <v>56</v>
      </c>
      <c r="D19" s="99" t="s">
        <v>5</v>
      </c>
      <c r="E19" s="99" t="s">
        <v>3057</v>
      </c>
      <c r="F19" s="99" t="s">
        <v>4854</v>
      </c>
      <c r="G19" s="77">
        <v>0</v>
      </c>
      <c r="H19" s="77">
        <v>246667.63</v>
      </c>
      <c r="I19" s="77">
        <v>-4432703.8600000003</v>
      </c>
      <c r="J19" s="101"/>
    </row>
    <row r="20" spans="1:10" hidden="1" outlineLevel="1" x14ac:dyDescent="0.2">
      <c r="A20" s="106"/>
      <c r="B20" s="100">
        <v>42864</v>
      </c>
      <c r="C20" s="99">
        <v>87</v>
      </c>
      <c r="D20" s="99" t="s">
        <v>5</v>
      </c>
      <c r="E20" s="99" t="s">
        <v>3061</v>
      </c>
      <c r="F20" s="99" t="s">
        <v>4855</v>
      </c>
      <c r="G20" s="77">
        <v>0</v>
      </c>
      <c r="H20" s="77">
        <v>-316400.14</v>
      </c>
      <c r="I20" s="77">
        <v>-4678009.41</v>
      </c>
      <c r="J20" s="101"/>
    </row>
    <row r="21" spans="1:10" hidden="1" outlineLevel="1" x14ac:dyDescent="0.2">
      <c r="A21" s="106"/>
      <c r="B21" s="100">
        <v>42864</v>
      </c>
      <c r="C21" s="99">
        <v>88</v>
      </c>
      <c r="D21" s="99" t="s">
        <v>5</v>
      </c>
      <c r="E21" s="99" t="s">
        <v>4838</v>
      </c>
      <c r="F21" s="99" t="s">
        <v>4856</v>
      </c>
      <c r="G21" s="77">
        <v>0</v>
      </c>
      <c r="H21" s="77">
        <v>316400.14</v>
      </c>
      <c r="I21" s="77">
        <v>-4935105.97</v>
      </c>
      <c r="J21" s="101"/>
    </row>
    <row r="22" spans="1:10" hidden="1" outlineLevel="1" x14ac:dyDescent="0.2">
      <c r="A22" s="106"/>
      <c r="B22" s="100">
        <v>42865</v>
      </c>
      <c r="C22" s="99">
        <v>98</v>
      </c>
      <c r="D22" s="99" t="s">
        <v>5</v>
      </c>
      <c r="E22" s="99" t="s">
        <v>3067</v>
      </c>
      <c r="F22" s="99" t="s">
        <v>4857</v>
      </c>
      <c r="G22" s="77">
        <v>0</v>
      </c>
      <c r="H22" s="77">
        <v>-317967.53999999998</v>
      </c>
      <c r="I22" s="77">
        <v>-4689800.42</v>
      </c>
      <c r="J22" s="101"/>
    </row>
    <row r="23" spans="1:10" hidden="1" outlineLevel="1" x14ac:dyDescent="0.2">
      <c r="A23" s="106"/>
      <c r="B23" s="100">
        <v>42865</v>
      </c>
      <c r="C23" s="99">
        <v>99</v>
      </c>
      <c r="D23" s="99" t="s">
        <v>5</v>
      </c>
      <c r="E23" s="99" t="s">
        <v>4839</v>
      </c>
      <c r="F23" s="99" t="s">
        <v>4858</v>
      </c>
      <c r="G23" s="77">
        <v>0</v>
      </c>
      <c r="H23" s="77">
        <v>246667.63</v>
      </c>
      <c r="I23" s="77">
        <v>-4935130.0199999996</v>
      </c>
      <c r="J23" s="101"/>
    </row>
    <row r="24" spans="1:10" hidden="1" outlineLevel="1" x14ac:dyDescent="0.2">
      <c r="A24" s="106"/>
      <c r="B24" s="100">
        <v>42865</v>
      </c>
      <c r="C24" s="99">
        <v>101</v>
      </c>
      <c r="D24" s="99" t="s">
        <v>5</v>
      </c>
      <c r="E24" s="99" t="s">
        <v>4840</v>
      </c>
      <c r="F24" s="99" t="s">
        <v>4859</v>
      </c>
      <c r="G24" s="77">
        <v>0</v>
      </c>
      <c r="H24" s="77">
        <v>258592.21</v>
      </c>
      <c r="I24" s="77">
        <v>-4689824.47</v>
      </c>
      <c r="J24" s="101"/>
    </row>
    <row r="25" spans="1:10" hidden="1" outlineLevel="1" x14ac:dyDescent="0.2">
      <c r="A25" s="106"/>
      <c r="B25" s="100">
        <v>42865</v>
      </c>
      <c r="C25" s="99">
        <v>103</v>
      </c>
      <c r="D25" s="99" t="s">
        <v>5</v>
      </c>
      <c r="E25" s="99" t="s">
        <v>1118</v>
      </c>
      <c r="F25" s="99" t="s">
        <v>4860</v>
      </c>
      <c r="G25" s="77">
        <v>0</v>
      </c>
      <c r="H25" s="77">
        <v>-316400.14</v>
      </c>
      <c r="I25" s="77">
        <v>-4946986.0599999996</v>
      </c>
      <c r="J25" s="101"/>
    </row>
    <row r="26" spans="1:10" hidden="1" outlineLevel="1" x14ac:dyDescent="0.2">
      <c r="A26" s="106"/>
      <c r="B26" s="100">
        <v>42865</v>
      </c>
      <c r="C26" s="99">
        <v>104</v>
      </c>
      <c r="D26" s="99" t="s">
        <v>5</v>
      </c>
      <c r="E26" s="99" t="s">
        <v>3065</v>
      </c>
      <c r="F26" s="99" t="s">
        <v>4861</v>
      </c>
      <c r="G26" s="77">
        <v>0</v>
      </c>
      <c r="H26" s="77">
        <v>-245329.6</v>
      </c>
      <c r="I26" s="77">
        <v>-4689889.5</v>
      </c>
      <c r="J26" s="101"/>
    </row>
    <row r="27" spans="1:10" hidden="1" outlineLevel="1" x14ac:dyDescent="0.2">
      <c r="A27" s="106"/>
      <c r="B27" s="100">
        <v>42866</v>
      </c>
      <c r="C27" s="99">
        <v>105</v>
      </c>
      <c r="D27" s="99" t="s">
        <v>5</v>
      </c>
      <c r="E27" s="99" t="s">
        <v>4839</v>
      </c>
      <c r="F27" s="99" t="s">
        <v>4862</v>
      </c>
      <c r="G27" s="77">
        <v>0</v>
      </c>
      <c r="H27" s="77">
        <v>-246667.63</v>
      </c>
      <c r="I27" s="77">
        <v>-4931890</v>
      </c>
      <c r="J27" s="101"/>
    </row>
    <row r="28" spans="1:10" hidden="1" outlineLevel="1" x14ac:dyDescent="0.2">
      <c r="A28" s="106"/>
      <c r="B28" s="100">
        <v>42866</v>
      </c>
      <c r="C28" s="99">
        <v>106</v>
      </c>
      <c r="D28" s="99" t="s">
        <v>5</v>
      </c>
      <c r="E28" s="99" t="s">
        <v>4839</v>
      </c>
      <c r="F28" s="99" t="s">
        <v>4863</v>
      </c>
      <c r="G28" s="77">
        <v>0</v>
      </c>
      <c r="H28" s="77">
        <v>246695.39</v>
      </c>
      <c r="I28" s="77">
        <v>-5189051.59</v>
      </c>
      <c r="J28" s="101"/>
    </row>
    <row r="29" spans="1:10" hidden="1" outlineLevel="1" x14ac:dyDescent="0.2">
      <c r="A29" s="106"/>
      <c r="B29" s="100">
        <v>42873</v>
      </c>
      <c r="C29" s="99">
        <v>198</v>
      </c>
      <c r="D29" s="99" t="s">
        <v>5</v>
      </c>
      <c r="E29" s="99" t="s">
        <v>3065</v>
      </c>
      <c r="F29" s="99" t="s">
        <v>4864</v>
      </c>
      <c r="G29" s="77">
        <v>0</v>
      </c>
      <c r="H29" s="77">
        <v>246695.39</v>
      </c>
      <c r="I29" s="77">
        <v>-5434381.1900000004</v>
      </c>
      <c r="J29" s="101"/>
    </row>
    <row r="30" spans="1:10" hidden="1" outlineLevel="1" x14ac:dyDescent="0.2">
      <c r="A30" s="106"/>
      <c r="B30" s="100">
        <v>42873</v>
      </c>
      <c r="C30" s="99">
        <v>227</v>
      </c>
      <c r="D30" s="99" t="s">
        <v>5</v>
      </c>
      <c r="E30" s="99" t="s">
        <v>3074</v>
      </c>
      <c r="F30" s="99" t="s">
        <v>4865</v>
      </c>
      <c r="G30" s="77">
        <v>0</v>
      </c>
      <c r="H30" s="77">
        <v>246667.65</v>
      </c>
      <c r="I30" s="77">
        <v>-5691477.75</v>
      </c>
      <c r="J30" s="101"/>
    </row>
    <row r="31" spans="1:10" hidden="1" outlineLevel="1" x14ac:dyDescent="0.2">
      <c r="A31" s="106"/>
      <c r="B31" s="100">
        <v>42874</v>
      </c>
      <c r="C31" s="99">
        <v>231</v>
      </c>
      <c r="D31" s="99" t="s">
        <v>5</v>
      </c>
      <c r="E31" s="99" t="s">
        <v>3057</v>
      </c>
      <c r="F31" s="99" t="s">
        <v>4866</v>
      </c>
      <c r="G31" s="77">
        <v>0</v>
      </c>
      <c r="H31" s="77">
        <v>-246667.63</v>
      </c>
      <c r="I31" s="77">
        <v>-6007877.8899999997</v>
      </c>
      <c r="J31" s="101"/>
    </row>
    <row r="32" spans="1:10" hidden="1" outlineLevel="1" x14ac:dyDescent="0.2">
      <c r="A32" s="106"/>
      <c r="B32" s="100">
        <v>42874</v>
      </c>
      <c r="C32" s="99">
        <v>232</v>
      </c>
      <c r="D32" s="99" t="s">
        <v>5</v>
      </c>
      <c r="E32" s="99" t="s">
        <v>3057</v>
      </c>
      <c r="F32" s="99" t="s">
        <v>4867</v>
      </c>
      <c r="G32" s="77">
        <v>0</v>
      </c>
      <c r="H32" s="77">
        <v>246695.39</v>
      </c>
      <c r="I32" s="77">
        <v>-5691477.75</v>
      </c>
      <c r="J32" s="101"/>
    </row>
    <row r="33" spans="1:10" hidden="1" outlineLevel="1" x14ac:dyDescent="0.2">
      <c r="A33" s="106"/>
      <c r="B33" s="100">
        <v>42885</v>
      </c>
      <c r="C33" s="99">
        <v>384</v>
      </c>
      <c r="D33" s="99" t="s">
        <v>5</v>
      </c>
      <c r="E33" s="99" t="s">
        <v>3074</v>
      </c>
      <c r="F33" s="99" t="s">
        <v>4868</v>
      </c>
      <c r="G33" s="77">
        <v>0</v>
      </c>
      <c r="H33" s="77">
        <v>-246667.65</v>
      </c>
      <c r="I33" s="77">
        <v>-6007877.8899999997</v>
      </c>
      <c r="J33" s="101"/>
    </row>
    <row r="34" spans="1:10" hidden="1" outlineLevel="1" x14ac:dyDescent="0.2">
      <c r="A34" s="106"/>
      <c r="B34" s="100">
        <v>42885</v>
      </c>
      <c r="C34" s="99">
        <v>385</v>
      </c>
      <c r="D34" s="99" t="s">
        <v>5</v>
      </c>
      <c r="E34" s="99" t="s">
        <v>3074</v>
      </c>
      <c r="F34" s="99" t="s">
        <v>4869</v>
      </c>
      <c r="G34" s="77">
        <v>0</v>
      </c>
      <c r="H34" s="77">
        <v>246695.41</v>
      </c>
      <c r="I34" s="77">
        <v>-6253207.4900000002</v>
      </c>
      <c r="J34" s="101"/>
    </row>
    <row r="35" spans="1:10" hidden="1" outlineLevel="1" x14ac:dyDescent="0.2">
      <c r="A35" s="106"/>
      <c r="B35" s="100">
        <v>42885</v>
      </c>
      <c r="C35" s="99">
        <v>400</v>
      </c>
      <c r="D35" s="99" t="s">
        <v>5</v>
      </c>
      <c r="E35" s="99" t="s">
        <v>3067</v>
      </c>
      <c r="F35" s="99" t="s">
        <v>4870</v>
      </c>
      <c r="G35" s="77">
        <v>0</v>
      </c>
      <c r="H35" s="77">
        <v>280729.87</v>
      </c>
      <c r="I35" s="77">
        <v>-6569607.6299999999</v>
      </c>
      <c r="J35" s="101"/>
    </row>
    <row r="36" spans="1:10" hidden="1" outlineLevel="1" x14ac:dyDescent="0.2">
      <c r="A36" s="106"/>
      <c r="B36" s="100">
        <v>42886</v>
      </c>
      <c r="C36" s="99">
        <v>454</v>
      </c>
      <c r="D36" s="99" t="s">
        <v>5</v>
      </c>
      <c r="E36" s="99" t="s">
        <v>3067</v>
      </c>
      <c r="F36" s="99" t="s">
        <v>4871</v>
      </c>
      <c r="G36" s="77">
        <v>0</v>
      </c>
      <c r="H36" s="77">
        <v>-280729.87</v>
      </c>
      <c r="I36" s="77">
        <v>-6253207.4900000002</v>
      </c>
      <c r="J36" s="101"/>
    </row>
    <row r="37" spans="1:10" hidden="1" outlineLevel="1" x14ac:dyDescent="0.2">
      <c r="A37" s="106"/>
      <c r="B37" s="100">
        <v>42886</v>
      </c>
      <c r="C37" s="99">
        <v>455</v>
      </c>
      <c r="D37" s="99" t="s">
        <v>5</v>
      </c>
      <c r="E37" s="99" t="s">
        <v>4841</v>
      </c>
      <c r="F37" s="99" t="s">
        <v>4872</v>
      </c>
      <c r="G37" s="77">
        <v>0</v>
      </c>
      <c r="H37" s="77">
        <v>280808.96000000002</v>
      </c>
      <c r="I37" s="77">
        <v>-6510369.0800000001</v>
      </c>
      <c r="J37" s="101"/>
    </row>
    <row r="38" spans="1:10" hidden="1" outlineLevel="1" x14ac:dyDescent="0.2">
      <c r="A38" s="106"/>
      <c r="B38" s="100">
        <v>42886</v>
      </c>
      <c r="C38" s="99">
        <v>457</v>
      </c>
      <c r="D38" s="99" t="s">
        <v>5</v>
      </c>
      <c r="E38" s="99" t="s">
        <v>4836</v>
      </c>
      <c r="F38" s="99" t="s">
        <v>4873</v>
      </c>
      <c r="G38" s="77">
        <v>0</v>
      </c>
      <c r="H38" s="77">
        <v>-317967.53999999998</v>
      </c>
      <c r="I38" s="77">
        <v>-6253272.5199999996</v>
      </c>
      <c r="J38" s="101"/>
    </row>
    <row r="39" spans="1:10" hidden="1" outlineLevel="1" x14ac:dyDescent="0.2">
      <c r="A39" s="106"/>
      <c r="B39" s="100">
        <v>42886</v>
      </c>
      <c r="C39" s="99">
        <v>458</v>
      </c>
      <c r="D39" s="99" t="s">
        <v>5</v>
      </c>
      <c r="E39" s="99" t="s">
        <v>4836</v>
      </c>
      <c r="F39" s="99" t="s">
        <v>4874</v>
      </c>
      <c r="G39" s="77">
        <v>0</v>
      </c>
      <c r="H39" s="77">
        <v>318594.5</v>
      </c>
      <c r="I39" s="77">
        <v>-6510434.1100000003</v>
      </c>
      <c r="J39" s="101"/>
    </row>
    <row r="40" spans="1:10" hidden="1" outlineLevel="1" x14ac:dyDescent="0.2">
      <c r="A40" s="106"/>
      <c r="B40" s="100">
        <v>42886</v>
      </c>
      <c r="C40" s="99">
        <v>459</v>
      </c>
      <c r="D40" s="99" t="s">
        <v>5</v>
      </c>
      <c r="E40" s="99" t="s">
        <v>4836</v>
      </c>
      <c r="F40" s="99" t="s">
        <v>4875</v>
      </c>
      <c r="G40" s="77">
        <v>0</v>
      </c>
      <c r="H40" s="77">
        <v>-318594.5</v>
      </c>
      <c r="I40" s="77">
        <v>-6826834.25</v>
      </c>
      <c r="J40" s="101"/>
    </row>
    <row r="41" spans="1:10" hidden="1" outlineLevel="1" x14ac:dyDescent="0.2">
      <c r="A41" s="106"/>
      <c r="B41" s="100">
        <v>42886</v>
      </c>
      <c r="C41" s="99">
        <v>460</v>
      </c>
      <c r="D41" s="99" t="s">
        <v>5</v>
      </c>
      <c r="E41" s="99" t="s">
        <v>4836</v>
      </c>
      <c r="F41" s="99" t="s">
        <v>4876</v>
      </c>
      <c r="G41" s="77">
        <v>0</v>
      </c>
      <c r="H41" s="77">
        <v>317967.53999999998</v>
      </c>
      <c r="I41" s="77">
        <v>-7072163.8499999996</v>
      </c>
      <c r="J41" s="101"/>
    </row>
    <row r="42" spans="1:10" collapsed="1" x14ac:dyDescent="0.2">
      <c r="A42" s="106"/>
      <c r="B42" s="100"/>
      <c r="C42" s="99"/>
      <c r="D42" s="99"/>
      <c r="E42" s="99"/>
      <c r="F42" s="99"/>
      <c r="G42" s="77"/>
      <c r="H42" s="77"/>
      <c r="I42" s="77"/>
      <c r="J42" s="101"/>
    </row>
    <row r="43" spans="1:10" x14ac:dyDescent="0.2">
      <c r="A43" s="106"/>
      <c r="B43" s="100"/>
      <c r="C43" s="99"/>
      <c r="D43" s="99"/>
      <c r="E43" s="99"/>
      <c r="F43" s="99"/>
      <c r="G43" s="77"/>
      <c r="H43" s="102">
        <f>SUM(H6:H42)</f>
        <v>1298479.5700000005</v>
      </c>
      <c r="I43" s="102"/>
      <c r="J43" s="103">
        <f>COUNTIF(H7:H41,"&gt;1")-COUNTIF(H7:H41,"&lt;1")</f>
        <v>5</v>
      </c>
    </row>
    <row r="44" spans="1:10" x14ac:dyDescent="0.2">
      <c r="A44" s="104" t="s">
        <v>14</v>
      </c>
      <c r="B44" s="98"/>
      <c r="C44" s="99"/>
      <c r="D44" s="99"/>
      <c r="E44" s="98"/>
      <c r="F44" s="98"/>
      <c r="G44" s="76"/>
      <c r="H44" s="76"/>
      <c r="I44" s="76"/>
      <c r="J44" s="101"/>
    </row>
    <row r="45" spans="1:10" x14ac:dyDescent="0.2">
      <c r="A45" s="105" t="s">
        <v>2</v>
      </c>
      <c r="B45" s="98" t="s">
        <v>15</v>
      </c>
      <c r="C45" s="99"/>
      <c r="D45" s="99"/>
      <c r="E45" s="98"/>
      <c r="F45" s="98"/>
      <c r="G45" s="76"/>
      <c r="H45" s="76"/>
      <c r="I45" s="76"/>
      <c r="J45" s="101"/>
    </row>
    <row r="46" spans="1:10" hidden="1" outlineLevel="1" x14ac:dyDescent="0.2">
      <c r="A46" s="106"/>
      <c r="B46" s="99"/>
      <c r="C46" s="99"/>
      <c r="D46" s="99"/>
      <c r="E46" s="99" t="s">
        <v>1110</v>
      </c>
      <c r="F46" s="99"/>
      <c r="G46" s="77">
        <v>0</v>
      </c>
      <c r="H46" s="77">
        <v>0</v>
      </c>
      <c r="I46" s="77">
        <v>-1469643.12</v>
      </c>
      <c r="J46" s="101"/>
    </row>
    <row r="47" spans="1:10" hidden="1" outlineLevel="1" x14ac:dyDescent="0.2">
      <c r="A47" s="106"/>
      <c r="B47" s="100">
        <v>42886</v>
      </c>
      <c r="C47" s="99">
        <v>464</v>
      </c>
      <c r="D47" s="99" t="s">
        <v>5</v>
      </c>
      <c r="E47" s="99" t="s">
        <v>4877</v>
      </c>
      <c r="F47" s="99" t="s">
        <v>4878</v>
      </c>
      <c r="G47" s="77">
        <v>0</v>
      </c>
      <c r="H47" s="77">
        <v>412695.82</v>
      </c>
      <c r="I47" s="77">
        <v>-1901229.49</v>
      </c>
      <c r="J47" s="101"/>
    </row>
    <row r="48" spans="1:10" collapsed="1" x14ac:dyDescent="0.2">
      <c r="A48" s="106"/>
      <c r="B48" s="100"/>
      <c r="C48" s="99"/>
      <c r="D48" s="99"/>
      <c r="E48" s="99"/>
      <c r="F48" s="99"/>
      <c r="G48" s="77"/>
      <c r="H48" s="77"/>
      <c r="I48" s="77"/>
      <c r="J48" s="101"/>
    </row>
    <row r="49" spans="1:10" x14ac:dyDescent="0.2">
      <c r="A49" s="106"/>
      <c r="B49" s="100"/>
      <c r="C49" s="99"/>
      <c r="D49" s="99"/>
      <c r="E49" s="99"/>
      <c r="F49" s="99"/>
      <c r="G49" s="77"/>
      <c r="H49" s="102">
        <f>SUM(H46:H48)</f>
        <v>412695.82</v>
      </c>
      <c r="I49" s="102"/>
      <c r="J49" s="103">
        <f>COUNTIF(H47,"&gt;1")-COUNTIF(H47,"&lt;1")</f>
        <v>1</v>
      </c>
    </row>
    <row r="50" spans="1:10" x14ac:dyDescent="0.2">
      <c r="A50" s="104" t="s">
        <v>20</v>
      </c>
      <c r="B50" s="98"/>
      <c r="C50" s="99"/>
      <c r="D50" s="99"/>
      <c r="E50" s="98"/>
      <c r="F50" s="98"/>
      <c r="G50" s="76"/>
      <c r="H50" s="76"/>
      <c r="I50" s="76"/>
      <c r="J50" s="101"/>
    </row>
    <row r="51" spans="1:10" x14ac:dyDescent="0.2">
      <c r="A51" s="105" t="s">
        <v>2</v>
      </c>
      <c r="B51" s="98" t="s">
        <v>21</v>
      </c>
      <c r="C51" s="99"/>
      <c r="D51" s="99"/>
      <c r="E51" s="98"/>
      <c r="F51" s="98"/>
      <c r="G51" s="76"/>
      <c r="H51" s="76"/>
      <c r="I51" s="76"/>
      <c r="J51" s="101"/>
    </row>
    <row r="52" spans="1:10" hidden="1" outlineLevel="1" x14ac:dyDescent="0.2">
      <c r="A52" s="106"/>
      <c r="B52" s="99"/>
      <c r="C52" s="99"/>
      <c r="D52" s="99"/>
      <c r="E52" s="99" t="s">
        <v>1110</v>
      </c>
      <c r="F52" s="99"/>
      <c r="G52" s="77">
        <v>0</v>
      </c>
      <c r="H52" s="77">
        <v>0</v>
      </c>
      <c r="I52" s="77">
        <v>-2565000</v>
      </c>
      <c r="J52" s="101"/>
    </row>
    <row r="53" spans="1:10" hidden="1" outlineLevel="1" x14ac:dyDescent="0.2">
      <c r="A53" s="106"/>
      <c r="B53" s="100">
        <v>42860</v>
      </c>
      <c r="C53" s="99">
        <v>61</v>
      </c>
      <c r="D53" s="99" t="s">
        <v>5</v>
      </c>
      <c r="E53" s="99" t="s">
        <v>4879</v>
      </c>
      <c r="F53" s="99" t="s">
        <v>4886</v>
      </c>
      <c r="G53" s="77">
        <v>0</v>
      </c>
      <c r="H53" s="77">
        <v>197241.38</v>
      </c>
      <c r="I53" s="77">
        <v>-2748448.28</v>
      </c>
      <c r="J53" s="101"/>
    </row>
    <row r="54" spans="1:10" hidden="1" outlineLevel="1" x14ac:dyDescent="0.2">
      <c r="A54" s="106"/>
      <c r="B54" s="100">
        <v>42861</v>
      </c>
      <c r="C54" s="99">
        <v>71</v>
      </c>
      <c r="D54" s="99" t="s">
        <v>5</v>
      </c>
      <c r="E54" s="99" t="s">
        <v>4880</v>
      </c>
      <c r="F54" s="99" t="s">
        <v>4887</v>
      </c>
      <c r="G54" s="77">
        <v>0</v>
      </c>
      <c r="H54" s="77">
        <v>197241.38</v>
      </c>
      <c r="I54" s="77">
        <v>-2944827.59</v>
      </c>
      <c r="J54" s="101"/>
    </row>
    <row r="55" spans="1:10" hidden="1" outlineLevel="1" x14ac:dyDescent="0.2">
      <c r="A55" s="106"/>
      <c r="B55" s="100">
        <v>42865</v>
      </c>
      <c r="C55" s="99">
        <v>93</v>
      </c>
      <c r="D55" s="99" t="s">
        <v>5</v>
      </c>
      <c r="E55" s="99" t="s">
        <v>4881</v>
      </c>
      <c r="F55" s="99" t="s">
        <v>4888</v>
      </c>
      <c r="G55" s="77">
        <v>0</v>
      </c>
      <c r="H55" s="77">
        <v>197241.38</v>
      </c>
      <c r="I55" s="77">
        <v>-3141206.9</v>
      </c>
      <c r="J55" s="101"/>
    </row>
    <row r="56" spans="1:10" hidden="1" outlineLevel="1" x14ac:dyDescent="0.2">
      <c r="A56" s="106"/>
      <c r="B56" s="100">
        <v>42865</v>
      </c>
      <c r="C56" s="99">
        <v>94</v>
      </c>
      <c r="D56" s="99" t="s">
        <v>5</v>
      </c>
      <c r="E56" s="99" t="s">
        <v>4881</v>
      </c>
      <c r="F56" s="99" t="s">
        <v>4889</v>
      </c>
      <c r="G56" s="77">
        <v>0</v>
      </c>
      <c r="H56" s="77">
        <v>-197241.38</v>
      </c>
      <c r="I56" s="77">
        <v>-2944827.59</v>
      </c>
      <c r="J56" s="101"/>
    </row>
    <row r="57" spans="1:10" hidden="1" outlineLevel="1" x14ac:dyDescent="0.2">
      <c r="A57" s="106"/>
      <c r="B57" s="100">
        <v>42865</v>
      </c>
      <c r="C57" s="99">
        <v>95</v>
      </c>
      <c r="D57" s="99" t="s">
        <v>5</v>
      </c>
      <c r="E57" s="99" t="s">
        <v>4881</v>
      </c>
      <c r="F57" s="99" t="s">
        <v>4890</v>
      </c>
      <c r="G57" s="77">
        <v>0</v>
      </c>
      <c r="H57" s="77">
        <v>192931.03</v>
      </c>
      <c r="I57" s="77">
        <v>-3141206.9</v>
      </c>
      <c r="J57" s="101"/>
    </row>
    <row r="58" spans="1:10" hidden="1" outlineLevel="1" x14ac:dyDescent="0.2">
      <c r="A58" s="106"/>
      <c r="B58" s="100">
        <v>42866</v>
      </c>
      <c r="C58" s="99">
        <v>107</v>
      </c>
      <c r="D58" s="99" t="s">
        <v>5</v>
      </c>
      <c r="E58" s="99" t="s">
        <v>4882</v>
      </c>
      <c r="F58" s="99" t="s">
        <v>4891</v>
      </c>
      <c r="G58" s="77">
        <v>0</v>
      </c>
      <c r="H58" s="77">
        <v>197241.38</v>
      </c>
      <c r="I58" s="77">
        <v>-3337586.21</v>
      </c>
      <c r="J58" s="101"/>
    </row>
    <row r="59" spans="1:10" hidden="1" outlineLevel="1" x14ac:dyDescent="0.2">
      <c r="A59" s="106"/>
      <c r="B59" s="100">
        <v>42870</v>
      </c>
      <c r="C59" s="99">
        <v>160</v>
      </c>
      <c r="D59" s="99" t="s">
        <v>5</v>
      </c>
      <c r="E59" s="99" t="s">
        <v>4883</v>
      </c>
      <c r="F59" s="99" t="s">
        <v>4892</v>
      </c>
      <c r="G59" s="77">
        <v>0</v>
      </c>
      <c r="H59" s="77">
        <v>192931.03</v>
      </c>
      <c r="I59" s="77">
        <v>-3521034.49</v>
      </c>
      <c r="J59" s="101"/>
    </row>
    <row r="60" spans="1:10" hidden="1" outlineLevel="1" x14ac:dyDescent="0.2">
      <c r="A60" s="106"/>
      <c r="B60" s="100">
        <v>42871</v>
      </c>
      <c r="C60" s="99">
        <v>164</v>
      </c>
      <c r="D60" s="99" t="s">
        <v>5</v>
      </c>
      <c r="E60" s="99" t="s">
        <v>4883</v>
      </c>
      <c r="F60" s="99" t="s">
        <v>4893</v>
      </c>
      <c r="G60" s="77">
        <v>0</v>
      </c>
      <c r="H60" s="77">
        <v>-192931.03</v>
      </c>
      <c r="I60" s="77">
        <v>-3704310.35</v>
      </c>
      <c r="J60" s="101"/>
    </row>
    <row r="61" spans="1:10" hidden="1" outlineLevel="1" x14ac:dyDescent="0.2">
      <c r="A61" s="106"/>
      <c r="B61" s="100">
        <v>42871</v>
      </c>
      <c r="C61" s="99">
        <v>165</v>
      </c>
      <c r="D61" s="99" t="s">
        <v>5</v>
      </c>
      <c r="E61" s="99" t="s">
        <v>4883</v>
      </c>
      <c r="F61" s="99" t="s">
        <v>4894</v>
      </c>
      <c r="G61" s="77">
        <v>0</v>
      </c>
      <c r="H61" s="77">
        <v>197241.38</v>
      </c>
      <c r="I61" s="77">
        <v>-3520862.07</v>
      </c>
      <c r="J61" s="101"/>
    </row>
    <row r="62" spans="1:10" hidden="1" outlineLevel="1" x14ac:dyDescent="0.2">
      <c r="A62" s="106"/>
      <c r="B62" s="100">
        <v>42873</v>
      </c>
      <c r="C62" s="99">
        <v>225</v>
      </c>
      <c r="D62" s="99" t="s">
        <v>5</v>
      </c>
      <c r="E62" s="99" t="s">
        <v>4882</v>
      </c>
      <c r="F62" s="99" t="s">
        <v>4895</v>
      </c>
      <c r="G62" s="77">
        <v>0</v>
      </c>
      <c r="H62" s="77">
        <v>-197241.38</v>
      </c>
      <c r="I62" s="77">
        <v>-3704310.35</v>
      </c>
      <c r="J62" s="101"/>
    </row>
    <row r="63" spans="1:10" hidden="1" outlineLevel="1" x14ac:dyDescent="0.2">
      <c r="A63" s="106"/>
      <c r="B63" s="100">
        <v>42873</v>
      </c>
      <c r="C63" s="99">
        <v>228</v>
      </c>
      <c r="D63" s="99" t="s">
        <v>5</v>
      </c>
      <c r="E63" s="99" t="s">
        <v>4884</v>
      </c>
      <c r="F63" s="99" t="s">
        <v>4896</v>
      </c>
      <c r="G63" s="77">
        <v>0</v>
      </c>
      <c r="H63" s="77">
        <v>197241.38</v>
      </c>
      <c r="I63" s="77">
        <v>-3892500.01</v>
      </c>
      <c r="J63" s="101"/>
    </row>
    <row r="64" spans="1:10" hidden="1" outlineLevel="1" x14ac:dyDescent="0.2">
      <c r="A64" s="106"/>
      <c r="B64" s="100">
        <v>42879</v>
      </c>
      <c r="C64" s="99">
        <v>287</v>
      </c>
      <c r="D64" s="99" t="s">
        <v>5</v>
      </c>
      <c r="E64" s="99" t="s">
        <v>4885</v>
      </c>
      <c r="F64" s="99" t="s">
        <v>4897</v>
      </c>
      <c r="G64" s="77">
        <v>0</v>
      </c>
      <c r="H64" s="77">
        <v>210431.03</v>
      </c>
      <c r="I64" s="77">
        <v>-3709051.73</v>
      </c>
      <c r="J64" s="101"/>
    </row>
    <row r="65" spans="1:10" hidden="1" outlineLevel="1" x14ac:dyDescent="0.2">
      <c r="A65" s="106"/>
      <c r="B65" s="100">
        <v>42879</v>
      </c>
      <c r="C65" s="99">
        <v>288</v>
      </c>
      <c r="D65" s="99" t="s">
        <v>5</v>
      </c>
      <c r="E65" s="99" t="s">
        <v>4885</v>
      </c>
      <c r="F65" s="99" t="s">
        <v>4898</v>
      </c>
      <c r="G65" s="77">
        <v>0</v>
      </c>
      <c r="H65" s="77">
        <v>-210431.03</v>
      </c>
      <c r="I65" s="77">
        <v>-3905431.04</v>
      </c>
      <c r="J65" s="101"/>
    </row>
    <row r="66" spans="1:10" hidden="1" outlineLevel="1" x14ac:dyDescent="0.2">
      <c r="A66" s="106"/>
      <c r="B66" s="100">
        <v>42879</v>
      </c>
      <c r="C66" s="99">
        <v>290</v>
      </c>
      <c r="D66" s="99" t="s">
        <v>5</v>
      </c>
      <c r="E66" s="99" t="s">
        <v>4885</v>
      </c>
      <c r="F66" s="99" t="s">
        <v>4899</v>
      </c>
      <c r="G66" s="77">
        <v>0</v>
      </c>
      <c r="H66" s="77">
        <v>210431.03</v>
      </c>
      <c r="I66" s="77">
        <v>-3721982.76</v>
      </c>
      <c r="J66" s="101"/>
    </row>
    <row r="67" spans="1:10" collapsed="1" x14ac:dyDescent="0.2">
      <c r="A67" s="106"/>
      <c r="B67" s="100"/>
      <c r="C67" s="99"/>
      <c r="D67" s="99"/>
      <c r="E67" s="99"/>
      <c r="F67" s="99"/>
      <c r="G67" s="77"/>
      <c r="H67" s="77"/>
      <c r="I67" s="77"/>
      <c r="J67" s="101"/>
    </row>
    <row r="68" spans="1:10" x14ac:dyDescent="0.2">
      <c r="A68" s="106"/>
      <c r="B68" s="100"/>
      <c r="C68" s="99"/>
      <c r="D68" s="99"/>
      <c r="E68" s="99"/>
      <c r="F68" s="99"/>
      <c r="G68" s="77"/>
      <c r="H68" s="102">
        <f>SUM(H52:H67)</f>
        <v>1192327.58</v>
      </c>
      <c r="I68" s="102"/>
      <c r="J68" s="103">
        <f>COUNTIF(H53:H66,"&gt;1")-COUNTIF(H53:H66,"&lt;1")</f>
        <v>6</v>
      </c>
    </row>
    <row r="69" spans="1:10" x14ac:dyDescent="0.2">
      <c r="A69" s="104" t="s">
        <v>34</v>
      </c>
      <c r="B69" s="98"/>
      <c r="C69" s="99"/>
      <c r="D69" s="99"/>
      <c r="E69" s="98"/>
      <c r="F69" s="98"/>
      <c r="G69" s="76"/>
      <c r="H69" s="76"/>
      <c r="I69" s="76"/>
      <c r="J69" s="101"/>
    </row>
    <row r="70" spans="1:10" x14ac:dyDescent="0.2">
      <c r="A70" s="105" t="s">
        <v>2</v>
      </c>
      <c r="B70" s="98" t="s">
        <v>35</v>
      </c>
      <c r="C70" s="99"/>
      <c r="D70" s="99"/>
      <c r="E70" s="98"/>
      <c r="F70" s="98"/>
      <c r="G70" s="76"/>
      <c r="H70" s="76"/>
      <c r="I70" s="76"/>
      <c r="J70" s="101"/>
    </row>
    <row r="71" spans="1:10" hidden="1" outlineLevel="1" x14ac:dyDescent="0.2">
      <c r="A71" s="106"/>
      <c r="B71" s="99"/>
      <c r="C71" s="99"/>
      <c r="D71" s="99"/>
      <c r="E71" s="99" t="s">
        <v>1110</v>
      </c>
      <c r="F71" s="99"/>
      <c r="G71" s="77">
        <v>0</v>
      </c>
      <c r="H71" s="77">
        <v>0</v>
      </c>
      <c r="I71" s="77">
        <v>-1340591.9099999999</v>
      </c>
      <c r="J71" s="101"/>
    </row>
    <row r="72" spans="1:10" hidden="1" outlineLevel="1" x14ac:dyDescent="0.2">
      <c r="A72" s="106"/>
      <c r="B72" s="100">
        <v>42872</v>
      </c>
      <c r="C72" s="99">
        <v>178</v>
      </c>
      <c r="D72" s="99" t="s">
        <v>5</v>
      </c>
      <c r="E72" s="99" t="s">
        <v>4900</v>
      </c>
      <c r="F72" s="99" t="s">
        <v>4903</v>
      </c>
      <c r="G72" s="77">
        <v>0</v>
      </c>
      <c r="H72" s="77">
        <v>477105</v>
      </c>
      <c r="I72" s="77">
        <v>-1823843.14</v>
      </c>
      <c r="J72" s="101"/>
    </row>
    <row r="73" spans="1:10" hidden="1" outlineLevel="1" x14ac:dyDescent="0.2">
      <c r="A73" s="106"/>
      <c r="B73" s="100">
        <v>42875</v>
      </c>
      <c r="C73" s="99">
        <v>243</v>
      </c>
      <c r="D73" s="99" t="s">
        <v>5</v>
      </c>
      <c r="E73" s="99" t="s">
        <v>4901</v>
      </c>
      <c r="F73" s="99" t="s">
        <v>4904</v>
      </c>
      <c r="G73" s="77">
        <v>0</v>
      </c>
      <c r="H73" s="77">
        <v>485632.18</v>
      </c>
      <c r="I73" s="77">
        <v>-1340591.9099999999</v>
      </c>
      <c r="J73" s="101"/>
    </row>
    <row r="74" spans="1:10" hidden="1" outlineLevel="1" x14ac:dyDescent="0.2">
      <c r="A74" s="106"/>
      <c r="B74" s="100">
        <v>42886</v>
      </c>
      <c r="C74" s="99">
        <v>445</v>
      </c>
      <c r="D74" s="99" t="s">
        <v>5</v>
      </c>
      <c r="E74" s="99" t="s">
        <v>4901</v>
      </c>
      <c r="F74" s="99" t="s">
        <v>4905</v>
      </c>
      <c r="G74" s="77">
        <v>0</v>
      </c>
      <c r="H74" s="77">
        <v>-485632.18</v>
      </c>
      <c r="I74" s="77">
        <v>-1823843.14</v>
      </c>
      <c r="J74" s="101"/>
    </row>
    <row r="75" spans="1:10" hidden="1" outlineLevel="1" x14ac:dyDescent="0.2">
      <c r="A75" s="106"/>
      <c r="B75" s="100">
        <v>42886</v>
      </c>
      <c r="C75" s="99">
        <v>447</v>
      </c>
      <c r="D75" s="99" t="s">
        <v>5</v>
      </c>
      <c r="E75" s="99" t="s">
        <v>4902</v>
      </c>
      <c r="F75" s="99" t="s">
        <v>4906</v>
      </c>
      <c r="G75" s="77">
        <v>0</v>
      </c>
      <c r="H75" s="77">
        <v>477105</v>
      </c>
      <c r="I75" s="77">
        <v>-1340591.9099999999</v>
      </c>
      <c r="J75" s="101"/>
    </row>
    <row r="76" spans="1:10" collapsed="1" x14ac:dyDescent="0.2">
      <c r="A76" s="106"/>
      <c r="B76" s="100"/>
      <c r="C76" s="99"/>
      <c r="D76" s="99"/>
      <c r="E76" s="99"/>
      <c r="F76" s="99"/>
      <c r="G76" s="77"/>
      <c r="H76" s="77"/>
      <c r="I76" s="77"/>
      <c r="J76" s="101"/>
    </row>
    <row r="77" spans="1:10" x14ac:dyDescent="0.2">
      <c r="A77" s="106"/>
      <c r="B77" s="100"/>
      <c r="C77" s="99"/>
      <c r="D77" s="99"/>
      <c r="E77" s="99"/>
      <c r="F77" s="99"/>
      <c r="G77" s="77"/>
      <c r="H77" s="102">
        <f>SUM(H71:H76)</f>
        <v>954210</v>
      </c>
      <c r="I77" s="102"/>
      <c r="J77" s="103">
        <f>COUNTIF(H72:H75,"&gt;1")-COUNTIF(H72:H75,"&lt;1")</f>
        <v>2</v>
      </c>
    </row>
    <row r="78" spans="1:10" x14ac:dyDescent="0.2">
      <c r="A78" s="104" t="s">
        <v>1897</v>
      </c>
      <c r="B78" s="98"/>
      <c r="C78" s="99"/>
      <c r="D78" s="99"/>
      <c r="E78" s="98"/>
      <c r="F78" s="98"/>
      <c r="G78" s="76"/>
      <c r="H78" s="76"/>
      <c r="I78" s="76"/>
      <c r="J78" s="101"/>
    </row>
    <row r="79" spans="1:10" x14ac:dyDescent="0.2">
      <c r="A79" s="105" t="s">
        <v>2</v>
      </c>
      <c r="B79" s="98" t="s">
        <v>1898</v>
      </c>
      <c r="C79" s="99"/>
      <c r="D79" s="99"/>
      <c r="E79" s="98"/>
      <c r="F79" s="98"/>
      <c r="G79" s="76"/>
      <c r="H79" s="76"/>
      <c r="I79" s="76"/>
      <c r="J79" s="101"/>
    </row>
    <row r="80" spans="1:10" hidden="1" outlineLevel="1" x14ac:dyDescent="0.2">
      <c r="A80" s="106"/>
      <c r="B80" s="99"/>
      <c r="C80" s="99"/>
      <c r="D80" s="99"/>
      <c r="E80" s="99" t="s">
        <v>1110</v>
      </c>
      <c r="F80" s="99"/>
      <c r="G80" s="77">
        <v>0</v>
      </c>
      <c r="H80" s="77">
        <v>0</v>
      </c>
      <c r="I80" s="77">
        <v>-839929.4</v>
      </c>
      <c r="J80" s="101"/>
    </row>
    <row r="81" spans="1:10" hidden="1" outlineLevel="1" x14ac:dyDescent="0.2">
      <c r="A81" s="106"/>
      <c r="B81" s="100">
        <v>42873</v>
      </c>
      <c r="C81" s="99">
        <v>199</v>
      </c>
      <c r="D81" s="99" t="s">
        <v>5</v>
      </c>
      <c r="E81" s="99" t="s">
        <v>3861</v>
      </c>
      <c r="F81" s="99" t="s">
        <v>3862</v>
      </c>
      <c r="G81" s="77">
        <v>0</v>
      </c>
      <c r="H81" s="77">
        <v>333497.53000000003</v>
      </c>
      <c r="I81" s="77">
        <v>-1244604.23</v>
      </c>
      <c r="J81" s="101"/>
    </row>
    <row r="82" spans="1:10" hidden="1" outlineLevel="1" x14ac:dyDescent="0.2">
      <c r="A82" s="106"/>
      <c r="B82" s="100">
        <v>42877</v>
      </c>
      <c r="C82" s="99">
        <v>249</v>
      </c>
      <c r="D82" s="99" t="s">
        <v>5</v>
      </c>
      <c r="E82" s="99" t="s">
        <v>3861</v>
      </c>
      <c r="F82" s="99" t="s">
        <v>3863</v>
      </c>
      <c r="G82" s="77">
        <v>0</v>
      </c>
      <c r="H82" s="77">
        <v>-333497.53000000003</v>
      </c>
      <c r="I82" s="77"/>
      <c r="J82" s="101"/>
    </row>
    <row r="83" spans="1:10" hidden="1" outlineLevel="1" x14ac:dyDescent="0.2">
      <c r="A83" s="106"/>
      <c r="B83" s="100">
        <v>42877</v>
      </c>
      <c r="C83" s="99">
        <v>250</v>
      </c>
      <c r="D83" s="99" t="s">
        <v>5</v>
      </c>
      <c r="E83" s="99" t="s">
        <v>3861</v>
      </c>
      <c r="F83" s="99" t="s">
        <v>3864</v>
      </c>
      <c r="G83" s="77">
        <v>0</v>
      </c>
      <c r="H83" s="77">
        <v>333497.53000000003</v>
      </c>
      <c r="I83" s="77"/>
      <c r="J83" s="101"/>
    </row>
    <row r="84" spans="1:10" hidden="1" outlineLevel="1" x14ac:dyDescent="0.2">
      <c r="A84" s="106"/>
      <c r="B84" s="100">
        <v>42877</v>
      </c>
      <c r="C84" s="99">
        <v>254</v>
      </c>
      <c r="D84" s="99" t="s">
        <v>5</v>
      </c>
      <c r="E84" s="99" t="s">
        <v>3861</v>
      </c>
      <c r="F84" s="99" t="s">
        <v>3865</v>
      </c>
      <c r="G84" s="77">
        <v>0</v>
      </c>
      <c r="H84" s="77">
        <v>-333497.53000000003</v>
      </c>
      <c r="I84" s="77"/>
      <c r="J84" s="101"/>
    </row>
    <row r="85" spans="1:10" hidden="1" outlineLevel="1" x14ac:dyDescent="0.2">
      <c r="A85" s="106"/>
      <c r="B85" s="100">
        <v>42877</v>
      </c>
      <c r="C85" s="99">
        <v>255</v>
      </c>
      <c r="D85" s="99" t="s">
        <v>5</v>
      </c>
      <c r="E85" s="99" t="s">
        <v>3861</v>
      </c>
      <c r="F85" s="99" t="s">
        <v>3866</v>
      </c>
      <c r="G85" s="77">
        <v>0</v>
      </c>
      <c r="H85" s="77">
        <v>338500.46</v>
      </c>
      <c r="I85" s="77"/>
      <c r="J85" s="101"/>
    </row>
    <row r="86" spans="1:10" collapsed="1" x14ac:dyDescent="0.2">
      <c r="A86" s="106"/>
      <c r="B86" s="100"/>
      <c r="C86" s="99"/>
      <c r="D86" s="99"/>
      <c r="E86" s="99"/>
      <c r="F86" s="99"/>
      <c r="G86" s="77"/>
      <c r="H86" s="77"/>
      <c r="I86" s="77"/>
      <c r="J86" s="101"/>
    </row>
    <row r="87" spans="1:10" x14ac:dyDescent="0.2">
      <c r="A87" s="106"/>
      <c r="B87" s="100"/>
      <c r="C87" s="99"/>
      <c r="D87" s="99"/>
      <c r="E87" s="99"/>
      <c r="F87" s="99"/>
      <c r="G87" s="77"/>
      <c r="H87" s="102">
        <f>SUM(H80:H86)</f>
        <v>338500.46</v>
      </c>
      <c r="I87" s="102"/>
      <c r="J87" s="103">
        <f>COUNTIF(H81:H85,"&gt;1")-COUNTIF(H81:H85,"&lt;1")</f>
        <v>1</v>
      </c>
    </row>
    <row r="88" spans="1:10" x14ac:dyDescent="0.2">
      <c r="A88" s="104" t="s">
        <v>38</v>
      </c>
      <c r="B88" s="98"/>
      <c r="C88" s="99"/>
      <c r="D88" s="99"/>
      <c r="E88" s="98"/>
      <c r="F88" s="98"/>
      <c r="G88" s="76"/>
      <c r="H88" s="76"/>
      <c r="I88" s="76"/>
      <c r="J88" s="101"/>
    </row>
    <row r="89" spans="1:10" x14ac:dyDescent="0.2">
      <c r="A89" s="105" t="s">
        <v>2</v>
      </c>
      <c r="B89" s="98" t="s">
        <v>39</v>
      </c>
      <c r="C89" s="99"/>
      <c r="D89" s="99"/>
      <c r="E89" s="98"/>
      <c r="F89" s="98"/>
      <c r="G89" s="76"/>
      <c r="H89" s="76"/>
      <c r="I89" s="76"/>
      <c r="J89" s="101"/>
    </row>
    <row r="90" spans="1:10" hidden="1" outlineLevel="1" x14ac:dyDescent="0.2">
      <c r="A90" s="106"/>
      <c r="B90" s="99"/>
      <c r="C90" s="99"/>
      <c r="D90" s="99"/>
      <c r="E90" s="99" t="s">
        <v>1110</v>
      </c>
      <c r="F90" s="99"/>
      <c r="G90" s="77">
        <v>0</v>
      </c>
      <c r="H90" s="77">
        <v>0</v>
      </c>
      <c r="I90" s="77">
        <v>-839929.4</v>
      </c>
      <c r="J90" s="101"/>
    </row>
    <row r="91" spans="1:10" hidden="1" outlineLevel="1" x14ac:dyDescent="0.2">
      <c r="A91" s="106"/>
      <c r="B91" s="100">
        <v>42860</v>
      </c>
      <c r="C91" s="99">
        <v>58</v>
      </c>
      <c r="D91" s="99" t="s">
        <v>5</v>
      </c>
      <c r="E91" s="99" t="s">
        <v>1903</v>
      </c>
      <c r="F91" s="99" t="s">
        <v>3867</v>
      </c>
      <c r="G91" s="77">
        <v>0</v>
      </c>
      <c r="H91" s="77">
        <v>-414419.95</v>
      </c>
      <c r="I91" s="77">
        <v>-1244604.23</v>
      </c>
      <c r="J91" s="101"/>
    </row>
    <row r="92" spans="1:10" hidden="1" outlineLevel="1" x14ac:dyDescent="0.2">
      <c r="A92" s="106"/>
      <c r="B92" s="100">
        <v>42863</v>
      </c>
      <c r="C92" s="99">
        <v>76</v>
      </c>
      <c r="D92" s="99" t="s">
        <v>5</v>
      </c>
      <c r="E92" s="99" t="s">
        <v>1903</v>
      </c>
      <c r="F92" s="99" t="s">
        <v>3868</v>
      </c>
      <c r="G92" s="77">
        <v>0</v>
      </c>
      <c r="H92" s="77">
        <v>392380.98</v>
      </c>
      <c r="I92" s="77"/>
      <c r="J92" s="101"/>
    </row>
    <row r="93" spans="1:10" collapsed="1" x14ac:dyDescent="0.2">
      <c r="A93" s="106"/>
      <c r="B93" s="100"/>
      <c r="C93" s="99"/>
      <c r="D93" s="99"/>
      <c r="E93" s="99"/>
      <c r="F93" s="99"/>
      <c r="G93" s="77"/>
      <c r="H93" s="77"/>
      <c r="I93" s="77"/>
      <c r="J93" s="101"/>
    </row>
    <row r="94" spans="1:10" x14ac:dyDescent="0.2">
      <c r="A94" s="106"/>
      <c r="B94" s="100"/>
      <c r="C94" s="99"/>
      <c r="D94" s="99"/>
      <c r="E94" s="99"/>
      <c r="F94" s="99"/>
      <c r="G94" s="77"/>
      <c r="H94" s="102">
        <f>SUM(H90:H93)</f>
        <v>-22038.97000000003</v>
      </c>
      <c r="I94" s="102"/>
      <c r="J94" s="103">
        <f>COUNTIF(H91:H92,"&gt;1")-COUNTIF(H91:H92,"&lt;1")</f>
        <v>0</v>
      </c>
    </row>
    <row r="95" spans="1:10" x14ac:dyDescent="0.2">
      <c r="A95" s="104" t="s">
        <v>3869</v>
      </c>
      <c r="B95" s="98"/>
      <c r="C95" s="99"/>
      <c r="D95" s="99"/>
      <c r="E95" s="98"/>
      <c r="F95" s="98"/>
      <c r="G95" s="76"/>
      <c r="H95" s="76"/>
      <c r="I95" s="76"/>
      <c r="J95" s="101"/>
    </row>
    <row r="96" spans="1:10" x14ac:dyDescent="0.2">
      <c r="A96" s="105" t="s">
        <v>2</v>
      </c>
      <c r="B96" s="98" t="s">
        <v>3870</v>
      </c>
      <c r="C96" s="99"/>
      <c r="D96" s="99"/>
      <c r="E96" s="98"/>
      <c r="F96" s="98"/>
      <c r="G96" s="76"/>
      <c r="H96" s="76"/>
      <c r="I96" s="76"/>
      <c r="J96" s="101"/>
    </row>
    <row r="97" spans="1:10" hidden="1" outlineLevel="1" x14ac:dyDescent="0.2">
      <c r="A97" s="106"/>
      <c r="B97" s="99"/>
      <c r="C97" s="99"/>
      <c r="D97" s="99"/>
      <c r="E97" s="99" t="s">
        <v>1110</v>
      </c>
      <c r="F97" s="99"/>
      <c r="G97" s="77">
        <v>0</v>
      </c>
      <c r="H97" s="77">
        <v>0</v>
      </c>
      <c r="I97" s="77">
        <v>-839929.4</v>
      </c>
      <c r="J97" s="101"/>
    </row>
    <row r="98" spans="1:10" hidden="1" outlineLevel="1" x14ac:dyDescent="0.2">
      <c r="A98" s="106"/>
      <c r="B98" s="100">
        <v>42884</v>
      </c>
      <c r="C98" s="99">
        <v>347</v>
      </c>
      <c r="D98" s="99" t="s">
        <v>5</v>
      </c>
      <c r="E98" s="99" t="s">
        <v>3871</v>
      </c>
      <c r="F98" s="99" t="s">
        <v>3872</v>
      </c>
      <c r="G98" s="77">
        <v>0</v>
      </c>
      <c r="H98" s="77">
        <v>409770.11</v>
      </c>
      <c r="I98" s="77">
        <v>-1244604.23</v>
      </c>
      <c r="J98" s="101"/>
    </row>
    <row r="99" spans="1:10" hidden="1" outlineLevel="1" x14ac:dyDescent="0.2">
      <c r="A99" s="106"/>
      <c r="B99" s="100">
        <v>42884</v>
      </c>
      <c r="C99" s="99">
        <v>349</v>
      </c>
      <c r="D99" s="99" t="s">
        <v>5</v>
      </c>
      <c r="E99" s="99" t="s">
        <v>3871</v>
      </c>
      <c r="F99" s="99" t="s">
        <v>3873</v>
      </c>
      <c r="G99" s="77">
        <v>0</v>
      </c>
      <c r="H99" s="77">
        <v>-409770.11</v>
      </c>
      <c r="I99" s="77"/>
      <c r="J99" s="101"/>
    </row>
    <row r="100" spans="1:10" hidden="1" outlineLevel="1" x14ac:dyDescent="0.2">
      <c r="A100" s="106"/>
      <c r="B100" s="100">
        <v>42884</v>
      </c>
      <c r="C100" s="99">
        <v>351</v>
      </c>
      <c r="D100" s="99" t="s">
        <v>5</v>
      </c>
      <c r="E100" s="99" t="s">
        <v>3871</v>
      </c>
      <c r="F100" s="99" t="s">
        <v>3874</v>
      </c>
      <c r="G100" s="77">
        <v>0</v>
      </c>
      <c r="H100" s="77">
        <v>408422.97</v>
      </c>
      <c r="I100" s="77"/>
      <c r="J100" s="101"/>
    </row>
    <row r="101" spans="1:10" collapsed="1" x14ac:dyDescent="0.2">
      <c r="A101" s="106"/>
      <c r="B101" s="100"/>
      <c r="C101" s="99"/>
      <c r="D101" s="99"/>
      <c r="E101" s="99"/>
      <c r="F101" s="99"/>
      <c r="G101" s="77"/>
      <c r="H101" s="77"/>
      <c r="I101" s="77"/>
      <c r="J101" s="101"/>
    </row>
    <row r="102" spans="1:10" x14ac:dyDescent="0.2">
      <c r="A102" s="106"/>
      <c r="B102" s="100"/>
      <c r="C102" s="99"/>
      <c r="D102" s="99"/>
      <c r="E102" s="99"/>
      <c r="F102" s="99"/>
      <c r="G102" s="77"/>
      <c r="H102" s="102">
        <f>SUM(H97:H101)</f>
        <v>408422.97</v>
      </c>
      <c r="I102" s="102"/>
      <c r="J102" s="103">
        <f>COUNTIF(H98:H100,"&gt;1")-COUNTIF(H98:H100,"&lt;1")</f>
        <v>1</v>
      </c>
    </row>
    <row r="103" spans="1:10" x14ac:dyDescent="0.2">
      <c r="A103" s="104" t="s">
        <v>43</v>
      </c>
      <c r="B103" s="98"/>
      <c r="C103" s="99"/>
      <c r="D103" s="99"/>
      <c r="E103" s="98"/>
      <c r="F103" s="98"/>
      <c r="G103" s="76"/>
      <c r="H103" s="76"/>
      <c r="I103" s="76"/>
      <c r="J103" s="101"/>
    </row>
    <row r="104" spans="1:10" x14ac:dyDescent="0.2">
      <c r="A104" s="105" t="s">
        <v>2</v>
      </c>
      <c r="B104" s="98" t="s">
        <v>3875</v>
      </c>
      <c r="C104" s="99"/>
      <c r="D104" s="99"/>
      <c r="E104" s="98"/>
      <c r="F104" s="98"/>
      <c r="G104" s="76"/>
      <c r="H104" s="76"/>
      <c r="I104" s="76"/>
      <c r="J104" s="101"/>
    </row>
    <row r="105" spans="1:10" hidden="1" outlineLevel="1" x14ac:dyDescent="0.2">
      <c r="A105" s="106"/>
      <c r="B105" s="99"/>
      <c r="C105" s="99"/>
      <c r="D105" s="99"/>
      <c r="E105" s="99" t="s">
        <v>1110</v>
      </c>
      <c r="F105" s="99"/>
      <c r="G105" s="77">
        <v>0</v>
      </c>
      <c r="H105" s="77">
        <v>0</v>
      </c>
      <c r="I105" s="77">
        <v>-839929.4</v>
      </c>
      <c r="J105" s="101"/>
    </row>
    <row r="106" spans="1:10" hidden="1" outlineLevel="1" x14ac:dyDescent="0.2">
      <c r="A106" s="106"/>
      <c r="B106" s="100">
        <v>42872</v>
      </c>
      <c r="C106" s="99">
        <v>190</v>
      </c>
      <c r="D106" s="99" t="s">
        <v>5</v>
      </c>
      <c r="E106" s="99" t="s">
        <v>3876</v>
      </c>
      <c r="F106" s="99" t="s">
        <v>3878</v>
      </c>
      <c r="G106" s="77">
        <v>0</v>
      </c>
      <c r="H106" s="77">
        <v>682962.93</v>
      </c>
      <c r="I106" s="77">
        <v>-1244604.23</v>
      </c>
      <c r="J106" s="101"/>
    </row>
    <row r="107" spans="1:10" hidden="1" outlineLevel="1" x14ac:dyDescent="0.2">
      <c r="A107" s="106"/>
      <c r="B107" s="100">
        <v>42872</v>
      </c>
      <c r="C107" s="99">
        <v>192</v>
      </c>
      <c r="D107" s="99" t="s">
        <v>5</v>
      </c>
      <c r="E107" s="99" t="s">
        <v>3876</v>
      </c>
      <c r="F107" s="99" t="s">
        <v>3879</v>
      </c>
      <c r="G107" s="77">
        <v>0</v>
      </c>
      <c r="H107" s="77">
        <v>-682962.93</v>
      </c>
      <c r="I107" s="77"/>
      <c r="J107" s="101"/>
    </row>
    <row r="108" spans="1:10" hidden="1" outlineLevel="1" x14ac:dyDescent="0.2">
      <c r="A108" s="106"/>
      <c r="B108" s="100">
        <v>42872</v>
      </c>
      <c r="C108" s="99">
        <v>193</v>
      </c>
      <c r="D108" s="99" t="s">
        <v>5</v>
      </c>
      <c r="E108" s="99" t="s">
        <v>3876</v>
      </c>
      <c r="F108" s="99" t="s">
        <v>3880</v>
      </c>
      <c r="G108" s="77">
        <v>0</v>
      </c>
      <c r="H108" s="77">
        <v>682909.22</v>
      </c>
      <c r="I108" s="77"/>
      <c r="J108" s="101"/>
    </row>
    <row r="109" spans="1:10" hidden="1" outlineLevel="1" x14ac:dyDescent="0.2">
      <c r="A109" s="106"/>
      <c r="B109" s="100">
        <v>42879</v>
      </c>
      <c r="C109" s="99">
        <v>278</v>
      </c>
      <c r="D109" s="99" t="s">
        <v>5</v>
      </c>
      <c r="E109" s="99" t="s">
        <v>3877</v>
      </c>
      <c r="F109" s="99" t="s">
        <v>3881</v>
      </c>
      <c r="G109" s="77">
        <v>0</v>
      </c>
      <c r="H109" s="77">
        <v>754909.44</v>
      </c>
      <c r="I109" s="77"/>
      <c r="J109" s="101"/>
    </row>
    <row r="110" spans="1:10" hidden="1" outlineLevel="1" x14ac:dyDescent="0.2">
      <c r="A110" s="106"/>
      <c r="B110" s="100">
        <v>42886</v>
      </c>
      <c r="C110" s="99">
        <v>449</v>
      </c>
      <c r="D110" s="99" t="s">
        <v>5</v>
      </c>
      <c r="E110" s="99" t="s">
        <v>3877</v>
      </c>
      <c r="F110" s="99" t="s">
        <v>3882</v>
      </c>
      <c r="G110" s="77">
        <v>0</v>
      </c>
      <c r="H110" s="77">
        <v>-754909.44</v>
      </c>
      <c r="I110" s="77"/>
      <c r="J110" s="101"/>
    </row>
    <row r="111" spans="1:10" hidden="1" outlineLevel="1" x14ac:dyDescent="0.2">
      <c r="A111" s="106"/>
      <c r="B111" s="100">
        <v>42886</v>
      </c>
      <c r="C111" s="99">
        <v>451</v>
      </c>
      <c r="D111" s="99" t="s">
        <v>5</v>
      </c>
      <c r="E111" s="99" t="s">
        <v>1912</v>
      </c>
      <c r="F111" s="99" t="s">
        <v>3883</v>
      </c>
      <c r="G111" s="77">
        <v>0</v>
      </c>
      <c r="H111" s="77">
        <v>738175.22</v>
      </c>
      <c r="I111" s="77"/>
      <c r="J111" s="101"/>
    </row>
    <row r="112" spans="1:10" collapsed="1" x14ac:dyDescent="0.2">
      <c r="A112" s="106"/>
      <c r="B112" s="100"/>
      <c r="C112" s="99"/>
      <c r="D112" s="99"/>
      <c r="E112" s="99"/>
      <c r="F112" s="99"/>
      <c r="G112" s="77"/>
      <c r="H112" s="77"/>
      <c r="I112" s="77"/>
      <c r="J112" s="101"/>
    </row>
    <row r="113" spans="1:10" x14ac:dyDescent="0.2">
      <c r="A113" s="106"/>
      <c r="B113" s="100"/>
      <c r="C113" s="99"/>
      <c r="D113" s="99"/>
      <c r="E113" s="99"/>
      <c r="F113" s="99"/>
      <c r="G113" s="77"/>
      <c r="H113" s="102">
        <f>SUM(H105:H112)</f>
        <v>1421084.44</v>
      </c>
      <c r="I113" s="102"/>
      <c r="J113" s="103">
        <f>COUNTIF(H106:H111,"&gt;1")-COUNTIF(H106:H111,"&lt;1")</f>
        <v>2</v>
      </c>
    </row>
    <row r="114" spans="1:10" x14ac:dyDescent="0.2">
      <c r="A114" s="104" t="s">
        <v>56</v>
      </c>
      <c r="B114" s="98"/>
      <c r="C114" s="99"/>
      <c r="D114" s="99"/>
      <c r="E114" s="98"/>
      <c r="F114" s="98"/>
      <c r="G114" s="76"/>
      <c r="H114" s="76"/>
      <c r="I114" s="76"/>
      <c r="J114" s="101"/>
    </row>
    <row r="115" spans="1:10" x14ac:dyDescent="0.2">
      <c r="A115" s="105" t="s">
        <v>2</v>
      </c>
      <c r="B115" s="98" t="s">
        <v>57</v>
      </c>
      <c r="C115" s="99"/>
      <c r="D115" s="99"/>
      <c r="E115" s="98"/>
      <c r="F115" s="98"/>
      <c r="G115" s="76"/>
      <c r="H115" s="76"/>
      <c r="I115" s="76"/>
      <c r="J115" s="101"/>
    </row>
    <row r="116" spans="1:10" hidden="1" outlineLevel="1" x14ac:dyDescent="0.2">
      <c r="A116" s="106"/>
      <c r="B116" s="99"/>
      <c r="C116" s="99"/>
      <c r="D116" s="99"/>
      <c r="E116" s="99" t="s">
        <v>1110</v>
      </c>
      <c r="F116" s="99"/>
      <c r="G116" s="77">
        <v>0</v>
      </c>
      <c r="H116" s="77">
        <v>0</v>
      </c>
      <c r="I116" s="77">
        <v>-3349408.09</v>
      </c>
      <c r="J116" s="101"/>
    </row>
    <row r="117" spans="1:10" hidden="1" outlineLevel="1" x14ac:dyDescent="0.2">
      <c r="A117" s="106"/>
      <c r="B117" s="100">
        <v>42873</v>
      </c>
      <c r="C117" s="99">
        <v>230</v>
      </c>
      <c r="D117" s="99" t="s">
        <v>5</v>
      </c>
      <c r="E117" s="99" t="s">
        <v>3884</v>
      </c>
      <c r="F117" s="99" t="s">
        <v>3885</v>
      </c>
      <c r="G117" s="77">
        <v>0</v>
      </c>
      <c r="H117" s="77">
        <v>796831.27</v>
      </c>
      <c r="I117" s="77">
        <v>-2558962.7600000002</v>
      </c>
      <c r="J117" s="101"/>
    </row>
    <row r="118" spans="1:10" collapsed="1" x14ac:dyDescent="0.2">
      <c r="A118" s="106"/>
      <c r="B118" s="100"/>
      <c r="C118" s="99"/>
      <c r="D118" s="99"/>
      <c r="E118" s="99"/>
      <c r="F118" s="99"/>
      <c r="G118" s="77"/>
      <c r="H118" s="77"/>
      <c r="I118" s="77"/>
      <c r="J118" s="101"/>
    </row>
    <row r="119" spans="1:10" x14ac:dyDescent="0.2">
      <c r="A119" s="106"/>
      <c r="B119" s="100"/>
      <c r="C119" s="99"/>
      <c r="D119" s="99"/>
      <c r="E119" s="99"/>
      <c r="F119" s="99"/>
      <c r="G119" s="77"/>
      <c r="H119" s="102">
        <f>SUM(H116:H118)</f>
        <v>796831.27</v>
      </c>
      <c r="I119" s="102"/>
      <c r="J119" s="103">
        <f>COUNTIF(H117:H117,"&gt;1")-COUNTIF(H117:H117,"&lt;1")</f>
        <v>1</v>
      </c>
    </row>
    <row r="120" spans="1:10" x14ac:dyDescent="0.2">
      <c r="A120" s="104" t="s">
        <v>69</v>
      </c>
      <c r="B120" s="98"/>
      <c r="C120" s="99"/>
      <c r="D120" s="99"/>
      <c r="E120" s="98"/>
      <c r="F120" s="98"/>
      <c r="G120" s="76"/>
      <c r="H120" s="76"/>
      <c r="I120" s="76"/>
      <c r="J120" s="101"/>
    </row>
    <row r="121" spans="1:10" x14ac:dyDescent="0.2">
      <c r="A121" s="105" t="s">
        <v>2</v>
      </c>
      <c r="B121" s="98" t="s">
        <v>70</v>
      </c>
      <c r="C121" s="99"/>
      <c r="D121" s="99"/>
      <c r="E121" s="98"/>
      <c r="F121" s="98"/>
      <c r="G121" s="76"/>
      <c r="H121" s="76"/>
      <c r="I121" s="76"/>
      <c r="J121" s="101"/>
    </row>
    <row r="122" spans="1:10" hidden="1" outlineLevel="1" x14ac:dyDescent="0.2">
      <c r="A122" s="106"/>
      <c r="B122" s="99"/>
      <c r="C122" s="99"/>
      <c r="D122" s="99"/>
      <c r="E122" s="99" t="s">
        <v>1110</v>
      </c>
      <c r="F122" s="99"/>
      <c r="G122" s="77">
        <v>0</v>
      </c>
      <c r="H122" s="77">
        <v>0</v>
      </c>
      <c r="I122" s="77">
        <v>-2551100.2599999998</v>
      </c>
      <c r="J122" s="101"/>
    </row>
    <row r="123" spans="1:10" hidden="1" outlineLevel="1" x14ac:dyDescent="0.2">
      <c r="A123" s="106"/>
      <c r="B123" s="100">
        <v>42857</v>
      </c>
      <c r="C123" s="99">
        <v>17</v>
      </c>
      <c r="D123" s="99" t="s">
        <v>5</v>
      </c>
      <c r="E123" s="99" t="s">
        <v>3886</v>
      </c>
      <c r="F123" s="99" t="s">
        <v>3892</v>
      </c>
      <c r="G123" s="77">
        <v>0</v>
      </c>
      <c r="H123" s="77">
        <v>301231.52</v>
      </c>
      <c r="I123" s="77">
        <v>-2858801.34</v>
      </c>
      <c r="J123" s="101"/>
    </row>
    <row r="124" spans="1:10" hidden="1" outlineLevel="1" x14ac:dyDescent="0.2">
      <c r="A124" s="106"/>
      <c r="B124" s="100">
        <v>42857</v>
      </c>
      <c r="C124" s="99">
        <v>22</v>
      </c>
      <c r="D124" s="99" t="s">
        <v>5</v>
      </c>
      <c r="E124" s="99" t="s">
        <v>3886</v>
      </c>
      <c r="F124" s="99" t="s">
        <v>3893</v>
      </c>
      <c r="G124" s="77">
        <v>0</v>
      </c>
      <c r="H124" s="77">
        <v>-301231.52</v>
      </c>
      <c r="I124" s="77"/>
      <c r="J124" s="101"/>
    </row>
    <row r="125" spans="1:10" hidden="1" outlineLevel="1" x14ac:dyDescent="0.2">
      <c r="A125" s="106"/>
      <c r="B125" s="100">
        <v>42857</v>
      </c>
      <c r="C125" s="99">
        <v>23</v>
      </c>
      <c r="D125" s="99" t="s">
        <v>5</v>
      </c>
      <c r="E125" s="99" t="s">
        <v>3886</v>
      </c>
      <c r="F125" s="99" t="s">
        <v>3894</v>
      </c>
      <c r="G125" s="77">
        <v>0</v>
      </c>
      <c r="H125" s="77">
        <v>301231.52</v>
      </c>
      <c r="I125" s="77"/>
      <c r="J125" s="101"/>
    </row>
    <row r="126" spans="1:10" hidden="1" outlineLevel="1" x14ac:dyDescent="0.2">
      <c r="A126" s="106"/>
      <c r="B126" s="100">
        <v>42859</v>
      </c>
      <c r="C126" s="99">
        <v>29</v>
      </c>
      <c r="D126" s="99" t="s">
        <v>5</v>
      </c>
      <c r="E126" s="99" t="s">
        <v>3886</v>
      </c>
      <c r="F126" s="99" t="s">
        <v>3895</v>
      </c>
      <c r="G126" s="77">
        <v>0</v>
      </c>
      <c r="H126" s="77">
        <v>-301231.52</v>
      </c>
      <c r="I126" s="77"/>
      <c r="J126" s="101"/>
    </row>
    <row r="127" spans="1:10" hidden="1" outlineLevel="1" x14ac:dyDescent="0.2">
      <c r="A127" s="106"/>
      <c r="B127" s="100">
        <v>42859</v>
      </c>
      <c r="C127" s="99">
        <v>30</v>
      </c>
      <c r="D127" s="99" t="s">
        <v>5</v>
      </c>
      <c r="E127" s="99" t="s">
        <v>3887</v>
      </c>
      <c r="F127" s="99" t="s">
        <v>3896</v>
      </c>
      <c r="G127" s="77">
        <v>0</v>
      </c>
      <c r="H127" s="77">
        <v>309111.74</v>
      </c>
      <c r="I127" s="77"/>
      <c r="J127" s="101"/>
    </row>
    <row r="128" spans="1:10" hidden="1" outlineLevel="1" x14ac:dyDescent="0.2">
      <c r="A128" s="106"/>
      <c r="B128" s="100">
        <v>42859</v>
      </c>
      <c r="C128" s="99">
        <v>34</v>
      </c>
      <c r="D128" s="99" t="s">
        <v>5</v>
      </c>
      <c r="E128" s="99" t="s">
        <v>3888</v>
      </c>
      <c r="F128" s="99" t="s">
        <v>3897</v>
      </c>
      <c r="G128" s="77">
        <v>0</v>
      </c>
      <c r="H128" s="77">
        <v>309111.74</v>
      </c>
      <c r="I128" s="77"/>
      <c r="J128" s="101"/>
    </row>
    <row r="129" spans="1:10" hidden="1" outlineLevel="1" x14ac:dyDescent="0.2">
      <c r="A129" s="106"/>
      <c r="B129" s="100">
        <v>42861</v>
      </c>
      <c r="C129" s="99">
        <v>67</v>
      </c>
      <c r="D129" s="99" t="s">
        <v>5</v>
      </c>
      <c r="E129" s="99" t="s">
        <v>3888</v>
      </c>
      <c r="F129" s="99" t="s">
        <v>3898</v>
      </c>
      <c r="G129" s="77">
        <v>0</v>
      </c>
      <c r="H129" s="77">
        <v>-309111.74</v>
      </c>
      <c r="I129" s="77"/>
      <c r="J129" s="101"/>
    </row>
    <row r="130" spans="1:10" hidden="1" outlineLevel="1" x14ac:dyDescent="0.2">
      <c r="A130" s="106"/>
      <c r="B130" s="100">
        <v>42861</v>
      </c>
      <c r="C130" s="99">
        <v>68</v>
      </c>
      <c r="D130" s="99" t="s">
        <v>5</v>
      </c>
      <c r="E130" s="99" t="s">
        <v>3888</v>
      </c>
      <c r="F130" s="99" t="s">
        <v>3899</v>
      </c>
      <c r="G130" s="77">
        <v>0</v>
      </c>
      <c r="H130" s="77">
        <v>309111.74</v>
      </c>
      <c r="I130" s="77"/>
      <c r="J130" s="101"/>
    </row>
    <row r="131" spans="1:10" hidden="1" outlineLevel="1" x14ac:dyDescent="0.2">
      <c r="A131" s="106"/>
      <c r="B131" s="100">
        <v>42868</v>
      </c>
      <c r="C131" s="99">
        <v>133</v>
      </c>
      <c r="D131" s="99" t="s">
        <v>5</v>
      </c>
      <c r="E131" s="99" t="s">
        <v>3889</v>
      </c>
      <c r="F131" s="99" t="s">
        <v>3900</v>
      </c>
      <c r="G131" s="77">
        <v>0</v>
      </c>
      <c r="H131" s="77">
        <v>302709.34999999998</v>
      </c>
      <c r="I131" s="77"/>
      <c r="J131" s="101"/>
    </row>
    <row r="132" spans="1:10" hidden="1" outlineLevel="1" x14ac:dyDescent="0.2">
      <c r="A132" s="106"/>
      <c r="B132" s="100">
        <v>42868</v>
      </c>
      <c r="C132" s="99">
        <v>134</v>
      </c>
      <c r="D132" s="99" t="s">
        <v>5</v>
      </c>
      <c r="E132" s="99" t="s">
        <v>3889</v>
      </c>
      <c r="F132" s="99" t="s">
        <v>3901</v>
      </c>
      <c r="G132" s="77">
        <v>0</v>
      </c>
      <c r="H132" s="77">
        <v>-302709.34999999998</v>
      </c>
      <c r="I132" s="77"/>
      <c r="J132" s="101"/>
    </row>
    <row r="133" spans="1:10" hidden="1" outlineLevel="1" x14ac:dyDescent="0.2">
      <c r="A133" s="106"/>
      <c r="B133" s="100">
        <v>42868</v>
      </c>
      <c r="C133" s="99">
        <v>135</v>
      </c>
      <c r="D133" s="99" t="s">
        <v>5</v>
      </c>
      <c r="E133" s="99" t="s">
        <v>3889</v>
      </c>
      <c r="F133" s="99" t="s">
        <v>3902</v>
      </c>
      <c r="G133" s="77">
        <v>0</v>
      </c>
      <c r="H133" s="77">
        <v>302709.34999999998</v>
      </c>
      <c r="I133" s="77"/>
      <c r="J133" s="101"/>
    </row>
    <row r="134" spans="1:10" hidden="1" outlineLevel="1" x14ac:dyDescent="0.2">
      <c r="A134" s="106"/>
      <c r="B134" s="100">
        <v>42870</v>
      </c>
      <c r="C134" s="99">
        <v>144</v>
      </c>
      <c r="D134" s="99" t="s">
        <v>5</v>
      </c>
      <c r="E134" s="99" t="s">
        <v>3889</v>
      </c>
      <c r="F134" s="99" t="s">
        <v>3903</v>
      </c>
      <c r="G134" s="77">
        <v>0</v>
      </c>
      <c r="H134" s="77">
        <v>-302709.34999999998</v>
      </c>
      <c r="I134" s="77"/>
      <c r="J134" s="101"/>
    </row>
    <row r="135" spans="1:10" hidden="1" outlineLevel="1" x14ac:dyDescent="0.2">
      <c r="A135" s="106"/>
      <c r="B135" s="100">
        <v>42870</v>
      </c>
      <c r="C135" s="99">
        <v>145</v>
      </c>
      <c r="D135" s="99" t="s">
        <v>5</v>
      </c>
      <c r="E135" s="99" t="s">
        <v>3890</v>
      </c>
      <c r="F135" s="99" t="s">
        <v>3904</v>
      </c>
      <c r="G135" s="77">
        <v>0</v>
      </c>
      <c r="H135" s="77">
        <v>309111.74</v>
      </c>
      <c r="I135" s="77"/>
      <c r="J135" s="101"/>
    </row>
    <row r="136" spans="1:10" hidden="1" outlineLevel="1" x14ac:dyDescent="0.2">
      <c r="A136" s="106"/>
      <c r="B136" s="100">
        <v>42872</v>
      </c>
      <c r="C136" s="99">
        <v>180</v>
      </c>
      <c r="D136" s="99" t="s">
        <v>5</v>
      </c>
      <c r="E136" s="99" t="s">
        <v>3890</v>
      </c>
      <c r="F136" s="99" t="s">
        <v>3905</v>
      </c>
      <c r="G136" s="77">
        <v>0</v>
      </c>
      <c r="H136" s="77">
        <v>-309111.74</v>
      </c>
      <c r="I136" s="77"/>
      <c r="J136" s="101"/>
    </row>
    <row r="137" spans="1:10" hidden="1" outlineLevel="1" x14ac:dyDescent="0.2">
      <c r="A137" s="106"/>
      <c r="B137" s="100">
        <v>42872</v>
      </c>
      <c r="C137" s="99">
        <v>181</v>
      </c>
      <c r="D137" s="99" t="s">
        <v>5</v>
      </c>
      <c r="E137" s="99" t="s">
        <v>3890</v>
      </c>
      <c r="F137" s="99" t="s">
        <v>3906</v>
      </c>
      <c r="G137" s="77">
        <v>0</v>
      </c>
      <c r="H137" s="77">
        <v>309111.74</v>
      </c>
      <c r="I137" s="77"/>
      <c r="J137" s="101"/>
    </row>
    <row r="138" spans="1:10" hidden="1" outlineLevel="1" x14ac:dyDescent="0.2">
      <c r="A138" s="106"/>
      <c r="B138" s="100">
        <v>42872</v>
      </c>
      <c r="C138" s="99">
        <v>182</v>
      </c>
      <c r="D138" s="99" t="s">
        <v>5</v>
      </c>
      <c r="E138" s="99" t="s">
        <v>3890</v>
      </c>
      <c r="F138" s="99" t="s">
        <v>3907</v>
      </c>
      <c r="G138" s="77">
        <v>0</v>
      </c>
      <c r="H138" s="77">
        <v>-309111.74</v>
      </c>
      <c r="I138" s="77"/>
      <c r="J138" s="101"/>
    </row>
    <row r="139" spans="1:10" hidden="1" outlineLevel="1" x14ac:dyDescent="0.2">
      <c r="A139" s="106"/>
      <c r="B139" s="100">
        <v>42872</v>
      </c>
      <c r="C139" s="99">
        <v>183</v>
      </c>
      <c r="D139" s="99" t="s">
        <v>5</v>
      </c>
      <c r="E139" s="99" t="s">
        <v>3890</v>
      </c>
      <c r="F139" s="99" t="s">
        <v>3908</v>
      </c>
      <c r="G139" s="77">
        <v>0</v>
      </c>
      <c r="H139" s="77">
        <v>309111.74</v>
      </c>
      <c r="I139" s="77"/>
      <c r="J139" s="101"/>
    </row>
    <row r="140" spans="1:10" hidden="1" outlineLevel="1" x14ac:dyDescent="0.2">
      <c r="A140" s="106"/>
      <c r="B140" s="100">
        <v>42872</v>
      </c>
      <c r="C140" s="99">
        <v>195</v>
      </c>
      <c r="D140" s="99" t="s">
        <v>5</v>
      </c>
      <c r="E140" s="99" t="s">
        <v>3888</v>
      </c>
      <c r="F140" s="99" t="s">
        <v>3909</v>
      </c>
      <c r="G140" s="77">
        <v>0</v>
      </c>
      <c r="H140" s="77">
        <v>-309111.74</v>
      </c>
      <c r="I140" s="77"/>
      <c r="J140" s="101"/>
    </row>
    <row r="141" spans="1:10" hidden="1" outlineLevel="1" x14ac:dyDescent="0.2">
      <c r="A141" s="106"/>
      <c r="B141" s="100">
        <v>42872</v>
      </c>
      <c r="C141" s="99">
        <v>196</v>
      </c>
      <c r="D141" s="99" t="s">
        <v>5</v>
      </c>
      <c r="E141" s="99" t="s">
        <v>3888</v>
      </c>
      <c r="F141" s="99" t="s">
        <v>3910</v>
      </c>
      <c r="G141" s="77">
        <v>0</v>
      </c>
      <c r="H141" s="77">
        <v>309111.74</v>
      </c>
      <c r="I141" s="77"/>
      <c r="J141" s="101"/>
    </row>
    <row r="142" spans="1:10" hidden="1" outlineLevel="1" x14ac:dyDescent="0.2">
      <c r="A142" s="106"/>
      <c r="B142" s="100">
        <v>42886</v>
      </c>
      <c r="C142" s="99">
        <v>461</v>
      </c>
      <c r="D142" s="99" t="s">
        <v>5</v>
      </c>
      <c r="E142" s="99" t="s">
        <v>3891</v>
      </c>
      <c r="F142" s="99" t="s">
        <v>3911</v>
      </c>
      <c r="G142" s="77">
        <v>0</v>
      </c>
      <c r="H142" s="77">
        <v>261705.92</v>
      </c>
      <c r="I142" s="77">
        <v>-3166502.42</v>
      </c>
      <c r="J142" s="101"/>
    </row>
    <row r="143" spans="1:10" collapsed="1" x14ac:dyDescent="0.2">
      <c r="A143" s="106"/>
      <c r="B143" s="100"/>
      <c r="C143" s="99"/>
      <c r="D143" s="99"/>
      <c r="E143" s="99"/>
      <c r="F143" s="99"/>
      <c r="G143" s="77"/>
      <c r="H143" s="77"/>
      <c r="I143" s="77"/>
      <c r="J143" s="101"/>
    </row>
    <row r="144" spans="1:10" x14ac:dyDescent="0.2">
      <c r="A144" s="106"/>
      <c r="B144" s="100"/>
      <c r="C144" s="99"/>
      <c r="D144" s="99"/>
      <c r="E144" s="99"/>
      <c r="F144" s="99"/>
      <c r="G144" s="77"/>
      <c r="H144" s="102">
        <f>SUM(H122:H143)</f>
        <v>1189041.1399999999</v>
      </c>
      <c r="I144" s="102"/>
      <c r="J144" s="103">
        <f>COUNTIF(H123:H142,"&gt;1")-COUNTIF(H123:H142,"&lt;1")</f>
        <v>4</v>
      </c>
    </row>
    <row r="145" spans="1:10" x14ac:dyDescent="0.2">
      <c r="A145" s="104" t="s">
        <v>90</v>
      </c>
      <c r="B145" s="98"/>
      <c r="C145" s="99"/>
      <c r="D145" s="99"/>
      <c r="E145" s="98"/>
      <c r="F145" s="98"/>
      <c r="G145" s="76"/>
      <c r="H145" s="76"/>
      <c r="I145" s="76"/>
      <c r="J145" s="101"/>
    </row>
    <row r="146" spans="1:10" x14ac:dyDescent="0.2">
      <c r="A146" s="105" t="s">
        <v>2</v>
      </c>
      <c r="B146" s="98" t="s">
        <v>91</v>
      </c>
      <c r="C146" s="99"/>
      <c r="D146" s="99"/>
      <c r="E146" s="98"/>
      <c r="F146" s="98"/>
      <c r="G146" s="76"/>
      <c r="H146" s="76"/>
      <c r="I146" s="76"/>
      <c r="J146" s="101"/>
    </row>
    <row r="147" spans="1:10" hidden="1" outlineLevel="1" x14ac:dyDescent="0.2">
      <c r="A147" s="106"/>
      <c r="B147" s="99"/>
      <c r="C147" s="99"/>
      <c r="D147" s="99"/>
      <c r="E147" s="99" t="s">
        <v>1110</v>
      </c>
      <c r="F147" s="99"/>
      <c r="G147" s="77">
        <v>0</v>
      </c>
      <c r="H147" s="77">
        <v>0</v>
      </c>
      <c r="I147" s="77">
        <v>-4821508.9800000004</v>
      </c>
      <c r="J147" s="101"/>
    </row>
    <row r="148" spans="1:10" hidden="1" outlineLevel="1" x14ac:dyDescent="0.2">
      <c r="A148" s="106"/>
      <c r="B148" s="100">
        <v>42860</v>
      </c>
      <c r="C148" s="99">
        <v>48</v>
      </c>
      <c r="D148" s="99" t="s">
        <v>5</v>
      </c>
      <c r="E148" s="99" t="s">
        <v>2542</v>
      </c>
      <c r="F148" s="99" t="s">
        <v>3916</v>
      </c>
      <c r="G148" s="77">
        <v>0</v>
      </c>
      <c r="H148" s="77">
        <v>-397068.97</v>
      </c>
      <c r="I148" s="77">
        <v>-4443071.04</v>
      </c>
      <c r="J148" s="101"/>
    </row>
    <row r="149" spans="1:10" hidden="1" outlineLevel="1" x14ac:dyDescent="0.2">
      <c r="A149" s="106"/>
      <c r="B149" s="100">
        <v>42867</v>
      </c>
      <c r="C149" s="99">
        <v>27</v>
      </c>
      <c r="D149" s="99" t="s">
        <v>82</v>
      </c>
      <c r="E149" s="99" t="s">
        <v>3133</v>
      </c>
      <c r="F149" s="99" t="s">
        <v>3917</v>
      </c>
      <c r="G149" s="77">
        <v>0</v>
      </c>
      <c r="H149" s="77">
        <v>-379562.39</v>
      </c>
      <c r="I149" s="77">
        <v>-4822633.42</v>
      </c>
      <c r="J149" s="101"/>
    </row>
    <row r="150" spans="1:10" hidden="1" outlineLevel="1" x14ac:dyDescent="0.2">
      <c r="A150" s="106"/>
      <c r="B150" s="100">
        <v>42867</v>
      </c>
      <c r="C150" s="99">
        <v>12</v>
      </c>
      <c r="D150" s="99" t="s">
        <v>78</v>
      </c>
      <c r="E150" s="99" t="s">
        <v>3133</v>
      </c>
      <c r="F150" s="99" t="s">
        <v>3918</v>
      </c>
      <c r="G150" s="77">
        <v>0</v>
      </c>
      <c r="H150" s="77">
        <v>379562.39</v>
      </c>
      <c r="I150" s="77">
        <v>-5142168.3600000003</v>
      </c>
      <c r="J150" s="101"/>
    </row>
    <row r="151" spans="1:10" hidden="1" outlineLevel="1" x14ac:dyDescent="0.2">
      <c r="A151" s="106"/>
      <c r="B151" s="100">
        <v>42873</v>
      </c>
      <c r="C151" s="99">
        <v>223</v>
      </c>
      <c r="D151" s="99" t="s">
        <v>5</v>
      </c>
      <c r="E151" s="99" t="s">
        <v>3912</v>
      </c>
      <c r="F151" s="99" t="s">
        <v>3919</v>
      </c>
      <c r="G151" s="77">
        <v>0</v>
      </c>
      <c r="H151" s="77">
        <v>325020.83</v>
      </c>
      <c r="I151" s="77">
        <v>-5521730.7400000002</v>
      </c>
      <c r="J151" s="101"/>
    </row>
    <row r="152" spans="1:10" hidden="1" outlineLevel="1" x14ac:dyDescent="0.2">
      <c r="A152" s="106"/>
      <c r="B152" s="100">
        <v>42878</v>
      </c>
      <c r="C152" s="99">
        <v>269</v>
      </c>
      <c r="D152" s="99" t="s">
        <v>5</v>
      </c>
      <c r="E152" s="99" t="s">
        <v>3130</v>
      </c>
      <c r="F152" s="99" t="s">
        <v>3920</v>
      </c>
      <c r="G152" s="77">
        <v>0</v>
      </c>
      <c r="H152" s="77">
        <v>379562.38</v>
      </c>
      <c r="I152" s="77">
        <v>-5840325.2400000002</v>
      </c>
      <c r="J152" s="101"/>
    </row>
    <row r="153" spans="1:10" hidden="1" outlineLevel="1" x14ac:dyDescent="0.2">
      <c r="A153" s="106"/>
      <c r="B153" s="100">
        <v>42879</v>
      </c>
      <c r="C153" s="99">
        <v>289</v>
      </c>
      <c r="D153" s="99" t="s">
        <v>5</v>
      </c>
      <c r="E153" s="99" t="s">
        <v>3913</v>
      </c>
      <c r="F153" s="99" t="s">
        <v>3921</v>
      </c>
      <c r="G153" s="77">
        <v>0</v>
      </c>
      <c r="H153" s="77">
        <v>319534.94</v>
      </c>
      <c r="I153" s="77">
        <v>-6219887.6200000001</v>
      </c>
      <c r="J153" s="101"/>
    </row>
    <row r="154" spans="1:10" hidden="1" outlineLevel="1" x14ac:dyDescent="0.2">
      <c r="A154" s="106"/>
      <c r="B154" s="100">
        <v>42880</v>
      </c>
      <c r="C154" s="99">
        <v>292</v>
      </c>
      <c r="D154" s="99" t="s">
        <v>5</v>
      </c>
      <c r="E154" s="99" t="s">
        <v>3913</v>
      </c>
      <c r="F154" s="99" t="s">
        <v>3922</v>
      </c>
      <c r="G154" s="77">
        <v>0</v>
      </c>
      <c r="H154" s="77">
        <v>-319534.94</v>
      </c>
      <c r="I154" s="77">
        <v>-5840325.2400000002</v>
      </c>
      <c r="J154" s="101"/>
    </row>
    <row r="155" spans="1:10" hidden="1" outlineLevel="1" x14ac:dyDescent="0.2">
      <c r="A155" s="106"/>
      <c r="B155" s="100">
        <v>42880</v>
      </c>
      <c r="C155" s="99">
        <v>293</v>
      </c>
      <c r="D155" s="99" t="s">
        <v>5</v>
      </c>
      <c r="E155" s="99" t="s">
        <v>3913</v>
      </c>
      <c r="F155" s="99" t="s">
        <v>3923</v>
      </c>
      <c r="G155" s="77">
        <v>0</v>
      </c>
      <c r="H155" s="77">
        <v>319534.94</v>
      </c>
      <c r="I155" s="77">
        <v>-6219887.6200000001</v>
      </c>
      <c r="J155" s="101"/>
    </row>
    <row r="156" spans="1:10" hidden="1" outlineLevel="1" x14ac:dyDescent="0.2">
      <c r="A156" s="106"/>
      <c r="B156" s="100">
        <v>42880</v>
      </c>
      <c r="C156" s="99">
        <v>299</v>
      </c>
      <c r="D156" s="99" t="s">
        <v>5</v>
      </c>
      <c r="E156" s="99" t="s">
        <v>3913</v>
      </c>
      <c r="F156" s="99" t="s">
        <v>3924</v>
      </c>
      <c r="G156" s="77">
        <v>0</v>
      </c>
      <c r="H156" s="77">
        <v>-319534.94</v>
      </c>
      <c r="I156" s="77">
        <v>-6616956.5899999999</v>
      </c>
      <c r="J156" s="101"/>
    </row>
    <row r="157" spans="1:10" hidden="1" outlineLevel="1" x14ac:dyDescent="0.2">
      <c r="A157" s="106"/>
      <c r="B157" s="100">
        <v>42880</v>
      </c>
      <c r="C157" s="99">
        <v>300</v>
      </c>
      <c r="D157" s="99" t="s">
        <v>5</v>
      </c>
      <c r="E157" s="99" t="s">
        <v>3913</v>
      </c>
      <c r="F157" s="99" t="s">
        <v>3925</v>
      </c>
      <c r="G157" s="77">
        <v>0</v>
      </c>
      <c r="H157" s="77">
        <v>319534.94</v>
      </c>
      <c r="I157" s="77">
        <v>-6910204.2300000004</v>
      </c>
      <c r="J157" s="101"/>
    </row>
    <row r="158" spans="1:10" hidden="1" outlineLevel="1" x14ac:dyDescent="0.2">
      <c r="A158" s="106"/>
      <c r="B158" s="100">
        <v>42881</v>
      </c>
      <c r="C158" s="99">
        <v>310</v>
      </c>
      <c r="D158" s="99" t="s">
        <v>5</v>
      </c>
      <c r="E158" s="99" t="s">
        <v>2542</v>
      </c>
      <c r="F158" s="99" t="s">
        <v>3926</v>
      </c>
      <c r="G158" s="77">
        <v>0</v>
      </c>
      <c r="H158" s="77">
        <v>397068.97</v>
      </c>
      <c r="I158" s="77">
        <v>-7229739.1699999999</v>
      </c>
      <c r="J158" s="101"/>
    </row>
    <row r="159" spans="1:10" hidden="1" outlineLevel="1" x14ac:dyDescent="0.2">
      <c r="A159" s="106"/>
      <c r="B159" s="100">
        <v>42884</v>
      </c>
      <c r="C159" s="99">
        <v>353</v>
      </c>
      <c r="D159" s="99" t="s">
        <v>5</v>
      </c>
      <c r="E159" s="99" t="s">
        <v>3151</v>
      </c>
      <c r="F159" s="99" t="s">
        <v>3927</v>
      </c>
      <c r="G159" s="77">
        <v>0</v>
      </c>
      <c r="H159" s="77">
        <v>-319534.94</v>
      </c>
      <c r="I159" s="77">
        <v>-6832670.2000000002</v>
      </c>
      <c r="J159" s="101"/>
    </row>
    <row r="160" spans="1:10" hidden="1" outlineLevel="1" x14ac:dyDescent="0.2">
      <c r="A160" s="106"/>
      <c r="B160" s="100">
        <v>42885</v>
      </c>
      <c r="C160" s="99">
        <v>386</v>
      </c>
      <c r="D160" s="99" t="s">
        <v>5</v>
      </c>
      <c r="E160" s="99" t="s">
        <v>3914</v>
      </c>
      <c r="F160" s="99" t="s">
        <v>3928</v>
      </c>
      <c r="G160" s="77">
        <v>0</v>
      </c>
      <c r="H160" s="77">
        <v>379562.38</v>
      </c>
      <c r="I160" s="77">
        <v>-7229739.1699999999</v>
      </c>
      <c r="J160" s="101"/>
    </row>
    <row r="161" spans="1:10" hidden="1" outlineLevel="1" x14ac:dyDescent="0.2">
      <c r="A161" s="106"/>
      <c r="B161" s="100">
        <v>42886</v>
      </c>
      <c r="C161" s="99">
        <v>438</v>
      </c>
      <c r="D161" s="99" t="s">
        <v>5</v>
      </c>
      <c r="E161" s="99" t="s">
        <v>2542</v>
      </c>
      <c r="F161" s="99" t="s">
        <v>3929</v>
      </c>
      <c r="G161" s="77">
        <v>0</v>
      </c>
      <c r="H161" s="77">
        <v>-379562.39</v>
      </c>
      <c r="I161" s="77">
        <v>-6832670.2000000002</v>
      </c>
      <c r="J161" s="101"/>
    </row>
    <row r="162" spans="1:10" hidden="1" outlineLevel="1" x14ac:dyDescent="0.2">
      <c r="A162" s="106"/>
      <c r="B162" s="100">
        <v>42886</v>
      </c>
      <c r="C162" s="99">
        <v>439</v>
      </c>
      <c r="D162" s="99" t="s">
        <v>5</v>
      </c>
      <c r="E162" s="99" t="s">
        <v>3915</v>
      </c>
      <c r="F162" s="99" t="s">
        <v>3930</v>
      </c>
      <c r="G162" s="77">
        <v>0</v>
      </c>
      <c r="H162" s="77">
        <v>379562.38</v>
      </c>
      <c r="I162" s="77">
        <v>-7212232.5899999999</v>
      </c>
      <c r="J162" s="101"/>
    </row>
    <row r="163" spans="1:10" collapsed="1" x14ac:dyDescent="0.2">
      <c r="A163" s="106"/>
      <c r="B163" s="100"/>
      <c r="C163" s="99"/>
      <c r="D163" s="99"/>
      <c r="E163" s="99"/>
      <c r="F163" s="99"/>
      <c r="G163" s="77"/>
      <c r="H163" s="77"/>
      <c r="I163" s="77"/>
      <c r="J163" s="101"/>
    </row>
    <row r="164" spans="1:10" x14ac:dyDescent="0.2">
      <c r="A164" s="106"/>
      <c r="B164" s="100"/>
      <c r="C164" s="99"/>
      <c r="D164" s="99"/>
      <c r="E164" s="99"/>
      <c r="F164" s="99"/>
      <c r="G164" s="77"/>
      <c r="H164" s="102">
        <f>SUM(H147:H163)</f>
        <v>1084145.5799999998</v>
      </c>
      <c r="I164" s="102"/>
      <c r="J164" s="103">
        <f>COUNTIF(H148:H162,"&gt;1")-COUNTIF(H148:H162,"&lt;1")</f>
        <v>3</v>
      </c>
    </row>
    <row r="165" spans="1:10" x14ac:dyDescent="0.2">
      <c r="A165" s="104" t="s">
        <v>107</v>
      </c>
      <c r="B165" s="98"/>
      <c r="C165" s="99"/>
      <c r="D165" s="99"/>
      <c r="E165" s="98"/>
      <c r="F165" s="98"/>
      <c r="G165" s="76"/>
      <c r="H165" s="76"/>
      <c r="I165" s="76"/>
      <c r="J165" s="101"/>
    </row>
    <row r="166" spans="1:10" x14ac:dyDescent="0.2">
      <c r="A166" s="105" t="s">
        <v>2</v>
      </c>
      <c r="B166" s="98" t="s">
        <v>108</v>
      </c>
      <c r="C166" s="99"/>
      <c r="D166" s="99"/>
      <c r="E166" s="98"/>
      <c r="F166" s="98"/>
      <c r="G166" s="76"/>
      <c r="H166" s="76"/>
      <c r="I166" s="76"/>
      <c r="J166" s="101"/>
    </row>
    <row r="167" spans="1:10" hidden="1" outlineLevel="1" x14ac:dyDescent="0.2">
      <c r="A167" s="106"/>
      <c r="B167" s="99"/>
      <c r="C167" s="99"/>
      <c r="D167" s="99"/>
      <c r="E167" s="99" t="s">
        <v>1110</v>
      </c>
      <c r="F167" s="99"/>
      <c r="G167" s="77">
        <v>0</v>
      </c>
      <c r="H167" s="77">
        <v>0</v>
      </c>
      <c r="I167" s="77">
        <v>-26207291.34</v>
      </c>
      <c r="J167" s="101"/>
    </row>
    <row r="168" spans="1:10" hidden="1" outlineLevel="1" x14ac:dyDescent="0.2">
      <c r="A168" s="106"/>
      <c r="B168" s="100">
        <v>42857</v>
      </c>
      <c r="C168" s="99">
        <v>3</v>
      </c>
      <c r="D168" s="99" t="s">
        <v>5</v>
      </c>
      <c r="E168" s="99" t="s">
        <v>2001</v>
      </c>
      <c r="F168" s="99" t="s">
        <v>3976</v>
      </c>
      <c r="G168" s="77">
        <v>0</v>
      </c>
      <c r="H168" s="77">
        <v>-172413.79</v>
      </c>
      <c r="I168" s="77">
        <v>-26378325.82</v>
      </c>
      <c r="J168" s="101"/>
    </row>
    <row r="169" spans="1:10" hidden="1" outlineLevel="1" x14ac:dyDescent="0.2">
      <c r="A169" s="106"/>
      <c r="B169" s="100">
        <v>42857</v>
      </c>
      <c r="C169" s="99">
        <v>15</v>
      </c>
      <c r="D169" s="99" t="s">
        <v>5</v>
      </c>
      <c r="E169" s="99" t="s">
        <v>2076</v>
      </c>
      <c r="F169" s="99" t="s">
        <v>3977</v>
      </c>
      <c r="G169" s="77">
        <v>0</v>
      </c>
      <c r="H169" s="77">
        <v>-170517.24</v>
      </c>
      <c r="I169" s="77">
        <v>-26220739.609999999</v>
      </c>
      <c r="J169" s="101"/>
    </row>
    <row r="170" spans="1:10" hidden="1" outlineLevel="1" x14ac:dyDescent="0.2">
      <c r="A170" s="106"/>
      <c r="B170" s="100">
        <v>42859</v>
      </c>
      <c r="C170" s="99">
        <v>35</v>
      </c>
      <c r="D170" s="99" t="s">
        <v>5</v>
      </c>
      <c r="E170" s="99" t="s">
        <v>3931</v>
      </c>
      <c r="F170" s="99" t="s">
        <v>3978</v>
      </c>
      <c r="G170" s="77">
        <v>0</v>
      </c>
      <c r="H170" s="77">
        <v>153793.1</v>
      </c>
      <c r="I170" s="77">
        <v>-26378843.059999999</v>
      </c>
      <c r="J170" s="101"/>
    </row>
    <row r="171" spans="1:10" hidden="1" outlineLevel="1" x14ac:dyDescent="0.2">
      <c r="A171" s="106"/>
      <c r="B171" s="100">
        <v>42859</v>
      </c>
      <c r="C171" s="99">
        <v>39</v>
      </c>
      <c r="D171" s="99" t="s">
        <v>5</v>
      </c>
      <c r="E171" s="99" t="s">
        <v>3931</v>
      </c>
      <c r="F171" s="99" t="s">
        <v>3979</v>
      </c>
      <c r="G171" s="77">
        <v>0</v>
      </c>
      <c r="H171" s="77">
        <v>-153793.1</v>
      </c>
      <c r="I171" s="77">
        <v>-26221256.850000001</v>
      </c>
      <c r="J171" s="101"/>
    </row>
    <row r="172" spans="1:10" hidden="1" outlineLevel="1" x14ac:dyDescent="0.2">
      <c r="A172" s="106"/>
      <c r="B172" s="100">
        <v>42859</v>
      </c>
      <c r="C172" s="99">
        <v>40</v>
      </c>
      <c r="D172" s="99" t="s">
        <v>5</v>
      </c>
      <c r="E172" s="99" t="s">
        <v>3931</v>
      </c>
      <c r="F172" s="99" t="s">
        <v>3980</v>
      </c>
      <c r="G172" s="77">
        <v>0</v>
      </c>
      <c r="H172" s="77">
        <v>153793.1</v>
      </c>
      <c r="I172" s="77">
        <v>-26379360.300000001</v>
      </c>
      <c r="J172" s="101"/>
    </row>
    <row r="173" spans="1:10" hidden="1" outlineLevel="1" x14ac:dyDescent="0.2">
      <c r="A173" s="106"/>
      <c r="B173" s="100">
        <v>42860</v>
      </c>
      <c r="C173" s="99">
        <v>62</v>
      </c>
      <c r="D173" s="99" t="s">
        <v>5</v>
      </c>
      <c r="E173" s="99" t="s">
        <v>203</v>
      </c>
      <c r="F173" s="99" t="s">
        <v>3981</v>
      </c>
      <c r="G173" s="77">
        <v>0</v>
      </c>
      <c r="H173" s="77">
        <v>-140258.62</v>
      </c>
      <c r="I173" s="77">
        <v>-26550394.780000001</v>
      </c>
      <c r="J173" s="101"/>
    </row>
    <row r="174" spans="1:10" hidden="1" outlineLevel="1" x14ac:dyDescent="0.2">
      <c r="A174" s="106"/>
      <c r="B174" s="100">
        <v>42860</v>
      </c>
      <c r="C174" s="99">
        <v>63</v>
      </c>
      <c r="D174" s="99" t="s">
        <v>5</v>
      </c>
      <c r="E174" s="99" t="s">
        <v>3932</v>
      </c>
      <c r="F174" s="99" t="s">
        <v>3982</v>
      </c>
      <c r="G174" s="77">
        <v>0</v>
      </c>
      <c r="H174" s="77">
        <v>149396.54999999999</v>
      </c>
      <c r="I174" s="77">
        <v>-26379360.300000001</v>
      </c>
      <c r="J174" s="101"/>
    </row>
    <row r="175" spans="1:10" hidden="1" outlineLevel="1" x14ac:dyDescent="0.2">
      <c r="A175" s="106"/>
      <c r="B175" s="100">
        <v>42861</v>
      </c>
      <c r="C175" s="99">
        <v>70</v>
      </c>
      <c r="D175" s="99" t="s">
        <v>5</v>
      </c>
      <c r="E175" s="99" t="s">
        <v>2001</v>
      </c>
      <c r="F175" s="99" t="s">
        <v>3983</v>
      </c>
      <c r="G175" s="77">
        <v>0</v>
      </c>
      <c r="H175" s="77">
        <v>166724.14000000001</v>
      </c>
      <c r="I175" s="77">
        <v>-26563498.23</v>
      </c>
      <c r="J175" s="101"/>
    </row>
    <row r="176" spans="1:10" hidden="1" outlineLevel="1" x14ac:dyDescent="0.2">
      <c r="A176" s="106"/>
      <c r="B176" s="100">
        <v>42861</v>
      </c>
      <c r="C176" s="99">
        <v>73</v>
      </c>
      <c r="D176" s="99" t="s">
        <v>5</v>
      </c>
      <c r="E176" s="99" t="s">
        <v>2120</v>
      </c>
      <c r="F176" s="99" t="s">
        <v>3984</v>
      </c>
      <c r="G176" s="77">
        <v>0</v>
      </c>
      <c r="H176" s="77">
        <v>153793.1</v>
      </c>
      <c r="I176" s="77">
        <v>-26751946.510000002</v>
      </c>
      <c r="J176" s="101"/>
    </row>
    <row r="177" spans="1:10" hidden="1" outlineLevel="1" x14ac:dyDescent="0.2">
      <c r="A177" s="106"/>
      <c r="B177" s="100">
        <v>42863</v>
      </c>
      <c r="C177" s="99">
        <v>78</v>
      </c>
      <c r="D177" s="99" t="s">
        <v>5</v>
      </c>
      <c r="E177" s="99" t="s">
        <v>3933</v>
      </c>
      <c r="F177" s="99" t="s">
        <v>3985</v>
      </c>
      <c r="G177" s="77">
        <v>0</v>
      </c>
      <c r="H177" s="77">
        <v>155517.24</v>
      </c>
      <c r="I177" s="77"/>
      <c r="J177" s="101"/>
    </row>
    <row r="178" spans="1:10" hidden="1" outlineLevel="1" x14ac:dyDescent="0.2">
      <c r="A178" s="106"/>
      <c r="B178" s="100">
        <v>42863</v>
      </c>
      <c r="C178" s="99">
        <v>79</v>
      </c>
      <c r="D178" s="99" t="s">
        <v>5</v>
      </c>
      <c r="E178" s="99" t="s">
        <v>1348</v>
      </c>
      <c r="F178" s="99" t="s">
        <v>3986</v>
      </c>
      <c r="G178" s="77">
        <v>0</v>
      </c>
      <c r="H178" s="77">
        <v>155517.24</v>
      </c>
      <c r="I178" s="77">
        <v>-26922980.989999998</v>
      </c>
      <c r="J178" s="101"/>
    </row>
    <row r="179" spans="1:10" hidden="1" outlineLevel="1" x14ac:dyDescent="0.2">
      <c r="A179" s="106"/>
      <c r="B179" s="100">
        <v>42863</v>
      </c>
      <c r="C179" s="99">
        <v>264</v>
      </c>
      <c r="D179" s="99" t="s">
        <v>5</v>
      </c>
      <c r="E179" s="99" t="s">
        <v>1348</v>
      </c>
      <c r="F179" s="99" t="s">
        <v>3987</v>
      </c>
      <c r="G179" s="77">
        <v>0</v>
      </c>
      <c r="H179" s="77">
        <v>-155517.24</v>
      </c>
      <c r="I179" s="77">
        <v>-26765394.780000001</v>
      </c>
      <c r="J179" s="101"/>
    </row>
    <row r="180" spans="1:10" hidden="1" outlineLevel="1" x14ac:dyDescent="0.2">
      <c r="A180" s="106"/>
      <c r="B180" s="100">
        <v>42865</v>
      </c>
      <c r="C180" s="99">
        <v>97</v>
      </c>
      <c r="D180" s="99" t="s">
        <v>5</v>
      </c>
      <c r="E180" s="99" t="s">
        <v>2076</v>
      </c>
      <c r="F180" s="99" t="s">
        <v>3988</v>
      </c>
      <c r="G180" s="77">
        <v>0</v>
      </c>
      <c r="H180" s="77">
        <v>166724.14000000001</v>
      </c>
      <c r="I180" s="77">
        <v>-26594877.539999999</v>
      </c>
      <c r="J180" s="101"/>
    </row>
    <row r="181" spans="1:10" hidden="1" outlineLevel="1" x14ac:dyDescent="0.2">
      <c r="A181" s="106"/>
      <c r="B181" s="100">
        <v>42866</v>
      </c>
      <c r="C181" s="99">
        <v>110</v>
      </c>
      <c r="D181" s="99" t="s">
        <v>5</v>
      </c>
      <c r="E181" s="99" t="s">
        <v>3934</v>
      </c>
      <c r="F181" s="99" t="s">
        <v>3989</v>
      </c>
      <c r="G181" s="77">
        <v>0</v>
      </c>
      <c r="H181" s="77">
        <v>166724.14000000001</v>
      </c>
      <c r="I181" s="77">
        <v>-26783325.82</v>
      </c>
      <c r="J181" s="101"/>
    </row>
    <row r="182" spans="1:10" hidden="1" outlineLevel="1" x14ac:dyDescent="0.2">
      <c r="A182" s="106"/>
      <c r="B182" s="100">
        <v>42866</v>
      </c>
      <c r="C182" s="99">
        <v>114</v>
      </c>
      <c r="D182" s="99" t="s">
        <v>5</v>
      </c>
      <c r="E182" s="99" t="s">
        <v>2076</v>
      </c>
      <c r="F182" s="99" t="s">
        <v>3990</v>
      </c>
      <c r="G182" s="77">
        <v>0</v>
      </c>
      <c r="H182" s="77">
        <v>-166724.14000000001</v>
      </c>
      <c r="I182" s="77">
        <v>-26941429.27</v>
      </c>
      <c r="J182" s="101"/>
    </row>
    <row r="183" spans="1:10" hidden="1" outlineLevel="1" x14ac:dyDescent="0.2">
      <c r="A183" s="106"/>
      <c r="B183" s="100">
        <v>42866</v>
      </c>
      <c r="C183" s="99">
        <v>115</v>
      </c>
      <c r="D183" s="99" t="s">
        <v>5</v>
      </c>
      <c r="E183" s="99" t="s">
        <v>3935</v>
      </c>
      <c r="F183" s="99" t="s">
        <v>3991</v>
      </c>
      <c r="G183" s="77">
        <v>0</v>
      </c>
      <c r="H183" s="77">
        <v>166724.14000000001</v>
      </c>
      <c r="I183" s="77">
        <v>-26770912.030000001</v>
      </c>
      <c r="J183" s="101"/>
    </row>
    <row r="184" spans="1:10" hidden="1" outlineLevel="1" x14ac:dyDescent="0.2">
      <c r="A184" s="106"/>
      <c r="B184" s="100">
        <v>42867</v>
      </c>
      <c r="C184" s="99">
        <v>129</v>
      </c>
      <c r="D184" s="99" t="s">
        <v>5</v>
      </c>
      <c r="E184" s="99" t="s">
        <v>2076</v>
      </c>
      <c r="F184" s="99" t="s">
        <v>3992</v>
      </c>
      <c r="G184" s="77">
        <v>0</v>
      </c>
      <c r="H184" s="77">
        <v>166724.14000000001</v>
      </c>
      <c r="I184" s="77">
        <v>-26941946.510000002</v>
      </c>
      <c r="J184" s="101"/>
    </row>
    <row r="185" spans="1:10" hidden="1" outlineLevel="1" x14ac:dyDescent="0.2">
      <c r="A185" s="106"/>
      <c r="B185" s="100">
        <v>42868</v>
      </c>
      <c r="C185" s="99">
        <v>136</v>
      </c>
      <c r="D185" s="99" t="s">
        <v>5</v>
      </c>
      <c r="E185" s="99" t="s">
        <v>2076</v>
      </c>
      <c r="F185" s="99" t="s">
        <v>3993</v>
      </c>
      <c r="G185" s="77">
        <v>0</v>
      </c>
      <c r="H185" s="77">
        <v>-166724.14000000001</v>
      </c>
      <c r="I185" s="77">
        <v>-26772291.34</v>
      </c>
      <c r="J185" s="101"/>
    </row>
    <row r="186" spans="1:10" hidden="1" outlineLevel="1" x14ac:dyDescent="0.2">
      <c r="A186" s="106"/>
      <c r="B186" s="100">
        <v>42868</v>
      </c>
      <c r="C186" s="99">
        <v>137</v>
      </c>
      <c r="D186" s="99" t="s">
        <v>5</v>
      </c>
      <c r="E186" s="99" t="s">
        <v>3936</v>
      </c>
      <c r="F186" s="99" t="s">
        <v>3994</v>
      </c>
      <c r="G186" s="77">
        <v>0</v>
      </c>
      <c r="H186" s="77">
        <v>166724.14000000001</v>
      </c>
      <c r="I186" s="77">
        <v>-26943325.82</v>
      </c>
      <c r="J186" s="101"/>
    </row>
    <row r="187" spans="1:10" hidden="1" outlineLevel="1" x14ac:dyDescent="0.2">
      <c r="A187" s="106"/>
      <c r="B187" s="100">
        <v>42870</v>
      </c>
      <c r="C187" s="99">
        <v>150</v>
      </c>
      <c r="D187" s="99" t="s">
        <v>5</v>
      </c>
      <c r="E187" s="99" t="s">
        <v>3937</v>
      </c>
      <c r="F187" s="99" t="s">
        <v>3995</v>
      </c>
      <c r="G187" s="77">
        <v>0</v>
      </c>
      <c r="H187" s="77">
        <v>153793.1</v>
      </c>
      <c r="I187" s="77">
        <v>-26772808.579999998</v>
      </c>
      <c r="J187" s="101"/>
    </row>
    <row r="188" spans="1:10" hidden="1" outlineLevel="1" x14ac:dyDescent="0.2">
      <c r="A188" s="106"/>
      <c r="B188" s="100">
        <v>42870</v>
      </c>
      <c r="C188" s="99">
        <v>151</v>
      </c>
      <c r="D188" s="99" t="s">
        <v>5</v>
      </c>
      <c r="E188" s="99" t="s">
        <v>3938</v>
      </c>
      <c r="F188" s="99" t="s">
        <v>3996</v>
      </c>
      <c r="G188" s="77">
        <v>0</v>
      </c>
      <c r="H188" s="77">
        <v>153793.1</v>
      </c>
      <c r="I188" s="77">
        <v>-26943843.059999999</v>
      </c>
      <c r="J188" s="101"/>
    </row>
    <row r="189" spans="1:10" hidden="1" outlineLevel="1" x14ac:dyDescent="0.2">
      <c r="A189" s="106"/>
      <c r="B189" s="100">
        <v>42870</v>
      </c>
      <c r="C189" s="99">
        <v>152</v>
      </c>
      <c r="D189" s="99" t="s">
        <v>5</v>
      </c>
      <c r="E189" s="99" t="s">
        <v>3939</v>
      </c>
      <c r="F189" s="99" t="s">
        <v>3997</v>
      </c>
      <c r="G189" s="77">
        <v>0</v>
      </c>
      <c r="H189" s="77">
        <v>153793.1</v>
      </c>
      <c r="I189" s="77">
        <v>-26772808.579999998</v>
      </c>
      <c r="J189" s="101"/>
    </row>
    <row r="190" spans="1:10" hidden="1" outlineLevel="1" x14ac:dyDescent="0.2">
      <c r="A190" s="106"/>
      <c r="B190" s="100">
        <v>42870</v>
      </c>
      <c r="C190" s="99">
        <v>153</v>
      </c>
      <c r="D190" s="99" t="s">
        <v>5</v>
      </c>
      <c r="E190" s="99" t="s">
        <v>3940</v>
      </c>
      <c r="F190" s="99" t="s">
        <v>3998</v>
      </c>
      <c r="G190" s="77">
        <v>0</v>
      </c>
      <c r="H190" s="77">
        <v>153793.1</v>
      </c>
      <c r="I190" s="77">
        <v>-26943843.059999999</v>
      </c>
      <c r="J190" s="101"/>
    </row>
    <row r="191" spans="1:10" hidden="1" outlineLevel="1" x14ac:dyDescent="0.2">
      <c r="A191" s="106"/>
      <c r="B191" s="100">
        <v>42871</v>
      </c>
      <c r="C191" s="99">
        <v>161</v>
      </c>
      <c r="D191" s="99" t="s">
        <v>5</v>
      </c>
      <c r="E191" s="99" t="s">
        <v>3941</v>
      </c>
      <c r="F191" s="99" t="s">
        <v>3999</v>
      </c>
      <c r="G191" s="77">
        <v>0</v>
      </c>
      <c r="H191" s="77">
        <v>153793.1</v>
      </c>
      <c r="I191" s="77">
        <v>-26773325.82</v>
      </c>
      <c r="J191" s="101"/>
    </row>
    <row r="192" spans="1:10" hidden="1" outlineLevel="1" x14ac:dyDescent="0.2">
      <c r="A192" s="106"/>
      <c r="B192" s="100">
        <v>42871</v>
      </c>
      <c r="C192" s="99">
        <v>168</v>
      </c>
      <c r="D192" s="99" t="s">
        <v>5</v>
      </c>
      <c r="E192" s="99" t="s">
        <v>3942</v>
      </c>
      <c r="F192" s="99" t="s">
        <v>4000</v>
      </c>
      <c r="G192" s="77">
        <v>0</v>
      </c>
      <c r="H192" s="77">
        <v>149396.54999999999</v>
      </c>
      <c r="I192" s="77">
        <v>-26944360.300000001</v>
      </c>
      <c r="J192" s="101"/>
    </row>
    <row r="193" spans="1:10" hidden="1" outlineLevel="1" x14ac:dyDescent="0.2">
      <c r="A193" s="106"/>
      <c r="B193" s="100">
        <v>42871</v>
      </c>
      <c r="C193" s="99">
        <v>169</v>
      </c>
      <c r="D193" s="99" t="s">
        <v>5</v>
      </c>
      <c r="E193" s="99" t="s">
        <v>3942</v>
      </c>
      <c r="F193" s="99" t="s">
        <v>4001</v>
      </c>
      <c r="G193" s="77">
        <v>0</v>
      </c>
      <c r="H193" s="77">
        <v>-149396.54999999999</v>
      </c>
      <c r="I193" s="77">
        <v>-27115394.780000001</v>
      </c>
      <c r="J193" s="101"/>
    </row>
    <row r="194" spans="1:10" hidden="1" outlineLevel="1" x14ac:dyDescent="0.2">
      <c r="A194" s="106"/>
      <c r="B194" s="100">
        <v>42871</v>
      </c>
      <c r="C194" s="99">
        <v>170</v>
      </c>
      <c r="D194" s="99" t="s">
        <v>5</v>
      </c>
      <c r="E194" s="99" t="s">
        <v>3943</v>
      </c>
      <c r="F194" s="99" t="s">
        <v>4002</v>
      </c>
      <c r="G194" s="77">
        <v>0</v>
      </c>
      <c r="H194" s="77">
        <v>149396.54999999999</v>
      </c>
      <c r="I194" s="77">
        <v>-26962205.120000001</v>
      </c>
      <c r="J194" s="101"/>
    </row>
    <row r="195" spans="1:10" hidden="1" outlineLevel="1" x14ac:dyDescent="0.2">
      <c r="A195" s="106"/>
      <c r="B195" s="100">
        <v>42871</v>
      </c>
      <c r="C195" s="99">
        <v>171</v>
      </c>
      <c r="D195" s="99" t="s">
        <v>5</v>
      </c>
      <c r="E195" s="99" t="s">
        <v>2120</v>
      </c>
      <c r="F195" s="99" t="s">
        <v>4003</v>
      </c>
      <c r="G195" s="77">
        <v>0</v>
      </c>
      <c r="H195" s="77">
        <v>-153793.1</v>
      </c>
      <c r="I195" s="77">
        <v>-27115912.02</v>
      </c>
      <c r="J195" s="101"/>
    </row>
    <row r="196" spans="1:10" hidden="1" outlineLevel="1" x14ac:dyDescent="0.2">
      <c r="A196" s="106"/>
      <c r="B196" s="100">
        <v>42871</v>
      </c>
      <c r="C196" s="99">
        <v>172</v>
      </c>
      <c r="D196" s="99" t="s">
        <v>5</v>
      </c>
      <c r="E196" s="99" t="s">
        <v>2120</v>
      </c>
      <c r="F196" s="99" t="s">
        <v>4004</v>
      </c>
      <c r="G196" s="77">
        <v>0</v>
      </c>
      <c r="H196" s="77">
        <v>153793.1</v>
      </c>
      <c r="I196" s="77">
        <v>-26945394.780000001</v>
      </c>
      <c r="J196" s="101"/>
    </row>
    <row r="197" spans="1:10" hidden="1" outlineLevel="1" x14ac:dyDescent="0.2">
      <c r="A197" s="106"/>
      <c r="B197" s="100">
        <v>42871</v>
      </c>
      <c r="C197" s="99">
        <v>175</v>
      </c>
      <c r="D197" s="99" t="s">
        <v>5</v>
      </c>
      <c r="E197" s="99" t="s">
        <v>2076</v>
      </c>
      <c r="F197" s="99" t="s">
        <v>4005</v>
      </c>
      <c r="G197" s="77">
        <v>0</v>
      </c>
      <c r="H197" s="77">
        <v>166724.14000000001</v>
      </c>
      <c r="I197" s="77">
        <v>-27133843.059999999</v>
      </c>
      <c r="J197" s="101"/>
    </row>
    <row r="198" spans="1:10" hidden="1" outlineLevel="1" x14ac:dyDescent="0.2">
      <c r="A198" s="106"/>
      <c r="B198" s="100">
        <v>42872</v>
      </c>
      <c r="C198" s="99">
        <v>179</v>
      </c>
      <c r="D198" s="99" t="s">
        <v>5</v>
      </c>
      <c r="E198" s="99" t="s">
        <v>3944</v>
      </c>
      <c r="F198" s="99" t="s">
        <v>4006</v>
      </c>
      <c r="G198" s="77">
        <v>0</v>
      </c>
      <c r="H198" s="77">
        <v>153793.1</v>
      </c>
      <c r="I198" s="77">
        <v>-26963325.82</v>
      </c>
      <c r="J198" s="101"/>
    </row>
    <row r="199" spans="1:10" hidden="1" outlineLevel="1" x14ac:dyDescent="0.2">
      <c r="A199" s="106"/>
      <c r="B199" s="100">
        <v>42872</v>
      </c>
      <c r="C199" s="99">
        <v>191</v>
      </c>
      <c r="D199" s="99" t="s">
        <v>5</v>
      </c>
      <c r="E199" s="99" t="s">
        <v>3153</v>
      </c>
      <c r="F199" s="99" t="s">
        <v>4007</v>
      </c>
      <c r="G199" s="77">
        <v>0</v>
      </c>
      <c r="H199" s="77">
        <v>166724.14000000001</v>
      </c>
      <c r="I199" s="77">
        <v>-27134360.300000001</v>
      </c>
      <c r="J199" s="101"/>
    </row>
    <row r="200" spans="1:10" hidden="1" outlineLevel="1" x14ac:dyDescent="0.2">
      <c r="A200" s="106"/>
      <c r="B200" s="100">
        <v>42872</v>
      </c>
      <c r="C200" s="99">
        <v>194</v>
      </c>
      <c r="D200" s="99" t="s">
        <v>5</v>
      </c>
      <c r="E200" s="99" t="s">
        <v>3945</v>
      </c>
      <c r="F200" s="99" t="s">
        <v>4008</v>
      </c>
      <c r="G200" s="77">
        <v>0</v>
      </c>
      <c r="H200" s="77">
        <v>166724.14000000001</v>
      </c>
      <c r="I200" s="77">
        <v>-27318498.23</v>
      </c>
      <c r="J200" s="101"/>
    </row>
    <row r="201" spans="1:10" hidden="1" outlineLevel="1" x14ac:dyDescent="0.2">
      <c r="A201" s="106"/>
      <c r="B201" s="100">
        <v>42872</v>
      </c>
      <c r="C201" s="99">
        <v>197</v>
      </c>
      <c r="D201" s="99" t="s">
        <v>5</v>
      </c>
      <c r="E201" s="99" t="s">
        <v>3946</v>
      </c>
      <c r="F201" s="99" t="s">
        <v>4009</v>
      </c>
      <c r="G201" s="77">
        <v>0</v>
      </c>
      <c r="H201" s="77">
        <v>153793.1</v>
      </c>
      <c r="I201" s="77">
        <v>-27489532.710000001</v>
      </c>
      <c r="J201" s="101"/>
    </row>
    <row r="202" spans="1:10" hidden="1" outlineLevel="1" x14ac:dyDescent="0.2">
      <c r="A202" s="106"/>
      <c r="B202" s="100">
        <v>42873</v>
      </c>
      <c r="C202" s="99">
        <v>200</v>
      </c>
      <c r="D202" s="99" t="s">
        <v>5</v>
      </c>
      <c r="E202" s="99" t="s">
        <v>3934</v>
      </c>
      <c r="F202" s="99" t="s">
        <v>4010</v>
      </c>
      <c r="G202" s="77">
        <v>0</v>
      </c>
      <c r="H202" s="77">
        <v>-166724.14000000001</v>
      </c>
      <c r="I202" s="77"/>
      <c r="J202" s="101"/>
    </row>
    <row r="203" spans="1:10" hidden="1" outlineLevel="1" x14ac:dyDescent="0.2">
      <c r="A203" s="106"/>
      <c r="B203" s="100">
        <v>42873</v>
      </c>
      <c r="C203" s="99">
        <v>201</v>
      </c>
      <c r="D203" s="99" t="s">
        <v>5</v>
      </c>
      <c r="E203" s="99" t="s">
        <v>3934</v>
      </c>
      <c r="F203" s="99" t="s">
        <v>4011</v>
      </c>
      <c r="G203" s="77">
        <v>0</v>
      </c>
      <c r="H203" s="77">
        <v>166724.14000000001</v>
      </c>
      <c r="I203" s="77"/>
      <c r="J203" s="101"/>
    </row>
    <row r="204" spans="1:10" hidden="1" outlineLevel="1" x14ac:dyDescent="0.2">
      <c r="A204" s="106"/>
      <c r="B204" s="100">
        <v>42873</v>
      </c>
      <c r="C204" s="99">
        <v>209</v>
      </c>
      <c r="D204" s="99" t="s">
        <v>5</v>
      </c>
      <c r="E204" s="99" t="s">
        <v>3940</v>
      </c>
      <c r="F204" s="99" t="s">
        <v>4012</v>
      </c>
      <c r="G204" s="77">
        <v>0</v>
      </c>
      <c r="H204" s="77">
        <v>-153793.1</v>
      </c>
      <c r="I204" s="77"/>
      <c r="J204" s="101"/>
    </row>
    <row r="205" spans="1:10" hidden="1" outlineLevel="1" x14ac:dyDescent="0.2">
      <c r="A205" s="106"/>
      <c r="B205" s="100">
        <v>42873</v>
      </c>
      <c r="C205" s="99">
        <v>210</v>
      </c>
      <c r="D205" s="99" t="s">
        <v>5</v>
      </c>
      <c r="E205" s="99" t="s">
        <v>3940</v>
      </c>
      <c r="F205" s="99" t="s">
        <v>4013</v>
      </c>
      <c r="G205" s="77">
        <v>0</v>
      </c>
      <c r="H205" s="77">
        <v>153793.1</v>
      </c>
      <c r="I205" s="77"/>
      <c r="J205" s="101"/>
    </row>
    <row r="206" spans="1:10" hidden="1" outlineLevel="1" x14ac:dyDescent="0.2">
      <c r="A206" s="106"/>
      <c r="B206" s="100">
        <v>42873</v>
      </c>
      <c r="C206" s="99">
        <v>211</v>
      </c>
      <c r="D206" s="99" t="s">
        <v>5</v>
      </c>
      <c r="E206" s="99" t="s">
        <v>3940</v>
      </c>
      <c r="F206" s="99" t="s">
        <v>4014</v>
      </c>
      <c r="G206" s="77">
        <v>0</v>
      </c>
      <c r="H206" s="77">
        <v>-153793.1</v>
      </c>
      <c r="I206" s="77"/>
      <c r="J206" s="101"/>
    </row>
    <row r="207" spans="1:10" hidden="1" outlineLevel="1" x14ac:dyDescent="0.2">
      <c r="A207" s="106"/>
      <c r="B207" s="100">
        <v>42873</v>
      </c>
      <c r="C207" s="99">
        <v>212</v>
      </c>
      <c r="D207" s="99" t="s">
        <v>5</v>
      </c>
      <c r="E207" s="99" t="s">
        <v>3940</v>
      </c>
      <c r="F207" s="99" t="s">
        <v>4015</v>
      </c>
      <c r="G207" s="77">
        <v>0</v>
      </c>
      <c r="H207" s="77">
        <v>153793.1</v>
      </c>
      <c r="I207" s="77"/>
      <c r="J207" s="101"/>
    </row>
    <row r="208" spans="1:10" hidden="1" outlineLevel="1" x14ac:dyDescent="0.2">
      <c r="A208" s="106"/>
      <c r="B208" s="100">
        <v>42873</v>
      </c>
      <c r="C208" s="99">
        <v>213</v>
      </c>
      <c r="D208" s="99" t="s">
        <v>5</v>
      </c>
      <c r="E208" s="99" t="s">
        <v>3939</v>
      </c>
      <c r="F208" s="99" t="s">
        <v>4016</v>
      </c>
      <c r="G208" s="77">
        <v>0</v>
      </c>
      <c r="H208" s="77">
        <v>-153793.1</v>
      </c>
      <c r="I208" s="77"/>
      <c r="J208" s="101"/>
    </row>
    <row r="209" spans="1:10" hidden="1" outlineLevel="1" x14ac:dyDescent="0.2">
      <c r="A209" s="106"/>
      <c r="B209" s="100">
        <v>42873</v>
      </c>
      <c r="C209" s="99">
        <v>214</v>
      </c>
      <c r="D209" s="99" t="s">
        <v>5</v>
      </c>
      <c r="E209" s="99" t="s">
        <v>3939</v>
      </c>
      <c r="F209" s="99" t="s">
        <v>4017</v>
      </c>
      <c r="G209" s="77">
        <v>0</v>
      </c>
      <c r="H209" s="77">
        <v>153793.1</v>
      </c>
      <c r="I209" s="77"/>
      <c r="J209" s="101"/>
    </row>
    <row r="210" spans="1:10" hidden="1" outlineLevel="1" x14ac:dyDescent="0.2">
      <c r="A210" s="106"/>
      <c r="B210" s="100">
        <v>42873</v>
      </c>
      <c r="C210" s="99">
        <v>215</v>
      </c>
      <c r="D210" s="99" t="s">
        <v>5</v>
      </c>
      <c r="E210" s="99" t="s">
        <v>3937</v>
      </c>
      <c r="F210" s="99" t="s">
        <v>4018</v>
      </c>
      <c r="G210" s="77">
        <v>0</v>
      </c>
      <c r="H210" s="77">
        <v>-153793.1</v>
      </c>
      <c r="I210" s="77"/>
      <c r="J210" s="101"/>
    </row>
    <row r="211" spans="1:10" hidden="1" outlineLevel="1" x14ac:dyDescent="0.2">
      <c r="A211" s="106"/>
      <c r="B211" s="100">
        <v>42873</v>
      </c>
      <c r="C211" s="99">
        <v>216</v>
      </c>
      <c r="D211" s="99" t="s">
        <v>5</v>
      </c>
      <c r="E211" s="99" t="s">
        <v>3937</v>
      </c>
      <c r="F211" s="99" t="s">
        <v>4019</v>
      </c>
      <c r="G211" s="77">
        <v>0</v>
      </c>
      <c r="H211" s="77">
        <v>153793.1</v>
      </c>
      <c r="I211" s="77"/>
      <c r="J211" s="101"/>
    </row>
    <row r="212" spans="1:10" hidden="1" outlineLevel="1" x14ac:dyDescent="0.2">
      <c r="A212" s="106"/>
      <c r="B212" s="100">
        <v>42873</v>
      </c>
      <c r="C212" s="99">
        <v>217</v>
      </c>
      <c r="D212" s="99" t="s">
        <v>5</v>
      </c>
      <c r="E212" s="99" t="s">
        <v>3938</v>
      </c>
      <c r="F212" s="99" t="s">
        <v>4020</v>
      </c>
      <c r="G212" s="77">
        <v>0</v>
      </c>
      <c r="H212" s="77">
        <v>-153793.1</v>
      </c>
      <c r="I212" s="77"/>
      <c r="J212" s="101"/>
    </row>
    <row r="213" spans="1:10" hidden="1" outlineLevel="1" x14ac:dyDescent="0.2">
      <c r="A213" s="106"/>
      <c r="B213" s="100">
        <v>42873</v>
      </c>
      <c r="C213" s="99">
        <v>218</v>
      </c>
      <c r="D213" s="99" t="s">
        <v>5</v>
      </c>
      <c r="E213" s="99" t="s">
        <v>3938</v>
      </c>
      <c r="F213" s="99" t="s">
        <v>4021</v>
      </c>
      <c r="G213" s="77">
        <v>0</v>
      </c>
      <c r="H213" s="77">
        <v>153793.1</v>
      </c>
      <c r="I213" s="77"/>
      <c r="J213" s="101"/>
    </row>
    <row r="214" spans="1:10" hidden="1" outlineLevel="1" x14ac:dyDescent="0.2">
      <c r="A214" s="106"/>
      <c r="B214" s="100">
        <v>42874</v>
      </c>
      <c r="C214" s="99">
        <v>235</v>
      </c>
      <c r="D214" s="99" t="s">
        <v>5</v>
      </c>
      <c r="E214" s="99" t="s">
        <v>3947</v>
      </c>
      <c r="F214" s="99" t="s">
        <v>4022</v>
      </c>
      <c r="G214" s="77">
        <v>0</v>
      </c>
      <c r="H214" s="77">
        <v>179827.59</v>
      </c>
      <c r="I214" s="77"/>
      <c r="J214" s="101"/>
    </row>
    <row r="215" spans="1:10" hidden="1" outlineLevel="1" x14ac:dyDescent="0.2">
      <c r="A215" s="106"/>
      <c r="B215" s="100">
        <v>42874</v>
      </c>
      <c r="C215" s="99">
        <v>238</v>
      </c>
      <c r="D215" s="99" t="s">
        <v>5</v>
      </c>
      <c r="E215" s="99" t="s">
        <v>3948</v>
      </c>
      <c r="F215" s="99" t="s">
        <v>4023</v>
      </c>
      <c r="G215" s="77">
        <v>0</v>
      </c>
      <c r="H215" s="77">
        <v>166724.14000000001</v>
      </c>
      <c r="I215" s="77"/>
      <c r="J215" s="101"/>
    </row>
    <row r="216" spans="1:10" hidden="1" outlineLevel="1" x14ac:dyDescent="0.2">
      <c r="A216" s="106"/>
      <c r="B216" s="100">
        <v>42877</v>
      </c>
      <c r="C216" s="99">
        <v>258</v>
      </c>
      <c r="D216" s="99" t="s">
        <v>5</v>
      </c>
      <c r="E216" s="99" t="s">
        <v>3949</v>
      </c>
      <c r="F216" s="99" t="s">
        <v>4024</v>
      </c>
      <c r="G216" s="77">
        <v>0</v>
      </c>
      <c r="H216" s="77">
        <v>166724.14000000001</v>
      </c>
      <c r="I216" s="77"/>
      <c r="J216" s="101"/>
    </row>
    <row r="217" spans="1:10" hidden="1" outlineLevel="1" x14ac:dyDescent="0.2">
      <c r="A217" s="106"/>
      <c r="B217" s="100">
        <v>42878</v>
      </c>
      <c r="C217" s="99">
        <v>260</v>
      </c>
      <c r="D217" s="99" t="s">
        <v>5</v>
      </c>
      <c r="E217" s="99" t="s">
        <v>3950</v>
      </c>
      <c r="F217" s="99" t="s">
        <v>4025</v>
      </c>
      <c r="G217" s="77">
        <v>0</v>
      </c>
      <c r="H217" s="77">
        <v>166724.14000000001</v>
      </c>
      <c r="I217" s="77"/>
      <c r="J217" s="101"/>
    </row>
    <row r="218" spans="1:10" hidden="1" outlineLevel="1" x14ac:dyDescent="0.2">
      <c r="A218" s="106"/>
      <c r="B218" s="100">
        <v>42878</v>
      </c>
      <c r="C218" s="99">
        <v>261</v>
      </c>
      <c r="D218" s="99" t="s">
        <v>5</v>
      </c>
      <c r="E218" s="99" t="s">
        <v>3951</v>
      </c>
      <c r="F218" s="99" t="s">
        <v>4026</v>
      </c>
      <c r="G218" s="77">
        <v>0</v>
      </c>
      <c r="H218" s="77">
        <v>153793.1</v>
      </c>
      <c r="I218" s="77"/>
      <c r="J218" s="101"/>
    </row>
    <row r="219" spans="1:10" hidden="1" outlineLevel="1" x14ac:dyDescent="0.2">
      <c r="A219" s="106"/>
      <c r="B219" s="100">
        <v>42878</v>
      </c>
      <c r="C219" s="99">
        <v>271</v>
      </c>
      <c r="D219" s="99" t="s">
        <v>5</v>
      </c>
      <c r="E219" s="99" t="s">
        <v>3952</v>
      </c>
      <c r="F219" s="99" t="s">
        <v>4027</v>
      </c>
      <c r="G219" s="77">
        <v>0</v>
      </c>
      <c r="H219" s="77">
        <v>149396.54999999999</v>
      </c>
      <c r="I219" s="77"/>
      <c r="J219" s="101"/>
    </row>
    <row r="220" spans="1:10" hidden="1" outlineLevel="1" x14ac:dyDescent="0.2">
      <c r="A220" s="106"/>
      <c r="B220" s="100">
        <v>42879</v>
      </c>
      <c r="C220" s="99">
        <v>275</v>
      </c>
      <c r="D220" s="99" t="s">
        <v>5</v>
      </c>
      <c r="E220" s="99" t="s">
        <v>3953</v>
      </c>
      <c r="F220" s="99" t="s">
        <v>4028</v>
      </c>
      <c r="G220" s="77">
        <v>0</v>
      </c>
      <c r="H220" s="77">
        <v>166724.14000000001</v>
      </c>
      <c r="I220" s="77"/>
      <c r="J220" s="101"/>
    </row>
    <row r="221" spans="1:10" hidden="1" outlineLevel="1" x14ac:dyDescent="0.2">
      <c r="A221" s="106"/>
      <c r="B221" s="100">
        <v>42879</v>
      </c>
      <c r="C221" s="99">
        <v>284</v>
      </c>
      <c r="D221" s="99" t="s">
        <v>5</v>
      </c>
      <c r="E221" s="99" t="s">
        <v>3954</v>
      </c>
      <c r="F221" s="99" t="s">
        <v>4029</v>
      </c>
      <c r="G221" s="77">
        <v>0</v>
      </c>
      <c r="H221" s="77">
        <v>153793.1</v>
      </c>
      <c r="I221" s="77"/>
      <c r="J221" s="101"/>
    </row>
    <row r="222" spans="1:10" hidden="1" outlineLevel="1" x14ac:dyDescent="0.2">
      <c r="A222" s="106"/>
      <c r="B222" s="100">
        <v>42879</v>
      </c>
      <c r="C222" s="99">
        <v>285</v>
      </c>
      <c r="D222" s="99" t="s">
        <v>5</v>
      </c>
      <c r="E222" s="99" t="s">
        <v>1299</v>
      </c>
      <c r="F222" s="99" t="s">
        <v>4030</v>
      </c>
      <c r="G222" s="77">
        <v>0</v>
      </c>
      <c r="H222" s="77">
        <v>149396.54999999999</v>
      </c>
      <c r="I222" s="77"/>
      <c r="J222" s="101"/>
    </row>
    <row r="223" spans="1:10" hidden="1" outlineLevel="1" x14ac:dyDescent="0.2">
      <c r="A223" s="106"/>
      <c r="B223" s="100">
        <v>42879</v>
      </c>
      <c r="C223" s="99">
        <v>286</v>
      </c>
      <c r="D223" s="99" t="s">
        <v>5</v>
      </c>
      <c r="E223" s="99" t="s">
        <v>3955</v>
      </c>
      <c r="F223" s="99" t="s">
        <v>4031</v>
      </c>
      <c r="G223" s="77">
        <v>0</v>
      </c>
      <c r="H223" s="77">
        <v>153793.1</v>
      </c>
      <c r="I223" s="77"/>
      <c r="J223" s="101"/>
    </row>
    <row r="224" spans="1:10" hidden="1" outlineLevel="1" x14ac:dyDescent="0.2">
      <c r="A224" s="106"/>
      <c r="B224" s="100">
        <v>42880</v>
      </c>
      <c r="C224" s="99">
        <v>298</v>
      </c>
      <c r="D224" s="99" t="s">
        <v>5</v>
      </c>
      <c r="E224" s="99" t="s">
        <v>3956</v>
      </c>
      <c r="F224" s="99" t="s">
        <v>4032</v>
      </c>
      <c r="G224" s="77">
        <v>0</v>
      </c>
      <c r="H224" s="77">
        <v>179827.59</v>
      </c>
      <c r="I224" s="77">
        <v>-27660567.190000001</v>
      </c>
      <c r="J224" s="101"/>
    </row>
    <row r="225" spans="1:10" hidden="1" outlineLevel="1" x14ac:dyDescent="0.2">
      <c r="A225" s="106"/>
      <c r="B225" s="100">
        <v>42881</v>
      </c>
      <c r="C225" s="99">
        <v>319</v>
      </c>
      <c r="D225" s="99" t="s">
        <v>5</v>
      </c>
      <c r="E225" s="99" t="s">
        <v>1299</v>
      </c>
      <c r="F225" s="99" t="s">
        <v>4033</v>
      </c>
      <c r="G225" s="77">
        <v>0</v>
      </c>
      <c r="H225" s="77">
        <v>-149396.54999999999</v>
      </c>
      <c r="I225" s="77">
        <v>-27831601.670000002</v>
      </c>
      <c r="J225" s="101"/>
    </row>
    <row r="226" spans="1:10" hidden="1" outlineLevel="1" x14ac:dyDescent="0.2">
      <c r="A226" s="106"/>
      <c r="B226" s="100">
        <v>42881</v>
      </c>
      <c r="C226" s="99">
        <v>320</v>
      </c>
      <c r="D226" s="99" t="s">
        <v>5</v>
      </c>
      <c r="E226" s="99" t="s">
        <v>3957</v>
      </c>
      <c r="F226" s="99" t="s">
        <v>4034</v>
      </c>
      <c r="G226" s="77">
        <v>0</v>
      </c>
      <c r="H226" s="77">
        <v>149396.54999999999</v>
      </c>
      <c r="I226" s="77">
        <v>-27989705.120000001</v>
      </c>
      <c r="J226" s="101"/>
    </row>
    <row r="227" spans="1:10" hidden="1" outlineLevel="1" x14ac:dyDescent="0.2">
      <c r="A227" s="106"/>
      <c r="B227" s="100">
        <v>42882</v>
      </c>
      <c r="C227" s="99">
        <v>328</v>
      </c>
      <c r="D227" s="99" t="s">
        <v>5</v>
      </c>
      <c r="E227" s="99" t="s">
        <v>2001</v>
      </c>
      <c r="F227" s="99" t="s">
        <v>4035</v>
      </c>
      <c r="G227" s="77">
        <v>0</v>
      </c>
      <c r="H227" s="77">
        <v>-166724.14000000001</v>
      </c>
      <c r="I227" s="77">
        <v>-28147808.57</v>
      </c>
      <c r="J227" s="101"/>
    </row>
    <row r="228" spans="1:10" hidden="1" outlineLevel="1" x14ac:dyDescent="0.2">
      <c r="A228" s="106"/>
      <c r="B228" s="100">
        <v>42882</v>
      </c>
      <c r="C228" s="99">
        <v>329</v>
      </c>
      <c r="D228" s="99" t="s">
        <v>5</v>
      </c>
      <c r="E228" s="99" t="s">
        <v>2001</v>
      </c>
      <c r="F228" s="99" t="s">
        <v>4036</v>
      </c>
      <c r="G228" s="77">
        <v>0</v>
      </c>
      <c r="H228" s="77">
        <v>166724.14000000001</v>
      </c>
      <c r="I228" s="77">
        <v>-28320222.359999999</v>
      </c>
      <c r="J228" s="101"/>
    </row>
    <row r="229" spans="1:10" hidden="1" outlineLevel="1" x14ac:dyDescent="0.2">
      <c r="A229" s="106"/>
      <c r="B229" s="100">
        <v>42882</v>
      </c>
      <c r="C229" s="99">
        <v>336</v>
      </c>
      <c r="D229" s="99" t="s">
        <v>5</v>
      </c>
      <c r="E229" s="99" t="s">
        <v>3958</v>
      </c>
      <c r="F229" s="99" t="s">
        <v>4037</v>
      </c>
      <c r="G229" s="77">
        <v>0</v>
      </c>
      <c r="H229" s="77">
        <v>153793.1</v>
      </c>
      <c r="I229" s="77">
        <v>-28492636.149999999</v>
      </c>
      <c r="J229" s="101"/>
    </row>
    <row r="230" spans="1:10" hidden="1" outlineLevel="1" x14ac:dyDescent="0.2">
      <c r="A230" s="106"/>
      <c r="B230" s="100">
        <v>42882</v>
      </c>
      <c r="C230" s="99">
        <v>338</v>
      </c>
      <c r="D230" s="99" t="s">
        <v>5</v>
      </c>
      <c r="E230" s="99" t="s">
        <v>3959</v>
      </c>
      <c r="F230" s="99" t="s">
        <v>4038</v>
      </c>
      <c r="G230" s="77">
        <v>0</v>
      </c>
      <c r="H230" s="77">
        <v>179827.59</v>
      </c>
      <c r="I230" s="77">
        <v>-28650739.600000001</v>
      </c>
      <c r="J230" s="101"/>
    </row>
    <row r="231" spans="1:10" hidden="1" outlineLevel="1" x14ac:dyDescent="0.2">
      <c r="A231" s="106"/>
      <c r="B231" s="100">
        <v>42882</v>
      </c>
      <c r="C231" s="99">
        <v>339</v>
      </c>
      <c r="D231" s="99" t="s">
        <v>5</v>
      </c>
      <c r="E231" s="99" t="s">
        <v>3960</v>
      </c>
      <c r="F231" s="99" t="s">
        <v>4039</v>
      </c>
      <c r="G231" s="77">
        <v>0</v>
      </c>
      <c r="H231" s="77">
        <v>166724.14000000001</v>
      </c>
      <c r="I231" s="77">
        <v>-28823153.390000001</v>
      </c>
      <c r="J231" s="101"/>
    </row>
    <row r="232" spans="1:10" hidden="1" outlineLevel="1" x14ac:dyDescent="0.2">
      <c r="A232" s="106"/>
      <c r="B232" s="100">
        <v>42884</v>
      </c>
      <c r="C232" s="99">
        <v>343</v>
      </c>
      <c r="D232" s="99" t="s">
        <v>5</v>
      </c>
      <c r="E232" s="99" t="s">
        <v>2076</v>
      </c>
      <c r="F232" s="99" t="s">
        <v>4040</v>
      </c>
      <c r="G232" s="77">
        <v>0</v>
      </c>
      <c r="H232" s="77">
        <v>-166724.14000000001</v>
      </c>
      <c r="I232" s="77">
        <v>-28652636.149999999</v>
      </c>
      <c r="J232" s="101"/>
    </row>
    <row r="233" spans="1:10" hidden="1" outlineLevel="1" x14ac:dyDescent="0.2">
      <c r="A233" s="106"/>
      <c r="B233" s="100">
        <v>42884</v>
      </c>
      <c r="C233" s="99">
        <v>344</v>
      </c>
      <c r="D233" s="99" t="s">
        <v>5</v>
      </c>
      <c r="E233" s="99" t="s">
        <v>3961</v>
      </c>
      <c r="F233" s="99" t="s">
        <v>4041</v>
      </c>
      <c r="G233" s="77">
        <v>0</v>
      </c>
      <c r="H233" s="77">
        <v>166724.14000000001</v>
      </c>
      <c r="I233" s="77">
        <v>-28836774.079999998</v>
      </c>
      <c r="J233" s="101"/>
    </row>
    <row r="234" spans="1:10" hidden="1" outlineLevel="1" x14ac:dyDescent="0.2">
      <c r="A234" s="106"/>
      <c r="B234" s="100">
        <v>42884</v>
      </c>
      <c r="C234" s="99">
        <v>359</v>
      </c>
      <c r="D234" s="99" t="s">
        <v>5</v>
      </c>
      <c r="E234" s="99" t="s">
        <v>2076</v>
      </c>
      <c r="F234" s="99" t="s">
        <v>4042</v>
      </c>
      <c r="G234" s="77">
        <v>0</v>
      </c>
      <c r="H234" s="77">
        <v>166724.14000000001</v>
      </c>
      <c r="I234" s="77">
        <v>-28679187.870000001</v>
      </c>
      <c r="J234" s="101"/>
    </row>
    <row r="235" spans="1:10" hidden="1" outlineLevel="1" x14ac:dyDescent="0.2">
      <c r="A235" s="106"/>
      <c r="B235" s="100">
        <v>42885</v>
      </c>
      <c r="C235" s="99">
        <v>367</v>
      </c>
      <c r="D235" s="99" t="s">
        <v>5</v>
      </c>
      <c r="E235" s="99" t="s">
        <v>2076</v>
      </c>
      <c r="F235" s="99" t="s">
        <v>4043</v>
      </c>
      <c r="G235" s="77">
        <v>0</v>
      </c>
      <c r="H235" s="77">
        <v>-166724.14000000001</v>
      </c>
      <c r="I235" s="77">
        <v>-28867636.149999999</v>
      </c>
      <c r="J235" s="101"/>
    </row>
    <row r="236" spans="1:10" hidden="1" outlineLevel="1" x14ac:dyDescent="0.2">
      <c r="A236" s="106"/>
      <c r="B236" s="100">
        <v>42885</v>
      </c>
      <c r="C236" s="99">
        <v>368</v>
      </c>
      <c r="D236" s="99" t="s">
        <v>5</v>
      </c>
      <c r="E236" s="99" t="s">
        <v>3962</v>
      </c>
      <c r="F236" s="99" t="s">
        <v>4044</v>
      </c>
      <c r="G236" s="77">
        <v>0</v>
      </c>
      <c r="H236" s="77">
        <v>166724.14000000001</v>
      </c>
      <c r="I236" s="77">
        <v>-29051774.079999998</v>
      </c>
      <c r="J236" s="101"/>
    </row>
    <row r="237" spans="1:10" hidden="1" outlineLevel="1" x14ac:dyDescent="0.2">
      <c r="A237" s="106"/>
      <c r="B237" s="100">
        <v>42885</v>
      </c>
      <c r="C237" s="99">
        <v>376</v>
      </c>
      <c r="D237" s="99" t="s">
        <v>5</v>
      </c>
      <c r="E237" s="99" t="s">
        <v>3963</v>
      </c>
      <c r="F237" s="99" t="s">
        <v>4045</v>
      </c>
      <c r="G237" s="77">
        <v>0</v>
      </c>
      <c r="H237" s="77">
        <v>166724.14000000001</v>
      </c>
      <c r="I237" s="77">
        <v>-28879360.289999999</v>
      </c>
      <c r="J237" s="101"/>
    </row>
    <row r="238" spans="1:10" hidden="1" outlineLevel="1" x14ac:dyDescent="0.2">
      <c r="A238" s="106"/>
      <c r="B238" s="100">
        <v>42885</v>
      </c>
      <c r="C238" s="99">
        <v>377</v>
      </c>
      <c r="D238" s="99" t="s">
        <v>5</v>
      </c>
      <c r="E238" s="99" t="s">
        <v>3934</v>
      </c>
      <c r="F238" s="99" t="s">
        <v>4046</v>
      </c>
      <c r="G238" s="77">
        <v>0</v>
      </c>
      <c r="H238" s="77">
        <v>-166724.14000000001</v>
      </c>
      <c r="I238" s="77">
        <v>-29051774.079999998</v>
      </c>
      <c r="J238" s="101"/>
    </row>
    <row r="239" spans="1:10" hidden="1" outlineLevel="1" x14ac:dyDescent="0.2">
      <c r="A239" s="106"/>
      <c r="B239" s="100">
        <v>42885</v>
      </c>
      <c r="C239" s="99">
        <v>378</v>
      </c>
      <c r="D239" s="99" t="s">
        <v>5</v>
      </c>
      <c r="E239" s="99" t="s">
        <v>3934</v>
      </c>
      <c r="F239" s="99" t="s">
        <v>4047</v>
      </c>
      <c r="G239" s="77">
        <v>0</v>
      </c>
      <c r="H239" s="77">
        <v>166724.14000000001</v>
      </c>
      <c r="I239" s="77">
        <v>-28863325.800000001</v>
      </c>
      <c r="J239" s="101"/>
    </row>
    <row r="240" spans="1:10" hidden="1" outlineLevel="1" x14ac:dyDescent="0.2">
      <c r="A240" s="106"/>
      <c r="B240" s="100">
        <v>42885</v>
      </c>
      <c r="C240" s="99">
        <v>379</v>
      </c>
      <c r="D240" s="99" t="s">
        <v>5</v>
      </c>
      <c r="E240" s="99" t="s">
        <v>3964</v>
      </c>
      <c r="F240" s="99" t="s">
        <v>4048</v>
      </c>
      <c r="G240" s="77">
        <v>0</v>
      </c>
      <c r="H240" s="77">
        <v>153793.1</v>
      </c>
      <c r="I240" s="77">
        <v>-29021429.25</v>
      </c>
      <c r="J240" s="101"/>
    </row>
    <row r="241" spans="1:10" hidden="1" outlineLevel="1" x14ac:dyDescent="0.2">
      <c r="A241" s="106"/>
      <c r="B241" s="100">
        <v>42885</v>
      </c>
      <c r="C241" s="99">
        <v>383</v>
      </c>
      <c r="D241" s="99" t="s">
        <v>5</v>
      </c>
      <c r="E241" s="99" t="s">
        <v>3965</v>
      </c>
      <c r="F241" s="99" t="s">
        <v>4049</v>
      </c>
      <c r="G241" s="77">
        <v>0</v>
      </c>
      <c r="H241" s="77">
        <v>149396.54999999999</v>
      </c>
      <c r="I241" s="77">
        <v>-28850394.77</v>
      </c>
      <c r="J241" s="101"/>
    </row>
    <row r="242" spans="1:10" hidden="1" outlineLevel="1" x14ac:dyDescent="0.2">
      <c r="A242" s="106"/>
      <c r="B242" s="100">
        <v>42885</v>
      </c>
      <c r="C242" s="99">
        <v>388</v>
      </c>
      <c r="D242" s="99" t="s">
        <v>5</v>
      </c>
      <c r="E242" s="99" t="s">
        <v>3966</v>
      </c>
      <c r="F242" s="99" t="s">
        <v>4050</v>
      </c>
      <c r="G242" s="77">
        <v>0</v>
      </c>
      <c r="H242" s="77">
        <v>166724.14000000001</v>
      </c>
      <c r="I242" s="77">
        <v>-29022808.559999999</v>
      </c>
      <c r="J242" s="101"/>
    </row>
    <row r="243" spans="1:10" hidden="1" outlineLevel="1" x14ac:dyDescent="0.2">
      <c r="A243" s="106"/>
      <c r="B243" s="100">
        <v>42885</v>
      </c>
      <c r="C243" s="99">
        <v>389</v>
      </c>
      <c r="D243" s="99" t="s">
        <v>5</v>
      </c>
      <c r="E243" s="99" t="s">
        <v>3966</v>
      </c>
      <c r="F243" s="99" t="s">
        <v>4051</v>
      </c>
      <c r="G243" s="77">
        <v>0</v>
      </c>
      <c r="H243" s="77">
        <v>-166724.14000000001</v>
      </c>
      <c r="I243" s="77">
        <v>-29180912.010000002</v>
      </c>
      <c r="J243" s="101"/>
    </row>
    <row r="244" spans="1:10" hidden="1" outlineLevel="1" x14ac:dyDescent="0.2">
      <c r="A244" s="106"/>
      <c r="B244" s="100">
        <v>42885</v>
      </c>
      <c r="C244" s="99">
        <v>390</v>
      </c>
      <c r="D244" s="99" t="s">
        <v>5</v>
      </c>
      <c r="E244" s="99" t="s">
        <v>3965</v>
      </c>
      <c r="F244" s="99" t="s">
        <v>4052</v>
      </c>
      <c r="G244" s="77">
        <v>0</v>
      </c>
      <c r="H244" s="77">
        <v>-149396.54999999999</v>
      </c>
      <c r="I244" s="77">
        <v>-29008498.219999999</v>
      </c>
      <c r="J244" s="101"/>
    </row>
    <row r="245" spans="1:10" hidden="1" outlineLevel="1" x14ac:dyDescent="0.2">
      <c r="A245" s="106"/>
      <c r="B245" s="100">
        <v>42885</v>
      </c>
      <c r="C245" s="99">
        <v>391</v>
      </c>
      <c r="D245" s="99" t="s">
        <v>5</v>
      </c>
      <c r="E245" s="99" t="s">
        <v>3965</v>
      </c>
      <c r="F245" s="99" t="s">
        <v>4053</v>
      </c>
      <c r="G245" s="77">
        <v>0</v>
      </c>
      <c r="H245" s="77">
        <v>149396.54999999999</v>
      </c>
      <c r="I245" s="77">
        <v>-29180912.010000002</v>
      </c>
      <c r="J245" s="101"/>
    </row>
    <row r="246" spans="1:10" hidden="1" outlineLevel="1" x14ac:dyDescent="0.2">
      <c r="A246" s="106"/>
      <c r="B246" s="100">
        <v>42885</v>
      </c>
      <c r="C246" s="99">
        <v>393</v>
      </c>
      <c r="D246" s="99" t="s">
        <v>5</v>
      </c>
      <c r="E246" s="99" t="s">
        <v>2076</v>
      </c>
      <c r="F246" s="99" t="s">
        <v>4054</v>
      </c>
      <c r="G246" s="77">
        <v>0</v>
      </c>
      <c r="H246" s="77">
        <v>166724.14000000001</v>
      </c>
      <c r="I246" s="77">
        <v>-29008498.219999999</v>
      </c>
      <c r="J246" s="101"/>
    </row>
    <row r="247" spans="1:10" hidden="1" outlineLevel="1" x14ac:dyDescent="0.2">
      <c r="A247" s="106"/>
      <c r="B247" s="100">
        <v>42886</v>
      </c>
      <c r="C247" s="99">
        <v>406</v>
      </c>
      <c r="D247" s="99" t="s">
        <v>5</v>
      </c>
      <c r="E247" s="99" t="s">
        <v>3967</v>
      </c>
      <c r="F247" s="99" t="s">
        <v>4055</v>
      </c>
      <c r="G247" s="77">
        <v>0</v>
      </c>
      <c r="H247" s="77">
        <v>166724.14000000001</v>
      </c>
      <c r="I247" s="77">
        <v>-29180912.010000002</v>
      </c>
      <c r="J247" s="101"/>
    </row>
    <row r="248" spans="1:10" hidden="1" outlineLevel="1" x14ac:dyDescent="0.2">
      <c r="A248" s="106"/>
      <c r="B248" s="100">
        <v>42886</v>
      </c>
      <c r="C248" s="99">
        <v>407</v>
      </c>
      <c r="D248" s="99" t="s">
        <v>5</v>
      </c>
      <c r="E248" s="99" t="s">
        <v>3968</v>
      </c>
      <c r="F248" s="99" t="s">
        <v>4056</v>
      </c>
      <c r="G248" s="77">
        <v>0</v>
      </c>
      <c r="H248" s="77">
        <v>166724.14000000001</v>
      </c>
      <c r="I248" s="77">
        <v>-29339015.460000001</v>
      </c>
      <c r="J248" s="101"/>
    </row>
    <row r="249" spans="1:10" hidden="1" outlineLevel="1" x14ac:dyDescent="0.2">
      <c r="A249" s="106"/>
      <c r="B249" s="100">
        <v>42886</v>
      </c>
      <c r="C249" s="99">
        <v>416</v>
      </c>
      <c r="D249" s="99" t="s">
        <v>5</v>
      </c>
      <c r="E249" s="99" t="s">
        <v>3947</v>
      </c>
      <c r="F249" s="99" t="s">
        <v>4057</v>
      </c>
      <c r="G249" s="77">
        <v>0</v>
      </c>
      <c r="H249" s="77">
        <v>-179827.59</v>
      </c>
      <c r="I249" s="77">
        <v>-29511429.25</v>
      </c>
      <c r="J249" s="101"/>
    </row>
    <row r="250" spans="1:10" hidden="1" outlineLevel="1" x14ac:dyDescent="0.2">
      <c r="A250" s="106"/>
      <c r="B250" s="100">
        <v>42886</v>
      </c>
      <c r="C250" s="99">
        <v>417</v>
      </c>
      <c r="D250" s="99" t="s">
        <v>5</v>
      </c>
      <c r="E250" s="99" t="s">
        <v>3947</v>
      </c>
      <c r="F250" s="99" t="s">
        <v>4058</v>
      </c>
      <c r="G250" s="77">
        <v>0</v>
      </c>
      <c r="H250" s="77">
        <v>179827.59</v>
      </c>
      <c r="I250" s="77">
        <v>-29683843.039999999</v>
      </c>
      <c r="J250" s="101"/>
    </row>
    <row r="251" spans="1:10" hidden="1" outlineLevel="1" x14ac:dyDescent="0.2">
      <c r="A251" s="106"/>
      <c r="B251" s="100">
        <v>42886</v>
      </c>
      <c r="C251" s="99">
        <v>418</v>
      </c>
      <c r="D251" s="99" t="s">
        <v>5</v>
      </c>
      <c r="E251" s="99" t="s">
        <v>3946</v>
      </c>
      <c r="F251" s="99" t="s">
        <v>4059</v>
      </c>
      <c r="G251" s="77">
        <v>0</v>
      </c>
      <c r="H251" s="77">
        <v>-153793.1</v>
      </c>
      <c r="I251" s="77">
        <v>-29856256.829999998</v>
      </c>
      <c r="J251" s="101"/>
    </row>
    <row r="252" spans="1:10" hidden="1" outlineLevel="1" x14ac:dyDescent="0.2">
      <c r="A252" s="106"/>
      <c r="B252" s="100">
        <v>42886</v>
      </c>
      <c r="C252" s="99">
        <v>424</v>
      </c>
      <c r="D252" s="99" t="s">
        <v>5</v>
      </c>
      <c r="E252" s="99" t="s">
        <v>3969</v>
      </c>
      <c r="F252" s="99" t="s">
        <v>4060</v>
      </c>
      <c r="G252" s="77">
        <v>0</v>
      </c>
      <c r="H252" s="77">
        <v>179827.59</v>
      </c>
      <c r="I252" s="77">
        <v>-29683843.039999999</v>
      </c>
      <c r="J252" s="101"/>
    </row>
    <row r="253" spans="1:10" hidden="1" outlineLevel="1" x14ac:dyDescent="0.2">
      <c r="A253" s="106"/>
      <c r="B253" s="100">
        <v>42886</v>
      </c>
      <c r="C253" s="99">
        <v>425</v>
      </c>
      <c r="D253" s="99" t="s">
        <v>5</v>
      </c>
      <c r="E253" s="99" t="s">
        <v>3970</v>
      </c>
      <c r="F253" s="99" t="s">
        <v>4061</v>
      </c>
      <c r="G253" s="77">
        <v>0</v>
      </c>
      <c r="H253" s="77">
        <v>153793.1</v>
      </c>
      <c r="I253" s="77">
        <v>-29856256.829999998</v>
      </c>
      <c r="J253" s="101"/>
    </row>
    <row r="254" spans="1:10" hidden="1" outlineLevel="1" x14ac:dyDescent="0.2">
      <c r="A254" s="106"/>
      <c r="B254" s="100">
        <v>42886</v>
      </c>
      <c r="C254" s="99">
        <v>428</v>
      </c>
      <c r="D254" s="99" t="s">
        <v>5</v>
      </c>
      <c r="E254" s="99" t="s">
        <v>3971</v>
      </c>
      <c r="F254" s="99" t="s">
        <v>4062</v>
      </c>
      <c r="G254" s="77">
        <v>0</v>
      </c>
      <c r="H254" s="77">
        <v>166724.14000000001</v>
      </c>
      <c r="I254" s="77">
        <v>-30028670.620000001</v>
      </c>
      <c r="J254" s="101"/>
    </row>
    <row r="255" spans="1:10" hidden="1" outlineLevel="1" x14ac:dyDescent="0.2">
      <c r="A255" s="106"/>
      <c r="B255" s="100">
        <v>42886</v>
      </c>
      <c r="C255" s="99">
        <v>430</v>
      </c>
      <c r="D255" s="99" t="s">
        <v>5</v>
      </c>
      <c r="E255" s="99" t="s">
        <v>3972</v>
      </c>
      <c r="F255" s="99" t="s">
        <v>4063</v>
      </c>
      <c r="G255" s="77">
        <v>0</v>
      </c>
      <c r="H255" s="77">
        <v>149396.54999999999</v>
      </c>
      <c r="I255" s="77">
        <v>-30182377.52</v>
      </c>
      <c r="J255" s="101"/>
    </row>
    <row r="256" spans="1:10" hidden="1" outlineLevel="1" x14ac:dyDescent="0.2">
      <c r="A256" s="106"/>
      <c r="B256" s="100">
        <v>42886</v>
      </c>
      <c r="C256" s="99">
        <v>433</v>
      </c>
      <c r="D256" s="99" t="s">
        <v>5</v>
      </c>
      <c r="E256" s="99" t="s">
        <v>3973</v>
      </c>
      <c r="F256" s="99" t="s">
        <v>4064</v>
      </c>
      <c r="G256" s="77">
        <v>0</v>
      </c>
      <c r="H256" s="77">
        <v>162413.79</v>
      </c>
      <c r="I256" s="77">
        <v>-30009963.73</v>
      </c>
      <c r="J256" s="101"/>
    </row>
    <row r="257" spans="1:10" hidden="1" outlineLevel="1" x14ac:dyDescent="0.2">
      <c r="A257" s="106"/>
      <c r="B257" s="100">
        <v>42886</v>
      </c>
      <c r="C257" s="99">
        <v>440</v>
      </c>
      <c r="D257" s="99" t="s">
        <v>5</v>
      </c>
      <c r="E257" s="99" t="s">
        <v>3960</v>
      </c>
      <c r="F257" s="99" t="s">
        <v>4065</v>
      </c>
      <c r="G257" s="77">
        <v>0</v>
      </c>
      <c r="H257" s="77">
        <v>-166724.14000000001</v>
      </c>
      <c r="I257" s="77">
        <v>-30182377.52</v>
      </c>
      <c r="J257" s="101"/>
    </row>
    <row r="258" spans="1:10" hidden="1" outlineLevel="1" x14ac:dyDescent="0.2">
      <c r="A258" s="106"/>
      <c r="B258" s="100">
        <v>42886</v>
      </c>
      <c r="C258" s="99">
        <v>441</v>
      </c>
      <c r="D258" s="99" t="s">
        <v>5</v>
      </c>
      <c r="E258" s="99" t="s">
        <v>3974</v>
      </c>
      <c r="F258" s="99" t="s">
        <v>4066</v>
      </c>
      <c r="G258" s="77">
        <v>0</v>
      </c>
      <c r="H258" s="77">
        <v>166724.14000000001</v>
      </c>
      <c r="I258" s="77">
        <v>-30340480.969999999</v>
      </c>
      <c r="J258" s="101"/>
    </row>
    <row r="259" spans="1:10" hidden="1" outlineLevel="1" x14ac:dyDescent="0.2">
      <c r="A259" s="106"/>
      <c r="B259" s="100">
        <v>42886</v>
      </c>
      <c r="C259" s="99">
        <v>453</v>
      </c>
      <c r="D259" s="99" t="s">
        <v>5</v>
      </c>
      <c r="E259" s="99" t="s">
        <v>3975</v>
      </c>
      <c r="F259" s="99" t="s">
        <v>4067</v>
      </c>
      <c r="G259" s="77">
        <v>0</v>
      </c>
      <c r="H259" s="77">
        <v>179827.59</v>
      </c>
      <c r="I259" s="77">
        <v>-30512894.760000002</v>
      </c>
      <c r="J259" s="101"/>
    </row>
    <row r="260" spans="1:10" collapsed="1" x14ac:dyDescent="0.2">
      <c r="A260" s="106"/>
      <c r="B260" s="100"/>
      <c r="C260" s="99"/>
      <c r="D260" s="99"/>
      <c r="E260" s="99"/>
      <c r="F260" s="99"/>
      <c r="G260" s="77"/>
      <c r="H260" s="77"/>
      <c r="I260" s="77"/>
      <c r="J260" s="101"/>
    </row>
    <row r="261" spans="1:10" x14ac:dyDescent="0.2">
      <c r="A261" s="106"/>
      <c r="B261" s="100"/>
      <c r="C261" s="99"/>
      <c r="D261" s="99"/>
      <c r="E261" s="99"/>
      <c r="F261" s="99"/>
      <c r="G261" s="77"/>
      <c r="H261" s="102">
        <f>SUM(H167:H260)</f>
        <v>6784396.549999997</v>
      </c>
      <c r="I261" s="102"/>
      <c r="J261" s="103">
        <f>COUNTIF(H168:H259,"&gt;1")-COUNTIF(H168:H259,"&lt;1")</f>
        <v>42</v>
      </c>
    </row>
    <row r="262" spans="1:10" x14ac:dyDescent="0.2">
      <c r="A262" s="104" t="s">
        <v>311</v>
      </c>
      <c r="B262" s="98"/>
      <c r="C262" s="99"/>
      <c r="D262" s="99"/>
      <c r="E262" s="98"/>
      <c r="F262" s="98"/>
      <c r="G262" s="76"/>
      <c r="H262" s="76"/>
      <c r="I262" s="76"/>
      <c r="J262" s="101"/>
    </row>
    <row r="263" spans="1:10" x14ac:dyDescent="0.2">
      <c r="A263" s="105" t="s">
        <v>2</v>
      </c>
      <c r="B263" s="98" t="s">
        <v>312</v>
      </c>
      <c r="C263" s="99"/>
      <c r="D263" s="99"/>
      <c r="E263" s="98"/>
      <c r="F263" s="98"/>
      <c r="G263" s="76"/>
      <c r="H263" s="76"/>
      <c r="I263" s="76"/>
      <c r="J263" s="101"/>
    </row>
    <row r="264" spans="1:10" hidden="1" outlineLevel="1" x14ac:dyDescent="0.2">
      <c r="A264" s="106"/>
      <c r="B264" s="99"/>
      <c r="C264" s="99"/>
      <c r="D264" s="99"/>
      <c r="E264" s="99" t="s">
        <v>1110</v>
      </c>
      <c r="F264" s="99"/>
      <c r="G264" s="77">
        <v>0</v>
      </c>
      <c r="H264" s="77">
        <v>0</v>
      </c>
      <c r="I264" s="77">
        <v>-11736288.560000001</v>
      </c>
      <c r="J264" s="101"/>
    </row>
    <row r="265" spans="1:10" hidden="1" outlineLevel="1" x14ac:dyDescent="0.2">
      <c r="A265" s="106"/>
      <c r="B265" s="100">
        <v>42857</v>
      </c>
      <c r="C265" s="99">
        <v>4</v>
      </c>
      <c r="D265" s="99" t="s">
        <v>5</v>
      </c>
      <c r="E265" s="99" t="s">
        <v>4068</v>
      </c>
      <c r="F265" s="99" t="s">
        <v>4091</v>
      </c>
      <c r="G265" s="77">
        <v>0</v>
      </c>
      <c r="H265" s="77">
        <v>196293.1</v>
      </c>
      <c r="I265" s="77">
        <v>-11942926.49</v>
      </c>
      <c r="J265" s="101"/>
    </row>
    <row r="266" spans="1:10" hidden="1" outlineLevel="1" x14ac:dyDescent="0.2">
      <c r="A266" s="106"/>
      <c r="B266" s="100">
        <v>42857</v>
      </c>
      <c r="C266" s="99">
        <v>11</v>
      </c>
      <c r="D266" s="99" t="s">
        <v>5</v>
      </c>
      <c r="E266" s="99" t="s">
        <v>2226</v>
      </c>
      <c r="F266" s="99" t="s">
        <v>4092</v>
      </c>
      <c r="G266" s="77">
        <v>0</v>
      </c>
      <c r="H266" s="77">
        <v>-196293.1</v>
      </c>
      <c r="I266" s="77">
        <v>-11747236.83</v>
      </c>
      <c r="J266" s="101"/>
    </row>
    <row r="267" spans="1:10" hidden="1" outlineLevel="1" x14ac:dyDescent="0.2">
      <c r="A267" s="106"/>
      <c r="B267" s="100">
        <v>42857</v>
      </c>
      <c r="C267" s="99">
        <v>12</v>
      </c>
      <c r="D267" s="99" t="s">
        <v>5</v>
      </c>
      <c r="E267" s="99" t="s">
        <v>2226</v>
      </c>
      <c r="F267" s="99" t="s">
        <v>4093</v>
      </c>
      <c r="G267" s="77">
        <v>0</v>
      </c>
      <c r="H267" s="77">
        <v>196293.1</v>
      </c>
      <c r="I267" s="77"/>
      <c r="J267" s="101"/>
    </row>
    <row r="268" spans="1:10" hidden="1" outlineLevel="1" x14ac:dyDescent="0.2">
      <c r="A268" s="106"/>
      <c r="B268" s="100">
        <v>42857</v>
      </c>
      <c r="C268" s="99">
        <v>14</v>
      </c>
      <c r="D268" s="99" t="s">
        <v>5</v>
      </c>
      <c r="E268" s="99" t="s">
        <v>4069</v>
      </c>
      <c r="F268" s="99" t="s">
        <v>4094</v>
      </c>
      <c r="G268" s="77">
        <v>0</v>
      </c>
      <c r="H268" s="77">
        <v>196293.1</v>
      </c>
      <c r="I268" s="77"/>
      <c r="J268" s="101"/>
    </row>
    <row r="269" spans="1:10" hidden="1" outlineLevel="1" x14ac:dyDescent="0.2">
      <c r="A269" s="106"/>
      <c r="B269" s="100">
        <v>42857</v>
      </c>
      <c r="C269" s="99">
        <v>16</v>
      </c>
      <c r="D269" s="99" t="s">
        <v>5</v>
      </c>
      <c r="E269" s="99" t="s">
        <v>4070</v>
      </c>
      <c r="F269" s="99" t="s">
        <v>4095</v>
      </c>
      <c r="G269" s="77">
        <v>0</v>
      </c>
      <c r="H269" s="77">
        <v>196293.1</v>
      </c>
      <c r="I269" s="77"/>
      <c r="J269" s="101"/>
    </row>
    <row r="270" spans="1:10" hidden="1" outlineLevel="1" x14ac:dyDescent="0.2">
      <c r="A270" s="106"/>
      <c r="B270" s="100">
        <v>42859</v>
      </c>
      <c r="C270" s="99">
        <v>36</v>
      </c>
      <c r="D270" s="99" t="s">
        <v>5</v>
      </c>
      <c r="E270" s="99" t="s">
        <v>2228</v>
      </c>
      <c r="F270" s="99" t="s">
        <v>4096</v>
      </c>
      <c r="G270" s="77">
        <v>0</v>
      </c>
      <c r="H270" s="77">
        <v>203017.24</v>
      </c>
      <c r="I270" s="77"/>
      <c r="J270" s="101"/>
    </row>
    <row r="271" spans="1:10" hidden="1" outlineLevel="1" x14ac:dyDescent="0.2">
      <c r="A271" s="106"/>
      <c r="B271" s="100">
        <v>42859</v>
      </c>
      <c r="C271" s="99">
        <v>38</v>
      </c>
      <c r="D271" s="99" t="s">
        <v>5</v>
      </c>
      <c r="E271" s="99" t="s">
        <v>4071</v>
      </c>
      <c r="F271" s="99" t="s">
        <v>4097</v>
      </c>
      <c r="G271" s="77">
        <v>0</v>
      </c>
      <c r="H271" s="77">
        <v>197327.59</v>
      </c>
      <c r="I271" s="77"/>
      <c r="J271" s="101"/>
    </row>
    <row r="272" spans="1:10" hidden="1" outlineLevel="1" x14ac:dyDescent="0.2">
      <c r="A272" s="106"/>
      <c r="B272" s="100">
        <v>42860</v>
      </c>
      <c r="C272" s="99">
        <v>49</v>
      </c>
      <c r="D272" s="99" t="s">
        <v>5</v>
      </c>
      <c r="E272" s="99" t="s">
        <v>2228</v>
      </c>
      <c r="F272" s="99" t="s">
        <v>4098</v>
      </c>
      <c r="G272" s="77">
        <v>0</v>
      </c>
      <c r="H272" s="77">
        <v>-203017.24</v>
      </c>
      <c r="I272" s="77"/>
      <c r="J272" s="101"/>
    </row>
    <row r="273" spans="1:10" hidden="1" outlineLevel="1" x14ac:dyDescent="0.2">
      <c r="A273" s="106"/>
      <c r="B273" s="100">
        <v>42860</v>
      </c>
      <c r="C273" s="99">
        <v>54</v>
      </c>
      <c r="D273" s="99" t="s">
        <v>5</v>
      </c>
      <c r="E273" s="99" t="s">
        <v>4072</v>
      </c>
      <c r="F273" s="99" t="s">
        <v>4099</v>
      </c>
      <c r="G273" s="77">
        <v>0</v>
      </c>
      <c r="H273" s="77">
        <v>231649.02</v>
      </c>
      <c r="I273" s="77"/>
      <c r="J273" s="101"/>
    </row>
    <row r="274" spans="1:10" hidden="1" outlineLevel="1" x14ac:dyDescent="0.2">
      <c r="A274" s="106"/>
      <c r="B274" s="100">
        <v>42860</v>
      </c>
      <c r="C274" s="99">
        <v>57</v>
      </c>
      <c r="D274" s="99" t="s">
        <v>5</v>
      </c>
      <c r="E274" s="99" t="s">
        <v>4073</v>
      </c>
      <c r="F274" s="99" t="s">
        <v>4100</v>
      </c>
      <c r="G274" s="77">
        <v>0</v>
      </c>
      <c r="H274" s="77">
        <v>197327.59</v>
      </c>
      <c r="I274" s="77"/>
      <c r="J274" s="101"/>
    </row>
    <row r="275" spans="1:10" hidden="1" outlineLevel="1" x14ac:dyDescent="0.2">
      <c r="A275" s="106"/>
      <c r="B275" s="100">
        <v>42863</v>
      </c>
      <c r="C275" s="99">
        <v>82</v>
      </c>
      <c r="D275" s="99" t="s">
        <v>5</v>
      </c>
      <c r="E275" s="99" t="s">
        <v>4074</v>
      </c>
      <c r="F275" s="99" t="s">
        <v>4101</v>
      </c>
      <c r="G275" s="77">
        <v>0</v>
      </c>
      <c r="H275" s="77">
        <v>189051.72</v>
      </c>
      <c r="I275" s="77"/>
      <c r="J275" s="101"/>
    </row>
    <row r="276" spans="1:10" hidden="1" outlineLevel="1" x14ac:dyDescent="0.2">
      <c r="A276" s="106"/>
      <c r="B276" s="100">
        <v>42865</v>
      </c>
      <c r="C276" s="99">
        <v>96</v>
      </c>
      <c r="D276" s="99" t="s">
        <v>5</v>
      </c>
      <c r="E276" s="99" t="s">
        <v>3297</v>
      </c>
      <c r="F276" s="99" t="s">
        <v>4102</v>
      </c>
      <c r="G276" s="77">
        <v>0</v>
      </c>
      <c r="H276" s="77">
        <v>-196293.1</v>
      </c>
      <c r="I276" s="77"/>
      <c r="J276" s="101"/>
    </row>
    <row r="277" spans="1:10" hidden="1" outlineLevel="1" x14ac:dyDescent="0.2">
      <c r="A277" s="106"/>
      <c r="B277" s="100">
        <v>42866</v>
      </c>
      <c r="C277" s="99">
        <v>111</v>
      </c>
      <c r="D277" s="99" t="s">
        <v>5</v>
      </c>
      <c r="E277" s="99" t="s">
        <v>4075</v>
      </c>
      <c r="F277" s="99" t="s">
        <v>4103</v>
      </c>
      <c r="G277" s="77">
        <v>0</v>
      </c>
      <c r="H277" s="77">
        <v>197327.59</v>
      </c>
      <c r="I277" s="77"/>
      <c r="J277" s="101"/>
    </row>
    <row r="278" spans="1:10" hidden="1" outlineLevel="1" x14ac:dyDescent="0.2">
      <c r="A278" s="106"/>
      <c r="B278" s="100">
        <v>42866</v>
      </c>
      <c r="C278" s="99">
        <v>112</v>
      </c>
      <c r="D278" s="99" t="s">
        <v>5</v>
      </c>
      <c r="E278" s="99" t="s">
        <v>1376</v>
      </c>
      <c r="F278" s="99" t="s">
        <v>4104</v>
      </c>
      <c r="G278" s="77">
        <v>0</v>
      </c>
      <c r="H278" s="77">
        <v>183448.28</v>
      </c>
      <c r="I278" s="77"/>
      <c r="J278" s="101"/>
    </row>
    <row r="279" spans="1:10" hidden="1" outlineLevel="1" x14ac:dyDescent="0.2">
      <c r="A279" s="106"/>
      <c r="B279" s="100">
        <v>42866</v>
      </c>
      <c r="C279" s="99">
        <v>116</v>
      </c>
      <c r="D279" s="99" t="s">
        <v>5</v>
      </c>
      <c r="E279" s="99" t="s">
        <v>4076</v>
      </c>
      <c r="F279" s="99" t="s">
        <v>4105</v>
      </c>
      <c r="G279" s="77">
        <v>0</v>
      </c>
      <c r="H279" s="77">
        <v>197327.59</v>
      </c>
      <c r="I279" s="77"/>
      <c r="J279" s="101"/>
    </row>
    <row r="280" spans="1:10" hidden="1" outlineLevel="1" x14ac:dyDescent="0.2">
      <c r="A280" s="106"/>
      <c r="B280" s="100">
        <v>42866</v>
      </c>
      <c r="C280" s="99">
        <v>117</v>
      </c>
      <c r="D280" s="99" t="s">
        <v>5</v>
      </c>
      <c r="E280" s="99" t="s">
        <v>3264</v>
      </c>
      <c r="F280" s="99" t="s">
        <v>4106</v>
      </c>
      <c r="G280" s="77">
        <v>0</v>
      </c>
      <c r="H280" s="77">
        <v>207672.41</v>
      </c>
      <c r="I280" s="77"/>
      <c r="J280" s="101"/>
    </row>
    <row r="281" spans="1:10" hidden="1" outlineLevel="1" x14ac:dyDescent="0.2">
      <c r="A281" s="106"/>
      <c r="B281" s="100">
        <v>42867</v>
      </c>
      <c r="C281" s="99">
        <v>120</v>
      </c>
      <c r="D281" s="99" t="s">
        <v>5</v>
      </c>
      <c r="E281" s="99" t="s">
        <v>4072</v>
      </c>
      <c r="F281" s="99" t="s">
        <v>4107</v>
      </c>
      <c r="G281" s="77">
        <v>0</v>
      </c>
      <c r="H281" s="77">
        <v>-231649.02</v>
      </c>
      <c r="I281" s="77"/>
      <c r="J281" s="101"/>
    </row>
    <row r="282" spans="1:10" hidden="1" outlineLevel="1" x14ac:dyDescent="0.2">
      <c r="A282" s="106"/>
      <c r="B282" s="100">
        <v>42867</v>
      </c>
      <c r="C282" s="99">
        <v>121</v>
      </c>
      <c r="D282" s="99" t="s">
        <v>5</v>
      </c>
      <c r="E282" s="99" t="s">
        <v>4072</v>
      </c>
      <c r="F282" s="99" t="s">
        <v>4108</v>
      </c>
      <c r="G282" s="77">
        <v>0</v>
      </c>
      <c r="H282" s="77">
        <v>231649.02</v>
      </c>
      <c r="I282" s="77"/>
      <c r="J282" s="101"/>
    </row>
    <row r="283" spans="1:10" hidden="1" outlineLevel="1" x14ac:dyDescent="0.2">
      <c r="A283" s="106"/>
      <c r="B283" s="100">
        <v>42868</v>
      </c>
      <c r="C283" s="99">
        <v>138</v>
      </c>
      <c r="D283" s="99" t="s">
        <v>5</v>
      </c>
      <c r="E283" s="99" t="s">
        <v>3297</v>
      </c>
      <c r="F283" s="99" t="s">
        <v>4109</v>
      </c>
      <c r="G283" s="77">
        <v>0</v>
      </c>
      <c r="H283" s="77">
        <v>197327.59</v>
      </c>
      <c r="I283" s="77"/>
      <c r="J283" s="101"/>
    </row>
    <row r="284" spans="1:10" hidden="1" outlineLevel="1" x14ac:dyDescent="0.2">
      <c r="A284" s="106"/>
      <c r="B284" s="100">
        <v>42870</v>
      </c>
      <c r="C284" s="99">
        <v>140</v>
      </c>
      <c r="D284" s="99" t="s">
        <v>5</v>
      </c>
      <c r="E284" s="99" t="s">
        <v>4070</v>
      </c>
      <c r="F284" s="99" t="s">
        <v>4110</v>
      </c>
      <c r="G284" s="77">
        <v>0</v>
      </c>
      <c r="H284" s="77">
        <v>-196293.1</v>
      </c>
      <c r="I284" s="77"/>
      <c r="J284" s="101"/>
    </row>
    <row r="285" spans="1:10" hidden="1" outlineLevel="1" x14ac:dyDescent="0.2">
      <c r="A285" s="106"/>
      <c r="B285" s="100">
        <v>42870</v>
      </c>
      <c r="C285" s="99">
        <v>141</v>
      </c>
      <c r="D285" s="99" t="s">
        <v>5</v>
      </c>
      <c r="E285" s="99" t="s">
        <v>4070</v>
      </c>
      <c r="F285" s="99" t="s">
        <v>4111</v>
      </c>
      <c r="G285" s="77">
        <v>0</v>
      </c>
      <c r="H285" s="77">
        <v>197327.59</v>
      </c>
      <c r="I285" s="77"/>
      <c r="J285" s="101"/>
    </row>
    <row r="286" spans="1:10" hidden="1" outlineLevel="1" x14ac:dyDescent="0.2">
      <c r="A286" s="106"/>
      <c r="B286" s="100">
        <v>42870</v>
      </c>
      <c r="C286" s="99">
        <v>142</v>
      </c>
      <c r="D286" s="99" t="s">
        <v>5</v>
      </c>
      <c r="E286" s="99" t="s">
        <v>4069</v>
      </c>
      <c r="F286" s="99" t="s">
        <v>4112</v>
      </c>
      <c r="G286" s="77">
        <v>0</v>
      </c>
      <c r="H286" s="77">
        <v>-196293.1</v>
      </c>
      <c r="I286" s="77"/>
      <c r="J286" s="101"/>
    </row>
    <row r="287" spans="1:10" hidden="1" outlineLevel="1" x14ac:dyDescent="0.2">
      <c r="A287" s="106"/>
      <c r="B287" s="100">
        <v>42870</v>
      </c>
      <c r="C287" s="99">
        <v>143</v>
      </c>
      <c r="D287" s="99" t="s">
        <v>5</v>
      </c>
      <c r="E287" s="99" t="s">
        <v>4069</v>
      </c>
      <c r="F287" s="99" t="s">
        <v>4113</v>
      </c>
      <c r="G287" s="77">
        <v>0</v>
      </c>
      <c r="H287" s="77">
        <v>197327.59</v>
      </c>
      <c r="I287" s="77"/>
      <c r="J287" s="101"/>
    </row>
    <row r="288" spans="1:10" hidden="1" outlineLevel="1" x14ac:dyDescent="0.2">
      <c r="A288" s="106"/>
      <c r="B288" s="100">
        <v>42870</v>
      </c>
      <c r="C288" s="99">
        <v>148</v>
      </c>
      <c r="D288" s="99" t="s">
        <v>5</v>
      </c>
      <c r="E288" s="99" t="s">
        <v>4076</v>
      </c>
      <c r="F288" s="99" t="s">
        <v>4114</v>
      </c>
      <c r="G288" s="77">
        <v>0</v>
      </c>
      <c r="H288" s="77">
        <v>-197327.59</v>
      </c>
      <c r="I288" s="77"/>
      <c r="J288" s="101"/>
    </row>
    <row r="289" spans="1:10" hidden="1" outlineLevel="1" x14ac:dyDescent="0.2">
      <c r="A289" s="106"/>
      <c r="B289" s="100">
        <v>42870</v>
      </c>
      <c r="C289" s="99">
        <v>149</v>
      </c>
      <c r="D289" s="99" t="s">
        <v>5</v>
      </c>
      <c r="E289" s="99" t="s">
        <v>4076</v>
      </c>
      <c r="F289" s="99" t="s">
        <v>4115</v>
      </c>
      <c r="G289" s="77">
        <v>0</v>
      </c>
      <c r="H289" s="77">
        <v>197327.59</v>
      </c>
      <c r="I289" s="77"/>
      <c r="J289" s="101"/>
    </row>
    <row r="290" spans="1:10" hidden="1" outlineLevel="1" x14ac:dyDescent="0.2">
      <c r="A290" s="106"/>
      <c r="B290" s="100">
        <v>42870</v>
      </c>
      <c r="C290" s="99">
        <v>154</v>
      </c>
      <c r="D290" s="99" t="s">
        <v>5</v>
      </c>
      <c r="E290" s="99" t="s">
        <v>4077</v>
      </c>
      <c r="F290" s="99" t="s">
        <v>4116</v>
      </c>
      <c r="G290" s="77">
        <v>0</v>
      </c>
      <c r="H290" s="77">
        <v>183448.28</v>
      </c>
      <c r="I290" s="77"/>
      <c r="J290" s="101"/>
    </row>
    <row r="291" spans="1:10" hidden="1" outlineLevel="1" x14ac:dyDescent="0.2">
      <c r="A291" s="106"/>
      <c r="B291" s="100">
        <v>42870</v>
      </c>
      <c r="C291" s="99">
        <v>156</v>
      </c>
      <c r="D291" s="99" t="s">
        <v>5</v>
      </c>
      <c r="E291" s="99" t="s">
        <v>4078</v>
      </c>
      <c r="F291" s="99" t="s">
        <v>4117</v>
      </c>
      <c r="G291" s="77">
        <v>0</v>
      </c>
      <c r="H291" s="77">
        <v>189051.72</v>
      </c>
      <c r="I291" s="77"/>
      <c r="J291" s="101"/>
    </row>
    <row r="292" spans="1:10" hidden="1" outlineLevel="1" x14ac:dyDescent="0.2">
      <c r="A292" s="106"/>
      <c r="B292" s="100">
        <v>42870</v>
      </c>
      <c r="C292" s="99">
        <v>158</v>
      </c>
      <c r="D292" s="99" t="s">
        <v>5</v>
      </c>
      <c r="E292" s="99" t="s">
        <v>3295</v>
      </c>
      <c r="F292" s="99" t="s">
        <v>4118</v>
      </c>
      <c r="G292" s="77">
        <v>0</v>
      </c>
      <c r="H292" s="77">
        <v>-196293.1</v>
      </c>
      <c r="I292" s="77"/>
      <c r="J292" s="101"/>
    </row>
    <row r="293" spans="1:10" hidden="1" outlineLevel="1" x14ac:dyDescent="0.2">
      <c r="A293" s="106"/>
      <c r="B293" s="100">
        <v>42870</v>
      </c>
      <c r="C293" s="99">
        <v>159</v>
      </c>
      <c r="D293" s="99" t="s">
        <v>5</v>
      </c>
      <c r="E293" s="99" t="s">
        <v>3295</v>
      </c>
      <c r="F293" s="99" t="s">
        <v>4119</v>
      </c>
      <c r="G293" s="77">
        <v>0</v>
      </c>
      <c r="H293" s="77">
        <v>197327.59</v>
      </c>
      <c r="I293" s="77"/>
      <c r="J293" s="101"/>
    </row>
    <row r="294" spans="1:10" hidden="1" outlineLevel="1" x14ac:dyDescent="0.2">
      <c r="A294" s="106"/>
      <c r="B294" s="100">
        <v>42871</v>
      </c>
      <c r="C294" s="99">
        <v>162</v>
      </c>
      <c r="D294" s="99" t="s">
        <v>5</v>
      </c>
      <c r="E294" s="99" t="s">
        <v>2226</v>
      </c>
      <c r="F294" s="99" t="s">
        <v>4120</v>
      </c>
      <c r="G294" s="77">
        <v>0</v>
      </c>
      <c r="H294" s="77">
        <v>-196293.1</v>
      </c>
      <c r="I294" s="77"/>
      <c r="J294" s="101"/>
    </row>
    <row r="295" spans="1:10" hidden="1" outlineLevel="1" x14ac:dyDescent="0.2">
      <c r="A295" s="106"/>
      <c r="B295" s="100">
        <v>42871</v>
      </c>
      <c r="C295" s="99">
        <v>163</v>
      </c>
      <c r="D295" s="99" t="s">
        <v>5</v>
      </c>
      <c r="E295" s="99" t="s">
        <v>2226</v>
      </c>
      <c r="F295" s="99" t="s">
        <v>4121</v>
      </c>
      <c r="G295" s="77">
        <v>0</v>
      </c>
      <c r="H295" s="77">
        <v>197327.59</v>
      </c>
      <c r="I295" s="77"/>
      <c r="J295" s="101"/>
    </row>
    <row r="296" spans="1:10" hidden="1" outlineLevel="1" x14ac:dyDescent="0.2">
      <c r="A296" s="106"/>
      <c r="B296" s="100">
        <v>42871</v>
      </c>
      <c r="C296" s="99">
        <v>166</v>
      </c>
      <c r="D296" s="99" t="s">
        <v>5</v>
      </c>
      <c r="E296" s="99" t="s">
        <v>4076</v>
      </c>
      <c r="F296" s="99" t="s">
        <v>4122</v>
      </c>
      <c r="G296" s="77">
        <v>0</v>
      </c>
      <c r="H296" s="77">
        <v>-197327.59</v>
      </c>
      <c r="I296" s="77"/>
      <c r="J296" s="101"/>
    </row>
    <row r="297" spans="1:10" hidden="1" outlineLevel="1" x14ac:dyDescent="0.2">
      <c r="A297" s="106"/>
      <c r="B297" s="100">
        <v>42871</v>
      </c>
      <c r="C297" s="99">
        <v>167</v>
      </c>
      <c r="D297" s="99" t="s">
        <v>5</v>
      </c>
      <c r="E297" s="99" t="s">
        <v>4076</v>
      </c>
      <c r="F297" s="99" t="s">
        <v>4123</v>
      </c>
      <c r="G297" s="77">
        <v>0</v>
      </c>
      <c r="H297" s="77">
        <v>197327.59</v>
      </c>
      <c r="I297" s="77"/>
      <c r="J297" s="101"/>
    </row>
    <row r="298" spans="1:10" hidden="1" outlineLevel="1" x14ac:dyDescent="0.2">
      <c r="A298" s="106"/>
      <c r="B298" s="100">
        <v>42871</v>
      </c>
      <c r="C298" s="99">
        <v>173</v>
      </c>
      <c r="D298" s="99" t="s">
        <v>5</v>
      </c>
      <c r="E298" s="99" t="s">
        <v>4079</v>
      </c>
      <c r="F298" s="99" t="s">
        <v>4124</v>
      </c>
      <c r="G298" s="77">
        <v>0</v>
      </c>
      <c r="H298" s="77">
        <v>197327.59</v>
      </c>
      <c r="I298" s="77"/>
      <c r="J298" s="101"/>
    </row>
    <row r="299" spans="1:10" hidden="1" outlineLevel="1" x14ac:dyDescent="0.2">
      <c r="A299" s="106"/>
      <c r="B299" s="100">
        <v>42871</v>
      </c>
      <c r="C299" s="99">
        <v>176</v>
      </c>
      <c r="D299" s="99" t="s">
        <v>5</v>
      </c>
      <c r="E299" s="99" t="s">
        <v>4080</v>
      </c>
      <c r="F299" s="99" t="s">
        <v>4125</v>
      </c>
      <c r="G299" s="77">
        <v>0</v>
      </c>
      <c r="H299" s="77">
        <v>183448.28</v>
      </c>
      <c r="I299" s="77"/>
      <c r="J299" s="101"/>
    </row>
    <row r="300" spans="1:10" hidden="1" outlineLevel="1" x14ac:dyDescent="0.2">
      <c r="A300" s="106"/>
      <c r="B300" s="100">
        <v>42872</v>
      </c>
      <c r="C300" s="99">
        <v>188</v>
      </c>
      <c r="D300" s="99" t="s">
        <v>5</v>
      </c>
      <c r="E300" s="99" t="s">
        <v>4075</v>
      </c>
      <c r="F300" s="99" t="s">
        <v>4126</v>
      </c>
      <c r="G300" s="77">
        <v>0</v>
      </c>
      <c r="H300" s="77">
        <v>-197327.59</v>
      </c>
      <c r="I300" s="77"/>
      <c r="J300" s="101"/>
    </row>
    <row r="301" spans="1:10" hidden="1" outlineLevel="1" x14ac:dyDescent="0.2">
      <c r="A301" s="106"/>
      <c r="B301" s="100">
        <v>42872</v>
      </c>
      <c r="C301" s="99">
        <v>189</v>
      </c>
      <c r="D301" s="99" t="s">
        <v>5</v>
      </c>
      <c r="E301" s="99" t="s">
        <v>4081</v>
      </c>
      <c r="F301" s="99" t="s">
        <v>4127</v>
      </c>
      <c r="G301" s="77">
        <v>0</v>
      </c>
      <c r="H301" s="77">
        <v>197327.59</v>
      </c>
      <c r="I301" s="77"/>
      <c r="J301" s="101"/>
    </row>
    <row r="302" spans="1:10" hidden="1" outlineLevel="1" x14ac:dyDescent="0.2">
      <c r="A302" s="106"/>
      <c r="B302" s="100">
        <v>42873</v>
      </c>
      <c r="C302" s="99">
        <v>202</v>
      </c>
      <c r="D302" s="99" t="s">
        <v>5</v>
      </c>
      <c r="E302" s="99" t="s">
        <v>4068</v>
      </c>
      <c r="F302" s="99" t="s">
        <v>4128</v>
      </c>
      <c r="G302" s="77">
        <v>0</v>
      </c>
      <c r="H302" s="77">
        <v>-196293.1</v>
      </c>
      <c r="I302" s="77"/>
      <c r="J302" s="101"/>
    </row>
    <row r="303" spans="1:10" hidden="1" outlineLevel="1" x14ac:dyDescent="0.2">
      <c r="A303" s="106"/>
      <c r="B303" s="100">
        <v>42873</v>
      </c>
      <c r="C303" s="99">
        <v>203</v>
      </c>
      <c r="D303" s="99" t="s">
        <v>5</v>
      </c>
      <c r="E303" s="99" t="s">
        <v>4068</v>
      </c>
      <c r="F303" s="99" t="s">
        <v>4129</v>
      </c>
      <c r="G303" s="77">
        <v>0</v>
      </c>
      <c r="H303" s="77">
        <v>197327.59</v>
      </c>
      <c r="I303" s="77"/>
      <c r="J303" s="101"/>
    </row>
    <row r="304" spans="1:10" hidden="1" outlineLevel="1" x14ac:dyDescent="0.2">
      <c r="A304" s="106"/>
      <c r="B304" s="100">
        <v>42873</v>
      </c>
      <c r="C304" s="99">
        <v>204</v>
      </c>
      <c r="D304" s="99" t="s">
        <v>5</v>
      </c>
      <c r="E304" s="99" t="s">
        <v>3291</v>
      </c>
      <c r="F304" s="99" t="s">
        <v>4130</v>
      </c>
      <c r="G304" s="77">
        <v>0</v>
      </c>
      <c r="H304" s="77">
        <v>-196293.1</v>
      </c>
      <c r="I304" s="77"/>
      <c r="J304" s="101"/>
    </row>
    <row r="305" spans="1:10" hidden="1" outlineLevel="1" x14ac:dyDescent="0.2">
      <c r="A305" s="106"/>
      <c r="B305" s="100">
        <v>42873</v>
      </c>
      <c r="C305" s="99">
        <v>205</v>
      </c>
      <c r="D305" s="99" t="s">
        <v>5</v>
      </c>
      <c r="E305" s="99" t="s">
        <v>3291</v>
      </c>
      <c r="F305" s="99" t="s">
        <v>4131</v>
      </c>
      <c r="G305" s="77">
        <v>0</v>
      </c>
      <c r="H305" s="77">
        <v>197327.59</v>
      </c>
      <c r="I305" s="77"/>
      <c r="J305" s="101"/>
    </row>
    <row r="306" spans="1:10" hidden="1" outlineLevel="1" x14ac:dyDescent="0.2">
      <c r="A306" s="106"/>
      <c r="B306" s="100">
        <v>42873</v>
      </c>
      <c r="C306" s="99">
        <v>207</v>
      </c>
      <c r="D306" s="99" t="s">
        <v>5</v>
      </c>
      <c r="E306" s="99" t="s">
        <v>4077</v>
      </c>
      <c r="F306" s="99" t="s">
        <v>4132</v>
      </c>
      <c r="G306" s="77">
        <v>0</v>
      </c>
      <c r="H306" s="77">
        <v>-183448.28</v>
      </c>
      <c r="I306" s="77"/>
      <c r="J306" s="101"/>
    </row>
    <row r="307" spans="1:10" hidden="1" outlineLevel="1" x14ac:dyDescent="0.2">
      <c r="A307" s="106"/>
      <c r="B307" s="100">
        <v>42873</v>
      </c>
      <c r="C307" s="99">
        <v>208</v>
      </c>
      <c r="D307" s="99" t="s">
        <v>5</v>
      </c>
      <c r="E307" s="99" t="s">
        <v>4077</v>
      </c>
      <c r="F307" s="99" t="s">
        <v>4133</v>
      </c>
      <c r="G307" s="77">
        <v>0</v>
      </c>
      <c r="H307" s="77">
        <v>183448.28</v>
      </c>
      <c r="I307" s="77"/>
      <c r="J307" s="101"/>
    </row>
    <row r="308" spans="1:10" hidden="1" outlineLevel="1" x14ac:dyDescent="0.2">
      <c r="A308" s="106"/>
      <c r="B308" s="100">
        <v>42873</v>
      </c>
      <c r="C308" s="99">
        <v>220</v>
      </c>
      <c r="D308" s="99" t="s">
        <v>5</v>
      </c>
      <c r="E308" s="99" t="s">
        <v>4072</v>
      </c>
      <c r="F308" s="99" t="s">
        <v>4134</v>
      </c>
      <c r="G308" s="77">
        <v>0</v>
      </c>
      <c r="H308" s="77">
        <v>-231649.02</v>
      </c>
      <c r="I308" s="77"/>
      <c r="J308" s="101"/>
    </row>
    <row r="309" spans="1:10" hidden="1" outlineLevel="1" x14ac:dyDescent="0.2">
      <c r="A309" s="106"/>
      <c r="B309" s="100">
        <v>42873</v>
      </c>
      <c r="C309" s="99">
        <v>221</v>
      </c>
      <c r="D309" s="99" t="s">
        <v>5</v>
      </c>
      <c r="E309" s="99" t="s">
        <v>4072</v>
      </c>
      <c r="F309" s="99" t="s">
        <v>4135</v>
      </c>
      <c r="G309" s="77">
        <v>0</v>
      </c>
      <c r="H309" s="77">
        <v>231671.73</v>
      </c>
      <c r="I309" s="77"/>
      <c r="J309" s="101"/>
    </row>
    <row r="310" spans="1:10" hidden="1" outlineLevel="1" x14ac:dyDescent="0.2">
      <c r="A310" s="106"/>
      <c r="B310" s="100">
        <v>42874</v>
      </c>
      <c r="C310" s="99">
        <v>240</v>
      </c>
      <c r="D310" s="99" t="s">
        <v>5</v>
      </c>
      <c r="E310" s="99" t="s">
        <v>4082</v>
      </c>
      <c r="F310" s="99" t="s">
        <v>4136</v>
      </c>
      <c r="G310" s="77">
        <v>0</v>
      </c>
      <c r="H310" s="77">
        <v>231671.73</v>
      </c>
      <c r="I310" s="77"/>
      <c r="J310" s="101"/>
    </row>
    <row r="311" spans="1:10" hidden="1" outlineLevel="1" x14ac:dyDescent="0.2">
      <c r="A311" s="106"/>
      <c r="B311" s="100">
        <v>42877</v>
      </c>
      <c r="C311" s="99">
        <v>252</v>
      </c>
      <c r="D311" s="99" t="s">
        <v>5</v>
      </c>
      <c r="E311" s="99" t="s">
        <v>4073</v>
      </c>
      <c r="F311" s="99" t="s">
        <v>4137</v>
      </c>
      <c r="G311" s="77">
        <v>0</v>
      </c>
      <c r="H311" s="77">
        <v>-197327.59</v>
      </c>
      <c r="I311" s="77">
        <v>-11943529.93</v>
      </c>
      <c r="J311" s="101"/>
    </row>
    <row r="312" spans="1:10" hidden="1" outlineLevel="1" x14ac:dyDescent="0.2">
      <c r="A312" s="106"/>
      <c r="B312" s="100">
        <v>42877</v>
      </c>
      <c r="C312" s="99">
        <v>253</v>
      </c>
      <c r="D312" s="99" t="s">
        <v>5</v>
      </c>
      <c r="E312" s="99" t="s">
        <v>4073</v>
      </c>
      <c r="F312" s="99" t="s">
        <v>4138</v>
      </c>
      <c r="G312" s="77">
        <v>0</v>
      </c>
      <c r="H312" s="77">
        <v>197327.59</v>
      </c>
      <c r="I312" s="77">
        <v>-12150167.859999999</v>
      </c>
      <c r="J312" s="101"/>
    </row>
    <row r="313" spans="1:10" hidden="1" outlineLevel="1" x14ac:dyDescent="0.2">
      <c r="A313" s="106"/>
      <c r="B313" s="100">
        <v>42879</v>
      </c>
      <c r="C313" s="99">
        <v>273</v>
      </c>
      <c r="D313" s="99" t="s">
        <v>5</v>
      </c>
      <c r="E313" s="99" t="s">
        <v>4083</v>
      </c>
      <c r="F313" s="99" t="s">
        <v>4139</v>
      </c>
      <c r="G313" s="77">
        <v>0</v>
      </c>
      <c r="H313" s="77">
        <v>197327.59</v>
      </c>
      <c r="I313" s="77">
        <v>-12332667.859999999</v>
      </c>
      <c r="J313" s="101"/>
    </row>
    <row r="314" spans="1:10" hidden="1" outlineLevel="1" x14ac:dyDescent="0.2">
      <c r="A314" s="106"/>
      <c r="B314" s="100">
        <v>42879</v>
      </c>
      <c r="C314" s="99">
        <v>274</v>
      </c>
      <c r="D314" s="99" t="s">
        <v>5</v>
      </c>
      <c r="E314" s="99" t="s">
        <v>4084</v>
      </c>
      <c r="F314" s="99" t="s">
        <v>4140</v>
      </c>
      <c r="G314" s="77">
        <v>0</v>
      </c>
      <c r="H314" s="77">
        <v>197327.59</v>
      </c>
      <c r="I314" s="77">
        <v>-12539305.789999999</v>
      </c>
      <c r="J314" s="101"/>
    </row>
    <row r="315" spans="1:10" hidden="1" outlineLevel="1" x14ac:dyDescent="0.2">
      <c r="A315" s="106"/>
      <c r="B315" s="100">
        <v>42879</v>
      </c>
      <c r="C315" s="99">
        <v>279</v>
      </c>
      <c r="D315" s="99" t="s">
        <v>5</v>
      </c>
      <c r="E315" s="99" t="s">
        <v>4084</v>
      </c>
      <c r="F315" s="99" t="s">
        <v>4141</v>
      </c>
      <c r="G315" s="77">
        <v>0</v>
      </c>
      <c r="H315" s="77">
        <v>-197327.59</v>
      </c>
      <c r="I315" s="77">
        <v>-12745943.720000001</v>
      </c>
      <c r="J315" s="101"/>
    </row>
    <row r="316" spans="1:10" hidden="1" outlineLevel="1" x14ac:dyDescent="0.2">
      <c r="A316" s="106"/>
      <c r="B316" s="100">
        <v>42879</v>
      </c>
      <c r="C316" s="99">
        <v>280</v>
      </c>
      <c r="D316" s="99" t="s">
        <v>5</v>
      </c>
      <c r="E316" s="99" t="s">
        <v>4084</v>
      </c>
      <c r="F316" s="99" t="s">
        <v>4142</v>
      </c>
      <c r="G316" s="77">
        <v>0</v>
      </c>
      <c r="H316" s="77">
        <v>197327.59</v>
      </c>
      <c r="I316" s="77">
        <v>-12539305.789999999</v>
      </c>
      <c r="J316" s="101"/>
    </row>
    <row r="317" spans="1:10" hidden="1" outlineLevel="1" x14ac:dyDescent="0.2">
      <c r="A317" s="106"/>
      <c r="B317" s="100">
        <v>42880</v>
      </c>
      <c r="C317" s="99">
        <v>296</v>
      </c>
      <c r="D317" s="99" t="s">
        <v>5</v>
      </c>
      <c r="E317" s="99" t="s">
        <v>3295</v>
      </c>
      <c r="F317" s="99" t="s">
        <v>4143</v>
      </c>
      <c r="G317" s="77">
        <v>0</v>
      </c>
      <c r="H317" s="77">
        <v>-197327.59</v>
      </c>
      <c r="I317" s="77">
        <v>-12745943.720000001</v>
      </c>
      <c r="J317" s="101"/>
    </row>
    <row r="318" spans="1:10" hidden="1" outlineLevel="1" x14ac:dyDescent="0.2">
      <c r="A318" s="106"/>
      <c r="B318" s="100">
        <v>42880</v>
      </c>
      <c r="C318" s="99">
        <v>297</v>
      </c>
      <c r="D318" s="99" t="s">
        <v>5</v>
      </c>
      <c r="E318" s="99" t="s">
        <v>3295</v>
      </c>
      <c r="F318" s="99" t="s">
        <v>4144</v>
      </c>
      <c r="G318" s="77">
        <v>0</v>
      </c>
      <c r="H318" s="77">
        <v>197327.59</v>
      </c>
      <c r="I318" s="77">
        <v>-12942236.82</v>
      </c>
      <c r="J318" s="101"/>
    </row>
    <row r="319" spans="1:10" hidden="1" outlineLevel="1" x14ac:dyDescent="0.2">
      <c r="A319" s="106"/>
      <c r="B319" s="100">
        <v>42881</v>
      </c>
      <c r="C319" s="99">
        <v>309</v>
      </c>
      <c r="D319" s="99" t="s">
        <v>5</v>
      </c>
      <c r="E319" s="99" t="s">
        <v>4085</v>
      </c>
      <c r="F319" s="99" t="s">
        <v>4145</v>
      </c>
      <c r="G319" s="77">
        <v>0</v>
      </c>
      <c r="H319" s="77">
        <v>197327.59</v>
      </c>
      <c r="I319" s="77">
        <v>-12735598.890000001</v>
      </c>
      <c r="J319" s="101"/>
    </row>
    <row r="320" spans="1:10" hidden="1" outlineLevel="1" x14ac:dyDescent="0.2">
      <c r="A320" s="106"/>
      <c r="B320" s="100">
        <v>42882</v>
      </c>
      <c r="C320" s="99">
        <v>331</v>
      </c>
      <c r="D320" s="99" t="s">
        <v>5</v>
      </c>
      <c r="E320" s="99" t="s">
        <v>4080</v>
      </c>
      <c r="F320" s="99" t="s">
        <v>4146</v>
      </c>
      <c r="G320" s="77">
        <v>0</v>
      </c>
      <c r="H320" s="77">
        <v>-183448.28</v>
      </c>
      <c r="I320" s="77">
        <v>-12942236.82</v>
      </c>
      <c r="J320" s="101"/>
    </row>
    <row r="321" spans="1:10" hidden="1" outlineLevel="1" x14ac:dyDescent="0.2">
      <c r="A321" s="106"/>
      <c r="B321" s="100">
        <v>42882</v>
      </c>
      <c r="C321" s="99">
        <v>333</v>
      </c>
      <c r="D321" s="99" t="s">
        <v>5</v>
      </c>
      <c r="E321" s="99" t="s">
        <v>4086</v>
      </c>
      <c r="F321" s="99" t="s">
        <v>4147</v>
      </c>
      <c r="G321" s="77">
        <v>0</v>
      </c>
      <c r="H321" s="77">
        <v>197327.59</v>
      </c>
      <c r="I321" s="77">
        <v>-13148874.75</v>
      </c>
      <c r="J321" s="101"/>
    </row>
    <row r="322" spans="1:10" hidden="1" outlineLevel="1" x14ac:dyDescent="0.2">
      <c r="A322" s="106"/>
      <c r="B322" s="100">
        <v>42882</v>
      </c>
      <c r="C322" s="99">
        <v>337</v>
      </c>
      <c r="D322" s="99" t="s">
        <v>5</v>
      </c>
      <c r="E322" s="99" t="s">
        <v>4080</v>
      </c>
      <c r="F322" s="99" t="s">
        <v>4148</v>
      </c>
      <c r="G322" s="77">
        <v>0</v>
      </c>
      <c r="H322" s="77">
        <v>183448.28</v>
      </c>
      <c r="I322" s="77">
        <v>-13345167.85</v>
      </c>
      <c r="J322" s="101"/>
    </row>
    <row r="323" spans="1:10" hidden="1" outlineLevel="1" x14ac:dyDescent="0.2">
      <c r="A323" s="106"/>
      <c r="B323" s="100">
        <v>42884</v>
      </c>
      <c r="C323" s="99">
        <v>350</v>
      </c>
      <c r="D323" s="99" t="s">
        <v>5</v>
      </c>
      <c r="E323" s="99" t="s">
        <v>4087</v>
      </c>
      <c r="F323" s="99" t="s">
        <v>4149</v>
      </c>
      <c r="G323" s="77">
        <v>0</v>
      </c>
      <c r="H323" s="77">
        <v>197327.59</v>
      </c>
      <c r="I323" s="77">
        <v>-13541460.949999999</v>
      </c>
      <c r="J323" s="101"/>
    </row>
    <row r="324" spans="1:10" hidden="1" outlineLevel="1" x14ac:dyDescent="0.2">
      <c r="A324" s="106"/>
      <c r="B324" s="100">
        <v>42884</v>
      </c>
      <c r="C324" s="99">
        <v>352</v>
      </c>
      <c r="D324" s="99" t="s">
        <v>5</v>
      </c>
      <c r="E324" s="99" t="s">
        <v>4080</v>
      </c>
      <c r="F324" s="99" t="s">
        <v>4150</v>
      </c>
      <c r="G324" s="77">
        <v>0</v>
      </c>
      <c r="H324" s="77">
        <v>-183448.28</v>
      </c>
      <c r="I324" s="77">
        <v>-13748098.880000001</v>
      </c>
      <c r="J324" s="101"/>
    </row>
    <row r="325" spans="1:10" hidden="1" outlineLevel="1" x14ac:dyDescent="0.2">
      <c r="A325" s="106"/>
      <c r="B325" s="100">
        <v>42884</v>
      </c>
      <c r="C325" s="99">
        <v>355</v>
      </c>
      <c r="D325" s="99" t="s">
        <v>5</v>
      </c>
      <c r="E325" s="99" t="s">
        <v>4088</v>
      </c>
      <c r="F325" s="99" t="s">
        <v>4151</v>
      </c>
      <c r="G325" s="77">
        <v>0</v>
      </c>
      <c r="H325" s="77">
        <v>183448.28</v>
      </c>
      <c r="I325" s="77">
        <v>-13551805.779999999</v>
      </c>
      <c r="J325" s="101"/>
    </row>
    <row r="326" spans="1:10" hidden="1" outlineLevel="1" x14ac:dyDescent="0.2">
      <c r="A326" s="106"/>
      <c r="B326" s="100">
        <v>42885</v>
      </c>
      <c r="C326" s="99">
        <v>364</v>
      </c>
      <c r="D326" s="99" t="s">
        <v>5</v>
      </c>
      <c r="E326" s="99" t="s">
        <v>4089</v>
      </c>
      <c r="F326" s="99" t="s">
        <v>4152</v>
      </c>
      <c r="G326" s="77">
        <v>0</v>
      </c>
      <c r="H326" s="77">
        <v>197327.59</v>
      </c>
      <c r="I326" s="77">
        <v>-13748098.880000001</v>
      </c>
      <c r="J326" s="101"/>
    </row>
    <row r="327" spans="1:10" hidden="1" outlineLevel="1" x14ac:dyDescent="0.2">
      <c r="A327" s="106"/>
      <c r="B327" s="100">
        <v>42886</v>
      </c>
      <c r="C327" s="99">
        <v>408</v>
      </c>
      <c r="D327" s="99" t="s">
        <v>5</v>
      </c>
      <c r="E327" s="99" t="s">
        <v>4070</v>
      </c>
      <c r="F327" s="99" t="s">
        <v>4153</v>
      </c>
      <c r="G327" s="77">
        <v>0</v>
      </c>
      <c r="H327" s="77">
        <v>-197327.59</v>
      </c>
      <c r="I327" s="77">
        <v>-13930598.880000001</v>
      </c>
      <c r="J327" s="101"/>
    </row>
    <row r="328" spans="1:10" hidden="1" outlineLevel="1" x14ac:dyDescent="0.2">
      <c r="A328" s="106"/>
      <c r="B328" s="100">
        <v>42886</v>
      </c>
      <c r="C328" s="99">
        <v>409</v>
      </c>
      <c r="D328" s="99" t="s">
        <v>5</v>
      </c>
      <c r="E328" s="99" t="s">
        <v>4070</v>
      </c>
      <c r="F328" s="99" t="s">
        <v>4154</v>
      </c>
      <c r="G328" s="77">
        <v>0</v>
      </c>
      <c r="H328" s="77">
        <v>197327.59</v>
      </c>
      <c r="I328" s="77">
        <v>-13723960.949999999</v>
      </c>
      <c r="J328" s="101"/>
    </row>
    <row r="329" spans="1:10" hidden="1" outlineLevel="1" x14ac:dyDescent="0.2">
      <c r="A329" s="106"/>
      <c r="B329" s="100">
        <v>42886</v>
      </c>
      <c r="C329" s="99">
        <v>412</v>
      </c>
      <c r="D329" s="99" t="s">
        <v>5</v>
      </c>
      <c r="E329" s="99" t="s">
        <v>4069</v>
      </c>
      <c r="F329" s="99" t="s">
        <v>4155</v>
      </c>
      <c r="G329" s="77">
        <v>0</v>
      </c>
      <c r="H329" s="77">
        <v>-197327.59</v>
      </c>
      <c r="I329" s="77">
        <v>-13920254.050000001</v>
      </c>
      <c r="J329" s="101"/>
    </row>
    <row r="330" spans="1:10" hidden="1" outlineLevel="1" x14ac:dyDescent="0.2">
      <c r="A330" s="106"/>
      <c r="B330" s="100">
        <v>42886</v>
      </c>
      <c r="C330" s="99">
        <v>413</v>
      </c>
      <c r="D330" s="99" t="s">
        <v>5</v>
      </c>
      <c r="E330" s="99" t="s">
        <v>4069</v>
      </c>
      <c r="F330" s="99" t="s">
        <v>4156</v>
      </c>
      <c r="G330" s="77">
        <v>0</v>
      </c>
      <c r="H330" s="77">
        <v>197327.59</v>
      </c>
      <c r="I330" s="77">
        <v>-14122150.6</v>
      </c>
      <c r="J330" s="101"/>
    </row>
    <row r="331" spans="1:10" hidden="1" outlineLevel="1" x14ac:dyDescent="0.2">
      <c r="A331" s="106"/>
      <c r="B331" s="100">
        <v>42886</v>
      </c>
      <c r="C331" s="99">
        <v>415</v>
      </c>
      <c r="D331" s="99" t="s">
        <v>5</v>
      </c>
      <c r="E331" s="99" t="s">
        <v>4090</v>
      </c>
      <c r="F331" s="99" t="s">
        <v>4157</v>
      </c>
      <c r="G331" s="77">
        <v>0</v>
      </c>
      <c r="H331" s="77">
        <v>197327.59</v>
      </c>
      <c r="I331" s="77">
        <v>-13920254.050000001</v>
      </c>
      <c r="J331" s="101"/>
    </row>
    <row r="332" spans="1:10" hidden="1" outlineLevel="1" x14ac:dyDescent="0.2">
      <c r="A332" s="106"/>
      <c r="B332" s="100">
        <v>42886</v>
      </c>
      <c r="C332" s="99">
        <v>423</v>
      </c>
      <c r="D332" s="99" t="s">
        <v>5</v>
      </c>
      <c r="E332" s="99" t="s">
        <v>4068</v>
      </c>
      <c r="F332" s="99" t="s">
        <v>4158</v>
      </c>
      <c r="G332" s="77">
        <v>0</v>
      </c>
      <c r="H332" s="77">
        <v>-197327.59</v>
      </c>
      <c r="I332" s="77">
        <v>-14122150.6</v>
      </c>
      <c r="J332" s="101"/>
    </row>
    <row r="333" spans="1:10" hidden="1" outlineLevel="1" x14ac:dyDescent="0.2">
      <c r="A333" s="106"/>
      <c r="B333" s="100">
        <v>42886</v>
      </c>
      <c r="C333" s="99">
        <v>429</v>
      </c>
      <c r="D333" s="99" t="s">
        <v>5</v>
      </c>
      <c r="E333" s="99" t="s">
        <v>3291</v>
      </c>
      <c r="F333" s="99" t="s">
        <v>4159</v>
      </c>
      <c r="G333" s="77">
        <v>0</v>
      </c>
      <c r="H333" s="77">
        <v>-197327.59</v>
      </c>
      <c r="I333" s="77">
        <v>-14318443.699999999</v>
      </c>
      <c r="J333" s="101"/>
    </row>
    <row r="334" spans="1:10" hidden="1" outlineLevel="1" x14ac:dyDescent="0.2">
      <c r="A334" s="106"/>
      <c r="B334" s="100">
        <v>42886</v>
      </c>
      <c r="C334" s="99">
        <v>434</v>
      </c>
      <c r="D334" s="99" t="s">
        <v>5</v>
      </c>
      <c r="E334" s="99" t="s">
        <v>4085</v>
      </c>
      <c r="F334" s="99" t="s">
        <v>4160</v>
      </c>
      <c r="G334" s="77">
        <v>0</v>
      </c>
      <c r="H334" s="77">
        <v>-197327.59</v>
      </c>
      <c r="I334" s="77">
        <v>-14111805.77</v>
      </c>
      <c r="J334" s="101"/>
    </row>
    <row r="335" spans="1:10" hidden="1" outlineLevel="1" x14ac:dyDescent="0.2">
      <c r="A335" s="106"/>
      <c r="B335" s="100">
        <v>42886</v>
      </c>
      <c r="C335" s="99">
        <v>435</v>
      </c>
      <c r="D335" s="99" t="s">
        <v>5</v>
      </c>
      <c r="E335" s="99" t="s">
        <v>4090</v>
      </c>
      <c r="F335" s="99" t="s">
        <v>4161</v>
      </c>
      <c r="G335" s="77">
        <v>0</v>
      </c>
      <c r="H335" s="77">
        <v>-197327.59</v>
      </c>
      <c r="I335" s="77">
        <v>-14318443.699999999</v>
      </c>
      <c r="J335" s="101"/>
    </row>
    <row r="336" spans="1:10" collapsed="1" x14ac:dyDescent="0.2">
      <c r="A336" s="106"/>
      <c r="B336" s="100"/>
      <c r="C336" s="99"/>
      <c r="D336" s="99"/>
      <c r="E336" s="99"/>
      <c r="F336" s="99"/>
      <c r="G336" s="77"/>
      <c r="H336" s="77"/>
      <c r="I336" s="77"/>
      <c r="J336" s="101"/>
    </row>
    <row r="337" spans="1:10" x14ac:dyDescent="0.2">
      <c r="A337" s="106"/>
      <c r="B337" s="100"/>
      <c r="C337" s="99"/>
      <c r="D337" s="99"/>
      <c r="E337" s="99"/>
      <c r="F337" s="99"/>
      <c r="G337" s="77"/>
      <c r="H337" s="102">
        <f>SUM(H264:H336)</f>
        <v>3774205.5999999978</v>
      </c>
      <c r="I337" s="102"/>
      <c r="J337" s="103">
        <f>COUNTIF(H265:H335,"&gt;1")-COUNTIF(H265:H335,"&lt;1")</f>
        <v>19</v>
      </c>
    </row>
    <row r="338" spans="1:10" x14ac:dyDescent="0.2">
      <c r="A338" s="104" t="s">
        <v>4162</v>
      </c>
      <c r="B338" s="98"/>
      <c r="C338" s="99"/>
      <c r="D338" s="99"/>
      <c r="E338" s="98"/>
      <c r="F338" s="98"/>
      <c r="G338" s="76"/>
      <c r="H338" s="76"/>
      <c r="I338" s="76"/>
      <c r="J338" s="101"/>
    </row>
    <row r="339" spans="1:10" x14ac:dyDescent="0.2">
      <c r="A339" s="105" t="s">
        <v>2</v>
      </c>
      <c r="B339" s="98" t="s">
        <v>4163</v>
      </c>
      <c r="C339" s="99"/>
      <c r="D339" s="99"/>
      <c r="E339" s="98"/>
      <c r="F339" s="98"/>
      <c r="G339" s="76"/>
      <c r="H339" s="76"/>
      <c r="I339" s="76"/>
      <c r="J339" s="101"/>
    </row>
    <row r="340" spans="1:10" outlineLevel="1" x14ac:dyDescent="0.2">
      <c r="A340" s="106"/>
      <c r="B340" s="99"/>
      <c r="C340" s="99"/>
      <c r="D340" s="99"/>
      <c r="E340" s="99" t="s">
        <v>1110</v>
      </c>
      <c r="F340" s="99"/>
      <c r="G340" s="77">
        <v>0</v>
      </c>
      <c r="H340" s="77">
        <v>0</v>
      </c>
      <c r="I340" s="77">
        <v>-1294147.3799999999</v>
      </c>
      <c r="J340" s="101"/>
    </row>
    <row r="341" spans="1:10" outlineLevel="1" x14ac:dyDescent="0.2">
      <c r="A341" s="106"/>
      <c r="B341" s="100">
        <v>42880</v>
      </c>
      <c r="C341" s="99">
        <v>291</v>
      </c>
      <c r="D341" s="99" t="s">
        <v>5</v>
      </c>
      <c r="E341" s="99" t="s">
        <v>4164</v>
      </c>
      <c r="F341" s="99" t="s">
        <v>4166</v>
      </c>
      <c r="G341" s="77">
        <v>0</v>
      </c>
      <c r="H341" s="77">
        <v>502377.61</v>
      </c>
      <c r="I341" s="77">
        <v>-2013769.7</v>
      </c>
      <c r="J341" s="101"/>
    </row>
    <row r="342" spans="1:10" outlineLevel="1" x14ac:dyDescent="0.2">
      <c r="A342" s="106"/>
      <c r="B342" s="100">
        <v>42886</v>
      </c>
      <c r="C342" s="99">
        <v>427</v>
      </c>
      <c r="D342" s="99" t="s">
        <v>5</v>
      </c>
      <c r="E342" s="99" t="s">
        <v>4165</v>
      </c>
      <c r="F342" s="99" t="s">
        <v>4167</v>
      </c>
      <c r="G342" s="77">
        <v>0</v>
      </c>
      <c r="H342" s="77">
        <v>502377.61</v>
      </c>
      <c r="I342" s="77">
        <v>-2781036.42</v>
      </c>
      <c r="J342" s="101"/>
    </row>
    <row r="343" spans="1:10" outlineLevel="1" x14ac:dyDescent="0.2">
      <c r="A343" s="106"/>
      <c r="B343" s="100">
        <v>42886</v>
      </c>
      <c r="C343" s="99">
        <v>462</v>
      </c>
      <c r="D343" s="99" t="s">
        <v>5</v>
      </c>
      <c r="E343" s="99" t="s">
        <v>4164</v>
      </c>
      <c r="F343" s="99" t="s">
        <v>4168</v>
      </c>
      <c r="G343" s="77">
        <v>0</v>
      </c>
      <c r="H343" s="77">
        <v>-502377.61</v>
      </c>
      <c r="I343" s="77">
        <v>-2061414.1</v>
      </c>
      <c r="J343" s="101"/>
    </row>
    <row r="344" spans="1:10" outlineLevel="1" x14ac:dyDescent="0.2">
      <c r="A344" s="106"/>
      <c r="B344" s="100">
        <v>42886</v>
      </c>
      <c r="C344" s="99">
        <v>463</v>
      </c>
      <c r="D344" s="99" t="s">
        <v>5</v>
      </c>
      <c r="E344" s="99" t="s">
        <v>4164</v>
      </c>
      <c r="F344" s="99" t="s">
        <v>4169</v>
      </c>
      <c r="G344" s="77">
        <v>0</v>
      </c>
      <c r="H344" s="77">
        <v>502377.61</v>
      </c>
      <c r="I344" s="77">
        <v>-2801954.47</v>
      </c>
      <c r="J344" s="101"/>
    </row>
    <row r="345" spans="1:10" x14ac:dyDescent="0.2">
      <c r="A345" s="106"/>
      <c r="B345" s="100"/>
      <c r="C345" s="99"/>
      <c r="D345" s="99"/>
      <c r="E345" s="99"/>
      <c r="F345" s="99"/>
      <c r="G345" s="77"/>
      <c r="H345" s="77"/>
      <c r="I345" s="77"/>
      <c r="J345" s="101"/>
    </row>
    <row r="346" spans="1:10" x14ac:dyDescent="0.2">
      <c r="A346" s="106"/>
      <c r="B346" s="100"/>
      <c r="C346" s="99"/>
      <c r="D346" s="99"/>
      <c r="E346" s="99"/>
      <c r="F346" s="99"/>
      <c r="G346" s="77"/>
      <c r="H346" s="102">
        <f>SUM(H340:H345)</f>
        <v>1004755.22</v>
      </c>
      <c r="I346" s="102"/>
      <c r="J346" s="103">
        <f>COUNTIF(H341:H344,"&gt;1")-COUNTIF(H341:H344,"&lt;1")</f>
        <v>2</v>
      </c>
    </row>
    <row r="347" spans="1:10" x14ac:dyDescent="0.2">
      <c r="A347" s="104" t="s">
        <v>421</v>
      </c>
      <c r="B347" s="98"/>
      <c r="C347" s="99"/>
      <c r="D347" s="99"/>
      <c r="E347" s="98"/>
      <c r="F347" s="98"/>
      <c r="G347" s="76"/>
      <c r="H347" s="76"/>
      <c r="I347" s="76"/>
      <c r="J347" s="101"/>
    </row>
    <row r="348" spans="1:10" x14ac:dyDescent="0.2">
      <c r="A348" s="105" t="s">
        <v>2</v>
      </c>
      <c r="B348" s="98" t="s">
        <v>422</v>
      </c>
      <c r="C348" s="99"/>
      <c r="D348" s="99"/>
      <c r="E348" s="98"/>
      <c r="F348" s="98"/>
      <c r="G348" s="76"/>
      <c r="H348" s="76"/>
      <c r="I348" s="76"/>
      <c r="J348" s="101"/>
    </row>
    <row r="349" spans="1:10" hidden="1" outlineLevel="1" x14ac:dyDescent="0.2">
      <c r="A349" s="106"/>
      <c r="B349" s="99"/>
      <c r="C349" s="99"/>
      <c r="D349" s="99"/>
      <c r="E349" s="99" t="s">
        <v>1110</v>
      </c>
      <c r="F349" s="99"/>
      <c r="G349" s="77">
        <v>0</v>
      </c>
      <c r="H349" s="77">
        <v>0</v>
      </c>
      <c r="I349" s="77">
        <v>-18139850.77</v>
      </c>
      <c r="J349" s="101"/>
    </row>
    <row r="350" spans="1:10" hidden="1" outlineLevel="1" x14ac:dyDescent="0.2">
      <c r="A350" s="106"/>
      <c r="B350" s="100">
        <v>42857</v>
      </c>
      <c r="C350" s="99">
        <v>1</v>
      </c>
      <c r="D350" s="99" t="s">
        <v>5</v>
      </c>
      <c r="E350" s="99" t="s">
        <v>3454</v>
      </c>
      <c r="F350" s="99" t="s">
        <v>4214</v>
      </c>
      <c r="G350" s="77">
        <v>0</v>
      </c>
      <c r="H350" s="77">
        <v>-157327.59</v>
      </c>
      <c r="I350" s="77">
        <v>-19630195.600000001</v>
      </c>
      <c r="J350" s="101"/>
    </row>
    <row r="351" spans="1:10" hidden="1" outlineLevel="1" x14ac:dyDescent="0.2">
      <c r="A351" s="106"/>
      <c r="B351" s="100">
        <v>42857</v>
      </c>
      <c r="C351" s="99">
        <v>2</v>
      </c>
      <c r="D351" s="99" t="s">
        <v>5</v>
      </c>
      <c r="E351" s="99" t="s">
        <v>3454</v>
      </c>
      <c r="F351" s="99" t="s">
        <v>4215</v>
      </c>
      <c r="G351" s="77">
        <v>0</v>
      </c>
      <c r="H351" s="77">
        <v>157327.59</v>
      </c>
      <c r="I351" s="77">
        <v>-19815971.460000001</v>
      </c>
      <c r="J351" s="101"/>
    </row>
    <row r="352" spans="1:10" hidden="1" outlineLevel="1" x14ac:dyDescent="0.2">
      <c r="A352" s="106"/>
      <c r="B352" s="100">
        <v>42857</v>
      </c>
      <c r="C352" s="99">
        <v>7</v>
      </c>
      <c r="D352" s="99" t="s">
        <v>5</v>
      </c>
      <c r="E352" s="99" t="s">
        <v>3454</v>
      </c>
      <c r="F352" s="99" t="s">
        <v>4216</v>
      </c>
      <c r="G352" s="77">
        <v>0</v>
      </c>
      <c r="H352" s="77">
        <v>-157327.59</v>
      </c>
      <c r="I352" s="77">
        <v>-19977436.98</v>
      </c>
      <c r="J352" s="101"/>
    </row>
    <row r="353" spans="1:10" hidden="1" outlineLevel="1" x14ac:dyDescent="0.2">
      <c r="A353" s="106"/>
      <c r="B353" s="100">
        <v>42857</v>
      </c>
      <c r="C353" s="99">
        <v>8</v>
      </c>
      <c r="D353" s="99" t="s">
        <v>5</v>
      </c>
      <c r="E353" s="99" t="s">
        <v>3454</v>
      </c>
      <c r="F353" s="99" t="s">
        <v>4217</v>
      </c>
      <c r="G353" s="77">
        <v>0</v>
      </c>
      <c r="H353" s="77">
        <v>157327.59</v>
      </c>
      <c r="I353" s="77">
        <v>-20134764.57</v>
      </c>
      <c r="J353" s="101"/>
    </row>
    <row r="354" spans="1:10" hidden="1" outlineLevel="1" x14ac:dyDescent="0.2">
      <c r="A354" s="106"/>
      <c r="B354" s="100">
        <v>42857</v>
      </c>
      <c r="C354" s="99">
        <v>9</v>
      </c>
      <c r="D354" s="99" t="s">
        <v>5</v>
      </c>
      <c r="E354" s="99" t="s">
        <v>2367</v>
      </c>
      <c r="F354" s="99" t="s">
        <v>4218</v>
      </c>
      <c r="G354" s="77">
        <v>0</v>
      </c>
      <c r="H354" s="77">
        <v>-135000</v>
      </c>
      <c r="I354" s="77">
        <v>-19999764.57</v>
      </c>
      <c r="J354" s="101"/>
    </row>
    <row r="355" spans="1:10" hidden="1" outlineLevel="1" x14ac:dyDescent="0.2">
      <c r="A355" s="106"/>
      <c r="B355" s="100">
        <v>42857</v>
      </c>
      <c r="C355" s="99">
        <v>10</v>
      </c>
      <c r="D355" s="99" t="s">
        <v>5</v>
      </c>
      <c r="E355" s="99" t="s">
        <v>4170</v>
      </c>
      <c r="F355" s="99" t="s">
        <v>4219</v>
      </c>
      <c r="G355" s="77">
        <v>0</v>
      </c>
      <c r="H355" s="77">
        <v>135000</v>
      </c>
      <c r="I355" s="77">
        <v>-20134764.57</v>
      </c>
      <c r="J355" s="101"/>
    </row>
    <row r="356" spans="1:10" hidden="1" outlineLevel="1" x14ac:dyDescent="0.2">
      <c r="A356" s="106"/>
      <c r="B356" s="100">
        <v>42857</v>
      </c>
      <c r="C356" s="99">
        <v>13</v>
      </c>
      <c r="D356" s="99" t="s">
        <v>5</v>
      </c>
      <c r="E356" s="99" t="s">
        <v>2452</v>
      </c>
      <c r="F356" s="99" t="s">
        <v>4220</v>
      </c>
      <c r="G356" s="77">
        <v>0</v>
      </c>
      <c r="H356" s="77">
        <v>-156810.34</v>
      </c>
      <c r="I356" s="77">
        <v>-20292092.16</v>
      </c>
      <c r="J356" s="101"/>
    </row>
    <row r="357" spans="1:10" hidden="1" outlineLevel="1" x14ac:dyDescent="0.2">
      <c r="A357" s="106"/>
      <c r="B357" s="100">
        <v>42857</v>
      </c>
      <c r="C357" s="99">
        <v>18</v>
      </c>
      <c r="D357" s="99" t="s">
        <v>5</v>
      </c>
      <c r="E357" s="99" t="s">
        <v>3454</v>
      </c>
      <c r="F357" s="99" t="s">
        <v>4221</v>
      </c>
      <c r="G357" s="77">
        <v>0</v>
      </c>
      <c r="H357" s="77">
        <v>-157327.59</v>
      </c>
      <c r="I357" s="77"/>
      <c r="J357" s="101"/>
    </row>
    <row r="358" spans="1:10" hidden="1" outlineLevel="1" x14ac:dyDescent="0.2">
      <c r="A358" s="106"/>
      <c r="B358" s="100">
        <v>42857</v>
      </c>
      <c r="C358" s="99">
        <v>19</v>
      </c>
      <c r="D358" s="99" t="s">
        <v>5</v>
      </c>
      <c r="E358" s="99" t="s">
        <v>3454</v>
      </c>
      <c r="F358" s="99" t="s">
        <v>4222</v>
      </c>
      <c r="G358" s="77">
        <v>0</v>
      </c>
      <c r="H358" s="77">
        <v>157327.59</v>
      </c>
      <c r="I358" s="77"/>
      <c r="J358" s="101"/>
    </row>
    <row r="359" spans="1:10" hidden="1" outlineLevel="1" x14ac:dyDescent="0.2">
      <c r="A359" s="106"/>
      <c r="B359" s="100">
        <v>42857</v>
      </c>
      <c r="C359" s="99">
        <v>20</v>
      </c>
      <c r="D359" s="99" t="s">
        <v>5</v>
      </c>
      <c r="E359" s="99" t="s">
        <v>3357</v>
      </c>
      <c r="F359" s="99" t="s">
        <v>4223</v>
      </c>
      <c r="G359" s="77">
        <v>0</v>
      </c>
      <c r="H359" s="77">
        <v>-157327.59</v>
      </c>
      <c r="I359" s="77"/>
      <c r="J359" s="101"/>
    </row>
    <row r="360" spans="1:10" hidden="1" outlineLevel="1" x14ac:dyDescent="0.2">
      <c r="A360" s="106"/>
      <c r="B360" s="100">
        <v>42857</v>
      </c>
      <c r="C360" s="99">
        <v>21</v>
      </c>
      <c r="D360" s="99" t="s">
        <v>5</v>
      </c>
      <c r="E360" s="99" t="s">
        <v>3357</v>
      </c>
      <c r="F360" s="99" t="s">
        <v>4224</v>
      </c>
      <c r="G360" s="77">
        <v>0</v>
      </c>
      <c r="H360" s="77">
        <v>157327.59</v>
      </c>
      <c r="I360" s="77"/>
      <c r="J360" s="101"/>
    </row>
    <row r="361" spans="1:10" hidden="1" outlineLevel="1" x14ac:dyDescent="0.2">
      <c r="A361" s="106"/>
      <c r="B361" s="100">
        <v>42859</v>
      </c>
      <c r="C361" s="99">
        <v>31</v>
      </c>
      <c r="D361" s="99" t="s">
        <v>5</v>
      </c>
      <c r="E361" s="99" t="s">
        <v>3326</v>
      </c>
      <c r="F361" s="99" t="s">
        <v>4225</v>
      </c>
      <c r="G361" s="77">
        <v>0</v>
      </c>
      <c r="H361" s="77">
        <v>179568.97</v>
      </c>
      <c r="I361" s="77"/>
      <c r="J361" s="101"/>
    </row>
    <row r="362" spans="1:10" hidden="1" outlineLevel="1" x14ac:dyDescent="0.2">
      <c r="A362" s="106"/>
      <c r="B362" s="100">
        <v>42859</v>
      </c>
      <c r="C362" s="99">
        <v>33</v>
      </c>
      <c r="D362" s="99" t="s">
        <v>5</v>
      </c>
      <c r="E362" s="99" t="s">
        <v>4171</v>
      </c>
      <c r="F362" s="99" t="s">
        <v>4226</v>
      </c>
      <c r="G362" s="77">
        <v>0</v>
      </c>
      <c r="H362" s="77">
        <v>185775.86</v>
      </c>
      <c r="I362" s="77"/>
      <c r="J362" s="101"/>
    </row>
    <row r="363" spans="1:10" hidden="1" outlineLevel="1" x14ac:dyDescent="0.2">
      <c r="A363" s="106"/>
      <c r="B363" s="100">
        <v>42859</v>
      </c>
      <c r="C363" s="99">
        <v>41</v>
      </c>
      <c r="D363" s="99" t="s">
        <v>5</v>
      </c>
      <c r="E363" s="99" t="s">
        <v>3452</v>
      </c>
      <c r="F363" s="99" t="s">
        <v>4227</v>
      </c>
      <c r="G363" s="77">
        <v>0</v>
      </c>
      <c r="H363" s="77">
        <v>-191896.55</v>
      </c>
      <c r="I363" s="77"/>
      <c r="J363" s="101"/>
    </row>
    <row r="364" spans="1:10" hidden="1" outlineLevel="1" x14ac:dyDescent="0.2">
      <c r="A364" s="106"/>
      <c r="B364" s="100">
        <v>42859</v>
      </c>
      <c r="C364" s="99">
        <v>42</v>
      </c>
      <c r="D364" s="99" t="s">
        <v>5</v>
      </c>
      <c r="E364" s="99" t="s">
        <v>3452</v>
      </c>
      <c r="F364" s="99" t="s">
        <v>4228</v>
      </c>
      <c r="G364" s="77">
        <v>0</v>
      </c>
      <c r="H364" s="77">
        <v>191896.55</v>
      </c>
      <c r="I364" s="77"/>
      <c r="J364" s="101"/>
    </row>
    <row r="365" spans="1:10" hidden="1" outlineLevel="1" x14ac:dyDescent="0.2">
      <c r="A365" s="106"/>
      <c r="B365" s="100">
        <v>42859</v>
      </c>
      <c r="C365" s="99">
        <v>43</v>
      </c>
      <c r="D365" s="99" t="s">
        <v>5</v>
      </c>
      <c r="E365" s="99" t="s">
        <v>3530</v>
      </c>
      <c r="F365" s="99" t="s">
        <v>4229</v>
      </c>
      <c r="G365" s="77">
        <v>0</v>
      </c>
      <c r="H365" s="77">
        <v>157327.59</v>
      </c>
      <c r="I365" s="77"/>
      <c r="J365" s="101"/>
    </row>
    <row r="366" spans="1:10" hidden="1" outlineLevel="1" x14ac:dyDescent="0.2">
      <c r="A366" s="106"/>
      <c r="B366" s="100">
        <v>42859</v>
      </c>
      <c r="C366" s="99">
        <v>44</v>
      </c>
      <c r="D366" s="99" t="s">
        <v>5</v>
      </c>
      <c r="E366" s="99" t="s">
        <v>4172</v>
      </c>
      <c r="F366" s="99" t="s">
        <v>4230</v>
      </c>
      <c r="G366" s="77">
        <v>0</v>
      </c>
      <c r="H366" s="77">
        <v>135000</v>
      </c>
      <c r="I366" s="77"/>
      <c r="J366" s="101"/>
    </row>
    <row r="367" spans="1:10" hidden="1" outlineLevel="1" x14ac:dyDescent="0.2">
      <c r="A367" s="106"/>
      <c r="B367" s="100">
        <v>42860</v>
      </c>
      <c r="C367" s="99">
        <v>60</v>
      </c>
      <c r="D367" s="99" t="s">
        <v>5</v>
      </c>
      <c r="E367" s="99" t="s">
        <v>4173</v>
      </c>
      <c r="F367" s="99" t="s">
        <v>4231</v>
      </c>
      <c r="G367" s="77">
        <v>0</v>
      </c>
      <c r="H367" s="77">
        <v>157327.59</v>
      </c>
      <c r="I367" s="77"/>
      <c r="J367" s="101"/>
    </row>
    <row r="368" spans="1:10" hidden="1" outlineLevel="1" x14ac:dyDescent="0.2">
      <c r="A368" s="106"/>
      <c r="B368" s="100">
        <v>42860</v>
      </c>
      <c r="C368" s="99">
        <v>64</v>
      </c>
      <c r="D368" s="99" t="s">
        <v>5</v>
      </c>
      <c r="E368" s="99" t="s">
        <v>4174</v>
      </c>
      <c r="F368" s="99" t="s">
        <v>4232</v>
      </c>
      <c r="G368" s="77">
        <v>0</v>
      </c>
      <c r="H368" s="77">
        <v>118017.24</v>
      </c>
      <c r="I368" s="77"/>
      <c r="J368" s="101"/>
    </row>
    <row r="369" spans="1:10" hidden="1" outlineLevel="1" x14ac:dyDescent="0.2">
      <c r="A369" s="106"/>
      <c r="B369" s="100">
        <v>42861</v>
      </c>
      <c r="C369" s="99">
        <v>65</v>
      </c>
      <c r="D369" s="99" t="s">
        <v>5</v>
      </c>
      <c r="E369" s="99" t="s">
        <v>3411</v>
      </c>
      <c r="F369" s="99" t="s">
        <v>4233</v>
      </c>
      <c r="G369" s="77">
        <v>0</v>
      </c>
      <c r="H369" s="77">
        <v>-157327.59</v>
      </c>
      <c r="I369" s="77"/>
      <c r="J369" s="101"/>
    </row>
    <row r="370" spans="1:10" hidden="1" outlineLevel="1" x14ac:dyDescent="0.2">
      <c r="A370" s="106"/>
      <c r="B370" s="100">
        <v>42861</v>
      </c>
      <c r="C370" s="99">
        <v>66</v>
      </c>
      <c r="D370" s="99" t="s">
        <v>5</v>
      </c>
      <c r="E370" s="99" t="s">
        <v>3411</v>
      </c>
      <c r="F370" s="99" t="s">
        <v>4234</v>
      </c>
      <c r="G370" s="77">
        <v>0</v>
      </c>
      <c r="H370" s="77">
        <v>157327.59</v>
      </c>
      <c r="I370" s="77"/>
      <c r="J370" s="101"/>
    </row>
    <row r="371" spans="1:10" hidden="1" outlineLevel="1" x14ac:dyDescent="0.2">
      <c r="A371" s="106"/>
      <c r="B371" s="100">
        <v>42861</v>
      </c>
      <c r="C371" s="99">
        <v>72</v>
      </c>
      <c r="D371" s="99" t="s">
        <v>5</v>
      </c>
      <c r="E371" s="99" t="s">
        <v>4175</v>
      </c>
      <c r="F371" s="99" t="s">
        <v>4235</v>
      </c>
      <c r="G371" s="77">
        <v>0</v>
      </c>
      <c r="H371" s="77">
        <v>135000</v>
      </c>
      <c r="I371" s="77"/>
      <c r="J371" s="101"/>
    </row>
    <row r="372" spans="1:10" hidden="1" outlineLevel="1" x14ac:dyDescent="0.2">
      <c r="A372" s="106"/>
      <c r="B372" s="100">
        <v>42863</v>
      </c>
      <c r="C372" s="99">
        <v>75</v>
      </c>
      <c r="D372" s="99" t="s">
        <v>5</v>
      </c>
      <c r="E372" s="99" t="s">
        <v>4176</v>
      </c>
      <c r="F372" s="99" t="s">
        <v>4236</v>
      </c>
      <c r="G372" s="77">
        <v>0</v>
      </c>
      <c r="H372" s="77">
        <v>157327.59</v>
      </c>
      <c r="I372" s="77"/>
      <c r="J372" s="101"/>
    </row>
    <row r="373" spans="1:10" hidden="1" outlineLevel="1" x14ac:dyDescent="0.2">
      <c r="A373" s="106"/>
      <c r="B373" s="100">
        <v>42863</v>
      </c>
      <c r="C373" s="99">
        <v>77</v>
      </c>
      <c r="D373" s="99" t="s">
        <v>5</v>
      </c>
      <c r="E373" s="99" t="s">
        <v>4177</v>
      </c>
      <c r="F373" s="99" t="s">
        <v>4237</v>
      </c>
      <c r="G373" s="77">
        <v>0</v>
      </c>
      <c r="H373" s="77">
        <v>135000</v>
      </c>
      <c r="I373" s="77"/>
      <c r="J373" s="101"/>
    </row>
    <row r="374" spans="1:10" hidden="1" outlineLevel="1" x14ac:dyDescent="0.2">
      <c r="A374" s="106"/>
      <c r="B374" s="100">
        <v>42863</v>
      </c>
      <c r="C374" s="99">
        <v>80</v>
      </c>
      <c r="D374" s="99" t="s">
        <v>5</v>
      </c>
      <c r="E374" s="99" t="s">
        <v>1517</v>
      </c>
      <c r="F374" s="99" t="s">
        <v>4238</v>
      </c>
      <c r="G374" s="77">
        <v>0</v>
      </c>
      <c r="H374" s="77">
        <v>135000</v>
      </c>
      <c r="I374" s="77"/>
      <c r="J374" s="101"/>
    </row>
    <row r="375" spans="1:10" hidden="1" outlineLevel="1" x14ac:dyDescent="0.2">
      <c r="A375" s="106"/>
      <c r="B375" s="100">
        <v>42864</v>
      </c>
      <c r="C375" s="99">
        <v>83</v>
      </c>
      <c r="D375" s="99" t="s">
        <v>5</v>
      </c>
      <c r="E375" s="99" t="s">
        <v>4178</v>
      </c>
      <c r="F375" s="99" t="s">
        <v>4239</v>
      </c>
      <c r="G375" s="77">
        <v>0</v>
      </c>
      <c r="H375" s="77">
        <v>161465.51999999999</v>
      </c>
      <c r="I375" s="77"/>
      <c r="J375" s="101"/>
    </row>
    <row r="376" spans="1:10" hidden="1" outlineLevel="1" x14ac:dyDescent="0.2">
      <c r="A376" s="106"/>
      <c r="B376" s="100">
        <v>42864</v>
      </c>
      <c r="C376" s="99">
        <v>84</v>
      </c>
      <c r="D376" s="99" t="s">
        <v>5</v>
      </c>
      <c r="E376" s="99" t="s">
        <v>4177</v>
      </c>
      <c r="F376" s="99" t="s">
        <v>4240</v>
      </c>
      <c r="G376" s="77">
        <v>0</v>
      </c>
      <c r="H376" s="77">
        <v>-135000</v>
      </c>
      <c r="I376" s="77"/>
      <c r="J376" s="101"/>
    </row>
    <row r="377" spans="1:10" hidden="1" outlineLevel="1" x14ac:dyDescent="0.2">
      <c r="A377" s="106"/>
      <c r="B377" s="100">
        <v>42864</v>
      </c>
      <c r="C377" s="99">
        <v>85</v>
      </c>
      <c r="D377" s="99" t="s">
        <v>5</v>
      </c>
      <c r="E377" s="99" t="s">
        <v>4177</v>
      </c>
      <c r="F377" s="99" t="s">
        <v>4241</v>
      </c>
      <c r="G377" s="77">
        <v>0</v>
      </c>
      <c r="H377" s="77">
        <v>135000</v>
      </c>
      <c r="I377" s="77"/>
      <c r="J377" s="101"/>
    </row>
    <row r="378" spans="1:10" hidden="1" outlineLevel="1" x14ac:dyDescent="0.2">
      <c r="A378" s="106"/>
      <c r="B378" s="100">
        <v>42864</v>
      </c>
      <c r="C378" s="99">
        <v>89</v>
      </c>
      <c r="D378" s="99" t="s">
        <v>5</v>
      </c>
      <c r="E378" s="99" t="s">
        <v>3370</v>
      </c>
      <c r="F378" s="99" t="s">
        <v>4242</v>
      </c>
      <c r="G378" s="77">
        <v>0</v>
      </c>
      <c r="H378" s="77">
        <v>161465.51999999999</v>
      </c>
      <c r="I378" s="77"/>
      <c r="J378" s="101"/>
    </row>
    <row r="379" spans="1:10" hidden="1" outlineLevel="1" x14ac:dyDescent="0.2">
      <c r="A379" s="106"/>
      <c r="B379" s="100">
        <v>42864</v>
      </c>
      <c r="C379" s="99">
        <v>92</v>
      </c>
      <c r="D379" s="99" t="s">
        <v>5</v>
      </c>
      <c r="E379" s="99" t="s">
        <v>4179</v>
      </c>
      <c r="F379" s="99" t="s">
        <v>4243</v>
      </c>
      <c r="G379" s="77">
        <v>0</v>
      </c>
      <c r="H379" s="77">
        <v>135000</v>
      </c>
      <c r="I379" s="77"/>
      <c r="J379" s="101"/>
    </row>
    <row r="380" spans="1:10" hidden="1" outlineLevel="1" x14ac:dyDescent="0.2">
      <c r="A380" s="106"/>
      <c r="B380" s="100">
        <v>42865</v>
      </c>
      <c r="C380" s="99">
        <v>100</v>
      </c>
      <c r="D380" s="99" t="s">
        <v>5</v>
      </c>
      <c r="E380" s="99" t="s">
        <v>4180</v>
      </c>
      <c r="F380" s="99" t="s">
        <v>4244</v>
      </c>
      <c r="G380" s="77">
        <v>0</v>
      </c>
      <c r="H380" s="77">
        <v>179568.97</v>
      </c>
      <c r="I380" s="77"/>
      <c r="J380" s="101"/>
    </row>
    <row r="381" spans="1:10" hidden="1" outlineLevel="1" x14ac:dyDescent="0.2">
      <c r="A381" s="106"/>
      <c r="B381" s="100">
        <v>42865</v>
      </c>
      <c r="C381" s="99">
        <v>102</v>
      </c>
      <c r="D381" s="99" t="s">
        <v>5</v>
      </c>
      <c r="E381" s="99" t="s">
        <v>3349</v>
      </c>
      <c r="F381" s="99" t="s">
        <v>4245</v>
      </c>
      <c r="G381" s="77">
        <v>0</v>
      </c>
      <c r="H381" s="77">
        <v>-161465.51999999999</v>
      </c>
      <c r="I381" s="77"/>
      <c r="J381" s="101"/>
    </row>
    <row r="382" spans="1:10" hidden="1" outlineLevel="1" x14ac:dyDescent="0.2">
      <c r="A382" s="106"/>
      <c r="B382" s="100">
        <v>42867</v>
      </c>
      <c r="C382" s="99">
        <v>118</v>
      </c>
      <c r="D382" s="99" t="s">
        <v>5</v>
      </c>
      <c r="E382" s="99" t="s">
        <v>4180</v>
      </c>
      <c r="F382" s="99" t="s">
        <v>4246</v>
      </c>
      <c r="G382" s="77">
        <v>0</v>
      </c>
      <c r="H382" s="77">
        <v>-179568.97</v>
      </c>
      <c r="I382" s="77"/>
      <c r="J382" s="101"/>
    </row>
    <row r="383" spans="1:10" hidden="1" outlineLevel="1" x14ac:dyDescent="0.2">
      <c r="A383" s="106"/>
      <c r="B383" s="100">
        <v>42867</v>
      </c>
      <c r="C383" s="99">
        <v>119</v>
      </c>
      <c r="D383" s="99" t="s">
        <v>5</v>
      </c>
      <c r="E383" s="99" t="s">
        <v>4180</v>
      </c>
      <c r="F383" s="99" t="s">
        <v>4247</v>
      </c>
      <c r="G383" s="77">
        <v>0</v>
      </c>
      <c r="H383" s="77">
        <v>179568.97</v>
      </c>
      <c r="I383" s="77"/>
      <c r="J383" s="101"/>
    </row>
    <row r="384" spans="1:10" hidden="1" outlineLevel="1" x14ac:dyDescent="0.2">
      <c r="A384" s="106"/>
      <c r="B384" s="100">
        <v>42867</v>
      </c>
      <c r="C384" s="99">
        <v>122</v>
      </c>
      <c r="D384" s="99" t="s">
        <v>5</v>
      </c>
      <c r="E384" s="99" t="s">
        <v>4178</v>
      </c>
      <c r="F384" s="99" t="s">
        <v>4248</v>
      </c>
      <c r="G384" s="77">
        <v>0</v>
      </c>
      <c r="H384" s="77">
        <v>-161465.51999999999</v>
      </c>
      <c r="I384" s="77"/>
      <c r="J384" s="101"/>
    </row>
    <row r="385" spans="1:10" hidden="1" outlineLevel="1" x14ac:dyDescent="0.2">
      <c r="A385" s="106"/>
      <c r="B385" s="100">
        <v>42867</v>
      </c>
      <c r="C385" s="99">
        <v>123</v>
      </c>
      <c r="D385" s="99" t="s">
        <v>5</v>
      </c>
      <c r="E385" s="99" t="s">
        <v>1469</v>
      </c>
      <c r="F385" s="99" t="s">
        <v>4249</v>
      </c>
      <c r="G385" s="77">
        <v>0</v>
      </c>
      <c r="H385" s="77">
        <v>-161465.51999999999</v>
      </c>
      <c r="I385" s="77"/>
      <c r="J385" s="101"/>
    </row>
    <row r="386" spans="1:10" hidden="1" outlineLevel="1" x14ac:dyDescent="0.2">
      <c r="A386" s="106"/>
      <c r="B386" s="100">
        <v>42867</v>
      </c>
      <c r="C386" s="99">
        <v>124</v>
      </c>
      <c r="D386" s="99" t="s">
        <v>5</v>
      </c>
      <c r="E386" s="99" t="s">
        <v>1469</v>
      </c>
      <c r="F386" s="99" t="s">
        <v>4250</v>
      </c>
      <c r="G386" s="77">
        <v>0</v>
      </c>
      <c r="H386" s="77">
        <v>161465.51999999999</v>
      </c>
      <c r="I386" s="77"/>
      <c r="J386" s="101"/>
    </row>
    <row r="387" spans="1:10" hidden="1" outlineLevel="1" x14ac:dyDescent="0.2">
      <c r="A387" s="106"/>
      <c r="B387" s="100">
        <v>42867</v>
      </c>
      <c r="C387" s="99">
        <v>125</v>
      </c>
      <c r="D387" s="99" t="s">
        <v>5</v>
      </c>
      <c r="E387" s="99" t="s">
        <v>4173</v>
      </c>
      <c r="F387" s="99" t="s">
        <v>4251</v>
      </c>
      <c r="G387" s="77">
        <v>0</v>
      </c>
      <c r="H387" s="77">
        <v>-157327.59</v>
      </c>
      <c r="I387" s="77"/>
      <c r="J387" s="101"/>
    </row>
    <row r="388" spans="1:10" hidden="1" outlineLevel="1" x14ac:dyDescent="0.2">
      <c r="A388" s="106"/>
      <c r="B388" s="100">
        <v>42867</v>
      </c>
      <c r="C388" s="99">
        <v>126</v>
      </c>
      <c r="D388" s="99" t="s">
        <v>5</v>
      </c>
      <c r="E388" s="99" t="s">
        <v>4173</v>
      </c>
      <c r="F388" s="99" t="s">
        <v>4252</v>
      </c>
      <c r="G388" s="77">
        <v>0</v>
      </c>
      <c r="H388" s="77">
        <v>157327.59</v>
      </c>
      <c r="I388" s="77">
        <v>-20100799.059999999</v>
      </c>
      <c r="J388" s="101"/>
    </row>
    <row r="389" spans="1:10" hidden="1" outlineLevel="1" x14ac:dyDescent="0.2">
      <c r="A389" s="106"/>
      <c r="B389" s="100">
        <v>42867</v>
      </c>
      <c r="C389" s="99">
        <v>127</v>
      </c>
      <c r="D389" s="99" t="s">
        <v>5</v>
      </c>
      <c r="E389" s="99" t="s">
        <v>4181</v>
      </c>
      <c r="F389" s="99" t="s">
        <v>4253</v>
      </c>
      <c r="G389" s="77">
        <v>0</v>
      </c>
      <c r="H389" s="77">
        <v>161465.51999999999</v>
      </c>
      <c r="I389" s="77">
        <v>-20308212.850000001</v>
      </c>
      <c r="J389" s="101"/>
    </row>
    <row r="390" spans="1:10" hidden="1" outlineLevel="1" x14ac:dyDescent="0.2">
      <c r="A390" s="106"/>
      <c r="B390" s="100">
        <v>42867</v>
      </c>
      <c r="C390" s="99">
        <v>130</v>
      </c>
      <c r="D390" s="99" t="s">
        <v>5</v>
      </c>
      <c r="E390" s="99" t="s">
        <v>4182</v>
      </c>
      <c r="F390" s="99" t="s">
        <v>4254</v>
      </c>
      <c r="G390" s="77">
        <v>0</v>
      </c>
      <c r="H390" s="77">
        <v>157327.59</v>
      </c>
      <c r="I390" s="77">
        <v>-20469678.370000001</v>
      </c>
      <c r="J390" s="101"/>
    </row>
    <row r="391" spans="1:10" hidden="1" outlineLevel="1" x14ac:dyDescent="0.2">
      <c r="A391" s="106"/>
      <c r="B391" s="100">
        <v>42868</v>
      </c>
      <c r="C391" s="99">
        <v>131</v>
      </c>
      <c r="D391" s="99" t="s">
        <v>5</v>
      </c>
      <c r="E391" s="99" t="s">
        <v>4183</v>
      </c>
      <c r="F391" s="99" t="s">
        <v>4255</v>
      </c>
      <c r="G391" s="77">
        <v>0</v>
      </c>
      <c r="H391" s="77">
        <v>157327.59</v>
      </c>
      <c r="I391" s="77">
        <v>-20335109.399999999</v>
      </c>
      <c r="J391" s="101"/>
    </row>
    <row r="392" spans="1:10" hidden="1" outlineLevel="1" x14ac:dyDescent="0.2">
      <c r="A392" s="106"/>
      <c r="B392" s="100">
        <v>42868</v>
      </c>
      <c r="C392" s="99">
        <v>132</v>
      </c>
      <c r="D392" s="99" t="s">
        <v>5</v>
      </c>
      <c r="E392" s="99" t="s">
        <v>3349</v>
      </c>
      <c r="F392" s="99" t="s">
        <v>4256</v>
      </c>
      <c r="G392" s="77">
        <v>0</v>
      </c>
      <c r="H392" s="77">
        <v>161465.51999999999</v>
      </c>
      <c r="I392" s="77">
        <v>-20470109.399999999</v>
      </c>
      <c r="J392" s="101"/>
    </row>
    <row r="393" spans="1:10" hidden="1" outlineLevel="1" x14ac:dyDescent="0.2">
      <c r="A393" s="106"/>
      <c r="B393" s="100">
        <v>42870</v>
      </c>
      <c r="C393" s="99">
        <v>146</v>
      </c>
      <c r="D393" s="99" t="s">
        <v>5</v>
      </c>
      <c r="E393" s="99" t="s">
        <v>4172</v>
      </c>
      <c r="F393" s="99" t="s">
        <v>4257</v>
      </c>
      <c r="G393" s="77">
        <v>0</v>
      </c>
      <c r="H393" s="77">
        <v>-135000</v>
      </c>
      <c r="I393" s="77">
        <v>-20312781.809999999</v>
      </c>
      <c r="J393" s="101"/>
    </row>
    <row r="394" spans="1:10" hidden="1" outlineLevel="1" x14ac:dyDescent="0.2">
      <c r="A394" s="106"/>
      <c r="B394" s="100">
        <v>42870</v>
      </c>
      <c r="C394" s="99">
        <v>147</v>
      </c>
      <c r="D394" s="99" t="s">
        <v>5</v>
      </c>
      <c r="E394" s="99" t="s">
        <v>4172</v>
      </c>
      <c r="F394" s="99" t="s">
        <v>4258</v>
      </c>
      <c r="G394" s="77">
        <v>0</v>
      </c>
      <c r="H394" s="77">
        <v>135000</v>
      </c>
      <c r="I394" s="77">
        <v>-20447781.809999999</v>
      </c>
      <c r="J394" s="101"/>
    </row>
    <row r="395" spans="1:10" hidden="1" outlineLevel="1" x14ac:dyDescent="0.2">
      <c r="A395" s="106"/>
      <c r="B395" s="100">
        <v>42871</v>
      </c>
      <c r="C395" s="99">
        <v>174</v>
      </c>
      <c r="D395" s="99" t="s">
        <v>5</v>
      </c>
      <c r="E395" s="99" t="s">
        <v>4184</v>
      </c>
      <c r="F395" s="99" t="s">
        <v>4259</v>
      </c>
      <c r="G395" s="77">
        <v>0</v>
      </c>
      <c r="H395" s="77">
        <v>135000</v>
      </c>
      <c r="I395" s="77">
        <v>-20605109.399999999</v>
      </c>
      <c r="J395" s="101"/>
    </row>
    <row r="396" spans="1:10" hidden="1" outlineLevel="1" x14ac:dyDescent="0.2">
      <c r="A396" s="106"/>
      <c r="B396" s="100">
        <v>42872</v>
      </c>
      <c r="C396" s="99">
        <v>184</v>
      </c>
      <c r="D396" s="99" t="s">
        <v>5</v>
      </c>
      <c r="E396" s="99" t="s">
        <v>4179</v>
      </c>
      <c r="F396" s="99" t="s">
        <v>4260</v>
      </c>
      <c r="G396" s="77">
        <v>0</v>
      </c>
      <c r="H396" s="77">
        <v>-135000</v>
      </c>
      <c r="I396" s="77">
        <v>-20784678.370000001</v>
      </c>
      <c r="J396" s="101"/>
    </row>
    <row r="397" spans="1:10" hidden="1" outlineLevel="1" x14ac:dyDescent="0.2">
      <c r="A397" s="106"/>
      <c r="B397" s="100">
        <v>42872</v>
      </c>
      <c r="C397" s="99">
        <v>185</v>
      </c>
      <c r="D397" s="99" t="s">
        <v>5</v>
      </c>
      <c r="E397" s="99" t="s">
        <v>4179</v>
      </c>
      <c r="F397" s="99" t="s">
        <v>4261</v>
      </c>
      <c r="G397" s="77">
        <v>0</v>
      </c>
      <c r="H397" s="77">
        <v>135000</v>
      </c>
      <c r="I397" s="77">
        <v>-20649678.370000001</v>
      </c>
      <c r="J397" s="101"/>
    </row>
    <row r="398" spans="1:10" hidden="1" outlineLevel="1" x14ac:dyDescent="0.2">
      <c r="A398" s="106"/>
      <c r="B398" s="100">
        <v>42872</v>
      </c>
      <c r="C398" s="99">
        <v>186</v>
      </c>
      <c r="D398" s="99" t="s">
        <v>5</v>
      </c>
      <c r="E398" s="99" t="s">
        <v>4184</v>
      </c>
      <c r="F398" s="99" t="s">
        <v>4262</v>
      </c>
      <c r="G398" s="77">
        <v>0</v>
      </c>
      <c r="H398" s="77">
        <v>-135000</v>
      </c>
      <c r="I398" s="77">
        <v>-20784678.370000001</v>
      </c>
      <c r="J398" s="101"/>
    </row>
    <row r="399" spans="1:10" hidden="1" outlineLevel="1" x14ac:dyDescent="0.2">
      <c r="A399" s="106"/>
      <c r="B399" s="100">
        <v>42872</v>
      </c>
      <c r="C399" s="99">
        <v>187</v>
      </c>
      <c r="D399" s="99" t="s">
        <v>5</v>
      </c>
      <c r="E399" s="99" t="s">
        <v>4184</v>
      </c>
      <c r="F399" s="99" t="s">
        <v>4263</v>
      </c>
      <c r="G399" s="77">
        <v>0</v>
      </c>
      <c r="H399" s="77">
        <v>135000</v>
      </c>
      <c r="I399" s="77">
        <v>-20902695.609999999</v>
      </c>
      <c r="J399" s="101"/>
    </row>
    <row r="400" spans="1:10" hidden="1" outlineLevel="1" x14ac:dyDescent="0.2">
      <c r="A400" s="106"/>
      <c r="B400" s="100">
        <v>42873</v>
      </c>
      <c r="C400" s="99">
        <v>206</v>
      </c>
      <c r="D400" s="99" t="s">
        <v>5</v>
      </c>
      <c r="E400" s="99" t="s">
        <v>4185</v>
      </c>
      <c r="F400" s="99" t="s">
        <v>4264</v>
      </c>
      <c r="G400" s="77">
        <v>0</v>
      </c>
      <c r="H400" s="77">
        <v>118017.24</v>
      </c>
      <c r="I400" s="77">
        <v>-21020712.850000001</v>
      </c>
      <c r="J400" s="101"/>
    </row>
    <row r="401" spans="1:10" hidden="1" outlineLevel="1" x14ac:dyDescent="0.2">
      <c r="A401" s="106"/>
      <c r="B401" s="100">
        <v>42873</v>
      </c>
      <c r="C401" s="99">
        <v>219</v>
      </c>
      <c r="D401" s="99" t="s">
        <v>5</v>
      </c>
      <c r="E401" s="99" t="s">
        <v>4186</v>
      </c>
      <c r="F401" s="99" t="s">
        <v>4265</v>
      </c>
      <c r="G401" s="77">
        <v>0</v>
      </c>
      <c r="H401" s="77">
        <v>191896.55</v>
      </c>
      <c r="I401" s="77">
        <v>-20885712.850000001</v>
      </c>
      <c r="J401" s="101"/>
    </row>
    <row r="402" spans="1:10" hidden="1" outlineLevel="1" x14ac:dyDescent="0.2">
      <c r="A402" s="106"/>
      <c r="B402" s="100">
        <v>42873</v>
      </c>
      <c r="C402" s="99">
        <v>224</v>
      </c>
      <c r="D402" s="99" t="s">
        <v>5</v>
      </c>
      <c r="E402" s="99" t="s">
        <v>4187</v>
      </c>
      <c r="F402" s="99" t="s">
        <v>4266</v>
      </c>
      <c r="G402" s="77">
        <v>0</v>
      </c>
      <c r="H402" s="77">
        <v>157327.59</v>
      </c>
      <c r="I402" s="77">
        <v>-21020712.850000001</v>
      </c>
      <c r="J402" s="101"/>
    </row>
    <row r="403" spans="1:10" hidden="1" outlineLevel="1" x14ac:dyDescent="0.2">
      <c r="A403" s="106"/>
      <c r="B403" s="100">
        <v>42873</v>
      </c>
      <c r="C403" s="99">
        <v>226</v>
      </c>
      <c r="D403" s="99" t="s">
        <v>5</v>
      </c>
      <c r="E403" s="99" t="s">
        <v>4188</v>
      </c>
      <c r="F403" s="99" t="s">
        <v>4267</v>
      </c>
      <c r="G403" s="77">
        <v>0</v>
      </c>
      <c r="H403" s="77">
        <v>161465.51999999999</v>
      </c>
      <c r="I403" s="77">
        <v>-20859247.329999998</v>
      </c>
      <c r="J403" s="101"/>
    </row>
    <row r="404" spans="1:10" hidden="1" outlineLevel="1" x14ac:dyDescent="0.2">
      <c r="A404" s="106"/>
      <c r="B404" s="100">
        <v>42874</v>
      </c>
      <c r="C404" s="99">
        <v>233</v>
      </c>
      <c r="D404" s="99" t="s">
        <v>5</v>
      </c>
      <c r="E404" s="99" t="s">
        <v>4189</v>
      </c>
      <c r="F404" s="99" t="s">
        <v>4268</v>
      </c>
      <c r="G404" s="77">
        <v>0</v>
      </c>
      <c r="H404" s="77">
        <v>135000</v>
      </c>
      <c r="I404" s="77">
        <v>-21020712.850000001</v>
      </c>
      <c r="J404" s="101"/>
    </row>
    <row r="405" spans="1:10" hidden="1" outlineLevel="1" x14ac:dyDescent="0.2">
      <c r="A405" s="106"/>
      <c r="B405" s="100">
        <v>42874</v>
      </c>
      <c r="C405" s="99">
        <v>234</v>
      </c>
      <c r="D405" s="99" t="s">
        <v>5</v>
      </c>
      <c r="E405" s="99" t="s">
        <v>4190</v>
      </c>
      <c r="F405" s="99" t="s">
        <v>4269</v>
      </c>
      <c r="G405" s="77">
        <v>0</v>
      </c>
      <c r="H405" s="77">
        <v>118017.24</v>
      </c>
      <c r="I405" s="77">
        <v>-21155712.850000001</v>
      </c>
      <c r="J405" s="101"/>
    </row>
    <row r="406" spans="1:10" hidden="1" outlineLevel="1" x14ac:dyDescent="0.2">
      <c r="A406" s="106"/>
      <c r="B406" s="100">
        <v>42874</v>
      </c>
      <c r="C406" s="99">
        <v>236</v>
      </c>
      <c r="D406" s="99" t="s">
        <v>5</v>
      </c>
      <c r="E406" s="99" t="s">
        <v>4190</v>
      </c>
      <c r="F406" s="99" t="s">
        <v>4270</v>
      </c>
      <c r="G406" s="77">
        <v>0</v>
      </c>
      <c r="H406" s="77">
        <v>-118017.24</v>
      </c>
      <c r="I406" s="77">
        <v>-21313040.440000001</v>
      </c>
      <c r="J406" s="101"/>
    </row>
    <row r="407" spans="1:10" hidden="1" outlineLevel="1" x14ac:dyDescent="0.2">
      <c r="A407" s="106"/>
      <c r="B407" s="100">
        <v>42874</v>
      </c>
      <c r="C407" s="99">
        <v>237</v>
      </c>
      <c r="D407" s="99" t="s">
        <v>5</v>
      </c>
      <c r="E407" s="99" t="s">
        <v>4190</v>
      </c>
      <c r="F407" s="99" t="s">
        <v>4271</v>
      </c>
      <c r="G407" s="77">
        <v>0</v>
      </c>
      <c r="H407" s="77">
        <v>118017.24</v>
      </c>
      <c r="I407" s="77">
        <v>-21474505.960000001</v>
      </c>
      <c r="J407" s="101"/>
    </row>
    <row r="408" spans="1:10" hidden="1" outlineLevel="1" x14ac:dyDescent="0.2">
      <c r="A408" s="106"/>
      <c r="B408" s="100">
        <v>42874</v>
      </c>
      <c r="C408" s="99">
        <v>239</v>
      </c>
      <c r="D408" s="99" t="s">
        <v>5</v>
      </c>
      <c r="E408" s="99" t="s">
        <v>4191</v>
      </c>
      <c r="F408" s="99" t="s">
        <v>4272</v>
      </c>
      <c r="G408" s="77">
        <v>0</v>
      </c>
      <c r="H408" s="77">
        <v>135000</v>
      </c>
      <c r="I408" s="77">
        <v>-21592523.199999999</v>
      </c>
      <c r="J408" s="101"/>
    </row>
    <row r="409" spans="1:10" hidden="1" outlineLevel="1" x14ac:dyDescent="0.2">
      <c r="A409" s="106"/>
      <c r="B409" s="100">
        <v>42875</v>
      </c>
      <c r="C409" s="99">
        <v>241</v>
      </c>
      <c r="D409" s="99" t="s">
        <v>5</v>
      </c>
      <c r="E409" s="99" t="s">
        <v>4186</v>
      </c>
      <c r="F409" s="99" t="s">
        <v>4273</v>
      </c>
      <c r="G409" s="77">
        <v>0</v>
      </c>
      <c r="H409" s="77">
        <v>-191896.55</v>
      </c>
      <c r="I409" s="77">
        <v>-21457523.199999999</v>
      </c>
      <c r="J409" s="101"/>
    </row>
    <row r="410" spans="1:10" hidden="1" outlineLevel="1" x14ac:dyDescent="0.2">
      <c r="A410" s="106"/>
      <c r="B410" s="100">
        <v>42875</v>
      </c>
      <c r="C410" s="99">
        <v>242</v>
      </c>
      <c r="D410" s="99" t="s">
        <v>5</v>
      </c>
      <c r="E410" s="99" t="s">
        <v>4186</v>
      </c>
      <c r="F410" s="99" t="s">
        <v>4274</v>
      </c>
      <c r="G410" s="77">
        <v>0</v>
      </c>
      <c r="H410" s="77">
        <v>191896.55</v>
      </c>
      <c r="I410" s="77">
        <v>-21592523.199999999</v>
      </c>
      <c r="J410" s="101"/>
    </row>
    <row r="411" spans="1:10" hidden="1" outlineLevel="1" x14ac:dyDescent="0.2">
      <c r="A411" s="106"/>
      <c r="B411" s="100">
        <v>42877</v>
      </c>
      <c r="C411" s="99">
        <v>244</v>
      </c>
      <c r="D411" s="99" t="s">
        <v>5</v>
      </c>
      <c r="E411" s="99" t="s">
        <v>3370</v>
      </c>
      <c r="F411" s="99" t="s">
        <v>4275</v>
      </c>
      <c r="G411" s="77">
        <v>0</v>
      </c>
      <c r="H411" s="77">
        <v>-161465.51999999999</v>
      </c>
      <c r="I411" s="77">
        <v>-21458643.890000001</v>
      </c>
      <c r="J411" s="101"/>
    </row>
    <row r="412" spans="1:10" hidden="1" outlineLevel="1" x14ac:dyDescent="0.2">
      <c r="A412" s="106"/>
      <c r="B412" s="100">
        <v>42877</v>
      </c>
      <c r="C412" s="99">
        <v>245</v>
      </c>
      <c r="D412" s="99" t="s">
        <v>5</v>
      </c>
      <c r="E412" s="99" t="s">
        <v>3370</v>
      </c>
      <c r="F412" s="99" t="s">
        <v>4276</v>
      </c>
      <c r="G412" s="77">
        <v>0</v>
      </c>
      <c r="H412" s="77">
        <v>161465.51999999999</v>
      </c>
      <c r="I412" s="77">
        <v>-21615971.48</v>
      </c>
      <c r="J412" s="101"/>
    </row>
    <row r="413" spans="1:10" hidden="1" outlineLevel="1" x14ac:dyDescent="0.2">
      <c r="A413" s="106"/>
      <c r="B413" s="100">
        <v>42877</v>
      </c>
      <c r="C413" s="99">
        <v>246</v>
      </c>
      <c r="D413" s="99" t="s">
        <v>5</v>
      </c>
      <c r="E413" s="99" t="s">
        <v>1469</v>
      </c>
      <c r="F413" s="99" t="s">
        <v>4277</v>
      </c>
      <c r="G413" s="77">
        <v>0</v>
      </c>
      <c r="H413" s="77">
        <v>-161465.51999999999</v>
      </c>
      <c r="I413" s="77">
        <v>-21773299.07</v>
      </c>
      <c r="J413" s="101"/>
    </row>
    <row r="414" spans="1:10" hidden="1" outlineLevel="1" x14ac:dyDescent="0.2">
      <c r="A414" s="106"/>
      <c r="B414" s="100">
        <v>42877</v>
      </c>
      <c r="C414" s="99">
        <v>247</v>
      </c>
      <c r="D414" s="99" t="s">
        <v>5</v>
      </c>
      <c r="E414" s="99" t="s">
        <v>1469</v>
      </c>
      <c r="F414" s="99" t="s">
        <v>4278</v>
      </c>
      <c r="G414" s="77">
        <v>0</v>
      </c>
      <c r="H414" s="77">
        <v>161465.51999999999</v>
      </c>
      <c r="I414" s="77">
        <v>-21638299.07</v>
      </c>
      <c r="J414" s="101"/>
    </row>
    <row r="415" spans="1:10" hidden="1" outlineLevel="1" x14ac:dyDescent="0.2">
      <c r="A415" s="106"/>
      <c r="B415" s="100">
        <v>42877</v>
      </c>
      <c r="C415" s="99">
        <v>248</v>
      </c>
      <c r="D415" s="99" t="s">
        <v>5</v>
      </c>
      <c r="E415" s="99" t="s">
        <v>4192</v>
      </c>
      <c r="F415" s="99" t="s">
        <v>4279</v>
      </c>
      <c r="G415" s="77">
        <v>0</v>
      </c>
      <c r="H415" s="77">
        <v>135000</v>
      </c>
      <c r="I415" s="77">
        <v>-21773299.07</v>
      </c>
      <c r="J415" s="101"/>
    </row>
    <row r="416" spans="1:10" hidden="1" outlineLevel="1" x14ac:dyDescent="0.2">
      <c r="A416" s="106"/>
      <c r="B416" s="100">
        <v>42877</v>
      </c>
      <c r="C416" s="99">
        <v>251</v>
      </c>
      <c r="D416" s="99" t="s">
        <v>5</v>
      </c>
      <c r="E416" s="99" t="s">
        <v>2452</v>
      </c>
      <c r="F416" s="99" t="s">
        <v>4280</v>
      </c>
      <c r="G416" s="77">
        <v>0</v>
      </c>
      <c r="H416" s="77">
        <v>157327.59</v>
      </c>
      <c r="I416" s="77">
        <v>-21615971.48</v>
      </c>
      <c r="J416" s="101"/>
    </row>
    <row r="417" spans="1:10" hidden="1" outlineLevel="1" x14ac:dyDescent="0.2">
      <c r="A417" s="106"/>
      <c r="B417" s="100">
        <v>42877</v>
      </c>
      <c r="C417" s="99">
        <v>256</v>
      </c>
      <c r="D417" s="99" t="s">
        <v>5</v>
      </c>
      <c r="E417" s="99" t="s">
        <v>2367</v>
      </c>
      <c r="F417" s="99" t="s">
        <v>4281</v>
      </c>
      <c r="G417" s="77">
        <v>0</v>
      </c>
      <c r="H417" s="77">
        <v>135000</v>
      </c>
      <c r="I417" s="77">
        <v>-21773299.07</v>
      </c>
      <c r="J417" s="101"/>
    </row>
    <row r="418" spans="1:10" hidden="1" outlineLevel="1" x14ac:dyDescent="0.2">
      <c r="A418" s="106"/>
      <c r="B418" s="100">
        <v>42878</v>
      </c>
      <c r="C418" s="99">
        <v>262</v>
      </c>
      <c r="D418" s="99" t="s">
        <v>5</v>
      </c>
      <c r="E418" s="99" t="s">
        <v>4193</v>
      </c>
      <c r="F418" s="99" t="s">
        <v>4282</v>
      </c>
      <c r="G418" s="77">
        <v>0</v>
      </c>
      <c r="H418" s="77">
        <v>157327.59</v>
      </c>
      <c r="I418" s="77">
        <v>-21655281.829999998</v>
      </c>
      <c r="J418" s="101"/>
    </row>
    <row r="419" spans="1:10" hidden="1" outlineLevel="1" x14ac:dyDescent="0.2">
      <c r="A419" s="106"/>
      <c r="B419" s="100">
        <v>42878</v>
      </c>
      <c r="C419" s="99">
        <v>263</v>
      </c>
      <c r="D419" s="99" t="s">
        <v>5</v>
      </c>
      <c r="E419" s="99" t="s">
        <v>2455</v>
      </c>
      <c r="F419" s="99" t="s">
        <v>4283</v>
      </c>
      <c r="G419" s="77">
        <v>0</v>
      </c>
      <c r="H419" s="77">
        <v>135000</v>
      </c>
      <c r="I419" s="77">
        <v>-21773299.07</v>
      </c>
      <c r="J419" s="101"/>
    </row>
    <row r="420" spans="1:10" hidden="1" outlineLevel="1" x14ac:dyDescent="0.2">
      <c r="A420" s="106"/>
      <c r="B420" s="100">
        <v>42878</v>
      </c>
      <c r="C420" s="99">
        <v>267</v>
      </c>
      <c r="D420" s="99" t="s">
        <v>5</v>
      </c>
      <c r="E420" s="99" t="s">
        <v>2367</v>
      </c>
      <c r="F420" s="99" t="s">
        <v>4284</v>
      </c>
      <c r="G420" s="77">
        <v>0</v>
      </c>
      <c r="H420" s="77">
        <v>-135000</v>
      </c>
      <c r="I420" s="77">
        <v>-21615971.48</v>
      </c>
      <c r="J420" s="101"/>
    </row>
    <row r="421" spans="1:10" hidden="1" outlineLevel="1" x14ac:dyDescent="0.2">
      <c r="A421" s="106"/>
      <c r="B421" s="100">
        <v>42878</v>
      </c>
      <c r="C421" s="99">
        <v>268</v>
      </c>
      <c r="D421" s="99" t="s">
        <v>5</v>
      </c>
      <c r="E421" s="99" t="s">
        <v>2367</v>
      </c>
      <c r="F421" s="99" t="s">
        <v>4285</v>
      </c>
      <c r="G421" s="77">
        <v>0</v>
      </c>
      <c r="H421" s="77">
        <v>135000</v>
      </c>
      <c r="I421" s="77">
        <v>-21773299.07</v>
      </c>
      <c r="J421" s="101"/>
    </row>
    <row r="422" spans="1:10" hidden="1" outlineLevel="1" x14ac:dyDescent="0.2">
      <c r="A422" s="106"/>
      <c r="B422" s="100">
        <v>42879</v>
      </c>
      <c r="C422" s="99">
        <v>272</v>
      </c>
      <c r="D422" s="99" t="s">
        <v>5</v>
      </c>
      <c r="E422" s="99" t="s">
        <v>4194</v>
      </c>
      <c r="F422" s="99" t="s">
        <v>4286</v>
      </c>
      <c r="G422" s="77">
        <v>0</v>
      </c>
      <c r="H422" s="77">
        <v>185775.86</v>
      </c>
      <c r="I422" s="77">
        <v>-21638299.07</v>
      </c>
      <c r="J422" s="101"/>
    </row>
    <row r="423" spans="1:10" hidden="1" outlineLevel="1" x14ac:dyDescent="0.2">
      <c r="A423" s="106"/>
      <c r="B423" s="100">
        <v>42879</v>
      </c>
      <c r="C423" s="99">
        <v>276</v>
      </c>
      <c r="D423" s="99" t="s">
        <v>5</v>
      </c>
      <c r="E423" s="99" t="s">
        <v>4180</v>
      </c>
      <c r="F423" s="99" t="s">
        <v>4287</v>
      </c>
      <c r="G423" s="77">
        <v>0</v>
      </c>
      <c r="H423" s="77">
        <v>-179568.97</v>
      </c>
      <c r="I423" s="77">
        <v>-21773299.07</v>
      </c>
      <c r="J423" s="101"/>
    </row>
    <row r="424" spans="1:10" hidden="1" outlineLevel="1" x14ac:dyDescent="0.2">
      <c r="A424" s="106"/>
      <c r="B424" s="100">
        <v>42879</v>
      </c>
      <c r="C424" s="99">
        <v>277</v>
      </c>
      <c r="D424" s="99" t="s">
        <v>5</v>
      </c>
      <c r="E424" s="99" t="s">
        <v>4180</v>
      </c>
      <c r="F424" s="99" t="s">
        <v>4288</v>
      </c>
      <c r="G424" s="77">
        <v>0</v>
      </c>
      <c r="H424" s="77">
        <v>179568.97</v>
      </c>
      <c r="I424" s="77">
        <v>-21891316.309999999</v>
      </c>
      <c r="J424" s="101"/>
    </row>
    <row r="425" spans="1:10" hidden="1" outlineLevel="1" x14ac:dyDescent="0.2">
      <c r="A425" s="106"/>
      <c r="B425" s="100">
        <v>42879</v>
      </c>
      <c r="C425" s="99">
        <v>281</v>
      </c>
      <c r="D425" s="99" t="s">
        <v>5</v>
      </c>
      <c r="E425" s="99" t="s">
        <v>2455</v>
      </c>
      <c r="F425" s="99" t="s">
        <v>4289</v>
      </c>
      <c r="G425" s="77">
        <v>0</v>
      </c>
      <c r="H425" s="77">
        <v>-135000</v>
      </c>
      <c r="I425" s="77">
        <v>-22009333.550000001</v>
      </c>
      <c r="J425" s="101"/>
    </row>
    <row r="426" spans="1:10" hidden="1" outlineLevel="1" x14ac:dyDescent="0.2">
      <c r="A426" s="106"/>
      <c r="B426" s="100">
        <v>42879</v>
      </c>
      <c r="C426" s="99">
        <v>282</v>
      </c>
      <c r="D426" s="99" t="s">
        <v>5</v>
      </c>
      <c r="E426" s="99" t="s">
        <v>4195</v>
      </c>
      <c r="F426" s="99" t="s">
        <v>4290</v>
      </c>
      <c r="G426" s="77">
        <v>0</v>
      </c>
      <c r="H426" s="77">
        <v>135000</v>
      </c>
      <c r="I426" s="77">
        <v>-22166661.140000001</v>
      </c>
      <c r="J426" s="101"/>
    </row>
    <row r="427" spans="1:10" hidden="1" outlineLevel="1" x14ac:dyDescent="0.2">
      <c r="A427" s="106"/>
      <c r="B427" s="100">
        <v>42879</v>
      </c>
      <c r="C427" s="99">
        <v>283</v>
      </c>
      <c r="D427" s="99" t="s">
        <v>5</v>
      </c>
      <c r="E427" s="99" t="s">
        <v>2277</v>
      </c>
      <c r="F427" s="99" t="s">
        <v>4291</v>
      </c>
      <c r="G427" s="77">
        <v>0</v>
      </c>
      <c r="H427" s="77">
        <v>-161465.51999999999</v>
      </c>
      <c r="I427" s="77">
        <v>-22284678.379999999</v>
      </c>
      <c r="J427" s="101"/>
    </row>
    <row r="428" spans="1:10" hidden="1" outlineLevel="1" x14ac:dyDescent="0.2">
      <c r="A428" s="106"/>
      <c r="B428" s="100">
        <v>42880</v>
      </c>
      <c r="C428" s="99">
        <v>295</v>
      </c>
      <c r="D428" s="99" t="s">
        <v>5</v>
      </c>
      <c r="E428" s="99" t="s">
        <v>4196</v>
      </c>
      <c r="F428" s="99" t="s">
        <v>4292</v>
      </c>
      <c r="G428" s="77">
        <v>0</v>
      </c>
      <c r="H428" s="77">
        <v>135000</v>
      </c>
      <c r="I428" s="77">
        <v>-22149678.379999999</v>
      </c>
      <c r="J428" s="101"/>
    </row>
    <row r="429" spans="1:10" hidden="1" outlineLevel="1" x14ac:dyDescent="0.2">
      <c r="A429" s="106"/>
      <c r="B429" s="100">
        <v>42880</v>
      </c>
      <c r="C429" s="99">
        <v>301</v>
      </c>
      <c r="D429" s="99" t="s">
        <v>5</v>
      </c>
      <c r="E429" s="99" t="s">
        <v>4197</v>
      </c>
      <c r="F429" s="99" t="s">
        <v>4293</v>
      </c>
      <c r="G429" s="77">
        <v>0</v>
      </c>
      <c r="H429" s="77">
        <v>132241.38</v>
      </c>
      <c r="I429" s="77">
        <v>-22284678.379999999</v>
      </c>
      <c r="J429" s="101"/>
    </row>
    <row r="430" spans="1:10" hidden="1" outlineLevel="1" x14ac:dyDescent="0.2">
      <c r="A430" s="106"/>
      <c r="B430" s="100">
        <v>42880</v>
      </c>
      <c r="C430" s="99">
        <v>302</v>
      </c>
      <c r="D430" s="99" t="s">
        <v>5</v>
      </c>
      <c r="E430" s="99" t="s">
        <v>4197</v>
      </c>
      <c r="F430" s="99" t="s">
        <v>4294</v>
      </c>
      <c r="G430" s="77">
        <v>0</v>
      </c>
      <c r="H430" s="77">
        <v>-132241.38</v>
      </c>
      <c r="I430" s="77">
        <v>-22093385.280000001</v>
      </c>
      <c r="J430" s="101"/>
    </row>
    <row r="431" spans="1:10" hidden="1" outlineLevel="1" x14ac:dyDescent="0.2">
      <c r="A431" s="106"/>
      <c r="B431" s="100">
        <v>42880</v>
      </c>
      <c r="C431" s="99">
        <v>304</v>
      </c>
      <c r="D431" s="99" t="s">
        <v>5</v>
      </c>
      <c r="E431" s="99" t="s">
        <v>4198</v>
      </c>
      <c r="F431" s="99" t="s">
        <v>4295</v>
      </c>
      <c r="G431" s="77">
        <v>0</v>
      </c>
      <c r="H431" s="77">
        <v>115603.45</v>
      </c>
      <c r="I431" s="77">
        <v>-22285281.829999998</v>
      </c>
      <c r="J431" s="101"/>
    </row>
    <row r="432" spans="1:10" hidden="1" outlineLevel="1" x14ac:dyDescent="0.2">
      <c r="A432" s="106"/>
      <c r="B432" s="100">
        <v>42881</v>
      </c>
      <c r="C432" s="99">
        <v>306</v>
      </c>
      <c r="D432" s="99" t="s">
        <v>5</v>
      </c>
      <c r="E432" s="99" t="s">
        <v>4193</v>
      </c>
      <c r="F432" s="99" t="s">
        <v>4296</v>
      </c>
      <c r="G432" s="77">
        <v>0</v>
      </c>
      <c r="H432" s="77">
        <v>-157327.59</v>
      </c>
      <c r="I432" s="77">
        <v>-22093385.280000001</v>
      </c>
      <c r="J432" s="101"/>
    </row>
    <row r="433" spans="1:10" hidden="1" outlineLevel="1" x14ac:dyDescent="0.2">
      <c r="A433" s="106"/>
      <c r="B433" s="100">
        <v>42881</v>
      </c>
      <c r="C433" s="99">
        <v>307</v>
      </c>
      <c r="D433" s="99" t="s">
        <v>5</v>
      </c>
      <c r="E433" s="99" t="s">
        <v>4193</v>
      </c>
      <c r="F433" s="99" t="s">
        <v>4297</v>
      </c>
      <c r="G433" s="77">
        <v>0</v>
      </c>
      <c r="H433" s="77">
        <v>157327.59</v>
      </c>
      <c r="I433" s="77">
        <v>-22285281.829999998</v>
      </c>
      <c r="J433" s="101"/>
    </row>
    <row r="434" spans="1:10" hidden="1" outlineLevel="1" x14ac:dyDescent="0.2">
      <c r="A434" s="106"/>
      <c r="B434" s="100">
        <v>42881</v>
      </c>
      <c r="C434" s="99">
        <v>308</v>
      </c>
      <c r="D434" s="99" t="s">
        <v>5</v>
      </c>
      <c r="E434" s="99" t="s">
        <v>4173</v>
      </c>
      <c r="F434" s="99" t="s">
        <v>4298</v>
      </c>
      <c r="G434" s="77">
        <v>0</v>
      </c>
      <c r="H434" s="77">
        <v>-157327.59</v>
      </c>
      <c r="I434" s="77">
        <v>-22442609.420000002</v>
      </c>
      <c r="J434" s="101"/>
    </row>
    <row r="435" spans="1:10" hidden="1" outlineLevel="1" x14ac:dyDescent="0.2">
      <c r="A435" s="106"/>
      <c r="B435" s="100">
        <v>42881</v>
      </c>
      <c r="C435" s="99">
        <v>314</v>
      </c>
      <c r="D435" s="99" t="s">
        <v>5</v>
      </c>
      <c r="E435" s="99" t="s">
        <v>4199</v>
      </c>
      <c r="F435" s="99" t="s">
        <v>4299</v>
      </c>
      <c r="G435" s="77">
        <v>0</v>
      </c>
      <c r="H435" s="77">
        <v>135000</v>
      </c>
      <c r="I435" s="77">
        <v>-18297178.359999999</v>
      </c>
      <c r="J435" s="101"/>
    </row>
    <row r="436" spans="1:10" hidden="1" outlineLevel="1" x14ac:dyDescent="0.2">
      <c r="A436" s="106"/>
      <c r="B436" s="100">
        <v>42881</v>
      </c>
      <c r="C436" s="99">
        <v>315</v>
      </c>
      <c r="D436" s="99" t="s">
        <v>5</v>
      </c>
      <c r="E436" s="99" t="s">
        <v>4200</v>
      </c>
      <c r="F436" s="99" t="s">
        <v>4300</v>
      </c>
      <c r="G436" s="77">
        <v>0</v>
      </c>
      <c r="H436" s="77">
        <v>157327.59</v>
      </c>
      <c r="I436" s="77">
        <v>-18432178.359999999</v>
      </c>
      <c r="J436" s="101"/>
    </row>
    <row r="437" spans="1:10" hidden="1" outlineLevel="1" x14ac:dyDescent="0.2">
      <c r="A437" s="106"/>
      <c r="B437" s="100">
        <v>42881</v>
      </c>
      <c r="C437" s="99">
        <v>316</v>
      </c>
      <c r="D437" s="99" t="s">
        <v>5</v>
      </c>
      <c r="E437" s="99" t="s">
        <v>4200</v>
      </c>
      <c r="F437" s="99" t="s">
        <v>4301</v>
      </c>
      <c r="G437" s="77">
        <v>0</v>
      </c>
      <c r="H437" s="77">
        <v>-157327.59</v>
      </c>
      <c r="I437" s="77">
        <v>-18567178.359999999</v>
      </c>
      <c r="J437" s="101"/>
    </row>
    <row r="438" spans="1:10" hidden="1" outlineLevel="1" x14ac:dyDescent="0.2">
      <c r="A438" s="106"/>
      <c r="B438" s="100">
        <v>42881</v>
      </c>
      <c r="C438" s="99">
        <v>317</v>
      </c>
      <c r="D438" s="99" t="s">
        <v>5</v>
      </c>
      <c r="E438" s="99" t="s">
        <v>4200</v>
      </c>
      <c r="F438" s="99" t="s">
        <v>4302</v>
      </c>
      <c r="G438" s="77">
        <v>0</v>
      </c>
      <c r="H438" s="77">
        <v>157327.59</v>
      </c>
      <c r="I438" s="77">
        <v>-18685195.600000001</v>
      </c>
      <c r="J438" s="101"/>
    </row>
    <row r="439" spans="1:10" hidden="1" outlineLevel="1" x14ac:dyDescent="0.2">
      <c r="A439" s="106"/>
      <c r="B439" s="100">
        <v>42881</v>
      </c>
      <c r="C439" s="99">
        <v>318</v>
      </c>
      <c r="D439" s="99" t="s">
        <v>5</v>
      </c>
      <c r="E439" s="99" t="s">
        <v>4198</v>
      </c>
      <c r="F439" s="99" t="s">
        <v>4303</v>
      </c>
      <c r="G439" s="77">
        <v>0</v>
      </c>
      <c r="H439" s="77">
        <v>-115603.45</v>
      </c>
      <c r="I439" s="77">
        <v>-18820195.600000001</v>
      </c>
      <c r="J439" s="101"/>
    </row>
    <row r="440" spans="1:10" hidden="1" outlineLevel="1" x14ac:dyDescent="0.2">
      <c r="A440" s="106"/>
      <c r="B440" s="100">
        <v>42881</v>
      </c>
      <c r="C440" s="99">
        <v>321</v>
      </c>
      <c r="D440" s="99" t="s">
        <v>5</v>
      </c>
      <c r="E440" s="99" t="s">
        <v>4198</v>
      </c>
      <c r="F440" s="99" t="s">
        <v>4304</v>
      </c>
      <c r="G440" s="77">
        <v>0</v>
      </c>
      <c r="H440" s="77">
        <v>132241.38</v>
      </c>
      <c r="I440" s="77">
        <v>-18955195.600000001</v>
      </c>
      <c r="J440" s="101"/>
    </row>
    <row r="441" spans="1:10" hidden="1" outlineLevel="1" x14ac:dyDescent="0.2">
      <c r="A441" s="106"/>
      <c r="B441" s="100">
        <v>42881</v>
      </c>
      <c r="C441" s="99">
        <v>322</v>
      </c>
      <c r="D441" s="99" t="s">
        <v>5</v>
      </c>
      <c r="E441" s="99" t="s">
        <v>4201</v>
      </c>
      <c r="F441" s="99" t="s">
        <v>4305</v>
      </c>
      <c r="G441" s="77">
        <v>0</v>
      </c>
      <c r="H441" s="77">
        <v>157327.59</v>
      </c>
      <c r="I441" s="77">
        <v>-19090195.600000001</v>
      </c>
      <c r="J441" s="101"/>
    </row>
    <row r="442" spans="1:10" hidden="1" outlineLevel="1" x14ac:dyDescent="0.2">
      <c r="A442" s="106"/>
      <c r="B442" s="100">
        <v>42881</v>
      </c>
      <c r="C442" s="99">
        <v>323</v>
      </c>
      <c r="D442" s="99" t="s">
        <v>5</v>
      </c>
      <c r="E442" s="99" t="s">
        <v>4202</v>
      </c>
      <c r="F442" s="99" t="s">
        <v>4306</v>
      </c>
      <c r="G442" s="77">
        <v>0</v>
      </c>
      <c r="H442" s="77">
        <v>135000</v>
      </c>
      <c r="I442" s="77">
        <v>-18882781.809999999</v>
      </c>
      <c r="J442" s="101"/>
    </row>
    <row r="443" spans="1:10" hidden="1" outlineLevel="1" x14ac:dyDescent="0.2">
      <c r="A443" s="106"/>
      <c r="B443" s="100">
        <v>42882</v>
      </c>
      <c r="C443" s="99">
        <v>326</v>
      </c>
      <c r="D443" s="99" t="s">
        <v>5</v>
      </c>
      <c r="E443" s="99" t="s">
        <v>4200</v>
      </c>
      <c r="F443" s="99" t="s">
        <v>4307</v>
      </c>
      <c r="G443" s="77">
        <v>0</v>
      </c>
      <c r="H443" s="77">
        <v>-157327.59</v>
      </c>
      <c r="I443" s="77">
        <v>-19090195.600000001</v>
      </c>
      <c r="J443" s="101"/>
    </row>
    <row r="444" spans="1:10" hidden="1" outlineLevel="1" x14ac:dyDescent="0.2">
      <c r="A444" s="106"/>
      <c r="B444" s="100">
        <v>42882</v>
      </c>
      <c r="C444" s="99">
        <v>327</v>
      </c>
      <c r="D444" s="99" t="s">
        <v>5</v>
      </c>
      <c r="E444" s="99" t="s">
        <v>4203</v>
      </c>
      <c r="F444" s="99" t="s">
        <v>4308</v>
      </c>
      <c r="G444" s="77">
        <v>0</v>
      </c>
      <c r="H444" s="77">
        <v>157327.59</v>
      </c>
      <c r="I444" s="77">
        <v>-18882781.809999999</v>
      </c>
      <c r="J444" s="101"/>
    </row>
    <row r="445" spans="1:10" hidden="1" outlineLevel="1" x14ac:dyDescent="0.2">
      <c r="A445" s="106"/>
      <c r="B445" s="100">
        <v>42882</v>
      </c>
      <c r="C445" s="99">
        <v>330</v>
      </c>
      <c r="D445" s="99" t="s">
        <v>5</v>
      </c>
      <c r="E445" s="99" t="s">
        <v>4204</v>
      </c>
      <c r="F445" s="99" t="s">
        <v>4309</v>
      </c>
      <c r="G445" s="77">
        <v>0</v>
      </c>
      <c r="H445" s="77">
        <v>157327.59</v>
      </c>
      <c r="I445" s="77">
        <v>-19017781.809999999</v>
      </c>
      <c r="J445" s="101"/>
    </row>
    <row r="446" spans="1:10" hidden="1" outlineLevel="1" x14ac:dyDescent="0.2">
      <c r="A446" s="106"/>
      <c r="B446" s="100">
        <v>42882</v>
      </c>
      <c r="C446" s="99">
        <v>332</v>
      </c>
      <c r="D446" s="99" t="s">
        <v>5</v>
      </c>
      <c r="E446" s="99" t="s">
        <v>4205</v>
      </c>
      <c r="F446" s="99" t="s">
        <v>4310</v>
      </c>
      <c r="G446" s="77">
        <v>0</v>
      </c>
      <c r="H446" s="77">
        <v>118017.24</v>
      </c>
      <c r="I446" s="77">
        <v>-19225195.600000001</v>
      </c>
      <c r="J446" s="101"/>
    </row>
    <row r="447" spans="1:10" hidden="1" outlineLevel="1" x14ac:dyDescent="0.2">
      <c r="A447" s="106"/>
      <c r="B447" s="100">
        <v>42882</v>
      </c>
      <c r="C447" s="99">
        <v>334</v>
      </c>
      <c r="D447" s="99" t="s">
        <v>5</v>
      </c>
      <c r="E447" s="99" t="s">
        <v>4201</v>
      </c>
      <c r="F447" s="99" t="s">
        <v>4311</v>
      </c>
      <c r="G447" s="77">
        <v>0</v>
      </c>
      <c r="H447" s="77">
        <v>-157327.59</v>
      </c>
      <c r="I447" s="77">
        <v>-19404764.57</v>
      </c>
      <c r="J447" s="101"/>
    </row>
    <row r="448" spans="1:10" hidden="1" outlineLevel="1" x14ac:dyDescent="0.2">
      <c r="A448" s="106"/>
      <c r="B448" s="100">
        <v>42882</v>
      </c>
      <c r="C448" s="99">
        <v>335</v>
      </c>
      <c r="D448" s="99" t="s">
        <v>5</v>
      </c>
      <c r="E448" s="99" t="s">
        <v>4206</v>
      </c>
      <c r="F448" s="99" t="s">
        <v>4312</v>
      </c>
      <c r="G448" s="77">
        <v>0</v>
      </c>
      <c r="H448" s="77">
        <v>157327.59</v>
      </c>
      <c r="I448" s="77">
        <v>-19539764.57</v>
      </c>
      <c r="J448" s="101"/>
    </row>
    <row r="449" spans="1:10" hidden="1" outlineLevel="1" x14ac:dyDescent="0.2">
      <c r="A449" s="106"/>
      <c r="B449" s="100">
        <v>42884</v>
      </c>
      <c r="C449" s="99">
        <v>340</v>
      </c>
      <c r="D449" s="99" t="s">
        <v>5</v>
      </c>
      <c r="E449" s="99" t="s">
        <v>4202</v>
      </c>
      <c r="F449" s="99" t="s">
        <v>4313</v>
      </c>
      <c r="G449" s="77">
        <v>0</v>
      </c>
      <c r="H449" s="77">
        <v>-135000</v>
      </c>
      <c r="I449" s="77">
        <v>-19404764.57</v>
      </c>
      <c r="J449" s="101"/>
    </row>
    <row r="450" spans="1:10" hidden="1" outlineLevel="1" x14ac:dyDescent="0.2">
      <c r="A450" s="106"/>
      <c r="B450" s="100">
        <v>42884</v>
      </c>
      <c r="C450" s="99">
        <v>341</v>
      </c>
      <c r="D450" s="99" t="s">
        <v>5</v>
      </c>
      <c r="E450" s="99" t="s">
        <v>4207</v>
      </c>
      <c r="F450" s="99" t="s">
        <v>4314</v>
      </c>
      <c r="G450" s="77">
        <v>0</v>
      </c>
      <c r="H450" s="77">
        <v>135000</v>
      </c>
      <c r="I450" s="77">
        <v>-19539764.57</v>
      </c>
      <c r="J450" s="101"/>
    </row>
    <row r="451" spans="1:10" hidden="1" outlineLevel="1" x14ac:dyDescent="0.2">
      <c r="A451" s="106"/>
      <c r="B451" s="100">
        <v>42884</v>
      </c>
      <c r="C451" s="99">
        <v>360</v>
      </c>
      <c r="D451" s="99" t="s">
        <v>5</v>
      </c>
      <c r="E451" s="99" t="s">
        <v>2455</v>
      </c>
      <c r="F451" s="99" t="s">
        <v>4315</v>
      </c>
      <c r="G451" s="77">
        <v>0</v>
      </c>
      <c r="H451" s="77">
        <v>135000</v>
      </c>
      <c r="I451" s="77">
        <v>-19360195.600000001</v>
      </c>
      <c r="J451" s="101"/>
    </row>
    <row r="452" spans="1:10" hidden="1" outlineLevel="1" x14ac:dyDescent="0.2">
      <c r="A452" s="106"/>
      <c r="B452" s="100">
        <v>42885</v>
      </c>
      <c r="C452" s="99">
        <v>361</v>
      </c>
      <c r="D452" s="99" t="s">
        <v>5</v>
      </c>
      <c r="E452" s="99" t="s">
        <v>4195</v>
      </c>
      <c r="F452" s="99" t="s">
        <v>4316</v>
      </c>
      <c r="G452" s="77">
        <v>0</v>
      </c>
      <c r="H452" s="77">
        <v>-135000</v>
      </c>
      <c r="I452" s="77">
        <v>-19495195.600000001</v>
      </c>
      <c r="J452" s="101"/>
    </row>
    <row r="453" spans="1:10" hidden="1" outlineLevel="1" x14ac:dyDescent="0.2">
      <c r="A453" s="106"/>
      <c r="B453" s="100">
        <v>42885</v>
      </c>
      <c r="C453" s="99">
        <v>362</v>
      </c>
      <c r="D453" s="99" t="s">
        <v>5</v>
      </c>
      <c r="E453" s="99" t="s">
        <v>4195</v>
      </c>
      <c r="F453" s="99" t="s">
        <v>4317</v>
      </c>
      <c r="G453" s="77">
        <v>0</v>
      </c>
      <c r="H453" s="77">
        <v>135000</v>
      </c>
      <c r="I453" s="77">
        <v>-22604074.940000001</v>
      </c>
      <c r="J453" s="101"/>
    </row>
    <row r="454" spans="1:10" hidden="1" outlineLevel="1" x14ac:dyDescent="0.2">
      <c r="A454" s="106"/>
      <c r="B454" s="100">
        <v>42885</v>
      </c>
      <c r="C454" s="99">
        <v>363</v>
      </c>
      <c r="D454" s="99" t="s">
        <v>5</v>
      </c>
      <c r="E454" s="99" t="s">
        <v>4208</v>
      </c>
      <c r="F454" s="99" t="s">
        <v>4318</v>
      </c>
      <c r="G454" s="77">
        <v>0</v>
      </c>
      <c r="H454" s="77">
        <v>191896.55</v>
      </c>
      <c r="I454" s="77">
        <v>-22765540.460000001</v>
      </c>
      <c r="J454" s="101"/>
    </row>
    <row r="455" spans="1:10" hidden="1" outlineLevel="1" x14ac:dyDescent="0.2">
      <c r="A455" s="106"/>
      <c r="B455" s="100">
        <v>42885</v>
      </c>
      <c r="C455" s="99">
        <v>365</v>
      </c>
      <c r="D455" s="99" t="s">
        <v>5</v>
      </c>
      <c r="E455" s="99" t="s">
        <v>4196</v>
      </c>
      <c r="F455" s="99" t="s">
        <v>4319</v>
      </c>
      <c r="G455" s="77">
        <v>0</v>
      </c>
      <c r="H455" s="77">
        <v>-135000</v>
      </c>
      <c r="I455" s="77">
        <v>-22647523.219999999</v>
      </c>
      <c r="J455" s="101"/>
    </row>
    <row r="456" spans="1:10" hidden="1" outlineLevel="1" x14ac:dyDescent="0.2">
      <c r="A456" s="106"/>
      <c r="B456" s="100">
        <v>42885</v>
      </c>
      <c r="C456" s="99">
        <v>366</v>
      </c>
      <c r="D456" s="99" t="s">
        <v>5</v>
      </c>
      <c r="E456" s="99" t="s">
        <v>4196</v>
      </c>
      <c r="F456" s="99" t="s">
        <v>4320</v>
      </c>
      <c r="G456" s="77">
        <v>0</v>
      </c>
      <c r="H456" s="77">
        <v>135000</v>
      </c>
      <c r="I456" s="77">
        <v>-22765540.460000001</v>
      </c>
      <c r="J456" s="101"/>
    </row>
    <row r="457" spans="1:10" hidden="1" outlineLevel="1" x14ac:dyDescent="0.2">
      <c r="A457" s="106"/>
      <c r="B457" s="100">
        <v>42885</v>
      </c>
      <c r="C457" s="99">
        <v>369</v>
      </c>
      <c r="D457" s="99" t="s">
        <v>5</v>
      </c>
      <c r="E457" s="99" t="s">
        <v>4192</v>
      </c>
      <c r="F457" s="99" t="s">
        <v>4321</v>
      </c>
      <c r="G457" s="77">
        <v>0</v>
      </c>
      <c r="H457" s="77">
        <v>-135000</v>
      </c>
      <c r="I457" s="77">
        <v>-22604074.940000001</v>
      </c>
      <c r="J457" s="101"/>
    </row>
    <row r="458" spans="1:10" hidden="1" outlineLevel="1" x14ac:dyDescent="0.2">
      <c r="A458" s="106"/>
      <c r="B458" s="100">
        <v>42885</v>
      </c>
      <c r="C458" s="99">
        <v>370</v>
      </c>
      <c r="D458" s="99" t="s">
        <v>5</v>
      </c>
      <c r="E458" s="99" t="s">
        <v>4192</v>
      </c>
      <c r="F458" s="99" t="s">
        <v>4322</v>
      </c>
      <c r="G458" s="77">
        <v>0</v>
      </c>
      <c r="H458" s="77">
        <v>135000</v>
      </c>
      <c r="I458" s="77">
        <v>-22765540.460000001</v>
      </c>
      <c r="J458" s="101"/>
    </row>
    <row r="459" spans="1:10" hidden="1" outlineLevel="1" x14ac:dyDescent="0.2">
      <c r="A459" s="106"/>
      <c r="B459" s="100">
        <v>42885</v>
      </c>
      <c r="C459" s="99">
        <v>371</v>
      </c>
      <c r="D459" s="99" t="s">
        <v>5</v>
      </c>
      <c r="E459" s="99" t="s">
        <v>2455</v>
      </c>
      <c r="F459" s="99" t="s">
        <v>4323</v>
      </c>
      <c r="G459" s="77">
        <v>0</v>
      </c>
      <c r="H459" s="77">
        <v>-135000</v>
      </c>
      <c r="I459" s="77">
        <v>-22604074.940000001</v>
      </c>
      <c r="J459" s="101"/>
    </row>
    <row r="460" spans="1:10" hidden="1" outlineLevel="1" x14ac:dyDescent="0.2">
      <c r="A460" s="106"/>
      <c r="B460" s="100">
        <v>42885</v>
      </c>
      <c r="C460" s="99">
        <v>372</v>
      </c>
      <c r="D460" s="99" t="s">
        <v>5</v>
      </c>
      <c r="E460" s="99" t="s">
        <v>4209</v>
      </c>
      <c r="F460" s="99" t="s">
        <v>4324</v>
      </c>
      <c r="G460" s="77">
        <v>0</v>
      </c>
      <c r="H460" s="77">
        <v>135000</v>
      </c>
      <c r="I460" s="77">
        <v>-22765540.460000001</v>
      </c>
      <c r="J460" s="101"/>
    </row>
    <row r="461" spans="1:10" hidden="1" outlineLevel="1" x14ac:dyDescent="0.2">
      <c r="A461" s="106"/>
      <c r="B461" s="100">
        <v>42885</v>
      </c>
      <c r="C461" s="99">
        <v>375</v>
      </c>
      <c r="D461" s="99" t="s">
        <v>5</v>
      </c>
      <c r="E461" s="99" t="s">
        <v>4210</v>
      </c>
      <c r="F461" s="99" t="s">
        <v>4325</v>
      </c>
      <c r="G461" s="77">
        <v>0</v>
      </c>
      <c r="H461" s="77">
        <v>161465.51999999999</v>
      </c>
      <c r="I461" s="77">
        <v>-22919247.359999999</v>
      </c>
      <c r="J461" s="101"/>
    </row>
    <row r="462" spans="1:10" hidden="1" outlineLevel="1" x14ac:dyDescent="0.2">
      <c r="A462" s="106"/>
      <c r="B462" s="100">
        <v>42885</v>
      </c>
      <c r="C462" s="99">
        <v>380</v>
      </c>
      <c r="D462" s="99" t="s">
        <v>5</v>
      </c>
      <c r="E462" s="99" t="s">
        <v>4211</v>
      </c>
      <c r="F462" s="99" t="s">
        <v>4326</v>
      </c>
      <c r="G462" s="77">
        <v>0</v>
      </c>
      <c r="H462" s="77">
        <v>135000</v>
      </c>
      <c r="I462" s="77">
        <v>-23076574.949999999</v>
      </c>
      <c r="J462" s="101"/>
    </row>
    <row r="463" spans="1:10" hidden="1" outlineLevel="1" x14ac:dyDescent="0.2">
      <c r="A463" s="106"/>
      <c r="B463" s="100">
        <v>42885</v>
      </c>
      <c r="C463" s="99">
        <v>381</v>
      </c>
      <c r="D463" s="99" t="s">
        <v>5</v>
      </c>
      <c r="E463" s="99" t="s">
        <v>4211</v>
      </c>
      <c r="F463" s="99" t="s">
        <v>4327</v>
      </c>
      <c r="G463" s="77">
        <v>0</v>
      </c>
      <c r="H463" s="77">
        <v>-135000</v>
      </c>
      <c r="I463" s="77">
        <v>-22897005.98</v>
      </c>
      <c r="J463" s="101"/>
    </row>
    <row r="464" spans="1:10" hidden="1" outlineLevel="1" x14ac:dyDescent="0.2">
      <c r="A464" s="106"/>
      <c r="B464" s="100">
        <v>42885</v>
      </c>
      <c r="C464" s="99">
        <v>382</v>
      </c>
      <c r="D464" s="99" t="s">
        <v>5</v>
      </c>
      <c r="E464" s="99" t="s">
        <v>4211</v>
      </c>
      <c r="F464" s="99" t="s">
        <v>4328</v>
      </c>
      <c r="G464" s="77">
        <v>0</v>
      </c>
      <c r="H464" s="77">
        <v>135000</v>
      </c>
      <c r="I464" s="77">
        <v>-22743299.079999998</v>
      </c>
      <c r="J464" s="101"/>
    </row>
    <row r="465" spans="1:10" hidden="1" outlineLevel="1" x14ac:dyDescent="0.2">
      <c r="A465" s="106"/>
      <c r="B465" s="100">
        <v>42885</v>
      </c>
      <c r="C465" s="99">
        <v>395</v>
      </c>
      <c r="D465" s="99" t="s">
        <v>5</v>
      </c>
      <c r="E465" s="99" t="s">
        <v>4211</v>
      </c>
      <c r="F465" s="99" t="s">
        <v>4329</v>
      </c>
      <c r="G465" s="77">
        <v>0</v>
      </c>
      <c r="H465" s="77">
        <v>-135000</v>
      </c>
      <c r="I465" s="77">
        <v>-22897005.98</v>
      </c>
      <c r="J465" s="101"/>
    </row>
    <row r="466" spans="1:10" hidden="1" outlineLevel="1" x14ac:dyDescent="0.2">
      <c r="A466" s="106"/>
      <c r="B466" s="100">
        <v>42885</v>
      </c>
      <c r="C466" s="99">
        <v>396</v>
      </c>
      <c r="D466" s="99" t="s">
        <v>5</v>
      </c>
      <c r="E466" s="99" t="s">
        <v>4211</v>
      </c>
      <c r="F466" s="99" t="s">
        <v>4330</v>
      </c>
      <c r="G466" s="77">
        <v>0</v>
      </c>
      <c r="H466" s="77">
        <v>135000</v>
      </c>
      <c r="I466" s="77">
        <v>-22743299.079999998</v>
      </c>
      <c r="J466" s="101"/>
    </row>
    <row r="467" spans="1:10" hidden="1" outlineLevel="1" x14ac:dyDescent="0.2">
      <c r="A467" s="106"/>
      <c r="B467" s="100">
        <v>42885</v>
      </c>
      <c r="C467" s="99">
        <v>398</v>
      </c>
      <c r="D467" s="99" t="s">
        <v>5</v>
      </c>
      <c r="E467" s="99" t="s">
        <v>2455</v>
      </c>
      <c r="F467" s="99" t="s">
        <v>4331</v>
      </c>
      <c r="G467" s="77">
        <v>0</v>
      </c>
      <c r="H467" s="77">
        <v>135000</v>
      </c>
      <c r="I467" s="77">
        <v>-22904764.600000001</v>
      </c>
      <c r="J467" s="101"/>
    </row>
    <row r="468" spans="1:10" hidden="1" outlineLevel="1" x14ac:dyDescent="0.2">
      <c r="A468" s="106"/>
      <c r="B468" s="100">
        <v>42885</v>
      </c>
      <c r="C468" s="99">
        <v>402</v>
      </c>
      <c r="D468" s="99" t="s">
        <v>5</v>
      </c>
      <c r="E468" s="99" t="s">
        <v>4212</v>
      </c>
      <c r="F468" s="99" t="s">
        <v>4332</v>
      </c>
      <c r="G468" s="77">
        <v>0</v>
      </c>
      <c r="H468" s="77">
        <v>118017.24</v>
      </c>
      <c r="I468" s="77">
        <v>-22786747.359999999</v>
      </c>
      <c r="J468" s="101"/>
    </row>
    <row r="469" spans="1:10" hidden="1" outlineLevel="1" x14ac:dyDescent="0.2">
      <c r="A469" s="106"/>
      <c r="B469" s="100">
        <v>42886</v>
      </c>
      <c r="C469" s="99">
        <v>403</v>
      </c>
      <c r="D469" s="99" t="s">
        <v>5</v>
      </c>
      <c r="E469" s="99" t="s">
        <v>4205</v>
      </c>
      <c r="F469" s="99" t="s">
        <v>4333</v>
      </c>
      <c r="G469" s="77">
        <v>0</v>
      </c>
      <c r="H469" s="77">
        <v>-118017.24</v>
      </c>
      <c r="I469" s="77">
        <v>-22904764.600000001</v>
      </c>
      <c r="J469" s="101"/>
    </row>
    <row r="470" spans="1:10" hidden="1" outlineLevel="1" x14ac:dyDescent="0.2">
      <c r="A470" s="106"/>
      <c r="B470" s="100">
        <v>42886</v>
      </c>
      <c r="C470" s="99">
        <v>404</v>
      </c>
      <c r="D470" s="99" t="s">
        <v>5</v>
      </c>
      <c r="E470" s="99" t="s">
        <v>4205</v>
      </c>
      <c r="F470" s="99" t="s">
        <v>4334</v>
      </c>
      <c r="G470" s="77">
        <v>0</v>
      </c>
      <c r="H470" s="77">
        <v>118017.24</v>
      </c>
      <c r="I470" s="77">
        <v>-22786747.359999999</v>
      </c>
      <c r="J470" s="101"/>
    </row>
    <row r="471" spans="1:10" hidden="1" outlineLevel="1" x14ac:dyDescent="0.2">
      <c r="A471" s="106"/>
      <c r="B471" s="100">
        <v>42886</v>
      </c>
      <c r="C471" s="99">
        <v>410</v>
      </c>
      <c r="D471" s="99" t="s">
        <v>5</v>
      </c>
      <c r="E471" s="99" t="s">
        <v>2455</v>
      </c>
      <c r="F471" s="99" t="s">
        <v>4335</v>
      </c>
      <c r="G471" s="77">
        <v>0</v>
      </c>
      <c r="H471" s="77">
        <v>-135000</v>
      </c>
      <c r="I471" s="77">
        <v>-22904764.600000001</v>
      </c>
      <c r="J471" s="101"/>
    </row>
    <row r="472" spans="1:10" hidden="1" outlineLevel="1" x14ac:dyDescent="0.2">
      <c r="A472" s="106"/>
      <c r="B472" s="100">
        <v>42886</v>
      </c>
      <c r="C472" s="99">
        <v>411</v>
      </c>
      <c r="D472" s="99" t="s">
        <v>5</v>
      </c>
      <c r="E472" s="99" t="s">
        <v>4213</v>
      </c>
      <c r="F472" s="99" t="s">
        <v>4336</v>
      </c>
      <c r="G472" s="77">
        <v>0</v>
      </c>
      <c r="H472" s="77">
        <v>118017.24</v>
      </c>
      <c r="I472" s="77">
        <v>-23022781.84</v>
      </c>
      <c r="J472" s="101"/>
    </row>
    <row r="473" spans="1:10" hidden="1" outlineLevel="1" x14ac:dyDescent="0.2">
      <c r="A473" s="106"/>
      <c r="B473" s="100">
        <v>42886</v>
      </c>
      <c r="C473" s="99">
        <v>414</v>
      </c>
      <c r="D473" s="99" t="s">
        <v>5</v>
      </c>
      <c r="E473" s="99" t="s">
        <v>4189</v>
      </c>
      <c r="F473" s="99" t="s">
        <v>4337</v>
      </c>
      <c r="G473" s="77">
        <v>0</v>
      </c>
      <c r="H473" s="77">
        <v>-135000</v>
      </c>
      <c r="I473" s="77">
        <v>-23157781.84</v>
      </c>
      <c r="J473" s="101"/>
    </row>
    <row r="474" spans="1:10" hidden="1" outlineLevel="1" x14ac:dyDescent="0.2">
      <c r="A474" s="106"/>
      <c r="B474" s="100">
        <v>42886</v>
      </c>
      <c r="C474" s="99">
        <v>419</v>
      </c>
      <c r="D474" s="99" t="s">
        <v>5</v>
      </c>
      <c r="E474" s="99" t="s">
        <v>4213</v>
      </c>
      <c r="F474" s="99" t="s">
        <v>4338</v>
      </c>
      <c r="G474" s="77">
        <v>0</v>
      </c>
      <c r="H474" s="77">
        <v>-118017.24</v>
      </c>
      <c r="I474" s="77">
        <v>-23349678.390000001</v>
      </c>
      <c r="J474" s="101"/>
    </row>
    <row r="475" spans="1:10" hidden="1" outlineLevel="1" x14ac:dyDescent="0.2">
      <c r="A475" s="106"/>
      <c r="B475" s="100">
        <v>42886</v>
      </c>
      <c r="C475" s="99">
        <v>420</v>
      </c>
      <c r="D475" s="99" t="s">
        <v>5</v>
      </c>
      <c r="E475" s="99" t="s">
        <v>4213</v>
      </c>
      <c r="F475" s="99" t="s">
        <v>4339</v>
      </c>
      <c r="G475" s="77">
        <v>0</v>
      </c>
      <c r="H475" s="77">
        <v>118017.24</v>
      </c>
      <c r="I475" s="77">
        <v>-23484678.390000001</v>
      </c>
      <c r="J475" s="101"/>
    </row>
    <row r="476" spans="1:10" hidden="1" outlineLevel="1" x14ac:dyDescent="0.2">
      <c r="A476" s="106"/>
      <c r="B476" s="100">
        <v>42886</v>
      </c>
      <c r="C476" s="99">
        <v>421</v>
      </c>
      <c r="D476" s="99" t="s">
        <v>5</v>
      </c>
      <c r="E476" s="99" t="s">
        <v>4206</v>
      </c>
      <c r="F476" s="99" t="s">
        <v>4340</v>
      </c>
      <c r="G476" s="77">
        <v>0</v>
      </c>
      <c r="H476" s="77">
        <v>-157327.59</v>
      </c>
      <c r="I476" s="77">
        <v>-23327350.800000001</v>
      </c>
      <c r="J476" s="101"/>
    </row>
    <row r="477" spans="1:10" hidden="1" outlineLevel="1" x14ac:dyDescent="0.2">
      <c r="A477" s="106"/>
      <c r="B477" s="100">
        <v>42886</v>
      </c>
      <c r="C477" s="99">
        <v>422</v>
      </c>
      <c r="D477" s="99" t="s">
        <v>5</v>
      </c>
      <c r="E477" s="99" t="s">
        <v>4206</v>
      </c>
      <c r="F477" s="99" t="s">
        <v>4341</v>
      </c>
      <c r="G477" s="77">
        <v>0</v>
      </c>
      <c r="H477" s="77">
        <v>157327.59</v>
      </c>
      <c r="I477" s="77">
        <v>-23484678.390000001</v>
      </c>
      <c r="J477" s="101"/>
    </row>
    <row r="478" spans="1:10" hidden="1" outlineLevel="1" x14ac:dyDescent="0.2">
      <c r="A478" s="106"/>
      <c r="B478" s="100">
        <v>42886</v>
      </c>
      <c r="C478" s="99">
        <v>436</v>
      </c>
      <c r="D478" s="99" t="s">
        <v>5</v>
      </c>
      <c r="E478" s="99" t="s">
        <v>4210</v>
      </c>
      <c r="F478" s="99" t="s">
        <v>4342</v>
      </c>
      <c r="G478" s="77">
        <v>0</v>
      </c>
      <c r="H478" s="77">
        <v>-161465.51999999999</v>
      </c>
      <c r="I478" s="77">
        <v>-23292781.84</v>
      </c>
      <c r="J478" s="101"/>
    </row>
    <row r="479" spans="1:10" hidden="1" outlineLevel="1" x14ac:dyDescent="0.2">
      <c r="A479" s="106"/>
      <c r="B479" s="100">
        <v>42886</v>
      </c>
      <c r="C479" s="99">
        <v>437</v>
      </c>
      <c r="D479" s="99" t="s">
        <v>5</v>
      </c>
      <c r="E479" s="99" t="s">
        <v>4210</v>
      </c>
      <c r="F479" s="99" t="s">
        <v>4343</v>
      </c>
      <c r="G479" s="77">
        <v>0</v>
      </c>
      <c r="H479" s="77">
        <v>161465.51999999999</v>
      </c>
      <c r="I479" s="77">
        <v>-23484678.390000001</v>
      </c>
      <c r="J479" s="101"/>
    </row>
    <row r="480" spans="1:10" hidden="1" outlineLevel="1" x14ac:dyDescent="0.2">
      <c r="A480" s="106"/>
      <c r="B480" s="100">
        <v>42886</v>
      </c>
      <c r="C480" s="99">
        <v>443</v>
      </c>
      <c r="D480" s="99" t="s">
        <v>5</v>
      </c>
      <c r="E480" s="99" t="s">
        <v>4212</v>
      </c>
      <c r="F480" s="99" t="s">
        <v>4344</v>
      </c>
      <c r="G480" s="77">
        <v>0</v>
      </c>
      <c r="H480" s="77">
        <v>-118017.24</v>
      </c>
      <c r="I480" s="77">
        <v>-23349678.390000001</v>
      </c>
      <c r="J480" s="101"/>
    </row>
    <row r="481" spans="1:13" hidden="1" outlineLevel="1" x14ac:dyDescent="0.2">
      <c r="A481" s="106"/>
      <c r="B481" s="100">
        <v>42886</v>
      </c>
      <c r="C481" s="99">
        <v>444</v>
      </c>
      <c r="D481" s="99" t="s">
        <v>5</v>
      </c>
      <c r="E481" s="99" t="s">
        <v>4212</v>
      </c>
      <c r="F481" s="99" t="s">
        <v>4345</v>
      </c>
      <c r="G481" s="77">
        <v>0</v>
      </c>
      <c r="H481" s="77">
        <v>118017.24</v>
      </c>
      <c r="I481" s="77">
        <v>-23484678.390000001</v>
      </c>
      <c r="J481" s="101"/>
    </row>
    <row r="482" spans="1:13" hidden="1" outlineLevel="1" x14ac:dyDescent="0.2">
      <c r="A482" s="106"/>
      <c r="B482" s="100">
        <v>42886</v>
      </c>
      <c r="C482" s="99">
        <v>452</v>
      </c>
      <c r="D482" s="99" t="s">
        <v>5</v>
      </c>
      <c r="E482" s="99" t="s">
        <v>4189</v>
      </c>
      <c r="F482" s="99" t="s">
        <v>4346</v>
      </c>
      <c r="G482" s="77">
        <v>0</v>
      </c>
      <c r="H482" s="77">
        <v>135000</v>
      </c>
      <c r="I482" s="77">
        <v>-23348988.73</v>
      </c>
      <c r="J482" s="101"/>
    </row>
    <row r="483" spans="1:13" collapsed="1" x14ac:dyDescent="0.2">
      <c r="A483" s="106"/>
      <c r="B483" s="100"/>
      <c r="C483" s="99"/>
      <c r="D483" s="99"/>
      <c r="E483" s="99"/>
      <c r="F483" s="99"/>
      <c r="G483" s="77"/>
      <c r="H483" s="77"/>
      <c r="I483" s="77"/>
      <c r="J483" s="101"/>
      <c r="L483" s="114"/>
    </row>
    <row r="484" spans="1:13" x14ac:dyDescent="0.2">
      <c r="A484" s="106"/>
      <c r="B484" s="100"/>
      <c r="C484" s="99"/>
      <c r="D484" s="99"/>
      <c r="E484" s="99"/>
      <c r="F484" s="99"/>
      <c r="G484" s="77"/>
      <c r="H484" s="102">
        <f>SUM(H349:H483)</f>
        <v>6015689.6999999993</v>
      </c>
      <c r="I484" s="102"/>
      <c r="J484" s="103">
        <f>COUNTIF(H350:H482,"&gt;1")-COUNTIF(H350:H482,"&lt;1")</f>
        <v>41</v>
      </c>
      <c r="L484" s="124"/>
      <c r="M484" s="124"/>
    </row>
    <row r="485" spans="1:13" x14ac:dyDescent="0.2">
      <c r="A485" s="104" t="s">
        <v>531</v>
      </c>
      <c r="B485" s="98"/>
      <c r="C485" s="99"/>
      <c r="D485" s="99"/>
      <c r="E485" s="98"/>
      <c r="F485" s="98"/>
      <c r="G485" s="76"/>
      <c r="H485" s="76"/>
      <c r="I485" s="76"/>
      <c r="J485" s="101"/>
      <c r="L485" s="124"/>
      <c r="M485" s="124"/>
    </row>
    <row r="486" spans="1:13" x14ac:dyDescent="0.2">
      <c r="A486" s="105" t="s">
        <v>2</v>
      </c>
      <c r="B486" s="98" t="s">
        <v>532</v>
      </c>
      <c r="C486" s="99"/>
      <c r="D486" s="99"/>
      <c r="E486" s="98"/>
      <c r="F486" s="98"/>
      <c r="G486" s="76"/>
      <c r="H486" s="76"/>
      <c r="I486" s="76"/>
      <c r="J486" s="101"/>
    </row>
    <row r="487" spans="1:13" hidden="1" outlineLevel="1" x14ac:dyDescent="0.2">
      <c r="A487" s="106"/>
      <c r="B487" s="99"/>
      <c r="C487" s="99"/>
      <c r="D487" s="99"/>
      <c r="E487" s="99" t="s">
        <v>1110</v>
      </c>
      <c r="F487" s="99"/>
      <c r="G487" s="77">
        <v>0</v>
      </c>
      <c r="H487" s="77">
        <v>0</v>
      </c>
      <c r="I487" s="77">
        <v>-8490156.8499999996</v>
      </c>
      <c r="J487" s="101"/>
    </row>
    <row r="488" spans="1:13" hidden="1" outlineLevel="1" x14ac:dyDescent="0.2">
      <c r="A488" s="106"/>
      <c r="B488" s="100">
        <v>42858</v>
      </c>
      <c r="C488" s="99">
        <v>24</v>
      </c>
      <c r="D488" s="99" t="s">
        <v>5</v>
      </c>
      <c r="E488" s="99" t="s">
        <v>3464</v>
      </c>
      <c r="F488" s="99" t="s">
        <v>4362</v>
      </c>
      <c r="G488" s="77">
        <v>0</v>
      </c>
      <c r="H488" s="77">
        <v>311306.09999999998</v>
      </c>
      <c r="I488" s="77">
        <v>-8222644.2800000003</v>
      </c>
      <c r="J488" s="101"/>
    </row>
    <row r="489" spans="1:13" hidden="1" outlineLevel="1" x14ac:dyDescent="0.2">
      <c r="A489" s="106"/>
      <c r="B489" s="100">
        <v>42858</v>
      </c>
      <c r="C489" s="99">
        <v>28</v>
      </c>
      <c r="D489" s="99" t="s">
        <v>5</v>
      </c>
      <c r="E489" s="99" t="s">
        <v>3464</v>
      </c>
      <c r="F489" s="99" t="s">
        <v>4363</v>
      </c>
      <c r="G489" s="77">
        <v>0</v>
      </c>
      <c r="H489" s="77">
        <v>-311306.09999999998</v>
      </c>
      <c r="I489" s="77">
        <v>-8458071.9199999999</v>
      </c>
      <c r="J489" s="101"/>
    </row>
    <row r="490" spans="1:13" hidden="1" outlineLevel="1" x14ac:dyDescent="0.2">
      <c r="A490" s="106"/>
      <c r="B490" s="100">
        <v>42861</v>
      </c>
      <c r="C490" s="99">
        <v>69</v>
      </c>
      <c r="D490" s="99" t="s">
        <v>5</v>
      </c>
      <c r="E490" s="99" t="s">
        <v>4347</v>
      </c>
      <c r="F490" s="99" t="s">
        <v>4364</v>
      </c>
      <c r="G490" s="77">
        <v>0</v>
      </c>
      <c r="H490" s="77">
        <v>311306.09999999998</v>
      </c>
      <c r="I490" s="77"/>
      <c r="J490" s="101"/>
    </row>
    <row r="491" spans="1:13" hidden="1" outlineLevel="1" x14ac:dyDescent="0.2">
      <c r="A491" s="106"/>
      <c r="B491" s="100">
        <v>42864</v>
      </c>
      <c r="C491" s="99">
        <v>86</v>
      </c>
      <c r="D491" s="99" t="s">
        <v>5</v>
      </c>
      <c r="E491" s="99" t="s">
        <v>4348</v>
      </c>
      <c r="F491" s="99" t="s">
        <v>4365</v>
      </c>
      <c r="G491" s="77">
        <v>0</v>
      </c>
      <c r="H491" s="77">
        <v>235404.56</v>
      </c>
      <c r="I491" s="77"/>
      <c r="J491" s="101"/>
    </row>
    <row r="492" spans="1:13" hidden="1" outlineLevel="1" x14ac:dyDescent="0.2">
      <c r="A492" s="106"/>
      <c r="B492" s="100">
        <v>42864</v>
      </c>
      <c r="C492" s="99">
        <v>90</v>
      </c>
      <c r="D492" s="99" t="s">
        <v>5</v>
      </c>
      <c r="E492" s="99" t="s">
        <v>4347</v>
      </c>
      <c r="F492" s="99" t="s">
        <v>4366</v>
      </c>
      <c r="G492" s="77">
        <v>0</v>
      </c>
      <c r="H492" s="77">
        <v>-311306.09999999998</v>
      </c>
      <c r="I492" s="77"/>
      <c r="J492" s="101"/>
    </row>
    <row r="493" spans="1:13" hidden="1" outlineLevel="1" x14ac:dyDescent="0.2">
      <c r="A493" s="106"/>
      <c r="B493" s="100">
        <v>42864</v>
      </c>
      <c r="C493" s="99">
        <v>91</v>
      </c>
      <c r="D493" s="99" t="s">
        <v>5</v>
      </c>
      <c r="E493" s="99" t="s">
        <v>3464</v>
      </c>
      <c r="F493" s="99" t="s">
        <v>4367</v>
      </c>
      <c r="G493" s="77">
        <v>0</v>
      </c>
      <c r="H493" s="77">
        <v>311306.09999999998</v>
      </c>
      <c r="I493" s="77"/>
      <c r="J493" s="101"/>
    </row>
    <row r="494" spans="1:13" hidden="1" outlineLevel="1" x14ac:dyDescent="0.2">
      <c r="A494" s="106"/>
      <c r="B494" s="100">
        <v>42866</v>
      </c>
      <c r="C494" s="99">
        <v>109</v>
      </c>
      <c r="D494" s="99" t="s">
        <v>5</v>
      </c>
      <c r="E494" s="99" t="s">
        <v>4349</v>
      </c>
      <c r="F494" s="99" t="s">
        <v>4368</v>
      </c>
      <c r="G494" s="77">
        <v>0</v>
      </c>
      <c r="H494" s="77">
        <v>268282.44</v>
      </c>
      <c r="I494" s="77"/>
      <c r="J494" s="101"/>
    </row>
    <row r="495" spans="1:13" hidden="1" outlineLevel="1" x14ac:dyDescent="0.2">
      <c r="A495" s="106"/>
      <c r="B495" s="100">
        <v>42870</v>
      </c>
      <c r="C495" s="99">
        <v>139</v>
      </c>
      <c r="D495" s="99" t="s">
        <v>5</v>
      </c>
      <c r="E495" s="99" t="s">
        <v>4349</v>
      </c>
      <c r="F495" s="99" t="s">
        <v>4369</v>
      </c>
      <c r="G495" s="77">
        <v>0</v>
      </c>
      <c r="H495" s="77">
        <v>-268282.44</v>
      </c>
      <c r="I495" s="77"/>
      <c r="J495" s="101"/>
    </row>
    <row r="496" spans="1:13" hidden="1" outlineLevel="1" x14ac:dyDescent="0.2">
      <c r="A496" s="106"/>
      <c r="B496" s="100">
        <v>42870</v>
      </c>
      <c r="C496" s="99">
        <v>157</v>
      </c>
      <c r="D496" s="99" t="s">
        <v>5</v>
      </c>
      <c r="E496" s="99" t="s">
        <v>4349</v>
      </c>
      <c r="F496" s="99" t="s">
        <v>4370</v>
      </c>
      <c r="G496" s="77">
        <v>0</v>
      </c>
      <c r="H496" s="77">
        <v>268354.12</v>
      </c>
      <c r="I496" s="77"/>
      <c r="J496" s="101"/>
    </row>
    <row r="497" spans="1:10" hidden="1" outlineLevel="1" x14ac:dyDescent="0.2">
      <c r="A497" s="106"/>
      <c r="B497" s="100">
        <v>42871</v>
      </c>
      <c r="C497" s="99">
        <v>177</v>
      </c>
      <c r="D497" s="99" t="s">
        <v>5</v>
      </c>
      <c r="E497" s="99" t="s">
        <v>4350</v>
      </c>
      <c r="F497" s="99" t="s">
        <v>4371</v>
      </c>
      <c r="G497" s="77">
        <v>0</v>
      </c>
      <c r="H497" s="77">
        <v>235427.64</v>
      </c>
      <c r="I497" s="77">
        <v>-8190559.3499999996</v>
      </c>
      <c r="J497" s="101"/>
    </row>
    <row r="498" spans="1:10" hidden="1" outlineLevel="1" x14ac:dyDescent="0.2">
      <c r="A498" s="106"/>
      <c r="B498" s="100">
        <v>42873</v>
      </c>
      <c r="C498" s="99">
        <v>222</v>
      </c>
      <c r="D498" s="99" t="s">
        <v>5</v>
      </c>
      <c r="E498" s="99" t="s">
        <v>1552</v>
      </c>
      <c r="F498" s="99" t="s">
        <v>4372</v>
      </c>
      <c r="G498" s="77">
        <v>0</v>
      </c>
      <c r="H498" s="77">
        <v>-247549.01</v>
      </c>
      <c r="I498" s="77">
        <v>-8458913.4700000007</v>
      </c>
      <c r="J498" s="101"/>
    </row>
    <row r="499" spans="1:10" hidden="1" outlineLevel="1" x14ac:dyDescent="0.2">
      <c r="A499" s="106"/>
      <c r="B499" s="100">
        <v>42878</v>
      </c>
      <c r="C499" s="99">
        <v>266</v>
      </c>
      <c r="D499" s="99" t="s">
        <v>5</v>
      </c>
      <c r="E499" s="99" t="s">
        <v>4351</v>
      </c>
      <c r="F499" s="99" t="s">
        <v>4373</v>
      </c>
      <c r="G499" s="77">
        <v>0</v>
      </c>
      <c r="H499" s="77">
        <v>235427.64</v>
      </c>
      <c r="I499" s="77">
        <v>-8694341.1099999994</v>
      </c>
      <c r="J499" s="101"/>
    </row>
    <row r="500" spans="1:10" hidden="1" outlineLevel="1" x14ac:dyDescent="0.2">
      <c r="A500" s="106"/>
      <c r="B500" s="100">
        <v>42880</v>
      </c>
      <c r="C500" s="99">
        <v>294</v>
      </c>
      <c r="D500" s="99" t="s">
        <v>5</v>
      </c>
      <c r="E500" s="99" t="s">
        <v>4352</v>
      </c>
      <c r="F500" s="99" t="s">
        <v>4374</v>
      </c>
      <c r="G500" s="77">
        <v>0</v>
      </c>
      <c r="H500" s="77">
        <v>235427.64</v>
      </c>
      <c r="I500" s="77">
        <v>-8929768.75</v>
      </c>
      <c r="J500" s="101"/>
    </row>
    <row r="501" spans="1:10" hidden="1" outlineLevel="1" x14ac:dyDescent="0.2">
      <c r="A501" s="106"/>
      <c r="B501" s="100">
        <v>42880</v>
      </c>
      <c r="C501" s="99">
        <v>303</v>
      </c>
      <c r="D501" s="99" t="s">
        <v>5</v>
      </c>
      <c r="E501" s="99" t="s">
        <v>4353</v>
      </c>
      <c r="F501" s="99" t="s">
        <v>4375</v>
      </c>
      <c r="G501" s="77">
        <v>0</v>
      </c>
      <c r="H501" s="77">
        <v>235404.56</v>
      </c>
      <c r="I501" s="77">
        <v>-9247893.0299999993</v>
      </c>
      <c r="J501" s="101"/>
    </row>
    <row r="502" spans="1:10" hidden="1" outlineLevel="1" x14ac:dyDescent="0.2">
      <c r="A502" s="106"/>
      <c r="B502" s="100">
        <v>42880</v>
      </c>
      <c r="C502" s="99">
        <v>305</v>
      </c>
      <c r="D502" s="99" t="s">
        <v>5</v>
      </c>
      <c r="E502" s="99" t="s">
        <v>4354</v>
      </c>
      <c r="F502" s="99" t="s">
        <v>4376</v>
      </c>
      <c r="G502" s="77">
        <v>0</v>
      </c>
      <c r="H502" s="77">
        <v>311306.09999999998</v>
      </c>
      <c r="I502" s="77">
        <v>-9483320.6699999999</v>
      </c>
      <c r="J502" s="101"/>
    </row>
    <row r="503" spans="1:10" hidden="1" outlineLevel="1" x14ac:dyDescent="0.2">
      <c r="A503" s="106"/>
      <c r="B503" s="100">
        <v>42881</v>
      </c>
      <c r="C503" s="99">
        <v>311</v>
      </c>
      <c r="D503" s="99" t="s">
        <v>5</v>
      </c>
      <c r="E503" s="99" t="s">
        <v>4355</v>
      </c>
      <c r="F503" s="99" t="s">
        <v>4377</v>
      </c>
      <c r="G503" s="77">
        <v>0</v>
      </c>
      <c r="H503" s="77">
        <v>230710.13</v>
      </c>
      <c r="I503" s="77">
        <v>-9165196.3900000006</v>
      </c>
      <c r="J503" s="101"/>
    </row>
    <row r="504" spans="1:10" hidden="1" outlineLevel="1" x14ac:dyDescent="0.2">
      <c r="A504" s="106"/>
      <c r="B504" s="100">
        <v>42881</v>
      </c>
      <c r="C504" s="99">
        <v>312</v>
      </c>
      <c r="D504" s="99" t="s">
        <v>5</v>
      </c>
      <c r="E504" s="99" t="s">
        <v>4355</v>
      </c>
      <c r="F504" s="99" t="s">
        <v>4378</v>
      </c>
      <c r="G504" s="77">
        <v>0</v>
      </c>
      <c r="H504" s="77">
        <v>-230710.13</v>
      </c>
      <c r="I504" s="77">
        <v>-8847934.1799999997</v>
      </c>
      <c r="J504" s="101"/>
    </row>
    <row r="505" spans="1:10" hidden="1" outlineLevel="1" x14ac:dyDescent="0.2">
      <c r="A505" s="106"/>
      <c r="B505" s="100">
        <v>42881</v>
      </c>
      <c r="C505" s="99">
        <v>313</v>
      </c>
      <c r="D505" s="99" t="s">
        <v>5</v>
      </c>
      <c r="E505" s="99" t="s">
        <v>4355</v>
      </c>
      <c r="F505" s="99" t="s">
        <v>4379</v>
      </c>
      <c r="G505" s="77">
        <v>0</v>
      </c>
      <c r="H505" s="77">
        <v>230647.39</v>
      </c>
      <c r="I505" s="77">
        <v>-9165196.3900000006</v>
      </c>
      <c r="J505" s="101"/>
    </row>
    <row r="506" spans="1:10" hidden="1" outlineLevel="1" x14ac:dyDescent="0.2">
      <c r="A506" s="106"/>
      <c r="B506" s="100">
        <v>42881</v>
      </c>
      <c r="C506" s="99">
        <v>324</v>
      </c>
      <c r="D506" s="99" t="s">
        <v>5</v>
      </c>
      <c r="E506" s="99" t="s">
        <v>4356</v>
      </c>
      <c r="F506" s="99" t="s">
        <v>4380</v>
      </c>
      <c r="G506" s="77">
        <v>0</v>
      </c>
      <c r="H506" s="77">
        <v>235427.64</v>
      </c>
      <c r="I506" s="77">
        <v>-9400600.9700000007</v>
      </c>
      <c r="J506" s="101"/>
    </row>
    <row r="507" spans="1:10" hidden="1" outlineLevel="1" x14ac:dyDescent="0.2">
      <c r="A507" s="106"/>
      <c r="B507" s="100">
        <v>42884</v>
      </c>
      <c r="C507" s="99">
        <v>356</v>
      </c>
      <c r="D507" s="99" t="s">
        <v>5</v>
      </c>
      <c r="E507" s="99" t="s">
        <v>3471</v>
      </c>
      <c r="F507" s="99" t="s">
        <v>4381</v>
      </c>
      <c r="G507" s="77">
        <v>0</v>
      </c>
      <c r="H507" s="77">
        <v>235427.64</v>
      </c>
      <c r="I507" s="77">
        <v>-9636005.5299999993</v>
      </c>
      <c r="J507" s="101"/>
    </row>
    <row r="508" spans="1:10" hidden="1" outlineLevel="1" x14ac:dyDescent="0.2">
      <c r="A508" s="106"/>
      <c r="B508" s="100">
        <v>42884</v>
      </c>
      <c r="C508" s="99">
        <v>357</v>
      </c>
      <c r="D508" s="99" t="s">
        <v>5</v>
      </c>
      <c r="E508" s="99" t="s">
        <v>4353</v>
      </c>
      <c r="F508" s="99" t="s">
        <v>4382</v>
      </c>
      <c r="G508" s="77">
        <v>0</v>
      </c>
      <c r="H508" s="77">
        <v>-235404.56</v>
      </c>
      <c r="I508" s="77">
        <v>-9400600.9499999993</v>
      </c>
      <c r="J508" s="101"/>
    </row>
    <row r="509" spans="1:10" hidden="1" outlineLevel="1" x14ac:dyDescent="0.2">
      <c r="A509" s="106"/>
      <c r="B509" s="100">
        <v>42884</v>
      </c>
      <c r="C509" s="99">
        <v>358</v>
      </c>
      <c r="D509" s="99" t="s">
        <v>5</v>
      </c>
      <c r="E509" s="99" t="s">
        <v>4357</v>
      </c>
      <c r="F509" s="99" t="s">
        <v>4383</v>
      </c>
      <c r="G509" s="77">
        <v>0</v>
      </c>
      <c r="H509" s="77">
        <v>235404.56</v>
      </c>
      <c r="I509" s="77">
        <v>-9636028.5899999999</v>
      </c>
      <c r="J509" s="101"/>
    </row>
    <row r="510" spans="1:10" hidden="1" outlineLevel="1" x14ac:dyDescent="0.2">
      <c r="A510" s="106"/>
      <c r="B510" s="100">
        <v>42885</v>
      </c>
      <c r="C510" s="99">
        <v>373</v>
      </c>
      <c r="D510" s="99" t="s">
        <v>5</v>
      </c>
      <c r="E510" s="99" t="s">
        <v>4357</v>
      </c>
      <c r="F510" s="99" t="s">
        <v>4384</v>
      </c>
      <c r="G510" s="77">
        <v>0</v>
      </c>
      <c r="H510" s="77">
        <v>-235404.56</v>
      </c>
      <c r="I510" s="77">
        <v>-9871456.2300000004</v>
      </c>
      <c r="J510" s="101"/>
    </row>
    <row r="511" spans="1:10" hidden="1" outlineLevel="1" x14ac:dyDescent="0.2">
      <c r="A511" s="106"/>
      <c r="B511" s="100">
        <v>42885</v>
      </c>
      <c r="C511" s="99">
        <v>374</v>
      </c>
      <c r="D511" s="99" t="s">
        <v>5</v>
      </c>
      <c r="E511" s="99" t="s">
        <v>4357</v>
      </c>
      <c r="F511" s="99" t="s">
        <v>4385</v>
      </c>
      <c r="G511" s="77">
        <v>0</v>
      </c>
      <c r="H511" s="77">
        <v>235427.64</v>
      </c>
      <c r="I511" s="77">
        <v>-9636051.6699999999</v>
      </c>
      <c r="J511" s="101"/>
    </row>
    <row r="512" spans="1:10" hidden="1" outlineLevel="1" x14ac:dyDescent="0.2">
      <c r="A512" s="106"/>
      <c r="B512" s="100">
        <v>42885</v>
      </c>
      <c r="C512" s="99">
        <v>387</v>
      </c>
      <c r="D512" s="99" t="s">
        <v>5</v>
      </c>
      <c r="E512" s="99" t="s">
        <v>4353</v>
      </c>
      <c r="F512" s="99" t="s">
        <v>4386</v>
      </c>
      <c r="G512" s="77">
        <v>0</v>
      </c>
      <c r="H512" s="77">
        <v>235427.64</v>
      </c>
      <c r="I512" s="77">
        <v>-9871479.3100000005</v>
      </c>
      <c r="J512" s="101"/>
    </row>
    <row r="513" spans="1:10" hidden="1" outlineLevel="1" x14ac:dyDescent="0.2">
      <c r="A513" s="106"/>
      <c r="B513" s="100">
        <v>42886</v>
      </c>
      <c r="C513" s="99">
        <v>405</v>
      </c>
      <c r="D513" s="99" t="s">
        <v>5</v>
      </c>
      <c r="E513" s="99" t="s">
        <v>4358</v>
      </c>
      <c r="F513" s="99" t="s">
        <v>4387</v>
      </c>
      <c r="G513" s="77">
        <v>0</v>
      </c>
      <c r="H513" s="77">
        <v>235427.64</v>
      </c>
      <c r="I513" s="77">
        <v>-10139833.43</v>
      </c>
      <c r="J513" s="101"/>
    </row>
    <row r="514" spans="1:10" hidden="1" outlineLevel="1" x14ac:dyDescent="0.2">
      <c r="A514" s="106"/>
      <c r="B514" s="100">
        <v>42886</v>
      </c>
      <c r="C514" s="99">
        <v>426</v>
      </c>
      <c r="D514" s="99" t="s">
        <v>5</v>
      </c>
      <c r="E514" s="99" t="s">
        <v>4359</v>
      </c>
      <c r="F514" s="99" t="s">
        <v>4388</v>
      </c>
      <c r="G514" s="77">
        <v>0</v>
      </c>
      <c r="H514" s="77">
        <v>311306.09999999998</v>
      </c>
      <c r="I514" s="77">
        <v>-10408187.550000001</v>
      </c>
      <c r="J514" s="101"/>
    </row>
    <row r="515" spans="1:10" hidden="1" outlineLevel="1" x14ac:dyDescent="0.2">
      <c r="A515" s="106"/>
      <c r="B515" s="100">
        <v>42886</v>
      </c>
      <c r="C515" s="99">
        <v>431</v>
      </c>
      <c r="D515" s="99" t="s">
        <v>5</v>
      </c>
      <c r="E515" s="99" t="s">
        <v>4360</v>
      </c>
      <c r="F515" s="99" t="s">
        <v>4389</v>
      </c>
      <c r="G515" s="77">
        <v>0</v>
      </c>
      <c r="H515" s="77">
        <v>235427.64</v>
      </c>
      <c r="I515" s="77">
        <v>-10643592.109999999</v>
      </c>
      <c r="J515" s="101"/>
    </row>
    <row r="516" spans="1:10" hidden="1" outlineLevel="1" x14ac:dyDescent="0.2">
      <c r="A516" s="106"/>
      <c r="B516" s="100">
        <v>42886</v>
      </c>
      <c r="C516" s="99">
        <v>432</v>
      </c>
      <c r="D516" s="99" t="s">
        <v>5</v>
      </c>
      <c r="E516" s="99" t="s">
        <v>4361</v>
      </c>
      <c r="F516" s="99" t="s">
        <v>4390</v>
      </c>
      <c r="G516" s="77">
        <v>0</v>
      </c>
      <c r="H516" s="77">
        <v>235427.64</v>
      </c>
      <c r="I516" s="77">
        <v>-10408187.550000001</v>
      </c>
      <c r="J516" s="101"/>
    </row>
    <row r="517" spans="1:10" hidden="1" outlineLevel="1" x14ac:dyDescent="0.2">
      <c r="A517" s="106"/>
      <c r="B517" s="100">
        <v>42886</v>
      </c>
      <c r="C517" s="99">
        <v>456</v>
      </c>
      <c r="D517" s="99" t="s">
        <v>5</v>
      </c>
      <c r="E517" s="99" t="s">
        <v>4348</v>
      </c>
      <c r="F517" s="99" t="s">
        <v>4391</v>
      </c>
      <c r="G517" s="77">
        <v>0</v>
      </c>
      <c r="H517" s="77">
        <v>-235404.56</v>
      </c>
      <c r="I517" s="77">
        <v>-10676541.67</v>
      </c>
      <c r="J517" s="101"/>
    </row>
    <row r="518" spans="1:10" collapsed="1" x14ac:dyDescent="0.2">
      <c r="A518" s="106"/>
      <c r="B518" s="100"/>
      <c r="C518" s="99"/>
      <c r="D518" s="99"/>
      <c r="E518" s="99"/>
      <c r="F518" s="99"/>
      <c r="G518" s="77"/>
      <c r="H518" s="77"/>
      <c r="I518" s="77"/>
      <c r="J518" s="101"/>
    </row>
    <row r="519" spans="1:10" x14ac:dyDescent="0.2">
      <c r="A519" s="106"/>
      <c r="B519" s="100"/>
      <c r="C519" s="99"/>
      <c r="D519" s="99"/>
      <c r="E519" s="99"/>
      <c r="F519" s="99"/>
      <c r="G519" s="77"/>
      <c r="H519" s="102">
        <f>SUM(H487:H518)</f>
        <v>3539647.2000000011</v>
      </c>
      <c r="I519" s="102"/>
      <c r="J519" s="103">
        <f>COUNTIF(H488:H517,"&gt;1")-COUNTIF(H488:H517,"&lt;1")</f>
        <v>14</v>
      </c>
    </row>
    <row r="520" spans="1:10" x14ac:dyDescent="0.2">
      <c r="A520" s="106"/>
      <c r="B520" s="100"/>
      <c r="C520" s="99"/>
      <c r="D520" s="99"/>
      <c r="E520" s="99"/>
      <c r="F520" s="99"/>
      <c r="G520" s="77"/>
      <c r="H520" s="77"/>
      <c r="I520" s="77"/>
      <c r="J520" s="101"/>
    </row>
    <row r="521" spans="1:10" ht="30" customHeight="1" x14ac:dyDescent="0.2">
      <c r="A521" s="106"/>
      <c r="B521" s="136" t="s">
        <v>1061</v>
      </c>
      <c r="C521" s="137"/>
      <c r="D521" s="137"/>
      <c r="E521" s="137"/>
      <c r="F521" s="137"/>
      <c r="G521" s="138"/>
      <c r="H521" s="107">
        <f>+H43+H49+H68+H77+H87+H94+H102+H113+H119+H144+H164+H261+H337+H346+H484+H519</f>
        <v>30192394.129999995</v>
      </c>
      <c r="I521" s="108" t="e">
        <f>+I66+#REF!+I115+#REF!+#REF!+I150+I156+#REF!+I169+I346+I405+I504+I518</f>
        <v>#REF!</v>
      </c>
      <c r="J521" s="109">
        <f>+J43+J49+J68+J77+J87+J94+J102+J113+J119+J144+J164+J261+J337+J346+J484+J519</f>
        <v>144</v>
      </c>
    </row>
    <row r="522" spans="1:10" x14ac:dyDescent="0.2">
      <c r="A522" s="106"/>
      <c r="B522" s="100"/>
      <c r="C522" s="99"/>
      <c r="D522" s="99"/>
      <c r="E522" s="99"/>
      <c r="F522" s="99"/>
      <c r="G522" s="77"/>
      <c r="H522" s="77"/>
      <c r="I522" s="77"/>
      <c r="J522" s="101"/>
    </row>
    <row r="523" spans="1:10" x14ac:dyDescent="0.2">
      <c r="A523" s="106"/>
      <c r="B523" s="100"/>
      <c r="C523" s="99"/>
      <c r="D523" s="99"/>
      <c r="E523" s="99"/>
      <c r="F523" s="99"/>
      <c r="G523" s="77"/>
      <c r="H523" s="77"/>
      <c r="I523" s="77"/>
      <c r="J523" s="101"/>
    </row>
    <row r="524" spans="1:10" x14ac:dyDescent="0.2">
      <c r="A524" s="104" t="s">
        <v>1560</v>
      </c>
      <c r="B524" s="98"/>
      <c r="C524" s="99"/>
      <c r="D524" s="99"/>
      <c r="E524" s="98"/>
      <c r="F524" s="98"/>
      <c r="G524" s="76"/>
      <c r="H524" s="76"/>
      <c r="I524" s="76"/>
      <c r="J524" s="101"/>
    </row>
    <row r="525" spans="1:10" x14ac:dyDescent="0.2">
      <c r="A525" s="105" t="s">
        <v>2</v>
      </c>
      <c r="B525" s="98" t="s">
        <v>4</v>
      </c>
      <c r="C525" s="99"/>
      <c r="D525" s="99"/>
      <c r="E525" s="98"/>
      <c r="F525" s="98"/>
      <c r="G525" s="76"/>
      <c r="H525" s="76"/>
      <c r="I525" s="76"/>
      <c r="J525" s="101"/>
    </row>
    <row r="526" spans="1:10" hidden="1" outlineLevel="1" x14ac:dyDescent="0.2">
      <c r="A526" s="106"/>
      <c r="B526" s="99"/>
      <c r="C526" s="99"/>
      <c r="D526" s="99"/>
      <c r="E526" s="99" t="s">
        <v>1110</v>
      </c>
      <c r="F526" s="99"/>
      <c r="G526" s="77">
        <v>0</v>
      </c>
      <c r="H526" s="77">
        <v>0</v>
      </c>
      <c r="I526" s="77">
        <v>-804064.9</v>
      </c>
      <c r="J526" s="101"/>
    </row>
    <row r="527" spans="1:10" hidden="1" outlineLevel="1" x14ac:dyDescent="0.2">
      <c r="A527" s="106"/>
      <c r="B527" s="100">
        <v>42884</v>
      </c>
      <c r="C527" s="99">
        <v>345</v>
      </c>
      <c r="D527" s="99" t="s">
        <v>5</v>
      </c>
      <c r="E527" s="99" t="s">
        <v>3061</v>
      </c>
      <c r="F527" s="99" t="s">
        <v>4392</v>
      </c>
      <c r="G527" s="77">
        <v>0</v>
      </c>
      <c r="H527" s="77">
        <v>287994.59000000003</v>
      </c>
      <c r="I527" s="77">
        <v>-1032140.68</v>
      </c>
      <c r="J527" s="101"/>
    </row>
    <row r="528" spans="1:10" collapsed="1" x14ac:dyDescent="0.2">
      <c r="A528" s="106"/>
      <c r="B528" s="100"/>
      <c r="C528" s="99"/>
      <c r="D528" s="99"/>
      <c r="E528" s="99"/>
      <c r="F528" s="99"/>
      <c r="G528" s="77"/>
      <c r="H528" s="77"/>
      <c r="I528" s="77"/>
      <c r="J528" s="101"/>
    </row>
    <row r="529" spans="1:10" x14ac:dyDescent="0.2">
      <c r="A529" s="106"/>
      <c r="B529" s="100"/>
      <c r="C529" s="99"/>
      <c r="D529" s="99"/>
      <c r="E529" s="99"/>
      <c r="F529" s="99"/>
      <c r="G529" s="77"/>
      <c r="H529" s="102">
        <f>SUM(H526:H528)</f>
        <v>287994.59000000003</v>
      </c>
      <c r="I529" s="102"/>
      <c r="J529" s="103">
        <f>COUNTIF(H527:H527,"&gt;1")-COUNTIF(H527:H527,"&lt;1")</f>
        <v>1</v>
      </c>
    </row>
    <row r="530" spans="1:10" x14ac:dyDescent="0.2">
      <c r="A530" s="104" t="s">
        <v>573</v>
      </c>
      <c r="B530" s="98"/>
      <c r="C530" s="99"/>
      <c r="D530" s="99"/>
      <c r="E530" s="98"/>
      <c r="F530" s="98"/>
      <c r="G530" s="76"/>
      <c r="H530" s="76"/>
      <c r="I530" s="76"/>
      <c r="J530" s="101"/>
    </row>
    <row r="531" spans="1:10" x14ac:dyDescent="0.2">
      <c r="A531" s="105" t="s">
        <v>2</v>
      </c>
      <c r="B531" s="98" t="s">
        <v>4393</v>
      </c>
      <c r="C531" s="99"/>
      <c r="D531" s="99"/>
      <c r="E531" s="98"/>
      <c r="F531" s="98"/>
      <c r="G531" s="76"/>
      <c r="H531" s="76"/>
      <c r="I531" s="76"/>
      <c r="J531" s="101"/>
    </row>
    <row r="532" spans="1:10" hidden="1" outlineLevel="1" x14ac:dyDescent="0.2">
      <c r="A532" s="106"/>
      <c r="B532" s="100"/>
      <c r="C532" s="99"/>
      <c r="D532" s="99"/>
      <c r="E532" s="99" t="s">
        <v>1110</v>
      </c>
      <c r="F532" s="99"/>
      <c r="G532" s="77">
        <v>0</v>
      </c>
      <c r="H532" s="77">
        <v>0</v>
      </c>
      <c r="I532" s="77">
        <v>-393973.9</v>
      </c>
      <c r="J532" s="101"/>
    </row>
    <row r="533" spans="1:10" hidden="1" outlineLevel="1" x14ac:dyDescent="0.2">
      <c r="A533" s="106"/>
      <c r="B533" s="100">
        <v>42860</v>
      </c>
      <c r="C533" s="99">
        <v>59</v>
      </c>
      <c r="D533" s="99" t="s">
        <v>5</v>
      </c>
      <c r="E533" s="99" t="s">
        <v>3077</v>
      </c>
      <c r="F533" s="99" t="s">
        <v>4394</v>
      </c>
      <c r="G533" s="77">
        <v>0</v>
      </c>
      <c r="H533" s="77">
        <v>199265.54</v>
      </c>
      <c r="I533" s="77"/>
      <c r="J533" s="101"/>
    </row>
    <row r="534" spans="1:10" collapsed="1" x14ac:dyDescent="0.2">
      <c r="A534" s="106"/>
      <c r="B534" s="100"/>
      <c r="C534" s="99"/>
      <c r="D534" s="99"/>
      <c r="E534" s="99"/>
      <c r="F534" s="99"/>
      <c r="G534" s="77"/>
      <c r="H534" s="77"/>
      <c r="I534" s="77"/>
      <c r="J534" s="101"/>
    </row>
    <row r="535" spans="1:10" x14ac:dyDescent="0.2">
      <c r="A535" s="106"/>
      <c r="B535" s="100"/>
      <c r="C535" s="99"/>
      <c r="D535" s="99"/>
      <c r="E535" s="99"/>
      <c r="F535" s="99"/>
      <c r="G535" s="77"/>
      <c r="H535" s="102">
        <f>SUM(H532:H534)</f>
        <v>199265.54</v>
      </c>
      <c r="I535" s="102"/>
      <c r="J535" s="103">
        <f>COUNTIF(H533:H533,"&gt;1")-COUNTIF(H533:H533,"&lt;1")</f>
        <v>1</v>
      </c>
    </row>
    <row r="536" spans="1:10" x14ac:dyDescent="0.2">
      <c r="A536" s="104" t="s">
        <v>578</v>
      </c>
      <c r="B536" s="98"/>
      <c r="C536" s="99"/>
      <c r="D536" s="99"/>
      <c r="E536" s="98"/>
      <c r="F536" s="98"/>
      <c r="G536" s="76"/>
      <c r="H536" s="76"/>
      <c r="I536" s="76"/>
      <c r="J536" s="101"/>
    </row>
    <row r="537" spans="1:10" x14ac:dyDescent="0.2">
      <c r="A537" s="105" t="s">
        <v>2</v>
      </c>
      <c r="B537" s="98" t="s">
        <v>39</v>
      </c>
      <c r="C537" s="99"/>
      <c r="D537" s="99"/>
      <c r="E537" s="98"/>
      <c r="F537" s="98"/>
      <c r="G537" s="76"/>
      <c r="H537" s="76"/>
      <c r="I537" s="76"/>
      <c r="J537" s="101"/>
    </row>
    <row r="538" spans="1:10" hidden="1" outlineLevel="1" x14ac:dyDescent="0.2">
      <c r="A538" s="106"/>
      <c r="B538" s="99"/>
      <c r="C538" s="99"/>
      <c r="D538" s="99"/>
      <c r="E538" s="99" t="s">
        <v>1110</v>
      </c>
      <c r="F538" s="99"/>
      <c r="G538" s="77">
        <v>0</v>
      </c>
      <c r="H538" s="77">
        <v>0</v>
      </c>
      <c r="I538" s="77">
        <v>-442894.42</v>
      </c>
      <c r="J538" s="101"/>
    </row>
    <row r="539" spans="1:10" hidden="1" outlineLevel="1" x14ac:dyDescent="0.2">
      <c r="A539" s="106"/>
      <c r="B539" s="100">
        <v>42881</v>
      </c>
      <c r="C539" s="99">
        <v>325</v>
      </c>
      <c r="D539" s="99" t="s">
        <v>5</v>
      </c>
      <c r="E539" s="99" t="s">
        <v>4395</v>
      </c>
      <c r="F539" s="99" t="s">
        <v>4396</v>
      </c>
      <c r="G539" s="77">
        <v>0</v>
      </c>
      <c r="H539" s="77">
        <v>394171.61</v>
      </c>
      <c r="I539" s="77">
        <v>-885788.84</v>
      </c>
      <c r="J539" s="101"/>
    </row>
    <row r="540" spans="1:10" hidden="1" outlineLevel="1" x14ac:dyDescent="0.2">
      <c r="A540" s="106"/>
      <c r="B540" s="100"/>
      <c r="C540" s="99"/>
      <c r="D540" s="99"/>
      <c r="E540" s="99"/>
      <c r="F540" s="99"/>
      <c r="G540" s="77"/>
      <c r="H540" s="77"/>
      <c r="I540" s="77"/>
      <c r="J540" s="101"/>
    </row>
    <row r="541" spans="1:10" collapsed="1" x14ac:dyDescent="0.2">
      <c r="A541" s="106"/>
      <c r="B541" s="100"/>
      <c r="C541" s="99"/>
      <c r="D541" s="99"/>
      <c r="E541" s="99"/>
      <c r="F541" s="99"/>
      <c r="G541" s="77"/>
      <c r="H541" s="102">
        <f>SUM(H538:H540)</f>
        <v>394171.61</v>
      </c>
      <c r="I541" s="102"/>
      <c r="J541" s="103">
        <f>COUNTIF(H539,"&gt;1")-COUNTIF(H539,"&lt;1")</f>
        <v>1</v>
      </c>
    </row>
    <row r="542" spans="1:10" x14ac:dyDescent="0.2">
      <c r="A542" s="106"/>
      <c r="B542" s="100"/>
      <c r="C542" s="99"/>
      <c r="D542" s="99"/>
      <c r="E542" s="99"/>
      <c r="F542" s="99"/>
      <c r="G542" s="77"/>
      <c r="H542" s="102"/>
      <c r="I542" s="102"/>
      <c r="J542" s="103"/>
    </row>
    <row r="543" spans="1:10" x14ac:dyDescent="0.2">
      <c r="A543" s="104" t="s">
        <v>2530</v>
      </c>
      <c r="B543" s="98"/>
      <c r="C543" s="99"/>
      <c r="D543" s="99"/>
      <c r="E543" s="98"/>
      <c r="F543" s="98"/>
      <c r="G543" s="76"/>
      <c r="H543" s="76"/>
      <c r="I543" s="76"/>
      <c r="J543" s="101"/>
    </row>
    <row r="544" spans="1:10" x14ac:dyDescent="0.2">
      <c r="A544" s="105" t="s">
        <v>2</v>
      </c>
      <c r="B544" s="98" t="s">
        <v>2531</v>
      </c>
      <c r="C544" s="99"/>
      <c r="D544" s="99"/>
      <c r="E544" s="98"/>
      <c r="F544" s="98"/>
      <c r="G544" s="76"/>
      <c r="H544" s="76"/>
      <c r="I544" s="76"/>
      <c r="J544" s="101"/>
    </row>
    <row r="545" spans="1:10" hidden="1" outlineLevel="1" x14ac:dyDescent="0.2">
      <c r="A545" s="106"/>
      <c r="B545" s="99"/>
      <c r="C545" s="99"/>
      <c r="D545" s="99"/>
      <c r="E545" s="99" t="s">
        <v>1110</v>
      </c>
      <c r="F545" s="99"/>
      <c r="G545" s="77">
        <v>0</v>
      </c>
      <c r="H545" s="77">
        <v>0</v>
      </c>
      <c r="I545" s="77">
        <v>-450615.73</v>
      </c>
      <c r="J545" s="101"/>
    </row>
    <row r="546" spans="1:10" hidden="1" outlineLevel="1" x14ac:dyDescent="0.2">
      <c r="A546" s="106"/>
      <c r="B546" s="100">
        <v>42858</v>
      </c>
      <c r="C546" s="99">
        <v>1</v>
      </c>
      <c r="D546" s="99" t="s">
        <v>82</v>
      </c>
      <c r="E546" s="99" t="s">
        <v>3500</v>
      </c>
      <c r="F546" s="99" t="s">
        <v>4397</v>
      </c>
      <c r="G546" s="77">
        <v>0</v>
      </c>
      <c r="H546" s="77">
        <v>-358819.31</v>
      </c>
      <c r="I546" s="77">
        <v>-809435.03</v>
      </c>
      <c r="J546" s="101"/>
    </row>
    <row r="547" spans="1:10" hidden="1" outlineLevel="1" x14ac:dyDescent="0.2">
      <c r="A547" s="106"/>
      <c r="B547" s="100">
        <v>42858</v>
      </c>
      <c r="C547" s="99">
        <v>1</v>
      </c>
      <c r="D547" s="99" t="s">
        <v>78</v>
      </c>
      <c r="E547" s="99" t="s">
        <v>3500</v>
      </c>
      <c r="F547" s="99" t="s">
        <v>4398</v>
      </c>
      <c r="G547" s="77">
        <v>0</v>
      </c>
      <c r="H547" s="77">
        <v>369204.98</v>
      </c>
      <c r="I547" s="77"/>
      <c r="J547" s="101"/>
    </row>
    <row r="548" spans="1:10" collapsed="1" x14ac:dyDescent="0.2">
      <c r="A548" s="106"/>
      <c r="B548" s="100"/>
      <c r="C548" s="99"/>
      <c r="D548" s="99"/>
      <c r="E548" s="99"/>
      <c r="F548" s="99"/>
      <c r="G548" s="77"/>
      <c r="H548" s="77"/>
      <c r="I548" s="77"/>
      <c r="J548" s="101"/>
    </row>
    <row r="549" spans="1:10" x14ac:dyDescent="0.2">
      <c r="A549" s="106"/>
      <c r="B549" s="100"/>
      <c r="C549" s="99"/>
      <c r="D549" s="99"/>
      <c r="E549" s="99"/>
      <c r="F549" s="99"/>
      <c r="G549" s="77"/>
      <c r="H549" s="102">
        <f>SUM(H544:H548)</f>
        <v>10385.669999999984</v>
      </c>
      <c r="I549" s="102"/>
      <c r="J549" s="103">
        <f>COUNTIF(H546:H547,"&gt;1")-COUNTIF(H546:H547,"&lt;1")</f>
        <v>0</v>
      </c>
    </row>
    <row r="550" spans="1:10" x14ac:dyDescent="0.2">
      <c r="A550" s="104" t="s">
        <v>587</v>
      </c>
      <c r="B550" s="98"/>
      <c r="C550" s="99"/>
      <c r="D550" s="99"/>
      <c r="E550" s="98"/>
      <c r="F550" s="98"/>
      <c r="G550" s="76"/>
      <c r="H550" s="76"/>
      <c r="I550" s="76"/>
      <c r="J550" s="101"/>
    </row>
    <row r="551" spans="1:10" x14ac:dyDescent="0.2">
      <c r="A551" s="105" t="s">
        <v>2</v>
      </c>
      <c r="B551" s="98" t="s">
        <v>91</v>
      </c>
      <c r="C551" s="99"/>
      <c r="D551" s="99"/>
      <c r="E551" s="98"/>
      <c r="F551" s="98"/>
      <c r="G551" s="76"/>
      <c r="H551" s="76"/>
      <c r="I551" s="76"/>
      <c r="J551" s="101"/>
    </row>
    <row r="552" spans="1:10" hidden="1" outlineLevel="1" x14ac:dyDescent="0.2">
      <c r="A552" s="106"/>
      <c r="B552" s="99"/>
      <c r="C552" s="99"/>
      <c r="D552" s="99"/>
      <c r="E552" s="99" t="s">
        <v>1110</v>
      </c>
      <c r="F552" s="99"/>
      <c r="G552" s="77">
        <v>0</v>
      </c>
      <c r="H552" s="77">
        <v>0</v>
      </c>
      <c r="I552" s="77">
        <v>-3953194.26</v>
      </c>
      <c r="J552" s="101"/>
    </row>
    <row r="553" spans="1:10" hidden="1" outlineLevel="1" x14ac:dyDescent="0.2">
      <c r="A553" s="106"/>
      <c r="B553" s="100">
        <v>42885</v>
      </c>
      <c r="C553" s="99">
        <v>401</v>
      </c>
      <c r="D553" s="99" t="s">
        <v>5</v>
      </c>
      <c r="E553" s="99" t="s">
        <v>4399</v>
      </c>
      <c r="F553" s="99" t="s">
        <v>4400</v>
      </c>
      <c r="G553" s="77">
        <v>0</v>
      </c>
      <c r="H553" s="77">
        <v>366220.59</v>
      </c>
      <c r="I553" s="77">
        <v>-3606953.22</v>
      </c>
      <c r="J553" s="101"/>
    </row>
    <row r="554" spans="1:10" collapsed="1" x14ac:dyDescent="0.2">
      <c r="A554" s="106"/>
      <c r="B554" s="100"/>
      <c r="C554" s="99"/>
      <c r="D554" s="99"/>
      <c r="E554" s="99"/>
      <c r="F554" s="99"/>
      <c r="G554" s="77"/>
      <c r="H554" s="77"/>
      <c r="I554" s="77"/>
      <c r="J554" s="101"/>
    </row>
    <row r="555" spans="1:10" x14ac:dyDescent="0.2">
      <c r="A555" s="106"/>
      <c r="B555" s="100"/>
      <c r="C555" s="99"/>
      <c r="D555" s="99"/>
      <c r="E555" s="99"/>
      <c r="F555" s="99"/>
      <c r="G555" s="77"/>
      <c r="H555" s="102">
        <f>SUM(H552:H554)</f>
        <v>366220.59</v>
      </c>
      <c r="I555" s="102"/>
      <c r="J555" s="103">
        <f>COUNTIF(H553:H553,"&gt;1")-COUNTIF(H553:H553,"&lt;1")</f>
        <v>1</v>
      </c>
    </row>
    <row r="556" spans="1:10" x14ac:dyDescent="0.2">
      <c r="A556" s="104" t="s">
        <v>598</v>
      </c>
      <c r="B556" s="98"/>
      <c r="C556" s="99"/>
      <c r="D556" s="99"/>
      <c r="E556" s="98"/>
      <c r="F556" s="98"/>
      <c r="G556" s="76"/>
      <c r="H556" s="76"/>
      <c r="I556" s="76"/>
      <c r="J556" s="101"/>
    </row>
    <row r="557" spans="1:10" x14ac:dyDescent="0.2">
      <c r="A557" s="105" t="s">
        <v>2</v>
      </c>
      <c r="B557" s="98" t="s">
        <v>108</v>
      </c>
      <c r="C557" s="99"/>
      <c r="D557" s="99"/>
      <c r="E557" s="98"/>
      <c r="F557" s="98"/>
      <c r="G557" s="76"/>
      <c r="H557" s="76"/>
      <c r="I557" s="76"/>
      <c r="J557" s="101"/>
    </row>
    <row r="558" spans="1:10" hidden="1" outlineLevel="1" x14ac:dyDescent="0.2">
      <c r="A558" s="106"/>
      <c r="B558" s="99"/>
      <c r="C558" s="99"/>
      <c r="D558" s="99"/>
      <c r="E558" s="99" t="s">
        <v>1110</v>
      </c>
      <c r="F558" s="99"/>
      <c r="G558" s="77">
        <v>0</v>
      </c>
      <c r="H558" s="77">
        <v>0</v>
      </c>
      <c r="I558" s="77">
        <v>-6049657.0700000003</v>
      </c>
      <c r="J558" s="101"/>
    </row>
    <row r="559" spans="1:10" hidden="1" outlineLevel="1" x14ac:dyDescent="0.2">
      <c r="A559" s="106"/>
      <c r="B559" s="100">
        <v>42858</v>
      </c>
      <c r="C559" s="99">
        <v>25</v>
      </c>
      <c r="D559" s="99" t="s">
        <v>5</v>
      </c>
      <c r="E559" s="99" t="s">
        <v>4401</v>
      </c>
      <c r="F559" s="99" t="s">
        <v>4408</v>
      </c>
      <c r="G559" s="77">
        <v>0</v>
      </c>
      <c r="H559" s="77">
        <v>165344.07999999999</v>
      </c>
      <c r="I559" s="77">
        <v>-6202349.7599999998</v>
      </c>
      <c r="J559" s="101"/>
    </row>
    <row r="560" spans="1:10" hidden="1" outlineLevel="1" x14ac:dyDescent="0.2">
      <c r="A560" s="106"/>
      <c r="B560" s="100">
        <v>42863</v>
      </c>
      <c r="C560" s="99">
        <v>74</v>
      </c>
      <c r="D560" s="99" t="s">
        <v>5</v>
      </c>
      <c r="E560" s="99" t="s">
        <v>4402</v>
      </c>
      <c r="F560" s="99" t="s">
        <v>4409</v>
      </c>
      <c r="G560" s="77">
        <v>0</v>
      </c>
      <c r="H560" s="77">
        <v>152692.69</v>
      </c>
      <c r="I560" s="77"/>
      <c r="J560" s="101"/>
    </row>
    <row r="561" spans="1:10" hidden="1" outlineLevel="1" x14ac:dyDescent="0.2">
      <c r="A561" s="106"/>
      <c r="B561" s="100">
        <v>42866</v>
      </c>
      <c r="C561" s="99">
        <v>113</v>
      </c>
      <c r="D561" s="99" t="s">
        <v>5</v>
      </c>
      <c r="E561" s="99" t="s">
        <v>2110</v>
      </c>
      <c r="F561" s="99" t="s">
        <v>4410</v>
      </c>
      <c r="G561" s="77">
        <v>0</v>
      </c>
      <c r="H561" s="77">
        <v>164553.37</v>
      </c>
      <c r="I561" s="77"/>
      <c r="J561" s="101"/>
    </row>
    <row r="562" spans="1:10" hidden="1" outlineLevel="1" x14ac:dyDescent="0.2">
      <c r="A562" s="106"/>
      <c r="B562" s="100">
        <v>42867</v>
      </c>
      <c r="C562" s="99">
        <v>128</v>
      </c>
      <c r="D562" s="99" t="s">
        <v>5</v>
      </c>
      <c r="E562" s="99" t="s">
        <v>3189</v>
      </c>
      <c r="F562" s="99" t="s">
        <v>4411</v>
      </c>
      <c r="G562" s="77">
        <v>0</v>
      </c>
      <c r="H562" s="77">
        <v>181790.85</v>
      </c>
      <c r="I562" s="77"/>
      <c r="J562" s="101"/>
    </row>
    <row r="563" spans="1:10" hidden="1" outlineLevel="1" x14ac:dyDescent="0.2">
      <c r="A563" s="106"/>
      <c r="B563" s="100">
        <v>42873</v>
      </c>
      <c r="C563" s="99">
        <v>229</v>
      </c>
      <c r="D563" s="99" t="s">
        <v>5</v>
      </c>
      <c r="E563" s="99" t="s">
        <v>203</v>
      </c>
      <c r="F563" s="99" t="s">
        <v>4412</v>
      </c>
      <c r="G563" s="77">
        <v>0</v>
      </c>
      <c r="H563" s="77">
        <v>140120.41</v>
      </c>
      <c r="I563" s="77"/>
      <c r="J563" s="101"/>
    </row>
    <row r="564" spans="1:10" hidden="1" outlineLevel="1" x14ac:dyDescent="0.2">
      <c r="A564" s="106"/>
      <c r="B564" s="100">
        <v>42878</v>
      </c>
      <c r="C564" s="99">
        <v>265</v>
      </c>
      <c r="D564" s="99" t="s">
        <v>5</v>
      </c>
      <c r="E564" s="99" t="s">
        <v>4403</v>
      </c>
      <c r="F564" s="99" t="s">
        <v>4413</v>
      </c>
      <c r="G564" s="77">
        <v>0</v>
      </c>
      <c r="H564" s="77">
        <v>165344.07999999999</v>
      </c>
      <c r="I564" s="77"/>
      <c r="J564" s="101"/>
    </row>
    <row r="565" spans="1:10" hidden="1" outlineLevel="1" x14ac:dyDescent="0.2">
      <c r="A565" s="106"/>
      <c r="B565" s="100">
        <v>42884</v>
      </c>
      <c r="C565" s="99">
        <v>342</v>
      </c>
      <c r="D565" s="99" t="s">
        <v>5</v>
      </c>
      <c r="E565" s="99" t="s">
        <v>4404</v>
      </c>
      <c r="F565" s="99" t="s">
        <v>4414</v>
      </c>
      <c r="G565" s="77">
        <v>0</v>
      </c>
      <c r="H565" s="77">
        <v>165344.07999999999</v>
      </c>
      <c r="I565" s="77">
        <v>-6367693.8399999999</v>
      </c>
      <c r="J565" s="101"/>
    </row>
    <row r="566" spans="1:10" hidden="1" outlineLevel="1" x14ac:dyDescent="0.2">
      <c r="A566" s="106"/>
      <c r="B566" s="100">
        <v>42884</v>
      </c>
      <c r="C566" s="99">
        <v>354</v>
      </c>
      <c r="D566" s="99" t="s">
        <v>5</v>
      </c>
      <c r="E566" s="99" t="s">
        <v>4405</v>
      </c>
      <c r="F566" s="99" t="s">
        <v>4415</v>
      </c>
      <c r="G566" s="77">
        <v>0</v>
      </c>
      <c r="H566" s="77">
        <v>165344.07999999999</v>
      </c>
      <c r="I566" s="77">
        <v>-6202349.7599999998</v>
      </c>
      <c r="J566" s="101"/>
    </row>
    <row r="567" spans="1:10" hidden="1" outlineLevel="1" x14ac:dyDescent="0.2">
      <c r="A567" s="106"/>
      <c r="B567" s="100">
        <v>42885</v>
      </c>
      <c r="C567" s="99">
        <v>399</v>
      </c>
      <c r="D567" s="99" t="s">
        <v>5</v>
      </c>
      <c r="E567" s="99" t="s">
        <v>3966</v>
      </c>
      <c r="F567" s="99" t="s">
        <v>4416</v>
      </c>
      <c r="G567" s="77">
        <v>0</v>
      </c>
      <c r="H567" s="77">
        <v>165344.03</v>
      </c>
      <c r="I567" s="77">
        <v>-6367693.8399999999</v>
      </c>
      <c r="J567" s="101"/>
    </row>
    <row r="568" spans="1:10" hidden="1" outlineLevel="1" x14ac:dyDescent="0.2">
      <c r="A568" s="106"/>
      <c r="B568" s="100">
        <v>42886</v>
      </c>
      <c r="C568" s="99">
        <v>446</v>
      </c>
      <c r="D568" s="99" t="s">
        <v>5</v>
      </c>
      <c r="E568" s="99" t="s">
        <v>4406</v>
      </c>
      <c r="F568" s="99" t="s">
        <v>4417</v>
      </c>
      <c r="G568" s="77">
        <v>0</v>
      </c>
      <c r="H568" s="77">
        <v>149925.22</v>
      </c>
      <c r="I568" s="77">
        <v>-6517619.0599999996</v>
      </c>
      <c r="J568" s="101"/>
    </row>
    <row r="569" spans="1:10" hidden="1" outlineLevel="1" x14ac:dyDescent="0.2">
      <c r="A569" s="106"/>
      <c r="B569" s="100">
        <v>42886</v>
      </c>
      <c r="C569" s="99">
        <v>448</v>
      </c>
      <c r="D569" s="99" t="s">
        <v>5</v>
      </c>
      <c r="E569" s="99" t="s">
        <v>4407</v>
      </c>
      <c r="F569" s="99" t="s">
        <v>4418</v>
      </c>
      <c r="G569" s="77">
        <v>0</v>
      </c>
      <c r="H569" s="77">
        <v>149925.22</v>
      </c>
      <c r="I569" s="77">
        <v>-6681460.7800000003</v>
      </c>
      <c r="J569" s="101"/>
    </row>
    <row r="570" spans="1:10" hidden="1" outlineLevel="1" x14ac:dyDescent="0.2">
      <c r="A570" s="106"/>
      <c r="B570" s="100">
        <v>42886</v>
      </c>
      <c r="C570" s="99">
        <v>450</v>
      </c>
      <c r="D570" s="99" t="s">
        <v>5</v>
      </c>
      <c r="E570" s="99" t="s">
        <v>1299</v>
      </c>
      <c r="F570" s="99" t="s">
        <v>4419</v>
      </c>
      <c r="G570" s="77">
        <v>0</v>
      </c>
      <c r="H570" s="77">
        <v>148739.16</v>
      </c>
      <c r="I570" s="77">
        <v>-6846014.1500000004</v>
      </c>
      <c r="J570" s="101"/>
    </row>
    <row r="571" spans="1:10" collapsed="1" x14ac:dyDescent="0.2">
      <c r="A571" s="106"/>
      <c r="B571" s="100"/>
      <c r="C571" s="99"/>
      <c r="D571" s="99"/>
      <c r="E571" s="99"/>
      <c r="F571" s="99"/>
      <c r="G571" s="77"/>
      <c r="H571" s="77"/>
      <c r="I571" s="77"/>
      <c r="J571" s="101"/>
    </row>
    <row r="572" spans="1:10" x14ac:dyDescent="0.2">
      <c r="A572" s="106"/>
      <c r="B572" s="100"/>
      <c r="C572" s="99"/>
      <c r="D572" s="99"/>
      <c r="E572" s="99"/>
      <c r="F572" s="99"/>
      <c r="G572" s="77"/>
      <c r="H572" s="102">
        <f>SUM(H558:H571)</f>
        <v>1914467.27</v>
      </c>
      <c r="I572" s="102"/>
      <c r="J572" s="103">
        <f>COUNTIF(H559:H570,"&gt;1")-COUNTIF(H559:H570,"&lt;1")</f>
        <v>12</v>
      </c>
    </row>
    <row r="573" spans="1:10" x14ac:dyDescent="0.2">
      <c r="A573" s="104" t="s">
        <v>625</v>
      </c>
      <c r="B573" s="98"/>
      <c r="C573" s="99"/>
      <c r="D573" s="99"/>
      <c r="E573" s="98"/>
      <c r="F573" s="98"/>
      <c r="G573" s="76"/>
      <c r="H573" s="76"/>
      <c r="I573" s="76"/>
      <c r="J573" s="101"/>
    </row>
    <row r="574" spans="1:10" x14ac:dyDescent="0.2">
      <c r="A574" s="105" t="s">
        <v>2</v>
      </c>
      <c r="B574" s="98" t="s">
        <v>312</v>
      </c>
      <c r="C574" s="99"/>
      <c r="D574" s="99"/>
      <c r="E574" s="98"/>
      <c r="F574" s="98"/>
      <c r="G574" s="76"/>
      <c r="H574" s="76"/>
      <c r="I574" s="76"/>
      <c r="J574" s="101"/>
    </row>
    <row r="575" spans="1:10" hidden="1" outlineLevel="1" x14ac:dyDescent="0.2">
      <c r="A575" s="106"/>
      <c r="B575" s="99"/>
      <c r="C575" s="99"/>
      <c r="D575" s="99"/>
      <c r="E575" s="99" t="s">
        <v>1110</v>
      </c>
      <c r="F575" s="99"/>
      <c r="G575" s="77">
        <v>0</v>
      </c>
      <c r="H575" s="77">
        <v>0</v>
      </c>
      <c r="I575" s="77">
        <v>-4248722.46</v>
      </c>
      <c r="J575" s="101"/>
    </row>
    <row r="576" spans="1:10" hidden="1" outlineLevel="1" x14ac:dyDescent="0.2">
      <c r="A576" s="106"/>
      <c r="B576" s="100">
        <v>42863</v>
      </c>
      <c r="C576" s="99">
        <v>81</v>
      </c>
      <c r="D576" s="99" t="s">
        <v>5</v>
      </c>
      <c r="E576" s="99" t="s">
        <v>4420</v>
      </c>
      <c r="F576" s="99" t="s">
        <v>4423</v>
      </c>
      <c r="G576" s="77">
        <v>0</v>
      </c>
      <c r="H576" s="77">
        <v>195707.34</v>
      </c>
      <c r="I576" s="77">
        <v>-4434387.78</v>
      </c>
      <c r="J576" s="101"/>
    </row>
    <row r="577" spans="1:10" hidden="1" outlineLevel="1" x14ac:dyDescent="0.2">
      <c r="A577" s="106"/>
      <c r="B577" s="100">
        <v>42866</v>
      </c>
      <c r="C577" s="99">
        <v>108</v>
      </c>
      <c r="D577" s="99" t="s">
        <v>5</v>
      </c>
      <c r="E577" s="99" t="s">
        <v>4421</v>
      </c>
      <c r="F577" s="99" t="s">
        <v>4424</v>
      </c>
      <c r="G577" s="77">
        <v>0</v>
      </c>
      <c r="H577" s="77">
        <v>168032.49</v>
      </c>
      <c r="I577" s="77">
        <v>-4604555.1900000004</v>
      </c>
      <c r="J577" s="101"/>
    </row>
    <row r="578" spans="1:10" hidden="1" outlineLevel="1" x14ac:dyDescent="0.2">
      <c r="A578" s="106"/>
      <c r="B578" s="100">
        <v>42886</v>
      </c>
      <c r="C578" s="99">
        <v>442</v>
      </c>
      <c r="D578" s="99" t="s">
        <v>5</v>
      </c>
      <c r="E578" s="99" t="s">
        <v>4422</v>
      </c>
      <c r="F578" s="99" t="s">
        <v>4425</v>
      </c>
      <c r="G578" s="77">
        <v>0</v>
      </c>
      <c r="H578" s="77">
        <v>191674.72</v>
      </c>
      <c r="I578" s="77">
        <v>-4800262.53</v>
      </c>
      <c r="J578" s="101"/>
    </row>
    <row r="579" spans="1:10" collapsed="1" x14ac:dyDescent="0.2">
      <c r="A579" s="106"/>
      <c r="B579" s="100"/>
      <c r="C579" s="99"/>
      <c r="D579" s="99"/>
      <c r="E579" s="99"/>
      <c r="F579" s="99"/>
      <c r="G579" s="77"/>
      <c r="H579" s="77"/>
      <c r="I579" s="77"/>
      <c r="J579" s="101"/>
    </row>
    <row r="580" spans="1:10" x14ac:dyDescent="0.2">
      <c r="A580" s="106"/>
      <c r="B580" s="100"/>
      <c r="C580" s="99"/>
      <c r="D580" s="99"/>
      <c r="E580" s="99"/>
      <c r="F580" s="99"/>
      <c r="G580" s="77"/>
      <c r="H580" s="102">
        <f>SUM(H575:H579)</f>
        <v>555414.54999999993</v>
      </c>
      <c r="I580" s="102"/>
      <c r="J580" s="103">
        <f>COUNTIF(H576:H578,"&gt;1")-COUNTIF(H576:H578,"&lt;1")</f>
        <v>3</v>
      </c>
    </row>
    <row r="581" spans="1:10" x14ac:dyDescent="0.2">
      <c r="A581" s="104" t="s">
        <v>4426</v>
      </c>
      <c r="B581" s="98"/>
      <c r="C581" s="99"/>
      <c r="D581" s="99"/>
      <c r="E581" s="98"/>
      <c r="F581" s="98"/>
      <c r="G581" s="76"/>
      <c r="H581" s="76"/>
      <c r="I581" s="76"/>
      <c r="J581" s="101"/>
    </row>
    <row r="582" spans="1:10" x14ac:dyDescent="0.2">
      <c r="A582" s="105" t="s">
        <v>2</v>
      </c>
      <c r="B582" s="98" t="s">
        <v>4163</v>
      </c>
      <c r="C582" s="99"/>
      <c r="D582" s="99"/>
      <c r="E582" s="98"/>
      <c r="F582" s="98"/>
      <c r="G582" s="76"/>
      <c r="H582" s="76"/>
      <c r="I582" s="76"/>
      <c r="J582" s="101"/>
    </row>
    <row r="583" spans="1:10" hidden="1" outlineLevel="1" x14ac:dyDescent="0.2">
      <c r="A583" s="106"/>
      <c r="B583" s="99"/>
      <c r="C583" s="99"/>
      <c r="D583" s="99"/>
      <c r="E583" s="99" t="s">
        <v>1110</v>
      </c>
      <c r="F583" s="99"/>
      <c r="G583" s="77">
        <v>0</v>
      </c>
      <c r="H583" s="77">
        <v>0</v>
      </c>
      <c r="I583" s="77">
        <v>-4248722.46</v>
      </c>
      <c r="J583" s="101"/>
    </row>
    <row r="584" spans="1:10" hidden="1" outlineLevel="1" x14ac:dyDescent="0.2">
      <c r="A584" s="106"/>
      <c r="B584" s="100">
        <v>42870</v>
      </c>
      <c r="C584" s="99">
        <v>155</v>
      </c>
      <c r="D584" s="99" t="s">
        <v>5</v>
      </c>
      <c r="E584" s="99" t="s">
        <v>4427</v>
      </c>
      <c r="F584" s="99" t="s">
        <v>4428</v>
      </c>
      <c r="G584" s="77">
        <v>0</v>
      </c>
      <c r="H584" s="77">
        <v>430694.22</v>
      </c>
      <c r="I584" s="77">
        <v>-4434387.78</v>
      </c>
      <c r="J584" s="101"/>
    </row>
    <row r="585" spans="1:10" collapsed="1" x14ac:dyDescent="0.2">
      <c r="A585" s="106"/>
      <c r="B585" s="100"/>
      <c r="C585" s="99"/>
      <c r="D585" s="99"/>
      <c r="E585" s="99"/>
      <c r="F585" s="99"/>
      <c r="G585" s="77"/>
      <c r="H585" s="77"/>
      <c r="I585" s="77"/>
      <c r="J585" s="101"/>
    </row>
    <row r="586" spans="1:10" x14ac:dyDescent="0.2">
      <c r="A586" s="106"/>
      <c r="B586" s="100"/>
      <c r="C586" s="99"/>
      <c r="D586" s="99"/>
      <c r="E586" s="99"/>
      <c r="F586" s="99"/>
      <c r="G586" s="77"/>
      <c r="H586" s="102">
        <f>SUM(H583:H585)</f>
        <v>430694.22</v>
      </c>
      <c r="I586" s="102"/>
      <c r="J586" s="103">
        <f>COUNTIF(H584:H584,"&gt;1")-COUNTIF(H584:H584,"&lt;1")</f>
        <v>1</v>
      </c>
    </row>
    <row r="587" spans="1:10" x14ac:dyDescent="0.2">
      <c r="A587" s="104" t="s">
        <v>663</v>
      </c>
      <c r="B587" s="98"/>
      <c r="C587" s="99"/>
      <c r="D587" s="99"/>
      <c r="E587" s="98"/>
      <c r="F587" s="98"/>
      <c r="G587" s="76"/>
      <c r="H587" s="76"/>
      <c r="I587" s="76"/>
      <c r="J587" s="101"/>
    </row>
    <row r="588" spans="1:10" x14ac:dyDescent="0.2">
      <c r="A588" s="105" t="s">
        <v>2</v>
      </c>
      <c r="B588" s="98" t="s">
        <v>422</v>
      </c>
      <c r="C588" s="99"/>
      <c r="D588" s="99"/>
      <c r="E588" s="98"/>
      <c r="F588" s="98"/>
      <c r="G588" s="76"/>
      <c r="H588" s="76"/>
      <c r="I588" s="76"/>
      <c r="J588" s="101"/>
    </row>
    <row r="589" spans="1:10" hidden="1" outlineLevel="1" x14ac:dyDescent="0.2">
      <c r="A589" s="106"/>
      <c r="B589" s="99"/>
      <c r="C589" s="99"/>
      <c r="D589" s="99"/>
      <c r="E589" s="99" t="s">
        <v>1110</v>
      </c>
      <c r="F589" s="99"/>
      <c r="G589" s="77">
        <v>0</v>
      </c>
      <c r="H589" s="77">
        <v>0</v>
      </c>
      <c r="I589" s="77">
        <v>-6780759.5</v>
      </c>
      <c r="J589" s="101"/>
    </row>
    <row r="590" spans="1:10" hidden="1" outlineLevel="1" x14ac:dyDescent="0.2">
      <c r="A590" s="106"/>
      <c r="B590" s="100">
        <v>42858</v>
      </c>
      <c r="C590" s="99">
        <v>27</v>
      </c>
      <c r="D590" s="99" t="s">
        <v>5</v>
      </c>
      <c r="E590" s="99" t="s">
        <v>4429</v>
      </c>
      <c r="F590" s="99" t="s">
        <v>4435</v>
      </c>
      <c r="G590" s="77">
        <v>0</v>
      </c>
      <c r="H590" s="77">
        <v>132766.79</v>
      </c>
      <c r="I590" s="77">
        <v>-6897949.5599999996</v>
      </c>
      <c r="J590" s="101"/>
    </row>
    <row r="591" spans="1:10" hidden="1" outlineLevel="1" x14ac:dyDescent="0.2">
      <c r="A591" s="106"/>
      <c r="B591" s="100">
        <v>42877</v>
      </c>
      <c r="C591" s="99">
        <v>257</v>
      </c>
      <c r="D591" s="99" t="s">
        <v>5</v>
      </c>
      <c r="E591" s="99" t="s">
        <v>4430</v>
      </c>
      <c r="F591" s="99" t="s">
        <v>4436</v>
      </c>
      <c r="G591" s="77">
        <v>0</v>
      </c>
      <c r="H591" s="77">
        <v>117189.8</v>
      </c>
      <c r="I591" s="77">
        <v>-7015139.3600000003</v>
      </c>
      <c r="J591" s="101"/>
    </row>
    <row r="592" spans="1:10" hidden="1" outlineLevel="1" x14ac:dyDescent="0.2">
      <c r="A592" s="106"/>
      <c r="B592" s="100">
        <v>42878</v>
      </c>
      <c r="C592" s="99">
        <v>270</v>
      </c>
      <c r="D592" s="99" t="s">
        <v>5</v>
      </c>
      <c r="E592" s="99" t="s">
        <v>4431</v>
      </c>
      <c r="F592" s="99" t="s">
        <v>4437</v>
      </c>
      <c r="G592" s="77">
        <v>0</v>
      </c>
      <c r="H592" s="77">
        <v>132371.44</v>
      </c>
      <c r="I592" s="77">
        <v>-6897949.5599999996</v>
      </c>
      <c r="J592" s="101"/>
    </row>
    <row r="593" spans="1:10" hidden="1" outlineLevel="1" x14ac:dyDescent="0.2">
      <c r="A593" s="106"/>
      <c r="B593" s="100">
        <v>42884</v>
      </c>
      <c r="C593" s="99">
        <v>348</v>
      </c>
      <c r="D593" s="99" t="s">
        <v>5</v>
      </c>
      <c r="E593" s="99" t="s">
        <v>4432</v>
      </c>
      <c r="F593" s="99" t="s">
        <v>4438</v>
      </c>
      <c r="G593" s="77">
        <v>0</v>
      </c>
      <c r="H593" s="77">
        <v>154274.13</v>
      </c>
      <c r="I593" s="77">
        <v>-7015139.3600000003</v>
      </c>
      <c r="J593" s="101"/>
    </row>
    <row r="594" spans="1:10" hidden="1" outlineLevel="1" x14ac:dyDescent="0.2">
      <c r="A594" s="106"/>
      <c r="B594" s="100">
        <v>42885</v>
      </c>
      <c r="C594" s="99">
        <v>392</v>
      </c>
      <c r="D594" s="99" t="s">
        <v>5</v>
      </c>
      <c r="E594" s="99" t="s">
        <v>4433</v>
      </c>
      <c r="F594" s="99" t="s">
        <v>4439</v>
      </c>
      <c r="G594" s="77">
        <v>0</v>
      </c>
      <c r="H594" s="77">
        <v>154274.13</v>
      </c>
      <c r="I594" s="77">
        <v>-7168701.8300000001</v>
      </c>
      <c r="J594" s="101"/>
    </row>
    <row r="595" spans="1:10" hidden="1" outlineLevel="1" x14ac:dyDescent="0.2">
      <c r="A595" s="106"/>
      <c r="B595" s="100">
        <v>42885</v>
      </c>
      <c r="C595" s="99">
        <v>394</v>
      </c>
      <c r="D595" s="99" t="s">
        <v>5</v>
      </c>
      <c r="E595" s="99" t="s">
        <v>4197</v>
      </c>
      <c r="F595" s="99" t="s">
        <v>4440</v>
      </c>
      <c r="G595" s="77">
        <v>0</v>
      </c>
      <c r="H595" s="77">
        <v>132766.79</v>
      </c>
      <c r="I595" s="77">
        <v>-7317361.8899999997</v>
      </c>
      <c r="J595" s="101"/>
    </row>
    <row r="596" spans="1:10" hidden="1" outlineLevel="1" x14ac:dyDescent="0.2">
      <c r="A596" s="106"/>
      <c r="B596" s="100">
        <v>42885</v>
      </c>
      <c r="C596" s="99">
        <v>397</v>
      </c>
      <c r="D596" s="99" t="s">
        <v>5</v>
      </c>
      <c r="E596" s="99" t="s">
        <v>4434</v>
      </c>
      <c r="F596" s="99" t="s">
        <v>4441</v>
      </c>
      <c r="G596" s="77">
        <v>0</v>
      </c>
      <c r="H596" s="77">
        <v>153562.47</v>
      </c>
      <c r="I596" s="77">
        <v>-7163799.4199999999</v>
      </c>
      <c r="J596" s="101"/>
    </row>
    <row r="597" spans="1:10" collapsed="1" x14ac:dyDescent="0.2">
      <c r="A597" s="106"/>
      <c r="B597" s="100"/>
      <c r="C597" s="99"/>
      <c r="D597" s="99"/>
      <c r="E597" s="99"/>
      <c r="F597" s="99"/>
      <c r="G597" s="77"/>
      <c r="H597" s="77"/>
      <c r="I597" s="77"/>
      <c r="J597" s="101"/>
    </row>
    <row r="598" spans="1:10" x14ac:dyDescent="0.2">
      <c r="A598" s="106"/>
      <c r="B598" s="100"/>
      <c r="C598" s="99"/>
      <c r="D598" s="99"/>
      <c r="E598" s="99"/>
      <c r="F598" s="99"/>
      <c r="G598" s="77"/>
      <c r="H598" s="102">
        <f>SUM(H589:H597)</f>
        <v>977205.55</v>
      </c>
      <c r="I598" s="102"/>
      <c r="J598" s="103">
        <f>COUNTIF(H590:H596,"&gt;1")-COUNTIF(H590:H596,"&lt;1")</f>
        <v>7</v>
      </c>
    </row>
    <row r="599" spans="1:10" x14ac:dyDescent="0.2">
      <c r="A599" s="104" t="s">
        <v>702</v>
      </c>
      <c r="B599" s="98"/>
      <c r="C599" s="99"/>
      <c r="D599" s="99"/>
      <c r="E599" s="98"/>
      <c r="F599" s="98"/>
      <c r="G599" s="76"/>
      <c r="H599" s="76"/>
      <c r="I599" s="76"/>
      <c r="J599" s="101"/>
    </row>
    <row r="600" spans="1:10" x14ac:dyDescent="0.2">
      <c r="A600" s="105" t="s">
        <v>2</v>
      </c>
      <c r="B600" s="98" t="s">
        <v>532</v>
      </c>
      <c r="C600" s="99"/>
      <c r="D600" s="99"/>
      <c r="E600" s="98"/>
      <c r="F600" s="98"/>
      <c r="G600" s="76"/>
      <c r="H600" s="76"/>
      <c r="I600" s="76"/>
      <c r="J600" s="101"/>
    </row>
    <row r="601" spans="1:10" hidden="1" outlineLevel="1" x14ac:dyDescent="0.2">
      <c r="A601" s="106"/>
      <c r="B601" s="99"/>
      <c r="C601" s="99"/>
      <c r="D601" s="99"/>
      <c r="E601" s="99" t="s">
        <v>1110</v>
      </c>
      <c r="F601" s="99"/>
      <c r="G601" s="77">
        <v>0</v>
      </c>
      <c r="H601" s="77">
        <v>0</v>
      </c>
      <c r="I601" s="77">
        <v>-2339528.0699999998</v>
      </c>
      <c r="J601" s="101"/>
    </row>
    <row r="602" spans="1:10" hidden="1" outlineLevel="1" x14ac:dyDescent="0.2">
      <c r="A602" s="106"/>
      <c r="B602" s="100">
        <v>42858</v>
      </c>
      <c r="C602" s="99">
        <v>26</v>
      </c>
      <c r="D602" s="99" t="s">
        <v>5</v>
      </c>
      <c r="E602" s="99" t="s">
        <v>4442</v>
      </c>
      <c r="F602" s="99" t="s">
        <v>4445</v>
      </c>
      <c r="G602" s="77">
        <v>0</v>
      </c>
      <c r="H602" s="77">
        <v>215318.72</v>
      </c>
      <c r="I602" s="77">
        <v>-2554846.7799999998</v>
      </c>
      <c r="J602" s="101"/>
    </row>
    <row r="603" spans="1:10" hidden="1" outlineLevel="1" x14ac:dyDescent="0.2">
      <c r="A603" s="106"/>
      <c r="B603" s="100">
        <v>42877</v>
      </c>
      <c r="C603" s="99">
        <v>259</v>
      </c>
      <c r="D603" s="99" t="s">
        <v>5</v>
      </c>
      <c r="E603" s="99" t="s">
        <v>4443</v>
      </c>
      <c r="F603" s="99" t="s">
        <v>4446</v>
      </c>
      <c r="G603" s="77">
        <v>0</v>
      </c>
      <c r="H603" s="77">
        <v>217510.78</v>
      </c>
      <c r="I603" s="77"/>
      <c r="J603" s="101"/>
    </row>
    <row r="604" spans="1:10" hidden="1" outlineLevel="1" x14ac:dyDescent="0.2">
      <c r="A604" s="106"/>
      <c r="B604" s="100">
        <v>42884</v>
      </c>
      <c r="C604" s="99">
        <v>346</v>
      </c>
      <c r="D604" s="99" t="s">
        <v>5</v>
      </c>
      <c r="E604" s="99" t="s">
        <v>4444</v>
      </c>
      <c r="F604" s="99" t="s">
        <v>4447</v>
      </c>
      <c r="G604" s="77">
        <v>0</v>
      </c>
      <c r="H604" s="77">
        <v>290522.21999999997</v>
      </c>
      <c r="I604" s="77">
        <v>-2792608.31</v>
      </c>
      <c r="J604" s="101"/>
    </row>
    <row r="605" spans="1:10" collapsed="1" x14ac:dyDescent="0.2">
      <c r="A605" s="106"/>
      <c r="B605" s="100"/>
      <c r="C605" s="99"/>
      <c r="D605" s="99"/>
      <c r="E605" s="99"/>
      <c r="F605" s="99"/>
      <c r="G605" s="77"/>
      <c r="H605" s="77"/>
      <c r="I605" s="77"/>
      <c r="J605" s="101"/>
    </row>
    <row r="606" spans="1:10" x14ac:dyDescent="0.2">
      <c r="A606" s="106"/>
      <c r="B606" s="100"/>
      <c r="C606" s="99"/>
      <c r="D606" s="99"/>
      <c r="E606" s="99"/>
      <c r="F606" s="99"/>
      <c r="G606" s="77"/>
      <c r="H606" s="102">
        <f>SUM(H601:H605)</f>
        <v>723351.72</v>
      </c>
      <c r="I606" s="102"/>
      <c r="J606" s="103">
        <f>COUNTIF(H602:H604,"&gt;1")-COUNTIF(H602:H604,"&lt;1")</f>
        <v>3</v>
      </c>
    </row>
    <row r="607" spans="1:10" x14ac:dyDescent="0.2">
      <c r="A607" s="106"/>
      <c r="B607" s="100"/>
      <c r="C607" s="99"/>
      <c r="D607" s="99"/>
      <c r="E607" s="99"/>
      <c r="F607" s="99"/>
      <c r="G607" s="77"/>
      <c r="H607" s="77"/>
      <c r="I607" s="77"/>
      <c r="J607" s="101"/>
    </row>
    <row r="608" spans="1:10" ht="33" customHeight="1" x14ac:dyDescent="0.2">
      <c r="A608" s="106"/>
      <c r="B608" s="136" t="s">
        <v>1062</v>
      </c>
      <c r="C608" s="137"/>
      <c r="D608" s="137"/>
      <c r="E608" s="137"/>
      <c r="F608" s="137"/>
      <c r="G608" s="138"/>
      <c r="H608" s="107">
        <f>+H529+H535+H541+H549+H555+H572+H580+H586+H598+H606</f>
        <v>5859171.3099999996</v>
      </c>
      <c r="I608" s="108" t="e">
        <f>+I201+I244+I255+#REF!+I313+I320+I326+I334+I341+I483+I531+I595+I605</f>
        <v>#REF!</v>
      </c>
      <c r="J608" s="109">
        <f>+J529+J535+J541+J549+J555+J572+J580+J586+J598+J606</f>
        <v>30</v>
      </c>
    </row>
    <row r="609" spans="1:10" x14ac:dyDescent="0.2">
      <c r="A609" s="106"/>
      <c r="B609" s="100"/>
      <c r="C609" s="99"/>
      <c r="D609" s="99"/>
      <c r="E609" s="99"/>
      <c r="F609" s="99"/>
      <c r="G609" s="77"/>
      <c r="H609" s="77"/>
      <c r="I609" s="77"/>
      <c r="J609" s="101"/>
    </row>
    <row r="610" spans="1:10" x14ac:dyDescent="0.2">
      <c r="A610" s="106"/>
      <c r="B610" s="100"/>
      <c r="C610" s="99"/>
      <c r="D610" s="99"/>
      <c r="E610" s="99"/>
      <c r="F610" s="99"/>
      <c r="G610" s="77"/>
      <c r="H610" s="77"/>
      <c r="I610" s="77"/>
      <c r="J610" s="101"/>
    </row>
    <row r="611" spans="1:10" x14ac:dyDescent="0.2">
      <c r="A611" s="106"/>
      <c r="B611" s="100"/>
      <c r="C611" s="99"/>
      <c r="D611" s="99"/>
      <c r="E611" s="99"/>
      <c r="F611" s="99"/>
      <c r="G611" s="77"/>
      <c r="H611" s="77"/>
      <c r="I611" s="77"/>
      <c r="J611" s="101"/>
    </row>
    <row r="612" spans="1:10" x14ac:dyDescent="0.2">
      <c r="A612" s="104" t="s">
        <v>713</v>
      </c>
      <c r="B612" s="98"/>
      <c r="C612" s="99"/>
      <c r="D612" s="99"/>
      <c r="E612" s="98"/>
      <c r="F612" s="98"/>
      <c r="G612" s="76"/>
      <c r="H612" s="76"/>
      <c r="I612" s="76"/>
      <c r="J612" s="101"/>
    </row>
    <row r="613" spans="1:10" x14ac:dyDescent="0.2">
      <c r="A613" s="105" t="s">
        <v>2</v>
      </c>
      <c r="B613" s="98" t="s">
        <v>714</v>
      </c>
      <c r="C613" s="99"/>
      <c r="D613" s="99"/>
      <c r="E613" s="98"/>
      <c r="F613" s="98"/>
      <c r="G613" s="76"/>
      <c r="H613" s="76"/>
      <c r="I613" s="76"/>
      <c r="J613" s="101"/>
    </row>
    <row r="614" spans="1:10" hidden="1" outlineLevel="1" x14ac:dyDescent="0.2">
      <c r="A614" s="106"/>
      <c r="B614" s="99"/>
      <c r="C614" s="99"/>
      <c r="D614" s="99"/>
      <c r="E614" s="99" t="s">
        <v>1110</v>
      </c>
      <c r="F614" s="99"/>
      <c r="G614" s="77">
        <v>0</v>
      </c>
      <c r="H614" s="77">
        <v>0</v>
      </c>
      <c r="I614" s="77">
        <v>908070.29</v>
      </c>
      <c r="J614" s="101"/>
    </row>
    <row r="615" spans="1:10" hidden="1" outlineLevel="1" x14ac:dyDescent="0.2">
      <c r="A615" s="106"/>
      <c r="B615" s="100">
        <v>42857</v>
      </c>
      <c r="C615" s="99">
        <v>1</v>
      </c>
      <c r="D615" s="99" t="s">
        <v>715</v>
      </c>
      <c r="E615" s="99" t="s">
        <v>716</v>
      </c>
      <c r="F615" s="99" t="s">
        <v>4448</v>
      </c>
      <c r="G615" s="77">
        <v>0</v>
      </c>
      <c r="H615" s="77">
        <v>-862.07</v>
      </c>
      <c r="I615" s="77">
        <v>913242.7</v>
      </c>
      <c r="J615" s="101"/>
    </row>
    <row r="616" spans="1:10" hidden="1" outlineLevel="1" x14ac:dyDescent="0.2">
      <c r="A616" s="106"/>
      <c r="B616" s="100">
        <v>42857</v>
      </c>
      <c r="C616" s="99">
        <v>2</v>
      </c>
      <c r="D616" s="99" t="s">
        <v>715</v>
      </c>
      <c r="E616" s="99" t="s">
        <v>716</v>
      </c>
      <c r="F616" s="99" t="s">
        <v>4449</v>
      </c>
      <c r="G616" s="77">
        <v>0</v>
      </c>
      <c r="H616" s="77">
        <v>-6034.48</v>
      </c>
      <c r="I616" s="77">
        <v>908932.35</v>
      </c>
      <c r="J616" s="101"/>
    </row>
    <row r="617" spans="1:10" hidden="1" outlineLevel="1" x14ac:dyDescent="0.2">
      <c r="A617" s="106"/>
      <c r="B617" s="100">
        <v>42857</v>
      </c>
      <c r="C617" s="99">
        <v>4</v>
      </c>
      <c r="D617" s="99" t="s">
        <v>715</v>
      </c>
      <c r="E617" s="99" t="s">
        <v>716</v>
      </c>
      <c r="F617" s="99" t="s">
        <v>4450</v>
      </c>
      <c r="G617" s="77">
        <v>0</v>
      </c>
      <c r="H617" s="77">
        <v>3448.28</v>
      </c>
      <c r="I617" s="77">
        <v>913294.42</v>
      </c>
      <c r="J617" s="101"/>
    </row>
    <row r="618" spans="1:10" hidden="1" outlineLevel="1" x14ac:dyDescent="0.2">
      <c r="A618" s="106"/>
      <c r="B618" s="100">
        <v>42857</v>
      </c>
      <c r="C618" s="99">
        <v>5</v>
      </c>
      <c r="D618" s="99" t="s">
        <v>715</v>
      </c>
      <c r="E618" s="99" t="s">
        <v>716</v>
      </c>
      <c r="F618" s="99" t="s">
        <v>4451</v>
      </c>
      <c r="G618" s="77">
        <v>0</v>
      </c>
      <c r="H618" s="77">
        <v>6034.48</v>
      </c>
      <c r="I618" s="77">
        <v>917303.04</v>
      </c>
      <c r="J618" s="101"/>
    </row>
    <row r="619" spans="1:10" hidden="1" outlineLevel="1" x14ac:dyDescent="0.2">
      <c r="A619" s="106"/>
      <c r="B619" s="100">
        <v>42857</v>
      </c>
      <c r="C619" s="99">
        <v>6</v>
      </c>
      <c r="D619" s="99" t="s">
        <v>715</v>
      </c>
      <c r="E619" s="99" t="s">
        <v>716</v>
      </c>
      <c r="F619" s="99" t="s">
        <v>4452</v>
      </c>
      <c r="G619" s="77">
        <v>0</v>
      </c>
      <c r="H619" s="77">
        <v>-6034.48</v>
      </c>
      <c r="I619" s="77">
        <v>918596.14</v>
      </c>
      <c r="J619" s="101"/>
    </row>
    <row r="620" spans="1:10" hidden="1" outlineLevel="1" x14ac:dyDescent="0.2">
      <c r="A620" s="106"/>
      <c r="B620" s="100">
        <v>42858</v>
      </c>
      <c r="C620" s="99">
        <v>2</v>
      </c>
      <c r="D620" s="99" t="s">
        <v>82</v>
      </c>
      <c r="E620" s="99" t="s">
        <v>720</v>
      </c>
      <c r="F620" s="99" t="s">
        <v>4453</v>
      </c>
      <c r="G620" s="77">
        <v>0</v>
      </c>
      <c r="H620" s="77">
        <v>-3882.22</v>
      </c>
      <c r="I620" s="77">
        <v>919458.21</v>
      </c>
      <c r="J620" s="101"/>
    </row>
    <row r="621" spans="1:10" hidden="1" outlineLevel="1" x14ac:dyDescent="0.2">
      <c r="A621" s="106"/>
      <c r="B621" s="100">
        <v>42859</v>
      </c>
      <c r="C621" s="99">
        <v>3</v>
      </c>
      <c r="D621" s="99" t="s">
        <v>82</v>
      </c>
      <c r="E621" s="99" t="s">
        <v>720</v>
      </c>
      <c r="F621" s="99" t="s">
        <v>4454</v>
      </c>
      <c r="G621" s="77">
        <v>0</v>
      </c>
      <c r="H621" s="77">
        <v>-308.16000000000003</v>
      </c>
      <c r="I621" s="77">
        <v>921182.35</v>
      </c>
      <c r="J621" s="101"/>
    </row>
    <row r="622" spans="1:10" hidden="1" outlineLevel="1" x14ac:dyDescent="0.2">
      <c r="A622" s="106"/>
      <c r="B622" s="100">
        <v>42859</v>
      </c>
      <c r="C622" s="99">
        <v>12</v>
      </c>
      <c r="D622" s="99" t="s">
        <v>82</v>
      </c>
      <c r="E622" s="99" t="s">
        <v>720</v>
      </c>
      <c r="F622" s="99" t="s">
        <v>4455</v>
      </c>
      <c r="G622" s="77">
        <v>0</v>
      </c>
      <c r="H622" s="77">
        <v>-3448.28</v>
      </c>
      <c r="I622" s="77">
        <v>924630.63</v>
      </c>
      <c r="J622" s="101"/>
    </row>
    <row r="623" spans="1:10" hidden="1" outlineLevel="1" x14ac:dyDescent="0.2">
      <c r="A623" s="106"/>
      <c r="B623" s="100">
        <v>42859</v>
      </c>
      <c r="C623" s="99">
        <v>13</v>
      </c>
      <c r="D623" s="99" t="s">
        <v>82</v>
      </c>
      <c r="E623" s="99" t="s">
        <v>720</v>
      </c>
      <c r="F623" s="99" t="s">
        <v>4456</v>
      </c>
      <c r="G623" s="77">
        <v>0</v>
      </c>
      <c r="H623" s="77">
        <v>-3448.28</v>
      </c>
      <c r="I623" s="77">
        <v>928078.91</v>
      </c>
      <c r="J623" s="101"/>
    </row>
    <row r="624" spans="1:10" hidden="1" outlineLevel="1" x14ac:dyDescent="0.2">
      <c r="A624" s="106"/>
      <c r="B624" s="100">
        <v>42859</v>
      </c>
      <c r="C624" s="99">
        <v>14</v>
      </c>
      <c r="D624" s="99" t="s">
        <v>82</v>
      </c>
      <c r="E624" s="99" t="s">
        <v>720</v>
      </c>
      <c r="F624" s="99" t="s">
        <v>4457</v>
      </c>
      <c r="G624" s="77">
        <v>0</v>
      </c>
      <c r="H624" s="77">
        <v>-3448.28</v>
      </c>
      <c r="I624" s="77">
        <v>925492.7</v>
      </c>
      <c r="J624" s="101"/>
    </row>
    <row r="625" spans="1:10" hidden="1" outlineLevel="1" x14ac:dyDescent="0.2">
      <c r="A625" s="106"/>
      <c r="B625" s="100">
        <v>42860</v>
      </c>
      <c r="C625" s="99">
        <v>21</v>
      </c>
      <c r="D625" s="99" t="s">
        <v>715</v>
      </c>
      <c r="E625" s="99" t="s">
        <v>716</v>
      </c>
      <c r="F625" s="99" t="s">
        <v>4458</v>
      </c>
      <c r="G625" s="77">
        <v>0</v>
      </c>
      <c r="H625" s="77">
        <v>9827.59</v>
      </c>
      <c r="I625" s="77">
        <v>932820.29</v>
      </c>
      <c r="J625" s="101"/>
    </row>
    <row r="626" spans="1:10" hidden="1" outlineLevel="1" x14ac:dyDescent="0.2">
      <c r="A626" s="106"/>
      <c r="B626" s="100">
        <v>42860</v>
      </c>
      <c r="C626" s="99">
        <v>23</v>
      </c>
      <c r="D626" s="99" t="s">
        <v>715</v>
      </c>
      <c r="E626" s="99" t="s">
        <v>716</v>
      </c>
      <c r="F626" s="99" t="s">
        <v>4459</v>
      </c>
      <c r="G626" s="77">
        <v>0</v>
      </c>
      <c r="H626" s="77">
        <v>-9827.59</v>
      </c>
      <c r="I626" s="77">
        <v>934544.43</v>
      </c>
      <c r="J626" s="101"/>
    </row>
    <row r="627" spans="1:10" hidden="1" outlineLevel="1" x14ac:dyDescent="0.2">
      <c r="A627" s="106"/>
      <c r="B627" s="100">
        <v>42860</v>
      </c>
      <c r="C627" s="99">
        <v>15</v>
      </c>
      <c r="D627" s="99" t="s">
        <v>82</v>
      </c>
      <c r="E627" s="99" t="s">
        <v>720</v>
      </c>
      <c r="F627" s="99" t="s">
        <v>4460</v>
      </c>
      <c r="G627" s="77">
        <v>0</v>
      </c>
      <c r="H627" s="77">
        <v>-7362.27</v>
      </c>
      <c r="I627" s="77">
        <v>931958.22</v>
      </c>
      <c r="J627" s="101"/>
    </row>
    <row r="628" spans="1:10" hidden="1" outlineLevel="1" x14ac:dyDescent="0.2">
      <c r="A628" s="106"/>
      <c r="B628" s="100">
        <v>42860</v>
      </c>
      <c r="C628" s="99">
        <v>17</v>
      </c>
      <c r="D628" s="99" t="s">
        <v>82</v>
      </c>
      <c r="E628" s="99" t="s">
        <v>720</v>
      </c>
      <c r="F628" s="99" t="s">
        <v>4461</v>
      </c>
      <c r="G628" s="77">
        <v>0</v>
      </c>
      <c r="H628" s="77">
        <v>-969.81</v>
      </c>
      <c r="I628" s="77">
        <v>937130.63</v>
      </c>
      <c r="J628" s="101"/>
    </row>
    <row r="629" spans="1:10" hidden="1" outlineLevel="1" x14ac:dyDescent="0.2">
      <c r="A629" s="106"/>
      <c r="B629" s="100">
        <v>42860</v>
      </c>
      <c r="C629" s="99">
        <v>18</v>
      </c>
      <c r="D629" s="99" t="s">
        <v>82</v>
      </c>
      <c r="E629" s="99" t="s">
        <v>720</v>
      </c>
      <c r="F629" s="99" t="s">
        <v>4462</v>
      </c>
      <c r="G629" s="77">
        <v>0</v>
      </c>
      <c r="H629" s="77">
        <v>-17241.38</v>
      </c>
      <c r="I629" s="77">
        <v>953466.84</v>
      </c>
      <c r="J629" s="101"/>
    </row>
    <row r="630" spans="1:10" hidden="1" outlineLevel="1" x14ac:dyDescent="0.2">
      <c r="A630" s="106"/>
      <c r="B630" s="100">
        <v>42860</v>
      </c>
      <c r="C630" s="99">
        <v>28</v>
      </c>
      <c r="D630" s="99" t="s">
        <v>715</v>
      </c>
      <c r="E630" s="99" t="s">
        <v>716</v>
      </c>
      <c r="F630" s="99" t="s">
        <v>4463</v>
      </c>
      <c r="G630" s="77">
        <v>0</v>
      </c>
      <c r="H630" s="77">
        <v>6120.69</v>
      </c>
      <c r="I630" s="77">
        <v>1005190.98</v>
      </c>
      <c r="J630" s="101"/>
    </row>
    <row r="631" spans="1:10" hidden="1" outlineLevel="1" x14ac:dyDescent="0.2">
      <c r="A631" s="106"/>
      <c r="B631" s="100">
        <v>42860</v>
      </c>
      <c r="C631" s="99">
        <v>30</v>
      </c>
      <c r="D631" s="99" t="s">
        <v>715</v>
      </c>
      <c r="E631" s="99" t="s">
        <v>716</v>
      </c>
      <c r="F631" s="99" t="s">
        <v>4464</v>
      </c>
      <c r="G631" s="77">
        <v>0</v>
      </c>
      <c r="H631" s="77">
        <v>-4310.3500000000004</v>
      </c>
      <c r="I631" s="77">
        <v>1007777.19</v>
      </c>
      <c r="J631" s="101"/>
    </row>
    <row r="632" spans="1:10" hidden="1" outlineLevel="1" x14ac:dyDescent="0.2">
      <c r="A632" s="106"/>
      <c r="B632" s="100">
        <v>42861</v>
      </c>
      <c r="C632" s="99">
        <v>34</v>
      </c>
      <c r="D632" s="99" t="s">
        <v>715</v>
      </c>
      <c r="E632" s="99" t="s">
        <v>716</v>
      </c>
      <c r="F632" s="99" t="s">
        <v>4465</v>
      </c>
      <c r="G632" s="77">
        <v>0</v>
      </c>
      <c r="H632" s="77">
        <v>-4310.3500000000004</v>
      </c>
      <c r="I632" s="77">
        <v>1000449.6</v>
      </c>
      <c r="J632" s="101"/>
    </row>
    <row r="633" spans="1:10" hidden="1" outlineLevel="1" x14ac:dyDescent="0.2">
      <c r="A633" s="106"/>
      <c r="B633" s="100">
        <v>42863</v>
      </c>
      <c r="C633" s="99">
        <v>36</v>
      </c>
      <c r="D633" s="99" t="s">
        <v>715</v>
      </c>
      <c r="E633" s="99" t="s">
        <v>716</v>
      </c>
      <c r="F633" s="99" t="s">
        <v>4466</v>
      </c>
      <c r="G633" s="77">
        <v>0</v>
      </c>
      <c r="H633" s="77">
        <v>-6120.69</v>
      </c>
      <c r="I633" s="77">
        <v>1007777.19</v>
      </c>
      <c r="J633" s="101"/>
    </row>
    <row r="634" spans="1:10" hidden="1" outlineLevel="1" x14ac:dyDescent="0.2">
      <c r="A634" s="106"/>
      <c r="B634" s="100">
        <v>42863</v>
      </c>
      <c r="C634" s="99">
        <v>37</v>
      </c>
      <c r="D634" s="99" t="s">
        <v>715</v>
      </c>
      <c r="E634" s="99" t="s">
        <v>716</v>
      </c>
      <c r="F634" s="99" t="s">
        <v>4467</v>
      </c>
      <c r="G634" s="77">
        <v>0</v>
      </c>
      <c r="H634" s="77">
        <v>2155.17</v>
      </c>
      <c r="I634" s="77">
        <v>1016075.76</v>
      </c>
      <c r="J634" s="101"/>
    </row>
    <row r="635" spans="1:10" hidden="1" outlineLevel="1" x14ac:dyDescent="0.2">
      <c r="A635" s="106"/>
      <c r="B635" s="100">
        <v>42863</v>
      </c>
      <c r="C635" s="99">
        <v>38</v>
      </c>
      <c r="D635" s="99" t="s">
        <v>715</v>
      </c>
      <c r="E635" s="99" t="s">
        <v>716</v>
      </c>
      <c r="F635" s="99" t="s">
        <v>4468</v>
      </c>
      <c r="G635" s="77">
        <v>0</v>
      </c>
      <c r="H635" s="77">
        <v>-2155.17</v>
      </c>
      <c r="I635" s="77">
        <v>1050558.52</v>
      </c>
      <c r="J635" s="101"/>
    </row>
    <row r="636" spans="1:10" hidden="1" outlineLevel="1" x14ac:dyDescent="0.2">
      <c r="A636" s="106"/>
      <c r="B636" s="100">
        <v>42864</v>
      </c>
      <c r="C636" s="99">
        <v>23</v>
      </c>
      <c r="D636" s="99" t="s">
        <v>82</v>
      </c>
      <c r="E636" s="99" t="s">
        <v>720</v>
      </c>
      <c r="F636" s="99" t="s">
        <v>4469</v>
      </c>
      <c r="G636" s="77">
        <v>0</v>
      </c>
      <c r="H636" s="77">
        <v>-3448.28</v>
      </c>
      <c r="I636" s="77">
        <v>1047972.31</v>
      </c>
      <c r="J636" s="101"/>
    </row>
    <row r="637" spans="1:10" hidden="1" outlineLevel="1" x14ac:dyDescent="0.2">
      <c r="A637" s="106"/>
      <c r="B637" s="100">
        <v>42864</v>
      </c>
      <c r="C637" s="99">
        <v>43</v>
      </c>
      <c r="D637" s="99" t="s">
        <v>715</v>
      </c>
      <c r="E637" s="99" t="s">
        <v>716</v>
      </c>
      <c r="F637" s="99" t="s">
        <v>4470</v>
      </c>
      <c r="G637" s="77">
        <v>0</v>
      </c>
      <c r="H637" s="77">
        <v>-2586.21</v>
      </c>
      <c r="I637" s="77">
        <v>1050558.52</v>
      </c>
      <c r="J637" s="101"/>
    </row>
    <row r="638" spans="1:10" hidden="1" outlineLevel="1" x14ac:dyDescent="0.2">
      <c r="A638" s="106"/>
      <c r="B638" s="100">
        <v>42864</v>
      </c>
      <c r="C638" s="99">
        <v>44</v>
      </c>
      <c r="D638" s="99" t="s">
        <v>715</v>
      </c>
      <c r="E638" s="99" t="s">
        <v>716</v>
      </c>
      <c r="F638" s="99" t="s">
        <v>4471</v>
      </c>
      <c r="G638" s="77">
        <v>0</v>
      </c>
      <c r="H638" s="77">
        <v>862.07</v>
      </c>
      <c r="I638" s="77">
        <v>1051851.6200000001</v>
      </c>
      <c r="J638" s="101"/>
    </row>
    <row r="639" spans="1:10" hidden="1" outlineLevel="1" x14ac:dyDescent="0.2">
      <c r="A639" s="106"/>
      <c r="B639" s="100">
        <v>42864</v>
      </c>
      <c r="C639" s="99">
        <v>45</v>
      </c>
      <c r="D639" s="99" t="s">
        <v>715</v>
      </c>
      <c r="E639" s="99" t="s">
        <v>716</v>
      </c>
      <c r="F639" s="99" t="s">
        <v>4472</v>
      </c>
      <c r="G639" s="77">
        <v>0</v>
      </c>
      <c r="H639" s="77">
        <v>-3448.28</v>
      </c>
      <c r="I639" s="77">
        <v>1056161.97</v>
      </c>
      <c r="J639" s="101"/>
    </row>
    <row r="640" spans="1:10" hidden="1" outlineLevel="1" x14ac:dyDescent="0.2">
      <c r="A640" s="106"/>
      <c r="B640" s="100">
        <v>42866</v>
      </c>
      <c r="C640" s="99">
        <v>24</v>
      </c>
      <c r="D640" s="99" t="s">
        <v>82</v>
      </c>
      <c r="E640" s="99" t="s">
        <v>720</v>
      </c>
      <c r="F640" s="99" t="s">
        <v>4473</v>
      </c>
      <c r="G640" s="77">
        <v>0</v>
      </c>
      <c r="H640" s="77">
        <v>-3275.86</v>
      </c>
      <c r="I640" s="77">
        <v>1061065.21</v>
      </c>
      <c r="J640" s="101"/>
    </row>
    <row r="641" spans="1:10" hidden="1" outlineLevel="1" x14ac:dyDescent="0.2">
      <c r="A641" s="106"/>
      <c r="B641" s="100">
        <v>42866</v>
      </c>
      <c r="C641" s="99">
        <v>56</v>
      </c>
      <c r="D641" s="99" t="s">
        <v>715</v>
      </c>
      <c r="E641" s="99" t="s">
        <v>716</v>
      </c>
      <c r="F641" s="99" t="s">
        <v>4474</v>
      </c>
      <c r="G641" s="77">
        <v>0</v>
      </c>
      <c r="H641" s="77">
        <v>-862.07</v>
      </c>
      <c r="I641" s="77">
        <v>1063651.42</v>
      </c>
      <c r="J641" s="101"/>
    </row>
    <row r="642" spans="1:10" hidden="1" outlineLevel="1" x14ac:dyDescent="0.2">
      <c r="A642" s="106"/>
      <c r="B642" s="100">
        <v>42866</v>
      </c>
      <c r="C642" s="99">
        <v>57</v>
      </c>
      <c r="D642" s="99" t="s">
        <v>715</v>
      </c>
      <c r="E642" s="99" t="s">
        <v>716</v>
      </c>
      <c r="F642" s="99" t="s">
        <v>4475</v>
      </c>
      <c r="G642" s="77">
        <v>0</v>
      </c>
      <c r="H642" s="77">
        <v>-3448.28</v>
      </c>
      <c r="I642" s="77">
        <v>1067961.77</v>
      </c>
      <c r="J642" s="101"/>
    </row>
    <row r="643" spans="1:10" hidden="1" outlineLevel="1" x14ac:dyDescent="0.2">
      <c r="A643" s="106"/>
      <c r="B643" s="100">
        <v>42867</v>
      </c>
      <c r="C643" s="99">
        <v>66</v>
      </c>
      <c r="D643" s="99" t="s">
        <v>715</v>
      </c>
      <c r="E643" s="99" t="s">
        <v>716</v>
      </c>
      <c r="F643" s="99" t="s">
        <v>4476</v>
      </c>
      <c r="G643" s="77">
        <v>0</v>
      </c>
      <c r="H643" s="77">
        <v>4310.3500000000004</v>
      </c>
      <c r="I643" s="77">
        <v>1070731.81</v>
      </c>
      <c r="J643" s="101"/>
    </row>
    <row r="644" spans="1:10" hidden="1" outlineLevel="1" x14ac:dyDescent="0.2">
      <c r="A644" s="106"/>
      <c r="B644" s="100">
        <v>42867</v>
      </c>
      <c r="C644" s="99">
        <v>67</v>
      </c>
      <c r="D644" s="99" t="s">
        <v>715</v>
      </c>
      <c r="E644" s="99" t="s">
        <v>716</v>
      </c>
      <c r="F644" s="99" t="s">
        <v>4477</v>
      </c>
      <c r="G644" s="77">
        <v>0</v>
      </c>
      <c r="H644" s="77">
        <v>-4310.3500000000004</v>
      </c>
      <c r="I644" s="77">
        <v>1072455.95</v>
      </c>
      <c r="J644" s="101"/>
    </row>
    <row r="645" spans="1:10" hidden="1" outlineLevel="1" x14ac:dyDescent="0.2">
      <c r="A645" s="106"/>
      <c r="B645" s="100">
        <v>42867</v>
      </c>
      <c r="C645" s="99">
        <v>69</v>
      </c>
      <c r="D645" s="99" t="s">
        <v>715</v>
      </c>
      <c r="E645" s="99" t="s">
        <v>716</v>
      </c>
      <c r="F645" s="99" t="s">
        <v>4478</v>
      </c>
      <c r="G645" s="77">
        <v>0</v>
      </c>
      <c r="H645" s="77">
        <v>-862.07</v>
      </c>
      <c r="I645" s="77">
        <v>1072538.3700000001</v>
      </c>
      <c r="J645" s="101"/>
    </row>
    <row r="646" spans="1:10" hidden="1" outlineLevel="1" x14ac:dyDescent="0.2">
      <c r="A646" s="106"/>
      <c r="B646" s="100">
        <v>42867</v>
      </c>
      <c r="C646" s="99">
        <v>31</v>
      </c>
      <c r="D646" s="99" t="s">
        <v>82</v>
      </c>
      <c r="E646" s="99" t="s">
        <v>720</v>
      </c>
      <c r="F646" s="99" t="s">
        <v>4479</v>
      </c>
      <c r="G646" s="77">
        <v>0</v>
      </c>
      <c r="H646" s="77">
        <v>-4188.95</v>
      </c>
      <c r="I646" s="77">
        <v>1083400.44</v>
      </c>
      <c r="J646" s="101"/>
    </row>
    <row r="647" spans="1:10" hidden="1" outlineLevel="1" x14ac:dyDescent="0.2">
      <c r="A647" s="106"/>
      <c r="B647" s="100">
        <v>42870</v>
      </c>
      <c r="C647" s="99">
        <v>32</v>
      </c>
      <c r="D647" s="99" t="s">
        <v>82</v>
      </c>
      <c r="E647" s="99" t="s">
        <v>720</v>
      </c>
      <c r="F647" s="99" t="s">
        <v>4480</v>
      </c>
      <c r="G647" s="77">
        <v>0</v>
      </c>
      <c r="H647" s="77">
        <v>-728.45</v>
      </c>
      <c r="I647" s="77">
        <v>1084064.23</v>
      </c>
      <c r="J647" s="101"/>
    </row>
    <row r="648" spans="1:10" hidden="1" outlineLevel="1" x14ac:dyDescent="0.2">
      <c r="A648" s="106"/>
      <c r="B648" s="100">
        <v>42870</v>
      </c>
      <c r="C648" s="99">
        <v>83</v>
      </c>
      <c r="D648" s="99" t="s">
        <v>715</v>
      </c>
      <c r="E648" s="99" t="s">
        <v>716</v>
      </c>
      <c r="F648" s="99" t="s">
        <v>4481</v>
      </c>
      <c r="G648" s="77">
        <v>0</v>
      </c>
      <c r="H648" s="77">
        <v>-5172.41</v>
      </c>
      <c r="I648" s="77">
        <v>1084926.3</v>
      </c>
      <c r="J648" s="101"/>
    </row>
    <row r="649" spans="1:10" hidden="1" outlineLevel="1" x14ac:dyDescent="0.2">
      <c r="A649" s="106"/>
      <c r="B649" s="100">
        <v>42870</v>
      </c>
      <c r="C649" s="99">
        <v>84</v>
      </c>
      <c r="D649" s="99" t="s">
        <v>715</v>
      </c>
      <c r="E649" s="99" t="s">
        <v>716</v>
      </c>
      <c r="F649" s="99" t="s">
        <v>4482</v>
      </c>
      <c r="G649" s="77">
        <v>0</v>
      </c>
      <c r="H649" s="77">
        <v>-5172.41</v>
      </c>
      <c r="I649" s="77">
        <v>1084955.47</v>
      </c>
      <c r="J649" s="101"/>
    </row>
    <row r="650" spans="1:10" hidden="1" outlineLevel="1" x14ac:dyDescent="0.2">
      <c r="A650" s="106"/>
      <c r="B650" s="100">
        <v>42870</v>
      </c>
      <c r="C650" s="99">
        <v>85</v>
      </c>
      <c r="D650" s="99" t="s">
        <v>715</v>
      </c>
      <c r="E650" s="99" t="s">
        <v>716</v>
      </c>
      <c r="F650" s="99" t="s">
        <v>4483</v>
      </c>
      <c r="G650" s="77">
        <v>0</v>
      </c>
      <c r="H650" s="77">
        <v>-5172.41</v>
      </c>
      <c r="I650" s="77">
        <v>1086248.57</v>
      </c>
      <c r="J650" s="101"/>
    </row>
    <row r="651" spans="1:10" hidden="1" outlineLevel="1" x14ac:dyDescent="0.2">
      <c r="A651" s="106"/>
      <c r="B651" s="100">
        <v>42870</v>
      </c>
      <c r="C651" s="99">
        <v>86</v>
      </c>
      <c r="D651" s="99" t="s">
        <v>715</v>
      </c>
      <c r="E651" s="99" t="s">
        <v>716</v>
      </c>
      <c r="F651" s="99" t="s">
        <v>4484</v>
      </c>
      <c r="G651" s="77">
        <v>0</v>
      </c>
      <c r="H651" s="77">
        <v>-5172.41</v>
      </c>
      <c r="I651" s="77">
        <v>1088403.74</v>
      </c>
      <c r="J651" s="101"/>
    </row>
    <row r="652" spans="1:10" hidden="1" outlineLevel="1" x14ac:dyDescent="0.2">
      <c r="A652" s="106"/>
      <c r="B652" s="100">
        <v>42870</v>
      </c>
      <c r="C652" s="99">
        <v>87</v>
      </c>
      <c r="D652" s="99" t="s">
        <v>715</v>
      </c>
      <c r="E652" s="99" t="s">
        <v>716</v>
      </c>
      <c r="F652" s="99" t="s">
        <v>4485</v>
      </c>
      <c r="G652" s="77">
        <v>0</v>
      </c>
      <c r="H652" s="77">
        <v>-12068.97</v>
      </c>
      <c r="I652" s="77">
        <v>1085817.53</v>
      </c>
      <c r="J652" s="101"/>
    </row>
    <row r="653" spans="1:10" hidden="1" outlineLevel="1" x14ac:dyDescent="0.2">
      <c r="A653" s="106"/>
      <c r="B653" s="100">
        <v>42870</v>
      </c>
      <c r="C653" s="99">
        <v>33</v>
      </c>
      <c r="D653" s="99" t="s">
        <v>82</v>
      </c>
      <c r="E653" s="99" t="s">
        <v>720</v>
      </c>
      <c r="F653" s="99" t="s">
        <v>4486</v>
      </c>
      <c r="G653" s="77">
        <v>0</v>
      </c>
      <c r="H653" s="77">
        <v>-8620.69</v>
      </c>
      <c r="I653" s="77">
        <v>1088403.74</v>
      </c>
      <c r="J653" s="101"/>
    </row>
    <row r="654" spans="1:10" hidden="1" outlineLevel="1" x14ac:dyDescent="0.2">
      <c r="A654" s="106"/>
      <c r="B654" s="100">
        <v>42870</v>
      </c>
      <c r="C654" s="99">
        <v>91</v>
      </c>
      <c r="D654" s="99" t="s">
        <v>715</v>
      </c>
      <c r="E654" s="99" t="s">
        <v>716</v>
      </c>
      <c r="F654" s="99" t="s">
        <v>4487</v>
      </c>
      <c r="G654" s="77">
        <v>0</v>
      </c>
      <c r="H654" s="77">
        <v>-2586.21</v>
      </c>
      <c r="I654" s="77">
        <v>1095127.8799999999</v>
      </c>
      <c r="J654" s="101"/>
    </row>
    <row r="655" spans="1:10" hidden="1" outlineLevel="1" x14ac:dyDescent="0.2">
      <c r="A655" s="106"/>
      <c r="B655" s="100">
        <v>42871</v>
      </c>
      <c r="C655" s="99">
        <v>96</v>
      </c>
      <c r="D655" s="99" t="s">
        <v>715</v>
      </c>
      <c r="E655" s="99" t="s">
        <v>716</v>
      </c>
      <c r="F655" s="99" t="s">
        <v>4488</v>
      </c>
      <c r="G655" s="77">
        <v>0</v>
      </c>
      <c r="H655" s="77">
        <v>-3448.28</v>
      </c>
      <c r="I655" s="77">
        <v>1100391.67</v>
      </c>
      <c r="J655" s="101"/>
    </row>
    <row r="656" spans="1:10" hidden="1" outlineLevel="1" x14ac:dyDescent="0.2">
      <c r="A656" s="106"/>
      <c r="B656" s="100">
        <v>42871</v>
      </c>
      <c r="C656" s="99">
        <v>97</v>
      </c>
      <c r="D656" s="99" t="s">
        <v>715</v>
      </c>
      <c r="E656" s="99" t="s">
        <v>716</v>
      </c>
      <c r="F656" s="99" t="s">
        <v>4489</v>
      </c>
      <c r="G656" s="77">
        <v>0</v>
      </c>
      <c r="H656" s="77">
        <v>3448.28</v>
      </c>
      <c r="I656" s="77">
        <v>1102096.2</v>
      </c>
      <c r="J656" s="101"/>
    </row>
    <row r="657" spans="1:10" hidden="1" outlineLevel="1" x14ac:dyDescent="0.2">
      <c r="A657" s="106"/>
      <c r="B657" s="100">
        <v>42871</v>
      </c>
      <c r="C657" s="99">
        <v>101</v>
      </c>
      <c r="D657" s="99" t="s">
        <v>715</v>
      </c>
      <c r="E657" s="99" t="s">
        <v>716</v>
      </c>
      <c r="F657" s="99" t="s">
        <v>4490</v>
      </c>
      <c r="G657" s="77">
        <v>0</v>
      </c>
      <c r="H657" s="77">
        <v>-3448.28</v>
      </c>
      <c r="I657" s="77">
        <v>1102357.4099999999</v>
      </c>
      <c r="J657" s="101"/>
    </row>
    <row r="658" spans="1:10" hidden="1" outlineLevel="1" x14ac:dyDescent="0.2">
      <c r="A658" s="106"/>
      <c r="B658" s="100">
        <v>42871</v>
      </c>
      <c r="C658" s="99">
        <v>102</v>
      </c>
      <c r="D658" s="99" t="s">
        <v>715</v>
      </c>
      <c r="E658" s="99" t="s">
        <v>716</v>
      </c>
      <c r="F658" s="99" t="s">
        <v>4491</v>
      </c>
      <c r="G658" s="77">
        <v>0</v>
      </c>
      <c r="H658" s="77">
        <v>-4310.3500000000004</v>
      </c>
      <c r="I658" s="77">
        <v>1107271.2</v>
      </c>
      <c r="J658" s="101"/>
    </row>
    <row r="659" spans="1:10" hidden="1" outlineLevel="1" x14ac:dyDescent="0.2">
      <c r="A659" s="106"/>
      <c r="B659" s="100">
        <v>42871</v>
      </c>
      <c r="C659" s="99">
        <v>37</v>
      </c>
      <c r="D659" s="99" t="s">
        <v>82</v>
      </c>
      <c r="E659" s="99" t="s">
        <v>720</v>
      </c>
      <c r="F659" s="99" t="s">
        <v>4492</v>
      </c>
      <c r="G659" s="77">
        <v>0</v>
      </c>
      <c r="H659" s="77">
        <v>-3017.24</v>
      </c>
      <c r="I659" s="77">
        <v>1111022.67</v>
      </c>
      <c r="J659" s="101"/>
    </row>
    <row r="660" spans="1:10" hidden="1" outlineLevel="1" x14ac:dyDescent="0.2">
      <c r="A660" s="106"/>
      <c r="B660" s="100">
        <v>42871</v>
      </c>
      <c r="C660" s="99">
        <v>104</v>
      </c>
      <c r="D660" s="99" t="s">
        <v>715</v>
      </c>
      <c r="E660" s="99" t="s">
        <v>716</v>
      </c>
      <c r="F660" s="99" t="s">
        <v>4493</v>
      </c>
      <c r="G660" s="77">
        <v>0</v>
      </c>
      <c r="H660" s="77">
        <v>-862.07</v>
      </c>
      <c r="I660" s="77">
        <v>1114470.95</v>
      </c>
      <c r="J660" s="101"/>
    </row>
    <row r="661" spans="1:10" hidden="1" outlineLevel="1" x14ac:dyDescent="0.2">
      <c r="A661" s="106"/>
      <c r="B661" s="100">
        <v>42871</v>
      </c>
      <c r="C661" s="99">
        <v>38</v>
      </c>
      <c r="D661" s="99" t="s">
        <v>82</v>
      </c>
      <c r="E661" s="99" t="s">
        <v>720</v>
      </c>
      <c r="F661" s="99" t="s">
        <v>4494</v>
      </c>
      <c r="G661" s="77">
        <v>0</v>
      </c>
      <c r="H661" s="77">
        <v>-2586.21</v>
      </c>
      <c r="I661" s="77">
        <v>1123953.71</v>
      </c>
      <c r="J661" s="101"/>
    </row>
    <row r="662" spans="1:10" hidden="1" outlineLevel="1" x14ac:dyDescent="0.2">
      <c r="A662" s="106"/>
      <c r="B662" s="100">
        <v>42872</v>
      </c>
      <c r="C662" s="99">
        <v>106</v>
      </c>
      <c r="D662" s="99" t="s">
        <v>715</v>
      </c>
      <c r="E662" s="99" t="s">
        <v>716</v>
      </c>
      <c r="F662" s="99" t="s">
        <v>4495</v>
      </c>
      <c r="G662" s="77">
        <v>0</v>
      </c>
      <c r="H662" s="77">
        <v>-40517.24</v>
      </c>
      <c r="I662" s="77">
        <v>1135926.1200000001</v>
      </c>
      <c r="J662" s="101"/>
    </row>
    <row r="663" spans="1:10" hidden="1" outlineLevel="1" x14ac:dyDescent="0.2">
      <c r="A663" s="106"/>
      <c r="B663" s="100">
        <v>42872</v>
      </c>
      <c r="C663" s="99">
        <v>39</v>
      </c>
      <c r="D663" s="99" t="s">
        <v>82</v>
      </c>
      <c r="E663" s="99" t="s">
        <v>720</v>
      </c>
      <c r="F663" s="99" t="s">
        <v>4496</v>
      </c>
      <c r="G663" s="77">
        <v>0</v>
      </c>
      <c r="H663" s="77">
        <v>-3448.28</v>
      </c>
      <c r="I663" s="77">
        <v>1133339.9099999999</v>
      </c>
      <c r="J663" s="101"/>
    </row>
    <row r="664" spans="1:10" hidden="1" outlineLevel="1" x14ac:dyDescent="0.2">
      <c r="A664" s="106"/>
      <c r="B664" s="100">
        <v>42872</v>
      </c>
      <c r="C664" s="99">
        <v>116</v>
      </c>
      <c r="D664" s="99" t="s">
        <v>715</v>
      </c>
      <c r="E664" s="99" t="s">
        <v>716</v>
      </c>
      <c r="F664" s="99" t="s">
        <v>4497</v>
      </c>
      <c r="G664" s="77">
        <v>0</v>
      </c>
      <c r="H664" s="77">
        <v>862.07</v>
      </c>
      <c r="I664" s="77">
        <v>1137650.26</v>
      </c>
      <c r="J664" s="101"/>
    </row>
    <row r="665" spans="1:10" hidden="1" outlineLevel="1" x14ac:dyDescent="0.2">
      <c r="A665" s="106"/>
      <c r="B665" s="100">
        <v>42872</v>
      </c>
      <c r="C665" s="99">
        <v>118</v>
      </c>
      <c r="D665" s="99" t="s">
        <v>715</v>
      </c>
      <c r="E665" s="99" t="s">
        <v>716</v>
      </c>
      <c r="F665" s="99" t="s">
        <v>4498</v>
      </c>
      <c r="G665" s="77">
        <v>0</v>
      </c>
      <c r="H665" s="77">
        <v>-862.07</v>
      </c>
      <c r="I665" s="77">
        <v>1141098.54</v>
      </c>
      <c r="J665" s="101"/>
    </row>
    <row r="666" spans="1:10" hidden="1" outlineLevel="1" x14ac:dyDescent="0.2">
      <c r="A666" s="106"/>
      <c r="B666" s="100">
        <v>42872</v>
      </c>
      <c r="C666" s="99">
        <v>40</v>
      </c>
      <c r="D666" s="99" t="s">
        <v>82</v>
      </c>
      <c r="E666" s="99" t="s">
        <v>720</v>
      </c>
      <c r="F666" s="99" t="s">
        <v>4499</v>
      </c>
      <c r="G666" s="77">
        <v>0</v>
      </c>
      <c r="H666" s="77">
        <v>-2586.21</v>
      </c>
      <c r="I666" s="77">
        <v>1144793.68</v>
      </c>
      <c r="J666" s="101"/>
    </row>
    <row r="667" spans="1:10" hidden="1" outlineLevel="1" x14ac:dyDescent="0.2">
      <c r="A667" s="106"/>
      <c r="B667" s="100">
        <v>42872</v>
      </c>
      <c r="C667" s="99">
        <v>119</v>
      </c>
      <c r="D667" s="99" t="s">
        <v>715</v>
      </c>
      <c r="E667" s="99" t="s">
        <v>716</v>
      </c>
      <c r="F667" s="99" t="s">
        <v>4500</v>
      </c>
      <c r="G667" s="77">
        <v>0</v>
      </c>
      <c r="H667" s="77">
        <v>3448.28</v>
      </c>
      <c r="I667" s="77">
        <v>1164621.27</v>
      </c>
      <c r="J667" s="101"/>
    </row>
    <row r="668" spans="1:10" hidden="1" outlineLevel="1" x14ac:dyDescent="0.2">
      <c r="A668" s="106"/>
      <c r="B668" s="100">
        <v>42872</v>
      </c>
      <c r="C668" s="99">
        <v>120</v>
      </c>
      <c r="D668" s="99" t="s">
        <v>715</v>
      </c>
      <c r="E668" s="99" t="s">
        <v>716</v>
      </c>
      <c r="F668" s="99" t="s">
        <v>4501</v>
      </c>
      <c r="G668" s="77">
        <v>0</v>
      </c>
      <c r="H668" s="77">
        <v>-3448.28</v>
      </c>
      <c r="I668" s="77">
        <v>1167207.48</v>
      </c>
      <c r="J668" s="101"/>
    </row>
    <row r="669" spans="1:10" hidden="1" outlineLevel="1" x14ac:dyDescent="0.2">
      <c r="A669" s="106"/>
      <c r="B669" s="100">
        <v>42872</v>
      </c>
      <c r="C669" s="99">
        <v>125</v>
      </c>
      <c r="D669" s="99" t="s">
        <v>715</v>
      </c>
      <c r="E669" s="99" t="s">
        <v>716</v>
      </c>
      <c r="F669" s="99" t="s">
        <v>4502</v>
      </c>
      <c r="G669" s="77">
        <v>0</v>
      </c>
      <c r="H669" s="77">
        <v>-2931.04</v>
      </c>
      <c r="I669" s="77">
        <v>1168500.58</v>
      </c>
      <c r="J669" s="101"/>
    </row>
    <row r="670" spans="1:10" hidden="1" outlineLevel="1" x14ac:dyDescent="0.2">
      <c r="A670" s="106"/>
      <c r="B670" s="100">
        <v>42873</v>
      </c>
      <c r="C670" s="99">
        <v>126</v>
      </c>
      <c r="D670" s="99" t="s">
        <v>715</v>
      </c>
      <c r="E670" s="99" t="s">
        <v>716</v>
      </c>
      <c r="F670" s="99" t="s">
        <v>4503</v>
      </c>
      <c r="G670" s="77">
        <v>0</v>
      </c>
      <c r="H670" s="77">
        <v>-14655.17</v>
      </c>
      <c r="I670" s="77">
        <v>1156528.17</v>
      </c>
      <c r="J670" s="101"/>
    </row>
    <row r="671" spans="1:10" hidden="1" outlineLevel="1" x14ac:dyDescent="0.2">
      <c r="A671" s="106"/>
      <c r="B671" s="100">
        <v>42873</v>
      </c>
      <c r="C671" s="99">
        <v>131</v>
      </c>
      <c r="D671" s="99" t="s">
        <v>715</v>
      </c>
      <c r="E671" s="99" t="s">
        <v>716</v>
      </c>
      <c r="F671" s="99" t="s">
        <v>4504</v>
      </c>
      <c r="G671" s="77">
        <v>0</v>
      </c>
      <c r="H671" s="77">
        <v>5172.41</v>
      </c>
      <c r="I671" s="77">
        <v>1168500.58</v>
      </c>
      <c r="J671" s="101"/>
    </row>
    <row r="672" spans="1:10" hidden="1" outlineLevel="1" x14ac:dyDescent="0.2">
      <c r="A672" s="106"/>
      <c r="B672" s="100">
        <v>42873</v>
      </c>
      <c r="C672" s="99">
        <v>42</v>
      </c>
      <c r="D672" s="99" t="s">
        <v>82</v>
      </c>
      <c r="E672" s="99" t="s">
        <v>720</v>
      </c>
      <c r="F672" s="99" t="s">
        <v>4505</v>
      </c>
      <c r="G672" s="77">
        <v>0</v>
      </c>
      <c r="H672" s="77">
        <v>-862.07</v>
      </c>
      <c r="I672" s="77">
        <v>1176638.1499999999</v>
      </c>
      <c r="J672" s="101"/>
    </row>
    <row r="673" spans="1:10" hidden="1" outlineLevel="1" x14ac:dyDescent="0.2">
      <c r="A673" s="106"/>
      <c r="B673" s="100">
        <v>42873</v>
      </c>
      <c r="C673" s="99">
        <v>132</v>
      </c>
      <c r="D673" s="99" t="s">
        <v>715</v>
      </c>
      <c r="E673" s="99" t="s">
        <v>716</v>
      </c>
      <c r="F673" s="99" t="s">
        <v>4506</v>
      </c>
      <c r="G673" s="77">
        <v>0</v>
      </c>
      <c r="H673" s="77">
        <v>-13793.1</v>
      </c>
      <c r="I673" s="77">
        <v>1180948.5</v>
      </c>
      <c r="J673" s="101"/>
    </row>
    <row r="674" spans="1:10" hidden="1" outlineLevel="1" x14ac:dyDescent="0.2">
      <c r="A674" s="106"/>
      <c r="B674" s="100">
        <v>42873</v>
      </c>
      <c r="C674" s="99">
        <v>139</v>
      </c>
      <c r="D674" s="99" t="s">
        <v>715</v>
      </c>
      <c r="E674" s="99" t="s">
        <v>716</v>
      </c>
      <c r="F674" s="99" t="s">
        <v>4507</v>
      </c>
      <c r="G674" s="77">
        <v>0</v>
      </c>
      <c r="H674" s="77">
        <v>-34482.76</v>
      </c>
      <c r="I674" s="77">
        <v>1182241.6000000001</v>
      </c>
      <c r="J674" s="101"/>
    </row>
    <row r="675" spans="1:10" hidden="1" outlineLevel="1" x14ac:dyDescent="0.2">
      <c r="A675" s="106"/>
      <c r="B675" s="100">
        <v>42874</v>
      </c>
      <c r="C675" s="99">
        <v>43</v>
      </c>
      <c r="D675" s="99" t="s">
        <v>82</v>
      </c>
      <c r="E675" s="99" t="s">
        <v>720</v>
      </c>
      <c r="F675" s="99" t="s">
        <v>4508</v>
      </c>
      <c r="G675" s="77">
        <v>0</v>
      </c>
      <c r="H675" s="77">
        <v>-333.31</v>
      </c>
      <c r="I675" s="77">
        <v>1182375.06</v>
      </c>
      <c r="J675" s="101"/>
    </row>
    <row r="676" spans="1:10" hidden="1" outlineLevel="1" x14ac:dyDescent="0.2">
      <c r="A676" s="106"/>
      <c r="B676" s="100">
        <v>42874</v>
      </c>
      <c r="C676" s="99">
        <v>45</v>
      </c>
      <c r="D676" s="99" t="s">
        <v>82</v>
      </c>
      <c r="E676" s="99" t="s">
        <v>720</v>
      </c>
      <c r="F676" s="99" t="s">
        <v>4509</v>
      </c>
      <c r="G676" s="77">
        <v>0</v>
      </c>
      <c r="H676" s="77">
        <v>-862.07</v>
      </c>
      <c r="I676" s="77">
        <v>1185753.31</v>
      </c>
      <c r="J676" s="101"/>
    </row>
    <row r="677" spans="1:10" hidden="1" outlineLevel="1" x14ac:dyDescent="0.2">
      <c r="A677" s="106"/>
      <c r="B677" s="100">
        <v>42874</v>
      </c>
      <c r="C677" s="99">
        <v>46</v>
      </c>
      <c r="D677" s="99" t="s">
        <v>82</v>
      </c>
      <c r="E677" s="99" t="s">
        <v>720</v>
      </c>
      <c r="F677" s="99" t="s">
        <v>4510</v>
      </c>
      <c r="G677" s="77">
        <v>0</v>
      </c>
      <c r="H677" s="77">
        <v>-3614.01</v>
      </c>
      <c r="I677" s="77">
        <v>1182375.06</v>
      </c>
      <c r="J677" s="101"/>
    </row>
    <row r="678" spans="1:10" hidden="1" outlineLevel="1" x14ac:dyDescent="0.2">
      <c r="A678" s="106"/>
      <c r="B678" s="100">
        <v>42875</v>
      </c>
      <c r="C678" s="99">
        <v>47</v>
      </c>
      <c r="D678" s="99" t="s">
        <v>82</v>
      </c>
      <c r="E678" s="99" t="s">
        <v>720</v>
      </c>
      <c r="F678" s="99" t="s">
        <v>4511</v>
      </c>
      <c r="G678" s="77">
        <v>0</v>
      </c>
      <c r="H678" s="77">
        <v>-4106.2</v>
      </c>
      <c r="I678" s="77">
        <v>1185070.52</v>
      </c>
      <c r="J678" s="101"/>
    </row>
    <row r="679" spans="1:10" hidden="1" outlineLevel="1" x14ac:dyDescent="0.2">
      <c r="A679" s="106"/>
      <c r="B679" s="100">
        <v>42875</v>
      </c>
      <c r="C679" s="99">
        <v>48</v>
      </c>
      <c r="D679" s="99" t="s">
        <v>82</v>
      </c>
      <c r="E679" s="99" t="s">
        <v>720</v>
      </c>
      <c r="F679" s="99" t="s">
        <v>4512</v>
      </c>
      <c r="G679" s="77">
        <v>0</v>
      </c>
      <c r="H679" s="77">
        <v>-1724.14</v>
      </c>
      <c r="I679" s="77">
        <v>1202311.8999999999</v>
      </c>
      <c r="J679" s="101"/>
    </row>
    <row r="680" spans="1:10" hidden="1" outlineLevel="1" x14ac:dyDescent="0.2">
      <c r="A680" s="106"/>
      <c r="B680" s="100">
        <v>42877</v>
      </c>
      <c r="C680" s="99">
        <v>50</v>
      </c>
      <c r="D680" s="99" t="s">
        <v>82</v>
      </c>
      <c r="E680" s="99" t="s">
        <v>720</v>
      </c>
      <c r="F680" s="99" t="s">
        <v>4513</v>
      </c>
      <c r="G680" s="77">
        <v>0</v>
      </c>
      <c r="H680" s="77">
        <v>-3017.24</v>
      </c>
      <c r="I680" s="77">
        <v>1204036.04</v>
      </c>
      <c r="J680" s="101"/>
    </row>
    <row r="681" spans="1:10" hidden="1" outlineLevel="1" x14ac:dyDescent="0.2">
      <c r="A681" s="106"/>
      <c r="B681" s="100">
        <v>42877</v>
      </c>
      <c r="C681" s="99">
        <v>51</v>
      </c>
      <c r="D681" s="99" t="s">
        <v>82</v>
      </c>
      <c r="E681" s="99" t="s">
        <v>720</v>
      </c>
      <c r="F681" s="99" t="s">
        <v>4514</v>
      </c>
      <c r="G681" s="77">
        <v>0</v>
      </c>
      <c r="H681" s="77">
        <v>-11896.55</v>
      </c>
      <c r="I681" s="77">
        <v>1204553.28</v>
      </c>
      <c r="J681" s="101"/>
    </row>
    <row r="682" spans="1:10" hidden="1" outlineLevel="1" x14ac:dyDescent="0.2">
      <c r="A682" s="106"/>
      <c r="B682" s="100">
        <v>42877</v>
      </c>
      <c r="C682" s="99">
        <v>52</v>
      </c>
      <c r="D682" s="99" t="s">
        <v>82</v>
      </c>
      <c r="E682" s="99" t="s">
        <v>720</v>
      </c>
      <c r="F682" s="99" t="s">
        <v>4515</v>
      </c>
      <c r="G682" s="77">
        <v>0</v>
      </c>
      <c r="H682" s="77">
        <v>-862.07</v>
      </c>
      <c r="I682" s="77">
        <v>1221794.6599999999</v>
      </c>
      <c r="J682" s="101"/>
    </row>
    <row r="683" spans="1:10" hidden="1" outlineLevel="1" x14ac:dyDescent="0.2">
      <c r="A683" s="106"/>
      <c r="B683" s="100">
        <v>42877</v>
      </c>
      <c r="C683" s="99">
        <v>148</v>
      </c>
      <c r="D683" s="99" t="s">
        <v>715</v>
      </c>
      <c r="E683" s="99" t="s">
        <v>716</v>
      </c>
      <c r="F683" s="99" t="s">
        <v>4516</v>
      </c>
      <c r="G683" s="77">
        <v>0</v>
      </c>
      <c r="H683" s="77">
        <v>-5344.83</v>
      </c>
      <c r="I683" s="77">
        <v>1226105.01</v>
      </c>
      <c r="J683" s="101"/>
    </row>
    <row r="684" spans="1:10" hidden="1" outlineLevel="1" x14ac:dyDescent="0.2">
      <c r="A684" s="106"/>
      <c r="B684" s="100">
        <v>42877</v>
      </c>
      <c r="C684" s="99">
        <v>53</v>
      </c>
      <c r="D684" s="99" t="s">
        <v>82</v>
      </c>
      <c r="E684" s="99" t="s">
        <v>720</v>
      </c>
      <c r="F684" s="99" t="s">
        <v>4517</v>
      </c>
      <c r="G684" s="77">
        <v>0</v>
      </c>
      <c r="H684" s="77">
        <v>-103.45</v>
      </c>
      <c r="I684" s="77">
        <v>1224811.9099999999</v>
      </c>
      <c r="J684" s="101"/>
    </row>
    <row r="685" spans="1:10" hidden="1" outlineLevel="1" x14ac:dyDescent="0.2">
      <c r="A685" s="106"/>
      <c r="B685" s="100">
        <v>42877</v>
      </c>
      <c r="C685" s="99">
        <v>151</v>
      </c>
      <c r="D685" s="99" t="s">
        <v>715</v>
      </c>
      <c r="E685" s="99" t="s">
        <v>716</v>
      </c>
      <c r="F685" s="99" t="s">
        <v>4518</v>
      </c>
      <c r="G685" s="77">
        <v>0</v>
      </c>
      <c r="H685" s="77">
        <v>5344.83</v>
      </c>
      <c r="I685" s="77"/>
      <c r="J685" s="101"/>
    </row>
    <row r="686" spans="1:10" hidden="1" outlineLevel="1" x14ac:dyDescent="0.2">
      <c r="A686" s="106"/>
      <c r="B686" s="100">
        <v>42877</v>
      </c>
      <c r="C686" s="99">
        <v>152</v>
      </c>
      <c r="D686" s="99" t="s">
        <v>715</v>
      </c>
      <c r="E686" s="99" t="s">
        <v>716</v>
      </c>
      <c r="F686" s="99" t="s">
        <v>4519</v>
      </c>
      <c r="G686" s="77">
        <v>0</v>
      </c>
      <c r="H686" s="77">
        <v>-5344.83</v>
      </c>
      <c r="I686" s="77"/>
      <c r="J686" s="101"/>
    </row>
    <row r="687" spans="1:10" hidden="1" outlineLevel="1" x14ac:dyDescent="0.2">
      <c r="A687" s="106"/>
      <c r="B687" s="100">
        <v>42877</v>
      </c>
      <c r="C687" s="99">
        <v>54</v>
      </c>
      <c r="D687" s="99" t="s">
        <v>82</v>
      </c>
      <c r="E687" s="99" t="s">
        <v>720</v>
      </c>
      <c r="F687" s="99" t="s">
        <v>4520</v>
      </c>
      <c r="G687" s="77">
        <v>0</v>
      </c>
      <c r="H687" s="77">
        <v>-2586.21</v>
      </c>
      <c r="I687" s="77"/>
      <c r="J687" s="101"/>
    </row>
    <row r="688" spans="1:10" hidden="1" outlineLevel="1" x14ac:dyDescent="0.2">
      <c r="A688" s="106"/>
      <c r="B688" s="100">
        <v>42878</v>
      </c>
      <c r="C688" s="99">
        <v>155</v>
      </c>
      <c r="D688" s="99" t="s">
        <v>715</v>
      </c>
      <c r="E688" s="99" t="s">
        <v>716</v>
      </c>
      <c r="F688" s="99" t="s">
        <v>4521</v>
      </c>
      <c r="G688" s="77">
        <v>0</v>
      </c>
      <c r="H688" s="77">
        <v>-2586.21</v>
      </c>
      <c r="I688" s="77"/>
      <c r="J688" s="101"/>
    </row>
    <row r="689" spans="1:10" hidden="1" outlineLevel="1" x14ac:dyDescent="0.2">
      <c r="A689" s="106"/>
      <c r="B689" s="100">
        <v>42878</v>
      </c>
      <c r="C689" s="99">
        <v>55</v>
      </c>
      <c r="D689" s="99" t="s">
        <v>82</v>
      </c>
      <c r="E689" s="99" t="s">
        <v>720</v>
      </c>
      <c r="F689" s="99" t="s">
        <v>4522</v>
      </c>
      <c r="G689" s="77">
        <v>0</v>
      </c>
      <c r="H689" s="77">
        <v>-6084.61</v>
      </c>
      <c r="I689" s="77"/>
      <c r="J689" s="101"/>
    </row>
    <row r="690" spans="1:10" hidden="1" outlineLevel="1" x14ac:dyDescent="0.2">
      <c r="A690" s="106"/>
      <c r="B690" s="100">
        <v>42878</v>
      </c>
      <c r="C690" s="99">
        <v>56</v>
      </c>
      <c r="D690" s="99" t="s">
        <v>82</v>
      </c>
      <c r="E690" s="99" t="s">
        <v>720</v>
      </c>
      <c r="F690" s="99" t="s">
        <v>4523</v>
      </c>
      <c r="G690" s="77">
        <v>0</v>
      </c>
      <c r="H690" s="77">
        <v>-206.9</v>
      </c>
      <c r="I690" s="77"/>
      <c r="J690" s="101"/>
    </row>
    <row r="691" spans="1:10" hidden="1" outlineLevel="1" x14ac:dyDescent="0.2">
      <c r="A691" s="106"/>
      <c r="B691" s="100">
        <v>42878</v>
      </c>
      <c r="C691" s="99">
        <v>159</v>
      </c>
      <c r="D691" s="99" t="s">
        <v>715</v>
      </c>
      <c r="E691" s="99" t="s">
        <v>716</v>
      </c>
      <c r="F691" s="99" t="s">
        <v>4524</v>
      </c>
      <c r="G691" s="77">
        <v>0</v>
      </c>
      <c r="H691" s="77">
        <v>-4310.3500000000004</v>
      </c>
      <c r="I691" s="77"/>
      <c r="J691" s="101"/>
    </row>
    <row r="692" spans="1:10" hidden="1" outlineLevel="1" x14ac:dyDescent="0.2">
      <c r="A692" s="106"/>
      <c r="B692" s="100">
        <v>42878</v>
      </c>
      <c r="C692" s="99">
        <v>58</v>
      </c>
      <c r="D692" s="99" t="s">
        <v>82</v>
      </c>
      <c r="E692" s="99" t="s">
        <v>720</v>
      </c>
      <c r="F692" s="99" t="s">
        <v>4525</v>
      </c>
      <c r="G692" s="77">
        <v>0</v>
      </c>
      <c r="H692" s="77">
        <v>-243.97</v>
      </c>
      <c r="I692" s="77"/>
      <c r="J692" s="101"/>
    </row>
    <row r="693" spans="1:10" hidden="1" outlineLevel="1" x14ac:dyDescent="0.2">
      <c r="A693" s="106"/>
      <c r="B693" s="100">
        <v>42879</v>
      </c>
      <c r="C693" s="99">
        <v>165</v>
      </c>
      <c r="D693" s="99" t="s">
        <v>715</v>
      </c>
      <c r="E693" s="99" t="s">
        <v>716</v>
      </c>
      <c r="F693" s="99" t="s">
        <v>4526</v>
      </c>
      <c r="G693" s="77">
        <v>0</v>
      </c>
      <c r="H693" s="77">
        <v>-1724.14</v>
      </c>
      <c r="I693" s="77"/>
      <c r="J693" s="101"/>
    </row>
    <row r="694" spans="1:10" hidden="1" outlineLevel="1" x14ac:dyDescent="0.2">
      <c r="A694" s="106"/>
      <c r="B694" s="100">
        <v>42879</v>
      </c>
      <c r="C694" s="99">
        <v>167</v>
      </c>
      <c r="D694" s="99" t="s">
        <v>715</v>
      </c>
      <c r="E694" s="99" t="s">
        <v>716</v>
      </c>
      <c r="F694" s="99" t="s">
        <v>4527</v>
      </c>
      <c r="G694" s="77">
        <v>0</v>
      </c>
      <c r="H694" s="77">
        <v>-4310.3500000000004</v>
      </c>
      <c r="I694" s="77"/>
      <c r="J694" s="101"/>
    </row>
    <row r="695" spans="1:10" hidden="1" outlineLevel="1" x14ac:dyDescent="0.2">
      <c r="A695" s="106"/>
      <c r="B695" s="100">
        <v>42879</v>
      </c>
      <c r="C695" s="99">
        <v>169</v>
      </c>
      <c r="D695" s="99" t="s">
        <v>715</v>
      </c>
      <c r="E695" s="99" t="s">
        <v>716</v>
      </c>
      <c r="F695" s="99" t="s">
        <v>4528</v>
      </c>
      <c r="G695" s="77">
        <v>0</v>
      </c>
      <c r="H695" s="77">
        <v>-25862.07</v>
      </c>
      <c r="I695" s="77"/>
      <c r="J695" s="101"/>
    </row>
    <row r="696" spans="1:10" hidden="1" outlineLevel="1" x14ac:dyDescent="0.2">
      <c r="A696" s="106"/>
      <c r="B696" s="100">
        <v>42879</v>
      </c>
      <c r="C696" s="99">
        <v>59</v>
      </c>
      <c r="D696" s="99" t="s">
        <v>82</v>
      </c>
      <c r="E696" s="99" t="s">
        <v>720</v>
      </c>
      <c r="F696" s="99" t="s">
        <v>4529</v>
      </c>
      <c r="G696" s="77">
        <v>0</v>
      </c>
      <c r="H696" s="77">
        <v>-2586.21</v>
      </c>
      <c r="I696" s="77"/>
      <c r="J696" s="101"/>
    </row>
    <row r="697" spans="1:10" hidden="1" outlineLevel="1" x14ac:dyDescent="0.2">
      <c r="A697" s="106"/>
      <c r="B697" s="100">
        <v>42880</v>
      </c>
      <c r="C697" s="99">
        <v>61</v>
      </c>
      <c r="D697" s="99" t="s">
        <v>82</v>
      </c>
      <c r="E697" s="99" t="s">
        <v>720</v>
      </c>
      <c r="F697" s="99" t="s">
        <v>4530</v>
      </c>
      <c r="G697" s="77">
        <v>0</v>
      </c>
      <c r="H697" s="77">
        <v>-25862.07</v>
      </c>
      <c r="I697" s="77"/>
      <c r="J697" s="101"/>
    </row>
    <row r="698" spans="1:10" hidden="1" outlineLevel="1" x14ac:dyDescent="0.2">
      <c r="A698" s="106"/>
      <c r="B698" s="100">
        <v>42880</v>
      </c>
      <c r="C698" s="99">
        <v>175</v>
      </c>
      <c r="D698" s="99" t="s">
        <v>715</v>
      </c>
      <c r="E698" s="99" t="s">
        <v>716</v>
      </c>
      <c r="F698" s="99" t="s">
        <v>4531</v>
      </c>
      <c r="G698" s="77">
        <v>0</v>
      </c>
      <c r="H698" s="77">
        <v>-56034.48</v>
      </c>
      <c r="I698" s="77"/>
      <c r="J698" s="101"/>
    </row>
    <row r="699" spans="1:10" hidden="1" outlineLevel="1" x14ac:dyDescent="0.2">
      <c r="A699" s="106"/>
      <c r="B699" s="100">
        <v>42880</v>
      </c>
      <c r="C699" s="99">
        <v>62</v>
      </c>
      <c r="D699" s="99" t="s">
        <v>82</v>
      </c>
      <c r="E699" s="99" t="s">
        <v>720</v>
      </c>
      <c r="F699" s="99" t="s">
        <v>4532</v>
      </c>
      <c r="G699" s="77">
        <v>0</v>
      </c>
      <c r="H699" s="77">
        <v>-517.24</v>
      </c>
      <c r="I699" s="77"/>
      <c r="J699" s="101"/>
    </row>
    <row r="700" spans="1:10" hidden="1" outlineLevel="1" x14ac:dyDescent="0.2">
      <c r="A700" s="106"/>
      <c r="B700" s="100">
        <v>42880</v>
      </c>
      <c r="C700" s="99">
        <v>63</v>
      </c>
      <c r="D700" s="99" t="s">
        <v>82</v>
      </c>
      <c r="E700" s="99" t="s">
        <v>720</v>
      </c>
      <c r="F700" s="99" t="s">
        <v>4533</v>
      </c>
      <c r="G700" s="77">
        <v>0</v>
      </c>
      <c r="H700" s="77">
        <v>-2586.21</v>
      </c>
      <c r="I700" s="77"/>
      <c r="J700" s="101"/>
    </row>
    <row r="701" spans="1:10" hidden="1" outlineLevel="1" x14ac:dyDescent="0.2">
      <c r="A701" s="106"/>
      <c r="B701" s="100">
        <v>42880</v>
      </c>
      <c r="C701" s="99">
        <v>64</v>
      </c>
      <c r="D701" s="99" t="s">
        <v>82</v>
      </c>
      <c r="E701" s="99" t="s">
        <v>720</v>
      </c>
      <c r="F701" s="99" t="s">
        <v>4534</v>
      </c>
      <c r="G701" s="77">
        <v>0</v>
      </c>
      <c r="H701" s="77">
        <v>-1724.14</v>
      </c>
      <c r="I701" s="77"/>
      <c r="J701" s="101"/>
    </row>
    <row r="702" spans="1:10" hidden="1" outlineLevel="1" x14ac:dyDescent="0.2">
      <c r="A702" s="106"/>
      <c r="B702" s="100">
        <v>42880</v>
      </c>
      <c r="C702" s="99">
        <v>184</v>
      </c>
      <c r="D702" s="99" t="s">
        <v>715</v>
      </c>
      <c r="E702" s="99" t="s">
        <v>716</v>
      </c>
      <c r="F702" s="99" t="s">
        <v>4535</v>
      </c>
      <c r="G702" s="77">
        <v>0</v>
      </c>
      <c r="H702" s="77">
        <v>-862.07</v>
      </c>
      <c r="I702" s="77"/>
      <c r="J702" s="101"/>
    </row>
    <row r="703" spans="1:10" hidden="1" outlineLevel="1" x14ac:dyDescent="0.2">
      <c r="A703" s="106"/>
      <c r="B703" s="100">
        <v>42880</v>
      </c>
      <c r="C703" s="99">
        <v>186</v>
      </c>
      <c r="D703" s="99" t="s">
        <v>715</v>
      </c>
      <c r="E703" s="99" t="s">
        <v>716</v>
      </c>
      <c r="F703" s="99" t="s">
        <v>4536</v>
      </c>
      <c r="G703" s="77">
        <v>0</v>
      </c>
      <c r="H703" s="77">
        <v>-4310.3500000000004</v>
      </c>
      <c r="I703" s="77"/>
      <c r="J703" s="101"/>
    </row>
    <row r="704" spans="1:10" hidden="1" outlineLevel="1" x14ac:dyDescent="0.2">
      <c r="A704" s="106"/>
      <c r="B704" s="100">
        <v>42881</v>
      </c>
      <c r="C704" s="99">
        <v>65</v>
      </c>
      <c r="D704" s="99" t="s">
        <v>82</v>
      </c>
      <c r="E704" s="99" t="s">
        <v>720</v>
      </c>
      <c r="F704" s="99" t="s">
        <v>4537</v>
      </c>
      <c r="G704" s="77">
        <v>0</v>
      </c>
      <c r="H704" s="77">
        <v>-2586.21</v>
      </c>
      <c r="I704" s="77"/>
      <c r="J704" s="101"/>
    </row>
    <row r="705" spans="1:10" hidden="1" outlineLevel="1" x14ac:dyDescent="0.2">
      <c r="A705" s="106"/>
      <c r="B705" s="100">
        <v>42881</v>
      </c>
      <c r="C705" s="99">
        <v>66</v>
      </c>
      <c r="D705" s="99" t="s">
        <v>82</v>
      </c>
      <c r="E705" s="99" t="s">
        <v>720</v>
      </c>
      <c r="F705" s="99" t="s">
        <v>4538</v>
      </c>
      <c r="G705" s="77">
        <v>0</v>
      </c>
      <c r="H705" s="77">
        <v>-766.62</v>
      </c>
      <c r="I705" s="77">
        <v>1221116.77</v>
      </c>
      <c r="J705" s="101"/>
    </row>
    <row r="706" spans="1:10" hidden="1" outlineLevel="1" x14ac:dyDescent="0.2">
      <c r="A706" s="106"/>
      <c r="B706" s="100">
        <v>42881</v>
      </c>
      <c r="C706" s="99">
        <v>187</v>
      </c>
      <c r="D706" s="99" t="s">
        <v>715</v>
      </c>
      <c r="E706" s="99" t="s">
        <v>716</v>
      </c>
      <c r="F706" s="99" t="s">
        <v>4539</v>
      </c>
      <c r="G706" s="77">
        <v>0</v>
      </c>
      <c r="H706" s="77">
        <v>4310.3500000000004</v>
      </c>
      <c r="I706" s="77">
        <v>1224853.98</v>
      </c>
      <c r="J706" s="101"/>
    </row>
    <row r="707" spans="1:10" hidden="1" outlineLevel="1" x14ac:dyDescent="0.2">
      <c r="A707" s="106"/>
      <c r="B707" s="100">
        <v>42881</v>
      </c>
      <c r="C707" s="99">
        <v>188</v>
      </c>
      <c r="D707" s="99" t="s">
        <v>715</v>
      </c>
      <c r="E707" s="99" t="s">
        <v>716</v>
      </c>
      <c r="F707" s="99" t="s">
        <v>4540</v>
      </c>
      <c r="G707" s="77">
        <v>0</v>
      </c>
      <c r="H707" s="77">
        <v>-2586.21</v>
      </c>
      <c r="I707" s="77">
        <v>1227534.33</v>
      </c>
      <c r="J707" s="101"/>
    </row>
    <row r="708" spans="1:10" hidden="1" outlineLevel="1" x14ac:dyDescent="0.2">
      <c r="A708" s="106"/>
      <c r="B708" s="100">
        <v>42881</v>
      </c>
      <c r="C708" s="99">
        <v>189</v>
      </c>
      <c r="D708" s="99" t="s">
        <v>715</v>
      </c>
      <c r="E708" s="99" t="s">
        <v>716</v>
      </c>
      <c r="F708" s="99" t="s">
        <v>4541</v>
      </c>
      <c r="G708" s="77">
        <v>0</v>
      </c>
      <c r="H708" s="77">
        <v>2586.21</v>
      </c>
      <c r="I708" s="77">
        <v>1228103.3</v>
      </c>
      <c r="J708" s="101"/>
    </row>
    <row r="709" spans="1:10" hidden="1" outlineLevel="1" x14ac:dyDescent="0.2">
      <c r="A709" s="106"/>
      <c r="B709" s="100">
        <v>42881</v>
      </c>
      <c r="C709" s="99">
        <v>190</v>
      </c>
      <c r="D709" s="99" t="s">
        <v>715</v>
      </c>
      <c r="E709" s="99" t="s">
        <v>716</v>
      </c>
      <c r="F709" s="99" t="s">
        <v>4542</v>
      </c>
      <c r="G709" s="77">
        <v>0</v>
      </c>
      <c r="H709" s="77">
        <v>-2586.21</v>
      </c>
      <c r="I709" s="77">
        <v>1225422.95</v>
      </c>
      <c r="J709" s="101"/>
    </row>
    <row r="710" spans="1:10" hidden="1" outlineLevel="1" x14ac:dyDescent="0.2">
      <c r="A710" s="106"/>
      <c r="B710" s="100">
        <v>42881</v>
      </c>
      <c r="C710" s="99">
        <v>194</v>
      </c>
      <c r="D710" s="99" t="s">
        <v>715</v>
      </c>
      <c r="E710" s="99" t="s">
        <v>716</v>
      </c>
      <c r="F710" s="99" t="s">
        <v>4543</v>
      </c>
      <c r="G710" s="77">
        <v>0</v>
      </c>
      <c r="H710" s="77">
        <v>-1724.14</v>
      </c>
      <c r="I710" s="77">
        <v>1225792.6599999999</v>
      </c>
      <c r="J710" s="101"/>
    </row>
    <row r="711" spans="1:10" hidden="1" outlineLevel="1" x14ac:dyDescent="0.2">
      <c r="A711" s="106"/>
      <c r="B711" s="100">
        <v>42881</v>
      </c>
      <c r="C711" s="99">
        <v>67</v>
      </c>
      <c r="D711" s="99" t="s">
        <v>82</v>
      </c>
      <c r="E711" s="99" t="s">
        <v>720</v>
      </c>
      <c r="F711" s="99" t="s">
        <v>4544</v>
      </c>
      <c r="G711" s="77">
        <v>0</v>
      </c>
      <c r="H711" s="77">
        <v>-1724.14</v>
      </c>
      <c r="I711" s="77">
        <v>1230089.21</v>
      </c>
      <c r="J711" s="101"/>
    </row>
    <row r="712" spans="1:10" hidden="1" outlineLevel="1" x14ac:dyDescent="0.2">
      <c r="A712" s="106"/>
      <c r="B712" s="100">
        <v>42882</v>
      </c>
      <c r="C712" s="99">
        <v>198</v>
      </c>
      <c r="D712" s="99" t="s">
        <v>715</v>
      </c>
      <c r="E712" s="99" t="s">
        <v>716</v>
      </c>
      <c r="F712" s="99" t="s">
        <v>4545</v>
      </c>
      <c r="G712" s="77">
        <v>0</v>
      </c>
      <c r="H712" s="77">
        <v>1724.14</v>
      </c>
      <c r="I712" s="77">
        <v>1228796.1100000001</v>
      </c>
      <c r="J712" s="101"/>
    </row>
    <row r="713" spans="1:10" hidden="1" outlineLevel="1" x14ac:dyDescent="0.2">
      <c r="A713" s="106"/>
      <c r="B713" s="100">
        <v>42882</v>
      </c>
      <c r="C713" s="99">
        <v>199</v>
      </c>
      <c r="D713" s="99" t="s">
        <v>715</v>
      </c>
      <c r="E713" s="99" t="s">
        <v>716</v>
      </c>
      <c r="F713" s="99" t="s">
        <v>4546</v>
      </c>
      <c r="G713" s="77">
        <v>0</v>
      </c>
      <c r="H713" s="77">
        <v>-1724.14</v>
      </c>
      <c r="I713" s="77">
        <v>1230089.21</v>
      </c>
      <c r="J713" s="101"/>
    </row>
    <row r="714" spans="1:10" hidden="1" outlineLevel="1" x14ac:dyDescent="0.2">
      <c r="A714" s="106"/>
      <c r="B714" s="100">
        <v>42882</v>
      </c>
      <c r="C714" s="99">
        <v>203</v>
      </c>
      <c r="D714" s="99" t="s">
        <v>715</v>
      </c>
      <c r="E714" s="99" t="s">
        <v>716</v>
      </c>
      <c r="F714" s="99" t="s">
        <v>4547</v>
      </c>
      <c r="G714" s="77">
        <v>0</v>
      </c>
      <c r="H714" s="77">
        <v>-4310.3500000000004</v>
      </c>
      <c r="I714" s="77">
        <v>1228796.1100000001</v>
      </c>
      <c r="J714" s="101"/>
    </row>
    <row r="715" spans="1:10" hidden="1" outlineLevel="1" x14ac:dyDescent="0.2">
      <c r="A715" s="106"/>
      <c r="B715" s="100">
        <v>42882</v>
      </c>
      <c r="C715" s="99">
        <v>69</v>
      </c>
      <c r="D715" s="99" t="s">
        <v>82</v>
      </c>
      <c r="E715" s="99" t="s">
        <v>720</v>
      </c>
      <c r="F715" s="99" t="s">
        <v>4548</v>
      </c>
      <c r="G715" s="77">
        <v>0</v>
      </c>
      <c r="H715" s="77">
        <v>-4310.3500000000004</v>
      </c>
      <c r="I715" s="77">
        <v>1230089.21</v>
      </c>
      <c r="J715" s="101"/>
    </row>
    <row r="716" spans="1:10" hidden="1" outlineLevel="1" x14ac:dyDescent="0.2">
      <c r="A716" s="106"/>
      <c r="B716" s="100">
        <v>42884</v>
      </c>
      <c r="C716" s="99">
        <v>221</v>
      </c>
      <c r="D716" s="99" t="s">
        <v>715</v>
      </c>
      <c r="E716" s="99" t="s">
        <v>716</v>
      </c>
      <c r="F716" s="99" t="s">
        <v>4549</v>
      </c>
      <c r="G716" s="77">
        <v>0</v>
      </c>
      <c r="H716" s="77">
        <v>862.07</v>
      </c>
      <c r="I716" s="77">
        <v>1232675.42</v>
      </c>
      <c r="J716" s="101"/>
    </row>
    <row r="717" spans="1:10" hidden="1" outlineLevel="1" x14ac:dyDescent="0.2">
      <c r="A717" s="106"/>
      <c r="B717" s="100">
        <v>42884</v>
      </c>
      <c r="C717" s="99">
        <v>224</v>
      </c>
      <c r="D717" s="99" t="s">
        <v>715</v>
      </c>
      <c r="E717" s="99" t="s">
        <v>716</v>
      </c>
      <c r="F717" s="99" t="s">
        <v>4550</v>
      </c>
      <c r="G717" s="77">
        <v>0</v>
      </c>
      <c r="H717" s="77">
        <v>862.07</v>
      </c>
      <c r="I717" s="77">
        <v>1236985.77</v>
      </c>
      <c r="J717" s="101"/>
    </row>
    <row r="718" spans="1:10" hidden="1" outlineLevel="1" x14ac:dyDescent="0.2">
      <c r="A718" s="106"/>
      <c r="B718" s="100">
        <v>42884</v>
      </c>
      <c r="C718" s="99">
        <v>70</v>
      </c>
      <c r="D718" s="99" t="s">
        <v>82</v>
      </c>
      <c r="E718" s="99" t="s">
        <v>720</v>
      </c>
      <c r="F718" s="99" t="s">
        <v>4551</v>
      </c>
      <c r="G718" s="77">
        <v>0</v>
      </c>
      <c r="H718" s="77">
        <v>-1724.14</v>
      </c>
      <c r="I718" s="77">
        <v>1248537.49</v>
      </c>
      <c r="J718" s="101"/>
    </row>
    <row r="719" spans="1:10" hidden="1" outlineLevel="1" x14ac:dyDescent="0.2">
      <c r="A719" s="106"/>
      <c r="B719" s="100">
        <v>42885</v>
      </c>
      <c r="C719" s="99">
        <v>71</v>
      </c>
      <c r="D719" s="99" t="s">
        <v>82</v>
      </c>
      <c r="E719" s="99" t="s">
        <v>720</v>
      </c>
      <c r="F719" s="99" t="s">
        <v>4552</v>
      </c>
      <c r="G719" s="77">
        <v>0</v>
      </c>
      <c r="H719" s="77">
        <v>-702.8</v>
      </c>
      <c r="I719" s="77">
        <v>1252416.8</v>
      </c>
      <c r="J719" s="101"/>
    </row>
    <row r="720" spans="1:10" hidden="1" outlineLevel="1" x14ac:dyDescent="0.2">
      <c r="A720" s="106"/>
      <c r="B720" s="100">
        <v>42885</v>
      </c>
      <c r="C720" s="99">
        <v>228</v>
      </c>
      <c r="D720" s="99" t="s">
        <v>715</v>
      </c>
      <c r="E720" s="99" t="s">
        <v>716</v>
      </c>
      <c r="F720" s="99" t="s">
        <v>4553</v>
      </c>
      <c r="G720" s="77">
        <v>0</v>
      </c>
      <c r="H720" s="77">
        <v>-1724.14</v>
      </c>
      <c r="I720" s="77">
        <v>1256727.1499999999</v>
      </c>
      <c r="J720" s="101"/>
    </row>
    <row r="721" spans="1:10" hidden="1" outlineLevel="1" x14ac:dyDescent="0.2">
      <c r="A721" s="106"/>
      <c r="B721" s="100">
        <v>42885</v>
      </c>
      <c r="C721" s="99">
        <v>231</v>
      </c>
      <c r="D721" s="99" t="s">
        <v>715</v>
      </c>
      <c r="E721" s="99" t="s">
        <v>716</v>
      </c>
      <c r="F721" s="99" t="s">
        <v>4554</v>
      </c>
      <c r="G721" s="77">
        <v>0</v>
      </c>
      <c r="H721" s="77">
        <v>862.07</v>
      </c>
      <c r="I721" s="77">
        <v>1277302.1499999999</v>
      </c>
      <c r="J721" s="101"/>
    </row>
    <row r="722" spans="1:10" hidden="1" outlineLevel="1" x14ac:dyDescent="0.2">
      <c r="A722" s="106"/>
      <c r="B722" s="100">
        <v>42885</v>
      </c>
      <c r="C722" s="99">
        <v>232</v>
      </c>
      <c r="D722" s="99" t="s">
        <v>715</v>
      </c>
      <c r="E722" s="99" t="s">
        <v>716</v>
      </c>
      <c r="F722" s="99" t="s">
        <v>4555</v>
      </c>
      <c r="G722" s="77">
        <v>0</v>
      </c>
      <c r="H722" s="77">
        <v>-862.07</v>
      </c>
      <c r="I722" s="77">
        <v>1287129.74</v>
      </c>
      <c r="J722" s="101"/>
    </row>
    <row r="723" spans="1:10" hidden="1" outlineLevel="1" x14ac:dyDescent="0.2">
      <c r="A723" s="106"/>
      <c r="B723" s="100">
        <v>42885</v>
      </c>
      <c r="C723" s="99">
        <v>235</v>
      </c>
      <c r="D723" s="99" t="s">
        <v>715</v>
      </c>
      <c r="E723" s="99" t="s">
        <v>716</v>
      </c>
      <c r="F723" s="99" t="s">
        <v>4556</v>
      </c>
      <c r="G723" s="77">
        <v>0</v>
      </c>
      <c r="H723" s="77">
        <v>-5689.66</v>
      </c>
      <c r="I723" s="77">
        <v>1300060.78</v>
      </c>
      <c r="J723" s="101"/>
    </row>
    <row r="724" spans="1:10" hidden="1" outlineLevel="1" x14ac:dyDescent="0.2">
      <c r="A724" s="106"/>
      <c r="B724" s="100">
        <v>42885</v>
      </c>
      <c r="C724" s="99">
        <v>237</v>
      </c>
      <c r="D724" s="99" t="s">
        <v>715</v>
      </c>
      <c r="E724" s="99" t="s">
        <v>716</v>
      </c>
      <c r="F724" s="99" t="s">
        <v>4557</v>
      </c>
      <c r="G724" s="77">
        <v>0</v>
      </c>
      <c r="H724" s="77">
        <v>-7931.04</v>
      </c>
      <c r="I724" s="77">
        <v>1302384.51</v>
      </c>
      <c r="J724" s="101"/>
    </row>
    <row r="725" spans="1:10" hidden="1" outlineLevel="1" x14ac:dyDescent="0.2">
      <c r="A725" s="106"/>
      <c r="B725" s="100">
        <v>42885</v>
      </c>
      <c r="C725" s="99">
        <v>242</v>
      </c>
      <c r="D725" s="99" t="s">
        <v>715</v>
      </c>
      <c r="E725" s="99" t="s">
        <v>716</v>
      </c>
      <c r="F725" s="99" t="s">
        <v>4558</v>
      </c>
      <c r="G725" s="77">
        <v>0</v>
      </c>
      <c r="H725" s="77">
        <v>5689.66</v>
      </c>
      <c r="I725" s="77">
        <v>1304108.6499999999</v>
      </c>
      <c r="J725" s="101"/>
    </row>
    <row r="726" spans="1:10" hidden="1" outlineLevel="1" x14ac:dyDescent="0.2">
      <c r="A726" s="106"/>
      <c r="B726" s="100">
        <v>42885</v>
      </c>
      <c r="C726" s="99">
        <v>243</v>
      </c>
      <c r="D726" s="99" t="s">
        <v>715</v>
      </c>
      <c r="E726" s="99" t="s">
        <v>716</v>
      </c>
      <c r="F726" s="99" t="s">
        <v>4559</v>
      </c>
      <c r="G726" s="77">
        <v>0</v>
      </c>
      <c r="H726" s="77">
        <v>-4310.3500000000004</v>
      </c>
      <c r="I726" s="77">
        <v>1306694.8600000001</v>
      </c>
      <c r="J726" s="101"/>
    </row>
    <row r="727" spans="1:10" hidden="1" outlineLevel="1" x14ac:dyDescent="0.2">
      <c r="A727" s="106"/>
      <c r="B727" s="100">
        <v>42886</v>
      </c>
      <c r="C727" s="99">
        <v>75</v>
      </c>
      <c r="D727" s="99" t="s">
        <v>82</v>
      </c>
      <c r="E727" s="99" t="s">
        <v>720</v>
      </c>
      <c r="F727" s="99" t="s">
        <v>4560</v>
      </c>
      <c r="G727" s="77">
        <v>0</v>
      </c>
      <c r="H727" s="77">
        <v>-86.21</v>
      </c>
      <c r="I727" s="77">
        <v>1314453.49</v>
      </c>
      <c r="J727" s="101"/>
    </row>
    <row r="728" spans="1:10" hidden="1" outlineLevel="1" x14ac:dyDescent="0.2">
      <c r="A728" s="106"/>
      <c r="B728" s="100">
        <v>42886</v>
      </c>
      <c r="C728" s="99">
        <v>246</v>
      </c>
      <c r="D728" s="99" t="s">
        <v>715</v>
      </c>
      <c r="E728" s="99" t="s">
        <v>716</v>
      </c>
      <c r="F728" s="99" t="s">
        <v>4561</v>
      </c>
      <c r="G728" s="77">
        <v>0</v>
      </c>
      <c r="H728" s="77">
        <v>2931.04</v>
      </c>
      <c r="I728" s="77">
        <v>1306694.8600000001</v>
      </c>
      <c r="J728" s="101"/>
    </row>
    <row r="729" spans="1:10" hidden="1" outlineLevel="1" x14ac:dyDescent="0.2">
      <c r="A729" s="106"/>
      <c r="B729" s="100">
        <v>42886</v>
      </c>
      <c r="C729" s="99">
        <v>76</v>
      </c>
      <c r="D729" s="99" t="s">
        <v>82</v>
      </c>
      <c r="E729" s="99" t="s">
        <v>720</v>
      </c>
      <c r="F729" s="99" t="s">
        <v>4562</v>
      </c>
      <c r="G729" s="77">
        <v>0</v>
      </c>
      <c r="H729" s="77">
        <v>-6896.55</v>
      </c>
      <c r="I729" s="77">
        <v>1314453.48</v>
      </c>
      <c r="J729" s="101"/>
    </row>
    <row r="730" spans="1:10" hidden="1" outlineLevel="1" x14ac:dyDescent="0.2">
      <c r="A730" s="106"/>
      <c r="B730" s="100">
        <v>42886</v>
      </c>
      <c r="C730" s="99">
        <v>255</v>
      </c>
      <c r="D730" s="99" t="s">
        <v>715</v>
      </c>
      <c r="E730" s="99" t="s">
        <v>716</v>
      </c>
      <c r="F730" s="99" t="s">
        <v>4563</v>
      </c>
      <c r="G730" s="77">
        <v>0</v>
      </c>
      <c r="H730" s="77">
        <v>25862.07</v>
      </c>
      <c r="I730" s="77">
        <v>1313160.3799999999</v>
      </c>
      <c r="J730" s="101"/>
    </row>
    <row r="731" spans="1:10" hidden="1" outlineLevel="1" x14ac:dyDescent="0.2">
      <c r="A731" s="106"/>
      <c r="B731" s="100">
        <v>42886</v>
      </c>
      <c r="C731" s="99">
        <v>78</v>
      </c>
      <c r="D731" s="99" t="s">
        <v>82</v>
      </c>
      <c r="E731" s="99" t="s">
        <v>720</v>
      </c>
      <c r="F731" s="99" t="s">
        <v>4564</v>
      </c>
      <c r="G731" s="77">
        <v>0</v>
      </c>
      <c r="H731" s="77">
        <v>-9.0399999999999991</v>
      </c>
      <c r="I731" s="77">
        <v>1310574.17</v>
      </c>
      <c r="J731" s="101"/>
    </row>
    <row r="732" spans="1:10" hidden="1" outlineLevel="1" x14ac:dyDescent="0.2">
      <c r="A732" s="106"/>
      <c r="B732" s="100">
        <v>42886</v>
      </c>
      <c r="C732" s="99">
        <v>79</v>
      </c>
      <c r="D732" s="99" t="s">
        <v>82</v>
      </c>
      <c r="E732" s="99" t="s">
        <v>720</v>
      </c>
      <c r="F732" s="99" t="s">
        <v>4564</v>
      </c>
      <c r="G732" s="77">
        <v>0</v>
      </c>
      <c r="H732" s="77">
        <v>9.0399999999999991</v>
      </c>
      <c r="I732" s="77">
        <v>1313160.3799999999</v>
      </c>
      <c r="J732" s="101"/>
    </row>
    <row r="733" spans="1:10" collapsed="1" x14ac:dyDescent="0.2">
      <c r="A733" s="106"/>
      <c r="B733" s="100"/>
      <c r="C733" s="99"/>
      <c r="D733" s="99"/>
      <c r="E733" s="99"/>
      <c r="F733" s="99"/>
      <c r="G733" s="77"/>
      <c r="H733" s="77"/>
      <c r="I733" s="77"/>
      <c r="J733" s="101"/>
    </row>
    <row r="734" spans="1:10" x14ac:dyDescent="0.2">
      <c r="A734" s="106"/>
      <c r="B734" s="100"/>
      <c r="C734" s="99"/>
      <c r="D734" s="99"/>
      <c r="E734" s="99"/>
      <c r="F734" s="99"/>
      <c r="G734" s="77"/>
      <c r="H734" s="110">
        <f>SUM(H614:H733)</f>
        <v>-421274.25000000017</v>
      </c>
      <c r="I734" s="77"/>
      <c r="J734" s="101"/>
    </row>
    <row r="735" spans="1:10" x14ac:dyDescent="0.2">
      <c r="A735" s="104" t="s">
        <v>817</v>
      </c>
      <c r="B735" s="98"/>
      <c r="C735" s="99"/>
      <c r="D735" s="99"/>
      <c r="E735" s="98"/>
      <c r="F735" s="98"/>
      <c r="G735" s="76"/>
      <c r="H735" s="76"/>
      <c r="I735" s="76"/>
      <c r="J735" s="101"/>
    </row>
    <row r="736" spans="1:10" x14ac:dyDescent="0.2">
      <c r="A736" s="105" t="s">
        <v>2</v>
      </c>
      <c r="B736" s="98" t="s">
        <v>818</v>
      </c>
      <c r="C736" s="99"/>
      <c r="D736" s="99"/>
      <c r="E736" s="98"/>
      <c r="F736" s="98"/>
      <c r="G736" s="76"/>
      <c r="H736" s="76"/>
      <c r="I736" s="76"/>
      <c r="J736" s="101"/>
    </row>
    <row r="737" spans="1:10" hidden="1" outlineLevel="1" x14ac:dyDescent="0.2">
      <c r="A737" s="106"/>
      <c r="B737" s="99"/>
      <c r="C737" s="99"/>
      <c r="D737" s="99"/>
      <c r="E737" s="99" t="s">
        <v>1110</v>
      </c>
      <c r="F737" s="99"/>
      <c r="G737" s="77">
        <v>0</v>
      </c>
      <c r="H737" s="77">
        <v>0</v>
      </c>
      <c r="I737" s="77">
        <v>430172.44</v>
      </c>
      <c r="J737" s="101"/>
    </row>
    <row r="738" spans="1:10" hidden="1" outlineLevel="1" x14ac:dyDescent="0.2">
      <c r="A738" s="106"/>
      <c r="B738" s="100">
        <v>42859</v>
      </c>
      <c r="C738" s="99">
        <v>5</v>
      </c>
      <c r="D738" s="99" t="s">
        <v>82</v>
      </c>
      <c r="E738" s="99" t="s">
        <v>720</v>
      </c>
      <c r="F738" s="99" t="s">
        <v>4565</v>
      </c>
      <c r="G738" s="77">
        <v>0</v>
      </c>
      <c r="H738" s="77">
        <v>-8620.69</v>
      </c>
      <c r="I738" s="77">
        <v>499137.96</v>
      </c>
      <c r="J738" s="101"/>
    </row>
    <row r="739" spans="1:10" hidden="1" outlineLevel="1" x14ac:dyDescent="0.2">
      <c r="A739" s="106"/>
      <c r="B739" s="100">
        <v>42859</v>
      </c>
      <c r="C739" s="99">
        <v>6</v>
      </c>
      <c r="D739" s="99" t="s">
        <v>82</v>
      </c>
      <c r="E739" s="99" t="s">
        <v>720</v>
      </c>
      <c r="F739" s="99" t="s">
        <v>4566</v>
      </c>
      <c r="G739" s="77">
        <v>0</v>
      </c>
      <c r="H739" s="77">
        <v>-4310.3500000000004</v>
      </c>
      <c r="I739" s="77"/>
      <c r="J739" s="101"/>
    </row>
    <row r="740" spans="1:10" hidden="1" outlineLevel="1" x14ac:dyDescent="0.2">
      <c r="A740" s="106"/>
      <c r="B740" s="100">
        <v>42859</v>
      </c>
      <c r="C740" s="99">
        <v>7</v>
      </c>
      <c r="D740" s="99" t="s">
        <v>82</v>
      </c>
      <c r="E740" s="99" t="s">
        <v>720</v>
      </c>
      <c r="F740" s="99" t="s">
        <v>4567</v>
      </c>
      <c r="G740" s="77">
        <v>0</v>
      </c>
      <c r="H740" s="77">
        <v>-22991.38</v>
      </c>
      <c r="I740" s="77"/>
      <c r="J740" s="101"/>
    </row>
    <row r="741" spans="1:10" hidden="1" outlineLevel="1" x14ac:dyDescent="0.2">
      <c r="A741" s="106"/>
      <c r="B741" s="100">
        <v>42859</v>
      </c>
      <c r="C741" s="99">
        <v>8</v>
      </c>
      <c r="D741" s="99" t="s">
        <v>82</v>
      </c>
      <c r="E741" s="99" t="s">
        <v>720</v>
      </c>
      <c r="F741" s="99" t="s">
        <v>4568</v>
      </c>
      <c r="G741" s="77">
        <v>0</v>
      </c>
      <c r="H741" s="77">
        <v>-60344.83</v>
      </c>
      <c r="I741" s="77"/>
      <c r="J741" s="101"/>
    </row>
    <row r="742" spans="1:10" hidden="1" outlineLevel="1" x14ac:dyDescent="0.2">
      <c r="A742" s="106"/>
      <c r="B742" s="100">
        <v>42859</v>
      </c>
      <c r="C742" s="99">
        <v>9</v>
      </c>
      <c r="D742" s="99" t="s">
        <v>82</v>
      </c>
      <c r="E742" s="99" t="s">
        <v>720</v>
      </c>
      <c r="F742" s="99" t="s">
        <v>4569</v>
      </c>
      <c r="G742" s="77">
        <v>0</v>
      </c>
      <c r="H742" s="77">
        <v>-34482.76</v>
      </c>
      <c r="I742" s="77"/>
      <c r="J742" s="101"/>
    </row>
    <row r="743" spans="1:10" hidden="1" outlineLevel="1" x14ac:dyDescent="0.2">
      <c r="A743" s="106"/>
      <c r="B743" s="100">
        <v>42859</v>
      </c>
      <c r="C743" s="99">
        <v>10</v>
      </c>
      <c r="D743" s="99" t="s">
        <v>82</v>
      </c>
      <c r="E743" s="99" t="s">
        <v>720</v>
      </c>
      <c r="F743" s="99" t="s">
        <v>4570</v>
      </c>
      <c r="G743" s="77">
        <v>0</v>
      </c>
      <c r="H743" s="77">
        <v>-8620.69</v>
      </c>
      <c r="I743" s="77"/>
      <c r="J743" s="101"/>
    </row>
    <row r="744" spans="1:10" hidden="1" outlineLevel="1" x14ac:dyDescent="0.2">
      <c r="A744" s="106"/>
      <c r="B744" s="100">
        <v>42859</v>
      </c>
      <c r="C744" s="99">
        <v>11</v>
      </c>
      <c r="D744" s="99" t="s">
        <v>82</v>
      </c>
      <c r="E744" s="99" t="s">
        <v>720</v>
      </c>
      <c r="F744" s="99" t="s">
        <v>4571</v>
      </c>
      <c r="G744" s="77">
        <v>0</v>
      </c>
      <c r="H744" s="77">
        <v>-3448.28</v>
      </c>
      <c r="I744" s="77"/>
      <c r="J744" s="101"/>
    </row>
    <row r="745" spans="1:10" hidden="1" outlineLevel="1" x14ac:dyDescent="0.2">
      <c r="A745" s="106"/>
      <c r="B745" s="100">
        <v>42871</v>
      </c>
      <c r="C745" s="99">
        <v>34</v>
      </c>
      <c r="D745" s="99" t="s">
        <v>82</v>
      </c>
      <c r="E745" s="99" t="s">
        <v>720</v>
      </c>
      <c r="F745" s="99" t="s">
        <v>4572</v>
      </c>
      <c r="G745" s="77">
        <v>0</v>
      </c>
      <c r="H745" s="77">
        <v>-39659.480000000003</v>
      </c>
      <c r="I745" s="77"/>
      <c r="J745" s="101"/>
    </row>
    <row r="746" spans="1:10" hidden="1" outlineLevel="1" x14ac:dyDescent="0.2">
      <c r="A746" s="106"/>
      <c r="B746" s="100">
        <v>42871</v>
      </c>
      <c r="C746" s="99">
        <v>35</v>
      </c>
      <c r="D746" s="99" t="s">
        <v>82</v>
      </c>
      <c r="E746" s="99" t="s">
        <v>720</v>
      </c>
      <c r="F746" s="99" t="s">
        <v>4573</v>
      </c>
      <c r="G746" s="77">
        <v>0</v>
      </c>
      <c r="H746" s="77">
        <v>-19137.93</v>
      </c>
      <c r="I746" s="77"/>
      <c r="J746" s="101"/>
    </row>
    <row r="747" spans="1:10" hidden="1" outlineLevel="1" x14ac:dyDescent="0.2">
      <c r="A747" s="106"/>
      <c r="B747" s="100">
        <v>42871</v>
      </c>
      <c r="C747" s="99">
        <v>36</v>
      </c>
      <c r="D747" s="99" t="s">
        <v>82</v>
      </c>
      <c r="E747" s="99" t="s">
        <v>720</v>
      </c>
      <c r="F747" s="99" t="s">
        <v>4574</v>
      </c>
      <c r="G747" s="77">
        <v>0</v>
      </c>
      <c r="H747" s="77">
        <v>-8443.9699999999993</v>
      </c>
      <c r="I747" s="77">
        <v>516379.34</v>
      </c>
      <c r="J747" s="101"/>
    </row>
    <row r="748" spans="1:10" hidden="1" outlineLevel="1" x14ac:dyDescent="0.2">
      <c r="A748" s="106"/>
      <c r="B748" s="100">
        <v>42873</v>
      </c>
      <c r="C748" s="99">
        <v>41</v>
      </c>
      <c r="D748" s="99" t="s">
        <v>82</v>
      </c>
      <c r="E748" s="99" t="s">
        <v>720</v>
      </c>
      <c r="F748" s="99" t="s">
        <v>4575</v>
      </c>
      <c r="G748" s="77">
        <v>0</v>
      </c>
      <c r="H748" s="77">
        <v>-34482.76</v>
      </c>
      <c r="I748" s="77">
        <v>533620.72</v>
      </c>
      <c r="J748" s="101"/>
    </row>
    <row r="749" spans="1:10" collapsed="1" x14ac:dyDescent="0.2">
      <c r="A749" s="106"/>
      <c r="B749" s="100"/>
      <c r="C749" s="99"/>
      <c r="D749" s="99"/>
      <c r="E749" s="99"/>
      <c r="F749" s="99"/>
      <c r="G749" s="77"/>
      <c r="H749" s="77"/>
      <c r="I749" s="77"/>
      <c r="J749" s="101"/>
    </row>
    <row r="750" spans="1:10" x14ac:dyDescent="0.2">
      <c r="A750" s="106"/>
      <c r="B750" s="100"/>
      <c r="C750" s="99"/>
      <c r="D750" s="99"/>
      <c r="E750" s="99"/>
      <c r="F750" s="99"/>
      <c r="G750" s="77"/>
      <c r="H750" s="102">
        <f>SUM(H737:H749)</f>
        <v>-244543.12000000002</v>
      </c>
      <c r="I750" s="77"/>
      <c r="J750" s="101"/>
    </row>
    <row r="751" spans="1:10" x14ac:dyDescent="0.2">
      <c r="A751" s="106"/>
      <c r="B751" s="100"/>
      <c r="C751" s="99"/>
      <c r="D751" s="99"/>
      <c r="E751" s="99"/>
      <c r="F751" s="99"/>
      <c r="G751" s="77"/>
      <c r="H751" s="77"/>
      <c r="I751" s="77"/>
      <c r="J751" s="101"/>
    </row>
    <row r="752" spans="1:10" ht="33" customHeight="1" x14ac:dyDescent="0.2">
      <c r="A752" s="106"/>
      <c r="B752" s="136" t="s">
        <v>3860</v>
      </c>
      <c r="C752" s="137"/>
      <c r="D752" s="137"/>
      <c r="E752" s="137"/>
      <c r="F752" s="137"/>
      <c r="G752" s="138"/>
      <c r="H752" s="119">
        <f>+H734+H750</f>
        <v>-665817.37000000023</v>
      </c>
      <c r="I752" s="77"/>
      <c r="J752" s="101"/>
    </row>
    <row r="753" spans="1:10" x14ac:dyDescent="0.2">
      <c r="A753" s="106"/>
      <c r="B753" s="100"/>
      <c r="C753" s="99"/>
      <c r="D753" s="99"/>
      <c r="E753" s="99"/>
      <c r="F753" s="99"/>
      <c r="G753" s="77"/>
      <c r="H753" s="77"/>
      <c r="I753" s="77"/>
      <c r="J753" s="101"/>
    </row>
    <row r="754" spans="1:10" x14ac:dyDescent="0.2">
      <c r="A754" s="106"/>
      <c r="B754" s="100"/>
      <c r="C754" s="99"/>
      <c r="D754" s="99"/>
      <c r="E754" s="99"/>
      <c r="F754" s="99"/>
      <c r="G754" s="77"/>
      <c r="H754" s="77"/>
      <c r="I754" s="77"/>
      <c r="J754" s="101"/>
    </row>
    <row r="755" spans="1:10" x14ac:dyDescent="0.2">
      <c r="A755" s="104" t="s">
        <v>827</v>
      </c>
      <c r="B755" s="98"/>
      <c r="C755" s="99"/>
      <c r="D755" s="99"/>
      <c r="E755" s="98"/>
      <c r="F755" s="98"/>
      <c r="G755" s="76"/>
      <c r="H755" s="76"/>
      <c r="I755" s="76"/>
      <c r="J755" s="101"/>
    </row>
    <row r="756" spans="1:10" x14ac:dyDescent="0.2">
      <c r="A756" s="105" t="s">
        <v>2</v>
      </c>
      <c r="B756" s="98" t="s">
        <v>828</v>
      </c>
      <c r="C756" s="99"/>
      <c r="D756" s="99"/>
      <c r="E756" s="98"/>
      <c r="F756" s="98"/>
      <c r="G756" s="76"/>
      <c r="H756" s="76"/>
      <c r="I756" s="76"/>
      <c r="J756" s="101"/>
    </row>
    <row r="757" spans="1:10" hidden="1" outlineLevel="1" x14ac:dyDescent="0.2">
      <c r="A757" s="106"/>
      <c r="B757" s="99"/>
      <c r="C757" s="99"/>
      <c r="D757" s="99"/>
      <c r="E757" s="99" t="s">
        <v>1110</v>
      </c>
      <c r="F757" s="99"/>
      <c r="G757" s="77">
        <v>0</v>
      </c>
      <c r="H757" s="77">
        <v>0</v>
      </c>
      <c r="I757" s="77">
        <v>-894209.4</v>
      </c>
      <c r="J757" s="101"/>
    </row>
    <row r="758" spans="1:10" hidden="1" outlineLevel="1" x14ac:dyDescent="0.2">
      <c r="A758" s="106"/>
      <c r="B758" s="100">
        <v>42857</v>
      </c>
      <c r="C758" s="99">
        <v>3</v>
      </c>
      <c r="D758" s="99" t="s">
        <v>715</v>
      </c>
      <c r="E758" s="99" t="s">
        <v>716</v>
      </c>
      <c r="F758" s="99" t="s">
        <v>4576</v>
      </c>
      <c r="G758" s="77">
        <v>0</v>
      </c>
      <c r="H758" s="77">
        <v>-6034.48</v>
      </c>
      <c r="I758" s="77">
        <v>-897657.68</v>
      </c>
      <c r="J758" s="101"/>
    </row>
    <row r="759" spans="1:10" hidden="1" outlineLevel="1" x14ac:dyDescent="0.2">
      <c r="A759" s="106"/>
      <c r="B759" s="100">
        <v>42858</v>
      </c>
      <c r="C759" s="99">
        <v>7</v>
      </c>
      <c r="D759" s="99" t="s">
        <v>715</v>
      </c>
      <c r="E759" s="99" t="s">
        <v>716</v>
      </c>
      <c r="F759" s="99" t="s">
        <v>4577</v>
      </c>
      <c r="G759" s="77">
        <v>0</v>
      </c>
      <c r="H759" s="77">
        <v>3448.28</v>
      </c>
      <c r="I759" s="77">
        <v>-901968.03</v>
      </c>
      <c r="J759" s="101"/>
    </row>
    <row r="760" spans="1:10" hidden="1" outlineLevel="1" x14ac:dyDescent="0.2">
      <c r="A760" s="106"/>
      <c r="B760" s="100">
        <v>42858</v>
      </c>
      <c r="C760" s="99">
        <v>8</v>
      </c>
      <c r="D760" s="99" t="s">
        <v>715</v>
      </c>
      <c r="E760" s="99" t="s">
        <v>716</v>
      </c>
      <c r="F760" s="99" t="s">
        <v>4578</v>
      </c>
      <c r="G760" s="77">
        <v>0</v>
      </c>
      <c r="H760" s="77">
        <v>7758.62</v>
      </c>
      <c r="I760" s="77">
        <v>-906278.38</v>
      </c>
      <c r="J760" s="101"/>
    </row>
    <row r="761" spans="1:10" hidden="1" outlineLevel="1" x14ac:dyDescent="0.2">
      <c r="A761" s="106"/>
      <c r="B761" s="100">
        <v>42858</v>
      </c>
      <c r="C761" s="99">
        <v>9</v>
      </c>
      <c r="D761" s="99" t="s">
        <v>715</v>
      </c>
      <c r="E761" s="99" t="s">
        <v>716</v>
      </c>
      <c r="F761" s="99" t="s">
        <v>4579</v>
      </c>
      <c r="G761" s="77">
        <v>0</v>
      </c>
      <c r="H761" s="77">
        <v>-5172.41</v>
      </c>
      <c r="I761" s="77">
        <v>-912312.86</v>
      </c>
      <c r="J761" s="101"/>
    </row>
    <row r="762" spans="1:10" hidden="1" outlineLevel="1" x14ac:dyDescent="0.2">
      <c r="A762" s="106"/>
      <c r="B762" s="100">
        <v>42858</v>
      </c>
      <c r="C762" s="99">
        <v>10</v>
      </c>
      <c r="D762" s="99" t="s">
        <v>715</v>
      </c>
      <c r="E762" s="99" t="s">
        <v>716</v>
      </c>
      <c r="F762" s="99" t="s">
        <v>4580</v>
      </c>
      <c r="G762" s="77">
        <v>0</v>
      </c>
      <c r="H762" s="77">
        <v>-3448.28</v>
      </c>
      <c r="I762" s="77">
        <v>-906278.38</v>
      </c>
      <c r="J762" s="101"/>
    </row>
    <row r="763" spans="1:10" hidden="1" outlineLevel="1" x14ac:dyDescent="0.2">
      <c r="A763" s="106"/>
      <c r="B763" s="100">
        <v>42858</v>
      </c>
      <c r="C763" s="99">
        <v>11</v>
      </c>
      <c r="D763" s="99" t="s">
        <v>715</v>
      </c>
      <c r="E763" s="99" t="s">
        <v>716</v>
      </c>
      <c r="F763" s="99" t="s">
        <v>4581</v>
      </c>
      <c r="G763" s="77">
        <v>0</v>
      </c>
      <c r="H763" s="77">
        <v>3448.28</v>
      </c>
      <c r="I763" s="77">
        <v>-912312.86</v>
      </c>
      <c r="J763" s="101"/>
    </row>
    <row r="764" spans="1:10" hidden="1" outlineLevel="1" x14ac:dyDescent="0.2">
      <c r="A764" s="106"/>
      <c r="B764" s="100">
        <v>42858</v>
      </c>
      <c r="C764" s="99">
        <v>12</v>
      </c>
      <c r="D764" s="99" t="s">
        <v>715</v>
      </c>
      <c r="E764" s="99" t="s">
        <v>716</v>
      </c>
      <c r="F764" s="99" t="s">
        <v>4582</v>
      </c>
      <c r="G764" s="77">
        <v>0</v>
      </c>
      <c r="H764" s="77">
        <v>-3448.28</v>
      </c>
      <c r="I764" s="77">
        <v>-925243.9</v>
      </c>
      <c r="J764" s="101"/>
    </row>
    <row r="765" spans="1:10" hidden="1" outlineLevel="1" x14ac:dyDescent="0.2">
      <c r="A765" s="106"/>
      <c r="B765" s="100">
        <v>42859</v>
      </c>
      <c r="C765" s="99">
        <v>13</v>
      </c>
      <c r="D765" s="99" t="s">
        <v>715</v>
      </c>
      <c r="E765" s="99" t="s">
        <v>716</v>
      </c>
      <c r="F765" s="99" t="s">
        <v>4583</v>
      </c>
      <c r="G765" s="77">
        <v>0</v>
      </c>
      <c r="H765" s="77">
        <v>3448.28</v>
      </c>
      <c r="I765" s="77">
        <v>-927571.49</v>
      </c>
      <c r="J765" s="101"/>
    </row>
    <row r="766" spans="1:10" hidden="1" outlineLevel="1" x14ac:dyDescent="0.2">
      <c r="A766" s="106"/>
      <c r="B766" s="100">
        <v>42859</v>
      </c>
      <c r="C766" s="99">
        <v>14</v>
      </c>
      <c r="D766" s="99" t="s">
        <v>715</v>
      </c>
      <c r="E766" s="99" t="s">
        <v>716</v>
      </c>
      <c r="F766" s="99" t="s">
        <v>4584</v>
      </c>
      <c r="G766" s="77">
        <v>0</v>
      </c>
      <c r="H766" s="77">
        <v>5603.45</v>
      </c>
      <c r="I766" s="77">
        <v>-936192.18</v>
      </c>
      <c r="J766" s="101"/>
    </row>
    <row r="767" spans="1:10" hidden="1" outlineLevel="1" x14ac:dyDescent="0.2">
      <c r="A767" s="106"/>
      <c r="B767" s="100">
        <v>42859</v>
      </c>
      <c r="C767" s="99">
        <v>16</v>
      </c>
      <c r="D767" s="99" t="s">
        <v>715</v>
      </c>
      <c r="E767" s="99" t="s">
        <v>716</v>
      </c>
      <c r="F767" s="99" t="s">
        <v>4585</v>
      </c>
      <c r="G767" s="77">
        <v>0</v>
      </c>
      <c r="H767" s="77">
        <v>5172.41</v>
      </c>
      <c r="I767" s="77">
        <v>-923261.14</v>
      </c>
      <c r="J767" s="101"/>
    </row>
    <row r="768" spans="1:10" hidden="1" outlineLevel="1" x14ac:dyDescent="0.2">
      <c r="A768" s="106"/>
      <c r="B768" s="100">
        <v>42859</v>
      </c>
      <c r="C768" s="99">
        <v>17</v>
      </c>
      <c r="D768" s="99" t="s">
        <v>715</v>
      </c>
      <c r="E768" s="99" t="s">
        <v>716</v>
      </c>
      <c r="F768" s="99" t="s">
        <v>4586</v>
      </c>
      <c r="G768" s="77">
        <v>0</v>
      </c>
      <c r="H768" s="77">
        <v>2586.21</v>
      </c>
      <c r="I768" s="77">
        <v>-936192.18</v>
      </c>
      <c r="J768" s="101"/>
    </row>
    <row r="769" spans="1:10" hidden="1" outlineLevel="1" x14ac:dyDescent="0.2">
      <c r="A769" s="106"/>
      <c r="B769" s="100">
        <v>42860</v>
      </c>
      <c r="C769" s="99">
        <v>19</v>
      </c>
      <c r="D769" s="99" t="s">
        <v>715</v>
      </c>
      <c r="E769" s="99" t="s">
        <v>716</v>
      </c>
      <c r="F769" s="99" t="s">
        <v>4587</v>
      </c>
      <c r="G769" s="77">
        <v>0</v>
      </c>
      <c r="H769" s="77">
        <v>-5603.45</v>
      </c>
      <c r="I769" s="77">
        <v>-927571.49</v>
      </c>
      <c r="J769" s="101"/>
    </row>
    <row r="770" spans="1:10" hidden="1" outlineLevel="1" x14ac:dyDescent="0.2">
      <c r="A770" s="106"/>
      <c r="B770" s="100">
        <v>42860</v>
      </c>
      <c r="C770" s="99">
        <v>20</v>
      </c>
      <c r="D770" s="99" t="s">
        <v>715</v>
      </c>
      <c r="E770" s="99" t="s">
        <v>716</v>
      </c>
      <c r="F770" s="99" t="s">
        <v>4588</v>
      </c>
      <c r="G770" s="77">
        <v>0</v>
      </c>
      <c r="H770" s="77">
        <v>-5603.45</v>
      </c>
      <c r="I770" s="77">
        <v>-936192.18</v>
      </c>
      <c r="J770" s="101"/>
    </row>
    <row r="771" spans="1:10" hidden="1" outlineLevel="1" x14ac:dyDescent="0.2">
      <c r="A771" s="106"/>
      <c r="B771" s="100">
        <v>42860</v>
      </c>
      <c r="C771" s="99">
        <v>22</v>
      </c>
      <c r="D771" s="99" t="s">
        <v>715</v>
      </c>
      <c r="E771" s="99" t="s">
        <v>716</v>
      </c>
      <c r="F771" s="99" t="s">
        <v>4589</v>
      </c>
      <c r="G771" s="77">
        <v>0</v>
      </c>
      <c r="H771" s="77">
        <v>5603.45</v>
      </c>
      <c r="I771" s="77">
        <v>-940502.53</v>
      </c>
      <c r="J771" s="101"/>
    </row>
    <row r="772" spans="1:10" hidden="1" outlineLevel="1" x14ac:dyDescent="0.2">
      <c r="A772" s="106"/>
      <c r="B772" s="100">
        <v>42860</v>
      </c>
      <c r="C772" s="99">
        <v>24</v>
      </c>
      <c r="D772" s="99" t="s">
        <v>715</v>
      </c>
      <c r="E772" s="99" t="s">
        <v>716</v>
      </c>
      <c r="F772" s="99" t="s">
        <v>4590</v>
      </c>
      <c r="G772" s="77">
        <v>0</v>
      </c>
      <c r="H772" s="77">
        <v>5603.45</v>
      </c>
      <c r="I772" s="77">
        <v>-944381.84</v>
      </c>
      <c r="J772" s="101"/>
    </row>
    <row r="773" spans="1:10" hidden="1" outlineLevel="1" x14ac:dyDescent="0.2">
      <c r="A773" s="106"/>
      <c r="B773" s="100">
        <v>42860</v>
      </c>
      <c r="C773" s="99">
        <v>25</v>
      </c>
      <c r="D773" s="99" t="s">
        <v>715</v>
      </c>
      <c r="E773" s="99" t="s">
        <v>716</v>
      </c>
      <c r="F773" s="99" t="s">
        <v>4591</v>
      </c>
      <c r="G773" s="77">
        <v>0</v>
      </c>
      <c r="H773" s="77">
        <v>-1724.14</v>
      </c>
      <c r="I773" s="77">
        <v>-941364.6</v>
      </c>
      <c r="J773" s="101"/>
    </row>
    <row r="774" spans="1:10" hidden="1" outlineLevel="1" x14ac:dyDescent="0.2">
      <c r="A774" s="106"/>
      <c r="B774" s="100">
        <v>42860</v>
      </c>
      <c r="C774" s="99">
        <v>26</v>
      </c>
      <c r="D774" s="99" t="s">
        <v>715</v>
      </c>
      <c r="E774" s="99" t="s">
        <v>716</v>
      </c>
      <c r="F774" s="99" t="s">
        <v>4592</v>
      </c>
      <c r="G774" s="77">
        <v>0</v>
      </c>
      <c r="H774" s="77">
        <v>1724.14</v>
      </c>
      <c r="I774" s="77">
        <v>-937054.25</v>
      </c>
      <c r="J774" s="101"/>
    </row>
    <row r="775" spans="1:10" hidden="1" outlineLevel="1" x14ac:dyDescent="0.2">
      <c r="A775" s="106"/>
      <c r="B775" s="100">
        <v>42860</v>
      </c>
      <c r="C775" s="99">
        <v>27</v>
      </c>
      <c r="D775" s="99" t="s">
        <v>715</v>
      </c>
      <c r="E775" s="99" t="s">
        <v>716</v>
      </c>
      <c r="F775" s="99" t="s">
        <v>4593</v>
      </c>
      <c r="G775" s="77">
        <v>0</v>
      </c>
      <c r="H775" s="77">
        <v>6465.52</v>
      </c>
      <c r="I775" s="77">
        <v>-938261.15</v>
      </c>
      <c r="J775" s="101"/>
    </row>
    <row r="776" spans="1:10" hidden="1" outlineLevel="1" x14ac:dyDescent="0.2">
      <c r="A776" s="106"/>
      <c r="B776" s="100">
        <v>42860</v>
      </c>
      <c r="C776" s="99">
        <v>29</v>
      </c>
      <c r="D776" s="99" t="s">
        <v>715</v>
      </c>
      <c r="E776" s="99" t="s">
        <v>716</v>
      </c>
      <c r="F776" s="99" t="s">
        <v>4594</v>
      </c>
      <c r="G776" s="77">
        <v>0</v>
      </c>
      <c r="H776" s="77">
        <v>-7155.17</v>
      </c>
      <c r="I776" s="77">
        <v>-934381.84</v>
      </c>
      <c r="J776" s="101"/>
    </row>
    <row r="777" spans="1:10" hidden="1" outlineLevel="1" x14ac:dyDescent="0.2">
      <c r="A777" s="106"/>
      <c r="B777" s="100">
        <v>42860</v>
      </c>
      <c r="C777" s="99">
        <v>31</v>
      </c>
      <c r="D777" s="99" t="s">
        <v>715</v>
      </c>
      <c r="E777" s="99" t="s">
        <v>716</v>
      </c>
      <c r="F777" s="99" t="s">
        <v>4595</v>
      </c>
      <c r="G777" s="77">
        <v>0</v>
      </c>
      <c r="H777" s="77">
        <v>3448.28</v>
      </c>
      <c r="I777" s="77">
        <v>-951623.22</v>
      </c>
      <c r="J777" s="101"/>
    </row>
    <row r="778" spans="1:10" hidden="1" outlineLevel="1" x14ac:dyDescent="0.2">
      <c r="A778" s="106"/>
      <c r="B778" s="100">
        <v>42861</v>
      </c>
      <c r="C778" s="99">
        <v>32</v>
      </c>
      <c r="D778" s="99" t="s">
        <v>715</v>
      </c>
      <c r="E778" s="99" t="s">
        <v>716</v>
      </c>
      <c r="F778" s="99" t="s">
        <v>4596</v>
      </c>
      <c r="G778" s="77">
        <v>0</v>
      </c>
      <c r="H778" s="77">
        <v>4310.3500000000004</v>
      </c>
      <c r="I778" s="77">
        <v>-955933.57</v>
      </c>
      <c r="J778" s="101"/>
    </row>
    <row r="779" spans="1:10" hidden="1" outlineLevel="1" x14ac:dyDescent="0.2">
      <c r="A779" s="106"/>
      <c r="B779" s="100">
        <v>42861</v>
      </c>
      <c r="C779" s="99">
        <v>33</v>
      </c>
      <c r="D779" s="99" t="s">
        <v>715</v>
      </c>
      <c r="E779" s="99" t="s">
        <v>716</v>
      </c>
      <c r="F779" s="99" t="s">
        <v>4597</v>
      </c>
      <c r="G779" s="77">
        <v>0</v>
      </c>
      <c r="H779" s="77">
        <v>8620.69</v>
      </c>
      <c r="I779" s="77">
        <v>-957657.71</v>
      </c>
      <c r="J779" s="101"/>
    </row>
    <row r="780" spans="1:10" hidden="1" outlineLevel="1" x14ac:dyDescent="0.2">
      <c r="A780" s="106"/>
      <c r="B780" s="100">
        <v>42863</v>
      </c>
      <c r="C780" s="99">
        <v>35</v>
      </c>
      <c r="D780" s="99" t="s">
        <v>715</v>
      </c>
      <c r="E780" s="99" t="s">
        <v>716</v>
      </c>
      <c r="F780" s="99" t="s">
        <v>4598</v>
      </c>
      <c r="G780" s="77">
        <v>0</v>
      </c>
      <c r="H780" s="77">
        <v>8620.69</v>
      </c>
      <c r="I780" s="77">
        <v>-947312.88</v>
      </c>
      <c r="J780" s="101"/>
    </row>
    <row r="781" spans="1:10" hidden="1" outlineLevel="1" x14ac:dyDescent="0.2">
      <c r="A781" s="106"/>
      <c r="B781" s="100">
        <v>42863</v>
      </c>
      <c r="C781" s="99">
        <v>39</v>
      </c>
      <c r="D781" s="99" t="s">
        <v>715</v>
      </c>
      <c r="E781" s="99" t="s">
        <v>716</v>
      </c>
      <c r="F781" s="99" t="s">
        <v>4599</v>
      </c>
      <c r="G781" s="77">
        <v>0</v>
      </c>
      <c r="H781" s="77">
        <v>6896.55</v>
      </c>
      <c r="I781" s="77">
        <v>-951623.23</v>
      </c>
      <c r="J781" s="101"/>
    </row>
    <row r="782" spans="1:10" hidden="1" outlineLevel="1" x14ac:dyDescent="0.2">
      <c r="A782" s="106"/>
      <c r="B782" s="100">
        <v>42863</v>
      </c>
      <c r="C782" s="99">
        <v>40</v>
      </c>
      <c r="D782" s="99" t="s">
        <v>715</v>
      </c>
      <c r="E782" s="99" t="s">
        <v>716</v>
      </c>
      <c r="F782" s="99" t="s">
        <v>4600</v>
      </c>
      <c r="G782" s="77">
        <v>0</v>
      </c>
      <c r="H782" s="77">
        <v>2586.21</v>
      </c>
      <c r="I782" s="77">
        <v>-947312.88</v>
      </c>
      <c r="J782" s="101"/>
    </row>
    <row r="783" spans="1:10" hidden="1" outlineLevel="1" x14ac:dyDescent="0.2">
      <c r="A783" s="106"/>
      <c r="B783" s="100">
        <v>42863</v>
      </c>
      <c r="C783" s="99">
        <v>41</v>
      </c>
      <c r="D783" s="99" t="s">
        <v>715</v>
      </c>
      <c r="E783" s="99" t="s">
        <v>716</v>
      </c>
      <c r="F783" s="99" t="s">
        <v>4601</v>
      </c>
      <c r="G783" s="77">
        <v>0</v>
      </c>
      <c r="H783" s="77">
        <v>5603.45</v>
      </c>
      <c r="I783" s="77">
        <v>-951623.23</v>
      </c>
      <c r="J783" s="101"/>
    </row>
    <row r="784" spans="1:10" hidden="1" outlineLevel="1" x14ac:dyDescent="0.2">
      <c r="A784" s="106"/>
      <c r="B784" s="100">
        <v>42864</v>
      </c>
      <c r="C784" s="99">
        <v>42</v>
      </c>
      <c r="D784" s="99" t="s">
        <v>715</v>
      </c>
      <c r="E784" s="99" t="s">
        <v>716</v>
      </c>
      <c r="F784" s="99" t="s">
        <v>4602</v>
      </c>
      <c r="G784" s="77">
        <v>0</v>
      </c>
      <c r="H784" s="77">
        <v>2586.21</v>
      </c>
      <c r="I784" s="77">
        <v>-964554.27</v>
      </c>
      <c r="J784" s="101"/>
    </row>
    <row r="785" spans="1:10" hidden="1" outlineLevel="1" x14ac:dyDescent="0.2">
      <c r="A785" s="106"/>
      <c r="B785" s="100">
        <v>42864</v>
      </c>
      <c r="C785" s="99">
        <v>47</v>
      </c>
      <c r="D785" s="99" t="s">
        <v>715</v>
      </c>
      <c r="E785" s="99" t="s">
        <v>716</v>
      </c>
      <c r="F785" s="99" t="s">
        <v>4603</v>
      </c>
      <c r="G785" s="77">
        <v>0</v>
      </c>
      <c r="H785" s="77">
        <v>4310.3500000000004</v>
      </c>
      <c r="I785" s="77">
        <v>-960243.92</v>
      </c>
      <c r="J785" s="101"/>
    </row>
    <row r="786" spans="1:10" hidden="1" outlineLevel="1" x14ac:dyDescent="0.2">
      <c r="A786" s="106"/>
      <c r="B786" s="100">
        <v>42865</v>
      </c>
      <c r="C786" s="99">
        <v>49</v>
      </c>
      <c r="D786" s="99" t="s">
        <v>715</v>
      </c>
      <c r="E786" s="99" t="s">
        <v>716</v>
      </c>
      <c r="F786" s="99" t="s">
        <v>4604</v>
      </c>
      <c r="G786" s="77">
        <v>0</v>
      </c>
      <c r="H786" s="77">
        <v>6896.55</v>
      </c>
      <c r="I786" s="77">
        <v>-964554.27</v>
      </c>
      <c r="J786" s="101"/>
    </row>
    <row r="787" spans="1:10" hidden="1" outlineLevel="1" x14ac:dyDescent="0.2">
      <c r="A787" s="106"/>
      <c r="B787" s="100">
        <v>42865</v>
      </c>
      <c r="C787" s="99">
        <v>50</v>
      </c>
      <c r="D787" s="99" t="s">
        <v>715</v>
      </c>
      <c r="E787" s="99" t="s">
        <v>716</v>
      </c>
      <c r="F787" s="99" t="s">
        <v>4605</v>
      </c>
      <c r="G787" s="77">
        <v>0</v>
      </c>
      <c r="H787" s="77">
        <v>3017.24</v>
      </c>
      <c r="I787" s="77">
        <v>-970588.75</v>
      </c>
      <c r="J787" s="101"/>
    </row>
    <row r="788" spans="1:10" hidden="1" outlineLevel="1" x14ac:dyDescent="0.2">
      <c r="A788" s="106"/>
      <c r="B788" s="100">
        <v>42865</v>
      </c>
      <c r="C788" s="99">
        <v>52</v>
      </c>
      <c r="D788" s="99" t="s">
        <v>715</v>
      </c>
      <c r="E788" s="99" t="s">
        <v>716</v>
      </c>
      <c r="F788" s="99" t="s">
        <v>4606</v>
      </c>
      <c r="G788" s="77">
        <v>0</v>
      </c>
      <c r="H788" s="77">
        <v>-6896.55</v>
      </c>
      <c r="I788" s="77">
        <v>-973605.99</v>
      </c>
      <c r="J788" s="101"/>
    </row>
    <row r="789" spans="1:10" hidden="1" outlineLevel="1" x14ac:dyDescent="0.2">
      <c r="A789" s="106"/>
      <c r="B789" s="100">
        <v>42865</v>
      </c>
      <c r="C789" s="99">
        <v>53</v>
      </c>
      <c r="D789" s="99" t="s">
        <v>715</v>
      </c>
      <c r="E789" s="99" t="s">
        <v>716</v>
      </c>
      <c r="F789" s="99" t="s">
        <v>4607</v>
      </c>
      <c r="G789" s="77">
        <v>0</v>
      </c>
      <c r="H789" s="77">
        <v>5172.41</v>
      </c>
      <c r="I789" s="77">
        <v>-977916.34</v>
      </c>
      <c r="J789" s="101"/>
    </row>
    <row r="790" spans="1:10" hidden="1" outlineLevel="1" x14ac:dyDescent="0.2">
      <c r="A790" s="106"/>
      <c r="B790" s="100">
        <v>42866</v>
      </c>
      <c r="C790" s="99">
        <v>55</v>
      </c>
      <c r="D790" s="99" t="s">
        <v>715</v>
      </c>
      <c r="E790" s="99" t="s">
        <v>716</v>
      </c>
      <c r="F790" s="99" t="s">
        <v>4608</v>
      </c>
      <c r="G790" s="77">
        <v>0</v>
      </c>
      <c r="H790" s="77">
        <v>3965.52</v>
      </c>
      <c r="I790" s="77">
        <v>-964985.3</v>
      </c>
      <c r="J790" s="101"/>
    </row>
    <row r="791" spans="1:10" hidden="1" outlineLevel="1" x14ac:dyDescent="0.2">
      <c r="A791" s="106"/>
      <c r="B791" s="100">
        <v>42866</v>
      </c>
      <c r="C791" s="99">
        <v>58</v>
      </c>
      <c r="D791" s="99" t="s">
        <v>715</v>
      </c>
      <c r="E791" s="99" t="s">
        <v>716</v>
      </c>
      <c r="F791" s="99" t="s">
        <v>4609</v>
      </c>
      <c r="G791" s="77">
        <v>0</v>
      </c>
      <c r="H791" s="77">
        <v>-6896.55</v>
      </c>
      <c r="I791" s="77">
        <v>-977916.34</v>
      </c>
      <c r="J791" s="101"/>
    </row>
    <row r="792" spans="1:10" hidden="1" outlineLevel="1" x14ac:dyDescent="0.2">
      <c r="A792" s="106"/>
      <c r="B792" s="100">
        <v>42866</v>
      </c>
      <c r="C792" s="99">
        <v>59</v>
      </c>
      <c r="D792" s="99" t="s">
        <v>715</v>
      </c>
      <c r="E792" s="99" t="s">
        <v>716</v>
      </c>
      <c r="F792" s="99" t="s">
        <v>4610</v>
      </c>
      <c r="G792" s="77">
        <v>0</v>
      </c>
      <c r="H792" s="77">
        <v>6896.55</v>
      </c>
      <c r="I792" s="77">
        <v>-984812.89</v>
      </c>
      <c r="J792" s="101"/>
    </row>
    <row r="793" spans="1:10" hidden="1" outlineLevel="1" x14ac:dyDescent="0.2">
      <c r="A793" s="106"/>
      <c r="B793" s="100">
        <v>42866</v>
      </c>
      <c r="C793" s="99">
        <v>60</v>
      </c>
      <c r="D793" s="99" t="s">
        <v>715</v>
      </c>
      <c r="E793" s="99" t="s">
        <v>716</v>
      </c>
      <c r="F793" s="99" t="s">
        <v>4611</v>
      </c>
      <c r="G793" s="77">
        <v>0</v>
      </c>
      <c r="H793" s="77">
        <v>8620.69</v>
      </c>
      <c r="I793" s="77">
        <v>-993433.58</v>
      </c>
      <c r="J793" s="101"/>
    </row>
    <row r="794" spans="1:10" hidden="1" outlineLevel="1" x14ac:dyDescent="0.2">
      <c r="A794" s="106"/>
      <c r="B794" s="100">
        <v>42866</v>
      </c>
      <c r="C794" s="99">
        <v>61</v>
      </c>
      <c r="D794" s="99" t="s">
        <v>715</v>
      </c>
      <c r="E794" s="99" t="s">
        <v>716</v>
      </c>
      <c r="F794" s="99" t="s">
        <v>4612</v>
      </c>
      <c r="G794" s="77">
        <v>0</v>
      </c>
      <c r="H794" s="77">
        <v>3448.28</v>
      </c>
      <c r="I794" s="77">
        <v>-999468.06</v>
      </c>
      <c r="J794" s="101"/>
    </row>
    <row r="795" spans="1:10" hidden="1" outlineLevel="1" x14ac:dyDescent="0.2">
      <c r="A795" s="106"/>
      <c r="B795" s="100">
        <v>42867</v>
      </c>
      <c r="C795" s="99">
        <v>62</v>
      </c>
      <c r="D795" s="99" t="s">
        <v>715</v>
      </c>
      <c r="E795" s="99" t="s">
        <v>716</v>
      </c>
      <c r="F795" s="99" t="s">
        <v>4613</v>
      </c>
      <c r="G795" s="77">
        <v>0</v>
      </c>
      <c r="H795" s="77">
        <v>-3017.24</v>
      </c>
      <c r="I795" s="77">
        <v>-995157.71</v>
      </c>
      <c r="J795" s="101"/>
    </row>
    <row r="796" spans="1:10" hidden="1" outlineLevel="1" x14ac:dyDescent="0.2">
      <c r="A796" s="106"/>
      <c r="B796" s="100">
        <v>42867</v>
      </c>
      <c r="C796" s="99">
        <v>63</v>
      </c>
      <c r="D796" s="99" t="s">
        <v>715</v>
      </c>
      <c r="E796" s="99" t="s">
        <v>716</v>
      </c>
      <c r="F796" s="99" t="s">
        <v>4614</v>
      </c>
      <c r="G796" s="77">
        <v>0</v>
      </c>
      <c r="H796" s="77">
        <v>3017.24</v>
      </c>
      <c r="I796" s="77">
        <v>-999468.06</v>
      </c>
      <c r="J796" s="101"/>
    </row>
    <row r="797" spans="1:10" hidden="1" outlineLevel="1" x14ac:dyDescent="0.2">
      <c r="A797" s="106"/>
      <c r="B797" s="100">
        <v>42867</v>
      </c>
      <c r="C797" s="99">
        <v>64</v>
      </c>
      <c r="D797" s="99" t="s">
        <v>715</v>
      </c>
      <c r="E797" s="99" t="s">
        <v>716</v>
      </c>
      <c r="F797" s="99" t="s">
        <v>4615</v>
      </c>
      <c r="G797" s="77">
        <v>0</v>
      </c>
      <c r="H797" s="77">
        <v>-3017.24</v>
      </c>
      <c r="I797" s="77">
        <v>-995157.71</v>
      </c>
      <c r="J797" s="101"/>
    </row>
    <row r="798" spans="1:10" hidden="1" outlineLevel="1" x14ac:dyDescent="0.2">
      <c r="A798" s="106"/>
      <c r="B798" s="100">
        <v>42867</v>
      </c>
      <c r="C798" s="99">
        <v>65</v>
      </c>
      <c r="D798" s="99" t="s">
        <v>715</v>
      </c>
      <c r="E798" s="99" t="s">
        <v>716</v>
      </c>
      <c r="F798" s="99" t="s">
        <v>4616</v>
      </c>
      <c r="G798" s="77">
        <v>0</v>
      </c>
      <c r="H798" s="77">
        <v>1724.14</v>
      </c>
      <c r="I798" s="77">
        <v>-1000330.12</v>
      </c>
      <c r="J798" s="101"/>
    </row>
    <row r="799" spans="1:10" hidden="1" outlineLevel="1" x14ac:dyDescent="0.2">
      <c r="A799" s="106"/>
      <c r="B799" s="100">
        <v>42867</v>
      </c>
      <c r="C799" s="99">
        <v>68</v>
      </c>
      <c r="D799" s="99" t="s">
        <v>715</v>
      </c>
      <c r="E799" s="99" t="s">
        <v>716</v>
      </c>
      <c r="F799" s="99" t="s">
        <v>4617</v>
      </c>
      <c r="G799" s="77">
        <v>0</v>
      </c>
      <c r="H799" s="77">
        <v>6034.48</v>
      </c>
      <c r="I799" s="77">
        <v>-994295.64</v>
      </c>
      <c r="J799" s="101"/>
    </row>
    <row r="800" spans="1:10" hidden="1" outlineLevel="1" x14ac:dyDescent="0.2">
      <c r="A800" s="106"/>
      <c r="B800" s="100">
        <v>42867</v>
      </c>
      <c r="C800" s="99">
        <v>70</v>
      </c>
      <c r="D800" s="99" t="s">
        <v>715</v>
      </c>
      <c r="E800" s="99" t="s">
        <v>716</v>
      </c>
      <c r="F800" s="99" t="s">
        <v>4618</v>
      </c>
      <c r="G800" s="77">
        <v>0</v>
      </c>
      <c r="H800" s="77">
        <v>12931.04</v>
      </c>
      <c r="I800" s="77">
        <v>-1000330.12</v>
      </c>
      <c r="J800" s="101"/>
    </row>
    <row r="801" spans="1:10" hidden="1" outlineLevel="1" x14ac:dyDescent="0.2">
      <c r="A801" s="106"/>
      <c r="B801" s="100">
        <v>42867</v>
      </c>
      <c r="C801" s="99">
        <v>71</v>
      </c>
      <c r="D801" s="99" t="s">
        <v>715</v>
      </c>
      <c r="E801" s="99" t="s">
        <v>716</v>
      </c>
      <c r="F801" s="99" t="s">
        <v>4619</v>
      </c>
      <c r="G801" s="77">
        <v>0</v>
      </c>
      <c r="H801" s="77">
        <v>-6034.48</v>
      </c>
      <c r="I801" s="77">
        <v>-995588.74</v>
      </c>
      <c r="J801" s="101"/>
    </row>
    <row r="802" spans="1:10" hidden="1" outlineLevel="1" x14ac:dyDescent="0.2">
      <c r="A802" s="106"/>
      <c r="B802" s="100">
        <v>42868</v>
      </c>
      <c r="C802" s="99">
        <v>72</v>
      </c>
      <c r="D802" s="99" t="s">
        <v>715</v>
      </c>
      <c r="E802" s="99" t="s">
        <v>716</v>
      </c>
      <c r="F802" s="99" t="s">
        <v>4620</v>
      </c>
      <c r="G802" s="77">
        <v>0</v>
      </c>
      <c r="H802" s="77">
        <v>5603.45</v>
      </c>
      <c r="I802" s="77">
        <v>-999899.09</v>
      </c>
      <c r="J802" s="101"/>
    </row>
    <row r="803" spans="1:10" hidden="1" outlineLevel="1" x14ac:dyDescent="0.2">
      <c r="A803" s="106"/>
      <c r="B803" s="100">
        <v>42868</v>
      </c>
      <c r="C803" s="99">
        <v>73</v>
      </c>
      <c r="D803" s="99" t="s">
        <v>715</v>
      </c>
      <c r="E803" s="99" t="s">
        <v>716</v>
      </c>
      <c r="F803" s="99" t="s">
        <v>4621</v>
      </c>
      <c r="G803" s="77">
        <v>0</v>
      </c>
      <c r="H803" s="77">
        <v>22543.1</v>
      </c>
      <c r="I803" s="77">
        <v>-1005071.5</v>
      </c>
      <c r="J803" s="101"/>
    </row>
    <row r="804" spans="1:10" hidden="1" outlineLevel="1" x14ac:dyDescent="0.2">
      <c r="A804" s="106"/>
      <c r="B804" s="100">
        <v>42868</v>
      </c>
      <c r="C804" s="99">
        <v>74</v>
      </c>
      <c r="D804" s="99" t="s">
        <v>715</v>
      </c>
      <c r="E804" s="99" t="s">
        <v>716</v>
      </c>
      <c r="F804" s="99" t="s">
        <v>4622</v>
      </c>
      <c r="G804" s="77">
        <v>0</v>
      </c>
      <c r="H804" s="77">
        <v>-22543.1</v>
      </c>
      <c r="I804" s="77">
        <v>-996450.81</v>
      </c>
      <c r="J804" s="101"/>
    </row>
    <row r="805" spans="1:10" hidden="1" outlineLevel="1" x14ac:dyDescent="0.2">
      <c r="A805" s="106"/>
      <c r="B805" s="100">
        <v>42868</v>
      </c>
      <c r="C805" s="99">
        <v>75</v>
      </c>
      <c r="D805" s="99" t="s">
        <v>715</v>
      </c>
      <c r="E805" s="99" t="s">
        <v>716</v>
      </c>
      <c r="F805" s="99" t="s">
        <v>4623</v>
      </c>
      <c r="G805" s="77">
        <v>0</v>
      </c>
      <c r="H805" s="77">
        <v>22543.1</v>
      </c>
      <c r="I805" s="77">
        <v>-1005071.5</v>
      </c>
      <c r="J805" s="101"/>
    </row>
    <row r="806" spans="1:10" hidden="1" outlineLevel="1" x14ac:dyDescent="0.2">
      <c r="A806" s="106"/>
      <c r="B806" s="100">
        <v>42868</v>
      </c>
      <c r="C806" s="99">
        <v>76</v>
      </c>
      <c r="D806" s="99" t="s">
        <v>715</v>
      </c>
      <c r="E806" s="99" t="s">
        <v>716</v>
      </c>
      <c r="F806" s="99" t="s">
        <v>4624</v>
      </c>
      <c r="G806" s="77">
        <v>0</v>
      </c>
      <c r="H806" s="77">
        <v>-12931.04</v>
      </c>
      <c r="I806" s="77">
        <v>-1009381.85</v>
      </c>
      <c r="J806" s="101"/>
    </row>
    <row r="807" spans="1:10" hidden="1" outlineLevel="1" x14ac:dyDescent="0.2">
      <c r="A807" s="106"/>
      <c r="B807" s="100">
        <v>42868</v>
      </c>
      <c r="C807" s="99">
        <v>77</v>
      </c>
      <c r="D807" s="99" t="s">
        <v>715</v>
      </c>
      <c r="E807" s="99" t="s">
        <v>716</v>
      </c>
      <c r="F807" s="99" t="s">
        <v>4625</v>
      </c>
      <c r="G807" s="77">
        <v>0</v>
      </c>
      <c r="H807" s="77">
        <v>12931.04</v>
      </c>
      <c r="I807" s="77">
        <v>-1013692.2</v>
      </c>
      <c r="J807" s="101"/>
    </row>
    <row r="808" spans="1:10" hidden="1" outlineLevel="1" x14ac:dyDescent="0.2">
      <c r="A808" s="106"/>
      <c r="B808" s="100">
        <v>42868</v>
      </c>
      <c r="C808" s="99">
        <v>78</v>
      </c>
      <c r="D808" s="99" t="s">
        <v>715</v>
      </c>
      <c r="E808" s="99" t="s">
        <v>716</v>
      </c>
      <c r="F808" s="99" t="s">
        <v>4626</v>
      </c>
      <c r="G808" s="77">
        <v>0</v>
      </c>
      <c r="H808" s="77">
        <v>-1724.14</v>
      </c>
      <c r="I808" s="77">
        <v>-1019726.68</v>
      </c>
      <c r="J808" s="101"/>
    </row>
    <row r="809" spans="1:10" hidden="1" outlineLevel="1" x14ac:dyDescent="0.2">
      <c r="A809" s="106"/>
      <c r="B809" s="100">
        <v>42870</v>
      </c>
      <c r="C809" s="99">
        <v>79</v>
      </c>
      <c r="D809" s="99" t="s">
        <v>715</v>
      </c>
      <c r="E809" s="99" t="s">
        <v>716</v>
      </c>
      <c r="F809" s="99" t="s">
        <v>4627</v>
      </c>
      <c r="G809" s="77">
        <v>0</v>
      </c>
      <c r="H809" s="77">
        <v>-22543.1</v>
      </c>
      <c r="I809" s="77">
        <v>-1016278.4</v>
      </c>
      <c r="J809" s="101"/>
    </row>
    <row r="810" spans="1:10" hidden="1" outlineLevel="1" x14ac:dyDescent="0.2">
      <c r="A810" s="106"/>
      <c r="B810" s="100">
        <v>42870</v>
      </c>
      <c r="C810" s="99">
        <v>80</v>
      </c>
      <c r="D810" s="99" t="s">
        <v>715</v>
      </c>
      <c r="E810" s="99" t="s">
        <v>716</v>
      </c>
      <c r="F810" s="99" t="s">
        <v>4628</v>
      </c>
      <c r="G810" s="77">
        <v>0</v>
      </c>
      <c r="H810" s="77">
        <v>22543.1</v>
      </c>
      <c r="I810" s="77">
        <v>-1019726.68</v>
      </c>
      <c r="J810" s="101"/>
    </row>
    <row r="811" spans="1:10" hidden="1" outlineLevel="1" x14ac:dyDescent="0.2">
      <c r="A811" s="106"/>
      <c r="B811" s="100">
        <v>42870</v>
      </c>
      <c r="C811" s="99">
        <v>81</v>
      </c>
      <c r="D811" s="99" t="s">
        <v>715</v>
      </c>
      <c r="E811" s="99" t="s">
        <v>716</v>
      </c>
      <c r="F811" s="99" t="s">
        <v>4629</v>
      </c>
      <c r="G811" s="77">
        <v>0</v>
      </c>
      <c r="H811" s="77">
        <v>-8620.69</v>
      </c>
      <c r="I811" s="77">
        <v>-1012830.13</v>
      </c>
      <c r="J811" s="101"/>
    </row>
    <row r="812" spans="1:10" hidden="1" outlineLevel="1" x14ac:dyDescent="0.2">
      <c r="A812" s="106"/>
      <c r="B812" s="100">
        <v>42870</v>
      </c>
      <c r="C812" s="99">
        <v>82</v>
      </c>
      <c r="D812" s="99" t="s">
        <v>715</v>
      </c>
      <c r="E812" s="99" t="s">
        <v>716</v>
      </c>
      <c r="F812" s="99" t="s">
        <v>4630</v>
      </c>
      <c r="G812" s="77">
        <v>0</v>
      </c>
      <c r="H812" s="77">
        <v>8620.69</v>
      </c>
      <c r="I812" s="77">
        <v>-1016709.44</v>
      </c>
      <c r="J812" s="101"/>
    </row>
    <row r="813" spans="1:10" hidden="1" outlineLevel="1" x14ac:dyDescent="0.2">
      <c r="A813" s="106"/>
      <c r="B813" s="100">
        <v>42870</v>
      </c>
      <c r="C813" s="99">
        <v>88</v>
      </c>
      <c r="D813" s="99" t="s">
        <v>715</v>
      </c>
      <c r="E813" s="99" t="s">
        <v>716</v>
      </c>
      <c r="F813" s="99" t="s">
        <v>4631</v>
      </c>
      <c r="G813" s="77">
        <v>0</v>
      </c>
      <c r="H813" s="77">
        <v>5172.41</v>
      </c>
      <c r="I813" s="77">
        <v>-1003778.4</v>
      </c>
      <c r="J813" s="101"/>
    </row>
    <row r="814" spans="1:10" hidden="1" outlineLevel="1" x14ac:dyDescent="0.2">
      <c r="A814" s="106"/>
      <c r="B814" s="100">
        <v>42870</v>
      </c>
      <c r="C814" s="99">
        <v>89</v>
      </c>
      <c r="D814" s="99" t="s">
        <v>715</v>
      </c>
      <c r="E814" s="99" t="s">
        <v>716</v>
      </c>
      <c r="F814" s="99" t="s">
        <v>4632</v>
      </c>
      <c r="G814" s="77">
        <v>0</v>
      </c>
      <c r="H814" s="77">
        <v>-4310.3500000000004</v>
      </c>
      <c r="I814" s="77">
        <v>-1007657.71</v>
      </c>
      <c r="J814" s="101"/>
    </row>
    <row r="815" spans="1:10" hidden="1" outlineLevel="1" x14ac:dyDescent="0.2">
      <c r="A815" s="106"/>
      <c r="B815" s="100">
        <v>42870</v>
      </c>
      <c r="C815" s="99">
        <v>90</v>
      </c>
      <c r="D815" s="99" t="s">
        <v>715</v>
      </c>
      <c r="E815" s="99" t="s">
        <v>716</v>
      </c>
      <c r="F815" s="99" t="s">
        <v>4633</v>
      </c>
      <c r="G815" s="77">
        <v>0</v>
      </c>
      <c r="H815" s="77">
        <v>5172.41</v>
      </c>
      <c r="I815" s="77">
        <v>-1013692.19</v>
      </c>
      <c r="J815" s="101"/>
    </row>
    <row r="816" spans="1:10" hidden="1" outlineLevel="1" x14ac:dyDescent="0.2">
      <c r="A816" s="106"/>
      <c r="B816" s="100">
        <v>42871</v>
      </c>
      <c r="C816" s="99">
        <v>92</v>
      </c>
      <c r="D816" s="99" t="s">
        <v>715</v>
      </c>
      <c r="E816" s="99" t="s">
        <v>716</v>
      </c>
      <c r="F816" s="99" t="s">
        <v>4634</v>
      </c>
      <c r="G816" s="77">
        <v>0</v>
      </c>
      <c r="H816" s="77">
        <v>-5172.41</v>
      </c>
      <c r="I816" s="77">
        <v>-1019295.64</v>
      </c>
      <c r="J816" s="101"/>
    </row>
    <row r="817" spans="1:10" hidden="1" outlineLevel="1" x14ac:dyDescent="0.2">
      <c r="A817" s="106"/>
      <c r="B817" s="100">
        <v>42871</v>
      </c>
      <c r="C817" s="99">
        <v>93</v>
      </c>
      <c r="D817" s="99" t="s">
        <v>715</v>
      </c>
      <c r="E817" s="99" t="s">
        <v>716</v>
      </c>
      <c r="F817" s="99" t="s">
        <v>4635</v>
      </c>
      <c r="G817" s="77">
        <v>0</v>
      </c>
      <c r="H817" s="77">
        <v>5172.41</v>
      </c>
      <c r="I817" s="77">
        <v>-1022743.92</v>
      </c>
      <c r="J817" s="101"/>
    </row>
    <row r="818" spans="1:10" hidden="1" outlineLevel="1" x14ac:dyDescent="0.2">
      <c r="A818" s="106"/>
      <c r="B818" s="100">
        <v>42871</v>
      </c>
      <c r="C818" s="99">
        <v>94</v>
      </c>
      <c r="D818" s="99" t="s">
        <v>715</v>
      </c>
      <c r="E818" s="99" t="s">
        <v>716</v>
      </c>
      <c r="F818" s="99" t="s">
        <v>4636</v>
      </c>
      <c r="G818" s="77">
        <v>0</v>
      </c>
      <c r="H818" s="77">
        <v>-8620.69</v>
      </c>
      <c r="I818" s="77">
        <v>-1031364.61</v>
      </c>
      <c r="J818" s="101"/>
    </row>
    <row r="819" spans="1:10" hidden="1" outlineLevel="1" x14ac:dyDescent="0.2">
      <c r="A819" s="106"/>
      <c r="B819" s="100">
        <v>42871</v>
      </c>
      <c r="C819" s="99">
        <v>95</v>
      </c>
      <c r="D819" s="99" t="s">
        <v>715</v>
      </c>
      <c r="E819" s="99" t="s">
        <v>716</v>
      </c>
      <c r="F819" s="99" t="s">
        <v>4637</v>
      </c>
      <c r="G819" s="77">
        <v>0</v>
      </c>
      <c r="H819" s="77">
        <v>8620.69</v>
      </c>
      <c r="I819" s="77">
        <v>-1022743.92</v>
      </c>
      <c r="J819" s="101"/>
    </row>
    <row r="820" spans="1:10" hidden="1" outlineLevel="1" x14ac:dyDescent="0.2">
      <c r="A820" s="106"/>
      <c r="B820" s="100">
        <v>42871</v>
      </c>
      <c r="C820" s="99">
        <v>98</v>
      </c>
      <c r="D820" s="99" t="s">
        <v>715</v>
      </c>
      <c r="E820" s="99" t="s">
        <v>716</v>
      </c>
      <c r="F820" s="99" t="s">
        <v>4638</v>
      </c>
      <c r="G820" s="77">
        <v>0</v>
      </c>
      <c r="H820" s="77">
        <v>-8189.66</v>
      </c>
      <c r="I820" s="77">
        <v>-1031364.61</v>
      </c>
      <c r="J820" s="101"/>
    </row>
    <row r="821" spans="1:10" hidden="1" outlineLevel="1" x14ac:dyDescent="0.2">
      <c r="A821" s="106"/>
      <c r="B821" s="100">
        <v>42871</v>
      </c>
      <c r="C821" s="99">
        <v>99</v>
      </c>
      <c r="D821" s="99" t="s">
        <v>715</v>
      </c>
      <c r="E821" s="99" t="s">
        <v>716</v>
      </c>
      <c r="F821" s="99" t="s">
        <v>4639</v>
      </c>
      <c r="G821" s="77">
        <v>0</v>
      </c>
      <c r="H821" s="77">
        <v>-7758.62</v>
      </c>
      <c r="I821" s="77">
        <v>-1037399.09</v>
      </c>
      <c r="J821" s="101"/>
    </row>
    <row r="822" spans="1:10" hidden="1" outlineLevel="1" x14ac:dyDescent="0.2">
      <c r="A822" s="106"/>
      <c r="B822" s="100">
        <v>42871</v>
      </c>
      <c r="C822" s="99">
        <v>100</v>
      </c>
      <c r="D822" s="99" t="s">
        <v>715</v>
      </c>
      <c r="E822" s="99" t="s">
        <v>716</v>
      </c>
      <c r="F822" s="99" t="s">
        <v>4640</v>
      </c>
      <c r="G822" s="77">
        <v>0</v>
      </c>
      <c r="H822" s="77">
        <v>-5603.45</v>
      </c>
      <c r="I822" s="77">
        <v>-1041709.44</v>
      </c>
      <c r="J822" s="101"/>
    </row>
    <row r="823" spans="1:10" hidden="1" outlineLevel="1" x14ac:dyDescent="0.2">
      <c r="A823" s="106"/>
      <c r="B823" s="100">
        <v>42871</v>
      </c>
      <c r="C823" s="99">
        <v>103</v>
      </c>
      <c r="D823" s="99" t="s">
        <v>715</v>
      </c>
      <c r="E823" s="99" t="s">
        <v>716</v>
      </c>
      <c r="F823" s="99" t="s">
        <v>4641</v>
      </c>
      <c r="G823" s="77">
        <v>0</v>
      </c>
      <c r="H823" s="77">
        <v>5603.45</v>
      </c>
      <c r="I823" s="77">
        <v>-1035674.96</v>
      </c>
      <c r="J823" s="101"/>
    </row>
    <row r="824" spans="1:10" hidden="1" outlineLevel="1" x14ac:dyDescent="0.2">
      <c r="A824" s="106"/>
      <c r="B824" s="100">
        <v>42871</v>
      </c>
      <c r="C824" s="99">
        <v>105</v>
      </c>
      <c r="D824" s="99" t="s">
        <v>715</v>
      </c>
      <c r="E824" s="99" t="s">
        <v>716</v>
      </c>
      <c r="F824" s="99" t="s">
        <v>4642</v>
      </c>
      <c r="G824" s="77">
        <v>0</v>
      </c>
      <c r="H824" s="77">
        <v>3448.28</v>
      </c>
      <c r="I824" s="77">
        <v>-1039123.24</v>
      </c>
      <c r="J824" s="101"/>
    </row>
    <row r="825" spans="1:10" hidden="1" outlineLevel="1" x14ac:dyDescent="0.2">
      <c r="A825" s="106"/>
      <c r="B825" s="100">
        <v>42872</v>
      </c>
      <c r="C825" s="99">
        <v>107</v>
      </c>
      <c r="D825" s="99" t="s">
        <v>715</v>
      </c>
      <c r="E825" s="99" t="s">
        <v>716</v>
      </c>
      <c r="F825" s="99" t="s">
        <v>4643</v>
      </c>
      <c r="G825" s="77">
        <v>0</v>
      </c>
      <c r="H825" s="77">
        <v>3448.28</v>
      </c>
      <c r="I825" s="77">
        <v>-1036537.03</v>
      </c>
      <c r="J825" s="101"/>
    </row>
    <row r="826" spans="1:10" hidden="1" outlineLevel="1" x14ac:dyDescent="0.2">
      <c r="A826" s="106"/>
      <c r="B826" s="100">
        <v>42872</v>
      </c>
      <c r="C826" s="99">
        <v>108</v>
      </c>
      <c r="D826" s="99" t="s">
        <v>715</v>
      </c>
      <c r="E826" s="99" t="s">
        <v>716</v>
      </c>
      <c r="F826" s="99" t="s">
        <v>4644</v>
      </c>
      <c r="G826" s="77">
        <v>0</v>
      </c>
      <c r="H826" s="77">
        <v>-22543.1</v>
      </c>
      <c r="I826" s="77">
        <v>-1035588.75</v>
      </c>
      <c r="J826" s="101"/>
    </row>
    <row r="827" spans="1:10" hidden="1" outlineLevel="1" x14ac:dyDescent="0.2">
      <c r="A827" s="106"/>
      <c r="B827" s="100">
        <v>42872</v>
      </c>
      <c r="C827" s="99">
        <v>109</v>
      </c>
      <c r="D827" s="99" t="s">
        <v>715</v>
      </c>
      <c r="E827" s="99" t="s">
        <v>716</v>
      </c>
      <c r="F827" s="99" t="s">
        <v>4645</v>
      </c>
      <c r="G827" s="77">
        <v>0</v>
      </c>
      <c r="H827" s="77">
        <v>22543.1</v>
      </c>
      <c r="I827" s="77">
        <v>-1029554.27</v>
      </c>
      <c r="J827" s="101"/>
    </row>
    <row r="828" spans="1:10" hidden="1" outlineLevel="1" x14ac:dyDescent="0.2">
      <c r="A828" s="106"/>
      <c r="B828" s="100">
        <v>42872</v>
      </c>
      <c r="C828" s="99">
        <v>110</v>
      </c>
      <c r="D828" s="99" t="s">
        <v>715</v>
      </c>
      <c r="E828" s="99" t="s">
        <v>716</v>
      </c>
      <c r="F828" s="99" t="s">
        <v>4646</v>
      </c>
      <c r="G828" s="77">
        <v>0</v>
      </c>
      <c r="H828" s="77">
        <v>-14655.17</v>
      </c>
      <c r="I828" s="77">
        <v>-1035588.75</v>
      </c>
      <c r="J828" s="101"/>
    </row>
    <row r="829" spans="1:10" hidden="1" outlineLevel="1" x14ac:dyDescent="0.2">
      <c r="A829" s="106"/>
      <c r="B829" s="100">
        <v>42872</v>
      </c>
      <c r="C829" s="99">
        <v>111</v>
      </c>
      <c r="D829" s="99" t="s">
        <v>715</v>
      </c>
      <c r="E829" s="99" t="s">
        <v>716</v>
      </c>
      <c r="F829" s="99" t="s">
        <v>4647</v>
      </c>
      <c r="G829" s="77">
        <v>0</v>
      </c>
      <c r="H829" s="77">
        <v>-22543.1</v>
      </c>
      <c r="I829" s="77">
        <v>-1042485.3</v>
      </c>
      <c r="J829" s="101"/>
    </row>
    <row r="830" spans="1:10" hidden="1" outlineLevel="1" x14ac:dyDescent="0.2">
      <c r="A830" s="106"/>
      <c r="B830" s="100">
        <v>42872</v>
      </c>
      <c r="C830" s="99">
        <v>112</v>
      </c>
      <c r="D830" s="99" t="s">
        <v>715</v>
      </c>
      <c r="E830" s="99" t="s">
        <v>716</v>
      </c>
      <c r="F830" s="99" t="s">
        <v>4648</v>
      </c>
      <c r="G830" s="77">
        <v>0</v>
      </c>
      <c r="H830" s="77">
        <v>14655.17</v>
      </c>
      <c r="I830" s="77">
        <v>-1045263.87</v>
      </c>
      <c r="J830" s="101"/>
    </row>
    <row r="831" spans="1:10" hidden="1" outlineLevel="1" x14ac:dyDescent="0.2">
      <c r="A831" s="106"/>
      <c r="B831" s="100">
        <v>42872</v>
      </c>
      <c r="C831" s="99">
        <v>113</v>
      </c>
      <c r="D831" s="99" t="s">
        <v>715</v>
      </c>
      <c r="E831" s="99" t="s">
        <v>716</v>
      </c>
      <c r="F831" s="99" t="s">
        <v>4649</v>
      </c>
      <c r="G831" s="77">
        <v>0</v>
      </c>
      <c r="H831" s="77">
        <v>22543.1</v>
      </c>
      <c r="I831" s="77">
        <v>-1039229.39</v>
      </c>
      <c r="J831" s="101"/>
    </row>
    <row r="832" spans="1:10" hidden="1" outlineLevel="1" x14ac:dyDescent="0.2">
      <c r="A832" s="106"/>
      <c r="B832" s="100">
        <v>42872</v>
      </c>
      <c r="C832" s="99">
        <v>114</v>
      </c>
      <c r="D832" s="99" t="s">
        <v>715</v>
      </c>
      <c r="E832" s="99" t="s">
        <v>716</v>
      </c>
      <c r="F832" s="99" t="s">
        <v>4650</v>
      </c>
      <c r="G832" s="77">
        <v>0</v>
      </c>
      <c r="H832" s="77">
        <v>-14655.17</v>
      </c>
      <c r="I832" s="77">
        <v>-1045263.87</v>
      </c>
      <c r="J832" s="101"/>
    </row>
    <row r="833" spans="1:10" hidden="1" outlineLevel="1" x14ac:dyDescent="0.2">
      <c r="A833" s="106"/>
      <c r="B833" s="100">
        <v>42872</v>
      </c>
      <c r="C833" s="99">
        <v>115</v>
      </c>
      <c r="D833" s="99" t="s">
        <v>715</v>
      </c>
      <c r="E833" s="99" t="s">
        <v>716</v>
      </c>
      <c r="F833" s="99" t="s">
        <v>4651</v>
      </c>
      <c r="G833" s="77">
        <v>0</v>
      </c>
      <c r="H833" s="77">
        <v>-5603.45</v>
      </c>
      <c r="I833" s="77">
        <v>-1028022.49</v>
      </c>
      <c r="J833" s="101"/>
    </row>
    <row r="834" spans="1:10" hidden="1" outlineLevel="1" x14ac:dyDescent="0.2">
      <c r="A834" s="106"/>
      <c r="B834" s="100">
        <v>42872</v>
      </c>
      <c r="C834" s="99">
        <v>117</v>
      </c>
      <c r="D834" s="99" t="s">
        <v>715</v>
      </c>
      <c r="E834" s="99" t="s">
        <v>716</v>
      </c>
      <c r="F834" s="99" t="s">
        <v>4652</v>
      </c>
      <c r="G834" s="77">
        <v>0</v>
      </c>
      <c r="H834" s="77">
        <v>5603.45</v>
      </c>
      <c r="I834" s="77">
        <v>-1029746.63</v>
      </c>
      <c r="J834" s="101"/>
    </row>
    <row r="835" spans="1:10" hidden="1" outlineLevel="1" x14ac:dyDescent="0.2">
      <c r="A835" s="106"/>
      <c r="B835" s="100">
        <v>42872</v>
      </c>
      <c r="C835" s="99">
        <v>121</v>
      </c>
      <c r="D835" s="99" t="s">
        <v>715</v>
      </c>
      <c r="E835" s="99" t="s">
        <v>716</v>
      </c>
      <c r="F835" s="99" t="s">
        <v>4653</v>
      </c>
      <c r="G835" s="77">
        <v>0</v>
      </c>
      <c r="H835" s="77">
        <v>3017.24</v>
      </c>
      <c r="I835" s="77">
        <v>-1034056.98</v>
      </c>
      <c r="J835" s="101"/>
    </row>
    <row r="836" spans="1:10" hidden="1" outlineLevel="1" x14ac:dyDescent="0.2">
      <c r="A836" s="106"/>
      <c r="B836" s="100">
        <v>42872</v>
      </c>
      <c r="C836" s="99">
        <v>122</v>
      </c>
      <c r="D836" s="99" t="s">
        <v>715</v>
      </c>
      <c r="E836" s="99" t="s">
        <v>716</v>
      </c>
      <c r="F836" s="99" t="s">
        <v>4654</v>
      </c>
      <c r="G836" s="77">
        <v>0</v>
      </c>
      <c r="H836" s="77">
        <v>9482.76</v>
      </c>
      <c r="I836" s="77">
        <v>-1031039.74</v>
      </c>
      <c r="J836" s="101"/>
    </row>
    <row r="837" spans="1:10" hidden="1" outlineLevel="1" x14ac:dyDescent="0.2">
      <c r="A837" s="106"/>
      <c r="B837" s="100">
        <v>42872</v>
      </c>
      <c r="C837" s="99">
        <v>123</v>
      </c>
      <c r="D837" s="99" t="s">
        <v>715</v>
      </c>
      <c r="E837" s="99" t="s">
        <v>716</v>
      </c>
      <c r="F837" s="99" t="s">
        <v>4655</v>
      </c>
      <c r="G837" s="77">
        <v>0</v>
      </c>
      <c r="H837" s="77">
        <v>5172.41</v>
      </c>
      <c r="I837" s="77">
        <v>-1041384.57</v>
      </c>
      <c r="J837" s="101"/>
    </row>
    <row r="838" spans="1:10" hidden="1" outlineLevel="1" x14ac:dyDescent="0.2">
      <c r="A838" s="106"/>
      <c r="B838" s="100">
        <v>42872</v>
      </c>
      <c r="C838" s="99">
        <v>124</v>
      </c>
      <c r="D838" s="99" t="s">
        <v>715</v>
      </c>
      <c r="E838" s="99" t="s">
        <v>716</v>
      </c>
      <c r="F838" s="99" t="s">
        <v>4656</v>
      </c>
      <c r="G838" s="77">
        <v>0</v>
      </c>
      <c r="H838" s="77">
        <v>-5603.45</v>
      </c>
      <c r="I838" s="77">
        <v>-1039660.43</v>
      </c>
      <c r="J838" s="101"/>
    </row>
    <row r="839" spans="1:10" hidden="1" outlineLevel="1" x14ac:dyDescent="0.2">
      <c r="A839" s="106"/>
      <c r="B839" s="100">
        <v>42873</v>
      </c>
      <c r="C839" s="99">
        <v>127</v>
      </c>
      <c r="D839" s="99" t="s">
        <v>715</v>
      </c>
      <c r="E839" s="99" t="s">
        <v>716</v>
      </c>
      <c r="F839" s="99" t="s">
        <v>4657</v>
      </c>
      <c r="G839" s="77">
        <v>0</v>
      </c>
      <c r="H839" s="77">
        <v>-4310.3500000000004</v>
      </c>
      <c r="I839" s="77">
        <v>-1045694.91</v>
      </c>
      <c r="J839" s="101"/>
    </row>
    <row r="840" spans="1:10" hidden="1" outlineLevel="1" x14ac:dyDescent="0.2">
      <c r="A840" s="106"/>
      <c r="B840" s="100">
        <v>42873</v>
      </c>
      <c r="C840" s="99">
        <v>128</v>
      </c>
      <c r="D840" s="99" t="s">
        <v>715</v>
      </c>
      <c r="E840" s="99" t="s">
        <v>716</v>
      </c>
      <c r="F840" s="99" t="s">
        <v>4658</v>
      </c>
      <c r="G840" s="77">
        <v>0</v>
      </c>
      <c r="H840" s="77">
        <v>7586.21</v>
      </c>
      <c r="I840" s="77">
        <v>-1051729.3899999999</v>
      </c>
      <c r="J840" s="101"/>
    </row>
    <row r="841" spans="1:10" hidden="1" outlineLevel="1" x14ac:dyDescent="0.2">
      <c r="A841" s="106"/>
      <c r="B841" s="100">
        <v>42873</v>
      </c>
      <c r="C841" s="99">
        <v>129</v>
      </c>
      <c r="D841" s="99" t="s">
        <v>715</v>
      </c>
      <c r="E841" s="99" t="s">
        <v>716</v>
      </c>
      <c r="F841" s="99" t="s">
        <v>4659</v>
      </c>
      <c r="G841" s="77">
        <v>0</v>
      </c>
      <c r="H841" s="77">
        <v>-5603.45</v>
      </c>
      <c r="I841" s="77">
        <v>-1046556.98</v>
      </c>
      <c r="J841" s="101"/>
    </row>
    <row r="842" spans="1:10" hidden="1" outlineLevel="1" x14ac:dyDescent="0.2">
      <c r="A842" s="106"/>
      <c r="B842" s="100">
        <v>42873</v>
      </c>
      <c r="C842" s="99">
        <v>130</v>
      </c>
      <c r="D842" s="99" t="s">
        <v>715</v>
      </c>
      <c r="E842" s="99" t="s">
        <v>716</v>
      </c>
      <c r="F842" s="99" t="s">
        <v>4660</v>
      </c>
      <c r="G842" s="77">
        <v>0</v>
      </c>
      <c r="H842" s="77">
        <v>5603.45</v>
      </c>
      <c r="I842" s="77">
        <v>-1036212.15</v>
      </c>
      <c r="J842" s="101"/>
    </row>
    <row r="843" spans="1:10" hidden="1" outlineLevel="1" x14ac:dyDescent="0.2">
      <c r="A843" s="106"/>
      <c r="B843" s="100">
        <v>42873</v>
      </c>
      <c r="C843" s="99">
        <v>133</v>
      </c>
      <c r="D843" s="99" t="s">
        <v>715</v>
      </c>
      <c r="E843" s="99" t="s">
        <v>716</v>
      </c>
      <c r="F843" s="99" t="s">
        <v>4661</v>
      </c>
      <c r="G843" s="77">
        <v>0</v>
      </c>
      <c r="H843" s="77">
        <v>5603.45</v>
      </c>
      <c r="I843" s="77">
        <v>-1046556.98</v>
      </c>
      <c r="J843" s="101"/>
    </row>
    <row r="844" spans="1:10" hidden="1" outlineLevel="1" x14ac:dyDescent="0.2">
      <c r="A844" s="106"/>
      <c r="B844" s="100">
        <v>42873</v>
      </c>
      <c r="C844" s="99">
        <v>134</v>
      </c>
      <c r="D844" s="99" t="s">
        <v>715</v>
      </c>
      <c r="E844" s="99" t="s">
        <v>716</v>
      </c>
      <c r="F844" s="99" t="s">
        <v>4662</v>
      </c>
      <c r="G844" s="77">
        <v>0</v>
      </c>
      <c r="H844" s="77">
        <v>-3448.28</v>
      </c>
      <c r="I844" s="77">
        <v>-1054315.6000000001</v>
      </c>
      <c r="J844" s="101"/>
    </row>
    <row r="845" spans="1:10" hidden="1" outlineLevel="1" x14ac:dyDescent="0.2">
      <c r="A845" s="106"/>
      <c r="B845" s="100">
        <v>42873</v>
      </c>
      <c r="C845" s="99">
        <v>135</v>
      </c>
      <c r="D845" s="99" t="s">
        <v>715</v>
      </c>
      <c r="E845" s="99" t="s">
        <v>716</v>
      </c>
      <c r="F845" s="99" t="s">
        <v>4663</v>
      </c>
      <c r="G845" s="77">
        <v>0</v>
      </c>
      <c r="H845" s="77">
        <v>4310.3500000000004</v>
      </c>
      <c r="I845" s="77">
        <v>-1060350.08</v>
      </c>
      <c r="J845" s="101"/>
    </row>
    <row r="846" spans="1:10" hidden="1" outlineLevel="1" x14ac:dyDescent="0.2">
      <c r="A846" s="106"/>
      <c r="B846" s="100">
        <v>42873</v>
      </c>
      <c r="C846" s="99">
        <v>136</v>
      </c>
      <c r="D846" s="99" t="s">
        <v>715</v>
      </c>
      <c r="E846" s="99" t="s">
        <v>716</v>
      </c>
      <c r="F846" s="99" t="s">
        <v>4664</v>
      </c>
      <c r="G846" s="77">
        <v>0</v>
      </c>
      <c r="H846" s="77">
        <v>4310.3500000000004</v>
      </c>
      <c r="I846" s="77">
        <v>-1053453.53</v>
      </c>
      <c r="J846" s="101"/>
    </row>
    <row r="847" spans="1:10" hidden="1" outlineLevel="1" x14ac:dyDescent="0.2">
      <c r="A847" s="106"/>
      <c r="B847" s="100">
        <v>42873</v>
      </c>
      <c r="C847" s="99">
        <v>137</v>
      </c>
      <c r="D847" s="99" t="s">
        <v>715</v>
      </c>
      <c r="E847" s="99" t="s">
        <v>716</v>
      </c>
      <c r="F847" s="99" t="s">
        <v>4665</v>
      </c>
      <c r="G847" s="77">
        <v>0</v>
      </c>
      <c r="H847" s="77">
        <v>5603.45</v>
      </c>
      <c r="I847" s="77">
        <v>-1059919.05</v>
      </c>
      <c r="J847" s="101"/>
    </row>
    <row r="848" spans="1:10" hidden="1" outlineLevel="1" x14ac:dyDescent="0.2">
      <c r="A848" s="106"/>
      <c r="B848" s="100">
        <v>42873</v>
      </c>
      <c r="C848" s="99">
        <v>138</v>
      </c>
      <c r="D848" s="99" t="s">
        <v>715</v>
      </c>
      <c r="E848" s="99" t="s">
        <v>716</v>
      </c>
      <c r="F848" s="99" t="s">
        <v>4666</v>
      </c>
      <c r="G848" s="77">
        <v>0</v>
      </c>
      <c r="H848" s="77">
        <v>5172.41</v>
      </c>
      <c r="I848" s="77">
        <v>-1061643.19</v>
      </c>
      <c r="J848" s="101"/>
    </row>
    <row r="849" spans="1:10" hidden="1" outlineLevel="1" x14ac:dyDescent="0.2">
      <c r="A849" s="106"/>
      <c r="B849" s="100">
        <v>42874</v>
      </c>
      <c r="C849" s="99">
        <v>140</v>
      </c>
      <c r="D849" s="99" t="s">
        <v>715</v>
      </c>
      <c r="E849" s="99" t="s">
        <v>716</v>
      </c>
      <c r="F849" s="99" t="s">
        <v>4667</v>
      </c>
      <c r="G849" s="77">
        <v>0</v>
      </c>
      <c r="H849" s="77">
        <v>-1724.14</v>
      </c>
      <c r="I849" s="77">
        <v>-1059919.05</v>
      </c>
      <c r="J849" s="101"/>
    </row>
    <row r="850" spans="1:10" hidden="1" outlineLevel="1" x14ac:dyDescent="0.2">
      <c r="A850" s="106"/>
      <c r="B850" s="100">
        <v>42874</v>
      </c>
      <c r="C850" s="99">
        <v>141</v>
      </c>
      <c r="D850" s="99" t="s">
        <v>715</v>
      </c>
      <c r="E850" s="99" t="s">
        <v>716</v>
      </c>
      <c r="F850" s="99" t="s">
        <v>4668</v>
      </c>
      <c r="G850" s="77">
        <v>0</v>
      </c>
      <c r="H850" s="77">
        <v>4310.3500000000004</v>
      </c>
      <c r="I850" s="77">
        <v>-1061643.19</v>
      </c>
      <c r="J850" s="101"/>
    </row>
    <row r="851" spans="1:10" hidden="1" outlineLevel="1" x14ac:dyDescent="0.2">
      <c r="A851" s="106"/>
      <c r="B851" s="100">
        <v>42874</v>
      </c>
      <c r="C851" s="99">
        <v>142</v>
      </c>
      <c r="D851" s="99" t="s">
        <v>715</v>
      </c>
      <c r="E851" s="99" t="s">
        <v>716</v>
      </c>
      <c r="F851" s="99" t="s">
        <v>4669</v>
      </c>
      <c r="G851" s="77">
        <v>0</v>
      </c>
      <c r="H851" s="77">
        <v>6034.48</v>
      </c>
      <c r="I851" s="77">
        <v>-1071125.95</v>
      </c>
      <c r="J851" s="101"/>
    </row>
    <row r="852" spans="1:10" hidden="1" outlineLevel="1" x14ac:dyDescent="0.2">
      <c r="A852" s="106"/>
      <c r="B852" s="100">
        <v>42874</v>
      </c>
      <c r="C852" s="99">
        <v>143</v>
      </c>
      <c r="D852" s="99" t="s">
        <v>715</v>
      </c>
      <c r="E852" s="99" t="s">
        <v>716</v>
      </c>
      <c r="F852" s="99" t="s">
        <v>4670</v>
      </c>
      <c r="G852" s="77">
        <v>0</v>
      </c>
      <c r="H852" s="77">
        <v>6034.48</v>
      </c>
      <c r="I852" s="77">
        <v>-1061643.19</v>
      </c>
      <c r="J852" s="101"/>
    </row>
    <row r="853" spans="1:10" hidden="1" outlineLevel="1" x14ac:dyDescent="0.2">
      <c r="A853" s="106"/>
      <c r="B853" s="100">
        <v>42874</v>
      </c>
      <c r="C853" s="99">
        <v>144</v>
      </c>
      <c r="D853" s="99" t="s">
        <v>715</v>
      </c>
      <c r="E853" s="99" t="s">
        <v>716</v>
      </c>
      <c r="F853" s="99" t="s">
        <v>4671</v>
      </c>
      <c r="G853" s="77">
        <v>0</v>
      </c>
      <c r="H853" s="77">
        <v>4310.3500000000004</v>
      </c>
      <c r="I853" s="77">
        <v>-1063367.33</v>
      </c>
      <c r="J853" s="101"/>
    </row>
    <row r="854" spans="1:10" hidden="1" outlineLevel="1" x14ac:dyDescent="0.2">
      <c r="A854" s="106"/>
      <c r="B854" s="100">
        <v>42874</v>
      </c>
      <c r="C854" s="99">
        <v>145</v>
      </c>
      <c r="D854" s="99" t="s">
        <v>715</v>
      </c>
      <c r="E854" s="99" t="s">
        <v>716</v>
      </c>
      <c r="F854" s="99" t="s">
        <v>4672</v>
      </c>
      <c r="G854" s="77">
        <v>0</v>
      </c>
      <c r="H854" s="77">
        <v>-6034.48</v>
      </c>
      <c r="I854" s="77">
        <v>-1072850.0900000001</v>
      </c>
      <c r="J854" s="101"/>
    </row>
    <row r="855" spans="1:10" hidden="1" outlineLevel="1" x14ac:dyDescent="0.2">
      <c r="A855" s="106"/>
      <c r="B855" s="100">
        <v>42874</v>
      </c>
      <c r="C855" s="99">
        <v>146</v>
      </c>
      <c r="D855" s="99" t="s">
        <v>715</v>
      </c>
      <c r="E855" s="99" t="s">
        <v>716</v>
      </c>
      <c r="F855" s="99" t="s">
        <v>4673</v>
      </c>
      <c r="G855" s="77">
        <v>0</v>
      </c>
      <c r="H855" s="77">
        <v>-4245.96</v>
      </c>
      <c r="I855" s="77">
        <v>-1078022.5</v>
      </c>
      <c r="J855" s="101"/>
    </row>
    <row r="856" spans="1:10" hidden="1" outlineLevel="1" x14ac:dyDescent="0.2">
      <c r="A856" s="106"/>
      <c r="B856" s="100">
        <v>42877</v>
      </c>
      <c r="C856" s="99">
        <v>147</v>
      </c>
      <c r="D856" s="99" t="s">
        <v>715</v>
      </c>
      <c r="E856" s="99" t="s">
        <v>716</v>
      </c>
      <c r="F856" s="99" t="s">
        <v>4674</v>
      </c>
      <c r="G856" s="77">
        <v>0</v>
      </c>
      <c r="H856" s="77">
        <v>4310.3500000000004</v>
      </c>
      <c r="I856" s="77"/>
      <c r="J856" s="101"/>
    </row>
    <row r="857" spans="1:10" hidden="1" outlineLevel="1" x14ac:dyDescent="0.2">
      <c r="A857" s="106"/>
      <c r="B857" s="100">
        <v>42877</v>
      </c>
      <c r="C857" s="99">
        <v>149</v>
      </c>
      <c r="D857" s="99" t="s">
        <v>715</v>
      </c>
      <c r="E857" s="99" t="s">
        <v>716</v>
      </c>
      <c r="F857" s="99" t="s">
        <v>4675</v>
      </c>
      <c r="G857" s="77">
        <v>0</v>
      </c>
      <c r="H857" s="77">
        <v>-6465.52</v>
      </c>
      <c r="I857" s="77"/>
      <c r="J857" s="101"/>
    </row>
    <row r="858" spans="1:10" hidden="1" outlineLevel="1" x14ac:dyDescent="0.2">
      <c r="A858" s="106"/>
      <c r="B858" s="100">
        <v>42877</v>
      </c>
      <c r="C858" s="99">
        <v>150</v>
      </c>
      <c r="D858" s="99" t="s">
        <v>715</v>
      </c>
      <c r="E858" s="99" t="s">
        <v>716</v>
      </c>
      <c r="F858" s="99" t="s">
        <v>4676</v>
      </c>
      <c r="G858" s="77">
        <v>0</v>
      </c>
      <c r="H858" s="77">
        <v>12931.04</v>
      </c>
      <c r="I858" s="77"/>
      <c r="J858" s="101"/>
    </row>
    <row r="859" spans="1:10" hidden="1" outlineLevel="1" x14ac:dyDescent="0.2">
      <c r="A859" s="106"/>
      <c r="B859" s="100">
        <v>42877</v>
      </c>
      <c r="C859" s="99">
        <v>153</v>
      </c>
      <c r="D859" s="99" t="s">
        <v>715</v>
      </c>
      <c r="E859" s="99" t="s">
        <v>716</v>
      </c>
      <c r="F859" s="99" t="s">
        <v>4677</v>
      </c>
      <c r="G859" s="77">
        <v>0</v>
      </c>
      <c r="H859" s="77">
        <v>3448.28</v>
      </c>
      <c r="I859" s="77"/>
      <c r="J859" s="101"/>
    </row>
    <row r="860" spans="1:10" hidden="1" outlineLevel="1" x14ac:dyDescent="0.2">
      <c r="A860" s="106"/>
      <c r="B860" s="100">
        <v>42877</v>
      </c>
      <c r="C860" s="99">
        <v>154</v>
      </c>
      <c r="D860" s="99" t="s">
        <v>715</v>
      </c>
      <c r="E860" s="99" t="s">
        <v>716</v>
      </c>
      <c r="F860" s="99" t="s">
        <v>4678</v>
      </c>
      <c r="G860" s="77">
        <v>0</v>
      </c>
      <c r="H860" s="77">
        <v>9482.76</v>
      </c>
      <c r="I860" s="77"/>
      <c r="J860" s="101"/>
    </row>
    <row r="861" spans="1:10" hidden="1" outlineLevel="1" x14ac:dyDescent="0.2">
      <c r="A861" s="106"/>
      <c r="B861" s="100">
        <v>42878</v>
      </c>
      <c r="C861" s="99">
        <v>156</v>
      </c>
      <c r="D861" s="99" t="s">
        <v>715</v>
      </c>
      <c r="E861" s="99" t="s">
        <v>716</v>
      </c>
      <c r="F861" s="99" t="s">
        <v>4679</v>
      </c>
      <c r="G861" s="77">
        <v>0</v>
      </c>
      <c r="H861" s="77">
        <v>7758.62</v>
      </c>
      <c r="I861" s="77"/>
      <c r="J861" s="101"/>
    </row>
    <row r="862" spans="1:10" hidden="1" outlineLevel="1" x14ac:dyDescent="0.2">
      <c r="A862" s="106"/>
      <c r="B862" s="100">
        <v>42878</v>
      </c>
      <c r="C862" s="99">
        <v>157</v>
      </c>
      <c r="D862" s="99" t="s">
        <v>715</v>
      </c>
      <c r="E862" s="99" t="s">
        <v>716</v>
      </c>
      <c r="F862" s="99" t="s">
        <v>4680</v>
      </c>
      <c r="G862" s="77">
        <v>0</v>
      </c>
      <c r="H862" s="77">
        <v>3879.31</v>
      </c>
      <c r="I862" s="77"/>
      <c r="J862" s="101"/>
    </row>
    <row r="863" spans="1:10" hidden="1" outlineLevel="1" x14ac:dyDescent="0.2">
      <c r="A863" s="106"/>
      <c r="B863" s="100">
        <v>42878</v>
      </c>
      <c r="C863" s="99">
        <v>158</v>
      </c>
      <c r="D863" s="99" t="s">
        <v>715</v>
      </c>
      <c r="E863" s="99" t="s">
        <v>716</v>
      </c>
      <c r="F863" s="99" t="s">
        <v>4681</v>
      </c>
      <c r="G863" s="77">
        <v>0</v>
      </c>
      <c r="H863" s="77">
        <v>4310.3500000000004</v>
      </c>
      <c r="I863" s="77"/>
      <c r="J863" s="101"/>
    </row>
    <row r="864" spans="1:10" hidden="1" outlineLevel="1" x14ac:dyDescent="0.2">
      <c r="A864" s="106"/>
      <c r="B864" s="100">
        <v>42878</v>
      </c>
      <c r="C864" s="99">
        <v>160</v>
      </c>
      <c r="D864" s="99" t="s">
        <v>715</v>
      </c>
      <c r="E864" s="99" t="s">
        <v>716</v>
      </c>
      <c r="F864" s="99" t="s">
        <v>4682</v>
      </c>
      <c r="G864" s="77">
        <v>0</v>
      </c>
      <c r="H864" s="77">
        <v>-3448.28</v>
      </c>
      <c r="I864" s="77"/>
      <c r="J864" s="101"/>
    </row>
    <row r="865" spans="1:10" hidden="1" outlineLevel="1" x14ac:dyDescent="0.2">
      <c r="A865" s="106"/>
      <c r="B865" s="100">
        <v>42878</v>
      </c>
      <c r="C865" s="99">
        <v>161</v>
      </c>
      <c r="D865" s="99" t="s">
        <v>715</v>
      </c>
      <c r="E865" s="99" t="s">
        <v>716</v>
      </c>
      <c r="F865" s="99" t="s">
        <v>4683</v>
      </c>
      <c r="G865" s="77">
        <v>0</v>
      </c>
      <c r="H865" s="77">
        <v>3448.28</v>
      </c>
      <c r="I865" s="77"/>
      <c r="J865" s="101"/>
    </row>
    <row r="866" spans="1:10" hidden="1" outlineLevel="1" x14ac:dyDescent="0.2">
      <c r="A866" s="106"/>
      <c r="B866" s="100">
        <v>42878</v>
      </c>
      <c r="C866" s="99">
        <v>162</v>
      </c>
      <c r="D866" s="99" t="s">
        <v>715</v>
      </c>
      <c r="E866" s="99" t="s">
        <v>716</v>
      </c>
      <c r="F866" s="99" t="s">
        <v>4684</v>
      </c>
      <c r="G866" s="77">
        <v>0</v>
      </c>
      <c r="H866" s="77">
        <v>-5172.41</v>
      </c>
      <c r="I866" s="77"/>
      <c r="J866" s="101"/>
    </row>
    <row r="867" spans="1:10" hidden="1" outlineLevel="1" x14ac:dyDescent="0.2">
      <c r="A867" s="106"/>
      <c r="B867" s="100">
        <v>42878</v>
      </c>
      <c r="C867" s="99">
        <v>163</v>
      </c>
      <c r="D867" s="99" t="s">
        <v>715</v>
      </c>
      <c r="E867" s="99" t="s">
        <v>716</v>
      </c>
      <c r="F867" s="99" t="s">
        <v>4685</v>
      </c>
      <c r="G867" s="77">
        <v>0</v>
      </c>
      <c r="H867" s="77">
        <v>2586.21</v>
      </c>
      <c r="I867" s="77"/>
      <c r="J867" s="101"/>
    </row>
    <row r="868" spans="1:10" hidden="1" outlineLevel="1" x14ac:dyDescent="0.2">
      <c r="A868" s="106"/>
      <c r="B868" s="100">
        <v>42879</v>
      </c>
      <c r="C868" s="99">
        <v>164</v>
      </c>
      <c r="D868" s="99" t="s">
        <v>715</v>
      </c>
      <c r="E868" s="99" t="s">
        <v>716</v>
      </c>
      <c r="F868" s="99" t="s">
        <v>4686</v>
      </c>
      <c r="G868" s="77">
        <v>0</v>
      </c>
      <c r="H868" s="77">
        <v>1724.14</v>
      </c>
      <c r="I868" s="77"/>
      <c r="J868" s="101"/>
    </row>
    <row r="869" spans="1:10" hidden="1" outlineLevel="1" x14ac:dyDescent="0.2">
      <c r="A869" s="106"/>
      <c r="B869" s="100">
        <v>42879</v>
      </c>
      <c r="C869" s="99">
        <v>166</v>
      </c>
      <c r="D869" s="99" t="s">
        <v>715</v>
      </c>
      <c r="E869" s="99" t="s">
        <v>716</v>
      </c>
      <c r="F869" s="99" t="s">
        <v>4687</v>
      </c>
      <c r="G869" s="77">
        <v>0</v>
      </c>
      <c r="H869" s="77">
        <v>7758.62</v>
      </c>
      <c r="I869" s="77"/>
      <c r="J869" s="101"/>
    </row>
    <row r="870" spans="1:10" hidden="1" outlineLevel="1" x14ac:dyDescent="0.2">
      <c r="A870" s="106"/>
      <c r="B870" s="100">
        <v>42879</v>
      </c>
      <c r="C870" s="99">
        <v>168</v>
      </c>
      <c r="D870" s="99" t="s">
        <v>715</v>
      </c>
      <c r="E870" s="99" t="s">
        <v>716</v>
      </c>
      <c r="F870" s="99" t="s">
        <v>4688</v>
      </c>
      <c r="G870" s="77">
        <v>0</v>
      </c>
      <c r="H870" s="77">
        <v>4310.3500000000004</v>
      </c>
      <c r="I870" s="77"/>
      <c r="J870" s="101"/>
    </row>
    <row r="871" spans="1:10" hidden="1" outlineLevel="1" x14ac:dyDescent="0.2">
      <c r="A871" s="106"/>
      <c r="B871" s="100">
        <v>42879</v>
      </c>
      <c r="C871" s="99">
        <v>170</v>
      </c>
      <c r="D871" s="99" t="s">
        <v>715</v>
      </c>
      <c r="E871" s="99" t="s">
        <v>716</v>
      </c>
      <c r="F871" s="99" t="s">
        <v>4689</v>
      </c>
      <c r="G871" s="77">
        <v>0</v>
      </c>
      <c r="H871" s="77">
        <v>5603.45</v>
      </c>
      <c r="I871" s="77"/>
      <c r="J871" s="101"/>
    </row>
    <row r="872" spans="1:10" hidden="1" outlineLevel="1" x14ac:dyDescent="0.2">
      <c r="A872" s="106"/>
      <c r="B872" s="100">
        <v>42879</v>
      </c>
      <c r="C872" s="99">
        <v>171</v>
      </c>
      <c r="D872" s="99" t="s">
        <v>715</v>
      </c>
      <c r="E872" s="99" t="s">
        <v>716</v>
      </c>
      <c r="F872" s="99" t="s">
        <v>4690</v>
      </c>
      <c r="G872" s="77">
        <v>0</v>
      </c>
      <c r="H872" s="77">
        <v>1293.0999999999999</v>
      </c>
      <c r="I872" s="77"/>
      <c r="J872" s="101"/>
    </row>
    <row r="873" spans="1:10" hidden="1" outlineLevel="1" x14ac:dyDescent="0.2">
      <c r="A873" s="106"/>
      <c r="B873" s="100">
        <v>42879</v>
      </c>
      <c r="C873" s="99">
        <v>172</v>
      </c>
      <c r="D873" s="99" t="s">
        <v>715</v>
      </c>
      <c r="E873" s="99" t="s">
        <v>716</v>
      </c>
      <c r="F873" s="99" t="s">
        <v>4691</v>
      </c>
      <c r="G873" s="77">
        <v>0</v>
      </c>
      <c r="H873" s="77">
        <v>4310.3500000000004</v>
      </c>
      <c r="I873" s="77"/>
      <c r="J873" s="101"/>
    </row>
    <row r="874" spans="1:10" hidden="1" outlineLevel="1" x14ac:dyDescent="0.2">
      <c r="A874" s="106"/>
      <c r="B874" s="100">
        <v>42879</v>
      </c>
      <c r="C874" s="99">
        <v>173</v>
      </c>
      <c r="D874" s="99" t="s">
        <v>715</v>
      </c>
      <c r="E874" s="99" t="s">
        <v>716</v>
      </c>
      <c r="F874" s="99" t="s">
        <v>4692</v>
      </c>
      <c r="G874" s="77">
        <v>0</v>
      </c>
      <c r="H874" s="77">
        <v>-6896.55</v>
      </c>
      <c r="I874" s="77"/>
      <c r="J874" s="101"/>
    </row>
    <row r="875" spans="1:10" hidden="1" outlineLevel="1" x14ac:dyDescent="0.2">
      <c r="A875" s="106"/>
      <c r="B875" s="100">
        <v>42879</v>
      </c>
      <c r="C875" s="99">
        <v>18</v>
      </c>
      <c r="D875" s="99" t="s">
        <v>78</v>
      </c>
      <c r="E875" s="99" t="s">
        <v>859</v>
      </c>
      <c r="F875" s="99" t="s">
        <v>4693</v>
      </c>
      <c r="G875" s="77">
        <v>0</v>
      </c>
      <c r="H875" s="77">
        <v>1810.35</v>
      </c>
      <c r="I875" s="77"/>
      <c r="J875" s="101"/>
    </row>
    <row r="876" spans="1:10" hidden="1" outlineLevel="1" x14ac:dyDescent="0.2">
      <c r="A876" s="106"/>
      <c r="B876" s="100">
        <v>42880</v>
      </c>
      <c r="C876" s="99">
        <v>174</v>
      </c>
      <c r="D876" s="99" t="s">
        <v>715</v>
      </c>
      <c r="E876" s="99" t="s">
        <v>716</v>
      </c>
      <c r="F876" s="99" t="s">
        <v>4694</v>
      </c>
      <c r="G876" s="77">
        <v>0</v>
      </c>
      <c r="H876" s="77">
        <v>4310.3500000000004</v>
      </c>
      <c r="I876" s="77"/>
      <c r="J876" s="101"/>
    </row>
    <row r="877" spans="1:10" hidden="1" outlineLevel="1" x14ac:dyDescent="0.2">
      <c r="A877" s="106"/>
      <c r="B877" s="100">
        <v>42880</v>
      </c>
      <c r="C877" s="99">
        <v>176</v>
      </c>
      <c r="D877" s="99" t="s">
        <v>715</v>
      </c>
      <c r="E877" s="99" t="s">
        <v>716</v>
      </c>
      <c r="F877" s="99" t="s">
        <v>4695</v>
      </c>
      <c r="G877" s="77">
        <v>0</v>
      </c>
      <c r="H877" s="77">
        <v>862.07</v>
      </c>
      <c r="I877" s="77"/>
      <c r="J877" s="101"/>
    </row>
    <row r="878" spans="1:10" hidden="1" outlineLevel="1" x14ac:dyDescent="0.2">
      <c r="A878" s="106"/>
      <c r="B878" s="100">
        <v>42880</v>
      </c>
      <c r="C878" s="99">
        <v>177</v>
      </c>
      <c r="D878" s="99" t="s">
        <v>715</v>
      </c>
      <c r="E878" s="99" t="s">
        <v>716</v>
      </c>
      <c r="F878" s="99" t="s">
        <v>4696</v>
      </c>
      <c r="G878" s="77">
        <v>0</v>
      </c>
      <c r="H878" s="77">
        <v>3448.28</v>
      </c>
      <c r="I878" s="77"/>
      <c r="J878" s="101"/>
    </row>
    <row r="879" spans="1:10" hidden="1" outlineLevel="1" x14ac:dyDescent="0.2">
      <c r="A879" s="106"/>
      <c r="B879" s="100">
        <v>42880</v>
      </c>
      <c r="C879" s="99">
        <v>19</v>
      </c>
      <c r="D879" s="99" t="s">
        <v>78</v>
      </c>
      <c r="E879" s="99" t="s">
        <v>859</v>
      </c>
      <c r="F879" s="99" t="s">
        <v>4697</v>
      </c>
      <c r="G879" s="77">
        <v>0</v>
      </c>
      <c r="H879" s="77">
        <v>1293.0999999999999</v>
      </c>
      <c r="I879" s="77"/>
      <c r="J879" s="101"/>
    </row>
    <row r="880" spans="1:10" hidden="1" outlineLevel="1" x14ac:dyDescent="0.2">
      <c r="A880" s="106"/>
      <c r="B880" s="100">
        <v>42880</v>
      </c>
      <c r="C880" s="99">
        <v>178</v>
      </c>
      <c r="D880" s="99" t="s">
        <v>715</v>
      </c>
      <c r="E880" s="99" t="s">
        <v>716</v>
      </c>
      <c r="F880" s="99" t="s">
        <v>4698</v>
      </c>
      <c r="G880" s="77">
        <v>0</v>
      </c>
      <c r="H880" s="77">
        <v>7672.41</v>
      </c>
      <c r="I880" s="77"/>
      <c r="J880" s="101"/>
    </row>
    <row r="881" spans="1:10" hidden="1" outlineLevel="1" x14ac:dyDescent="0.2">
      <c r="A881" s="106"/>
      <c r="B881" s="100">
        <v>42880</v>
      </c>
      <c r="C881" s="99">
        <v>179</v>
      </c>
      <c r="D881" s="99" t="s">
        <v>715</v>
      </c>
      <c r="E881" s="99" t="s">
        <v>716</v>
      </c>
      <c r="F881" s="99" t="s">
        <v>4699</v>
      </c>
      <c r="G881" s="77">
        <v>0</v>
      </c>
      <c r="H881" s="77">
        <v>-862.07</v>
      </c>
      <c r="I881" s="77"/>
      <c r="J881" s="101"/>
    </row>
    <row r="882" spans="1:10" hidden="1" outlineLevel="1" x14ac:dyDescent="0.2">
      <c r="A882" s="106"/>
      <c r="B882" s="100">
        <v>42880</v>
      </c>
      <c r="C882" s="99">
        <v>180</v>
      </c>
      <c r="D882" s="99" t="s">
        <v>715</v>
      </c>
      <c r="E882" s="99" t="s">
        <v>716</v>
      </c>
      <c r="F882" s="99" t="s">
        <v>4700</v>
      </c>
      <c r="G882" s="77">
        <v>0</v>
      </c>
      <c r="H882" s="77">
        <v>862.07</v>
      </c>
      <c r="I882" s="77"/>
      <c r="J882" s="101"/>
    </row>
    <row r="883" spans="1:10" hidden="1" outlineLevel="1" x14ac:dyDescent="0.2">
      <c r="A883" s="106"/>
      <c r="B883" s="100">
        <v>42880</v>
      </c>
      <c r="C883" s="99">
        <v>181</v>
      </c>
      <c r="D883" s="99" t="s">
        <v>715</v>
      </c>
      <c r="E883" s="99" t="s">
        <v>716</v>
      </c>
      <c r="F883" s="99" t="s">
        <v>4701</v>
      </c>
      <c r="G883" s="77">
        <v>0</v>
      </c>
      <c r="H883" s="77">
        <v>-4310.3500000000004</v>
      </c>
      <c r="I883" s="77"/>
      <c r="J883" s="101"/>
    </row>
    <row r="884" spans="1:10" hidden="1" outlineLevel="1" x14ac:dyDescent="0.2">
      <c r="A884" s="106"/>
      <c r="B884" s="100">
        <v>42880</v>
      </c>
      <c r="C884" s="99">
        <v>182</v>
      </c>
      <c r="D884" s="99" t="s">
        <v>715</v>
      </c>
      <c r="E884" s="99" t="s">
        <v>716</v>
      </c>
      <c r="F884" s="99" t="s">
        <v>4702</v>
      </c>
      <c r="G884" s="77">
        <v>0</v>
      </c>
      <c r="H884" s="77">
        <v>3879.31</v>
      </c>
      <c r="I884" s="77"/>
      <c r="J884" s="101"/>
    </row>
    <row r="885" spans="1:10" hidden="1" outlineLevel="1" x14ac:dyDescent="0.2">
      <c r="A885" s="106"/>
      <c r="B885" s="100">
        <v>42880</v>
      </c>
      <c r="C885" s="99">
        <v>183</v>
      </c>
      <c r="D885" s="99" t="s">
        <v>715</v>
      </c>
      <c r="E885" s="99" t="s">
        <v>716</v>
      </c>
      <c r="F885" s="99" t="s">
        <v>4703</v>
      </c>
      <c r="G885" s="77">
        <v>0</v>
      </c>
      <c r="H885" s="77">
        <v>-3879.31</v>
      </c>
      <c r="I885" s="77"/>
      <c r="J885" s="101"/>
    </row>
    <row r="886" spans="1:10" hidden="1" outlineLevel="1" x14ac:dyDescent="0.2">
      <c r="A886" s="106"/>
      <c r="B886" s="100">
        <v>42880</v>
      </c>
      <c r="C886" s="99">
        <v>185</v>
      </c>
      <c r="D886" s="99" t="s">
        <v>715</v>
      </c>
      <c r="E886" s="99" t="s">
        <v>716</v>
      </c>
      <c r="F886" s="99" t="s">
        <v>4704</v>
      </c>
      <c r="G886" s="77">
        <v>0</v>
      </c>
      <c r="H886" s="77">
        <v>5603.45</v>
      </c>
      <c r="I886" s="77"/>
      <c r="J886" s="101"/>
    </row>
    <row r="887" spans="1:10" hidden="1" outlineLevel="1" x14ac:dyDescent="0.2">
      <c r="A887" s="106"/>
      <c r="B887" s="100">
        <v>42881</v>
      </c>
      <c r="C887" s="99">
        <v>191</v>
      </c>
      <c r="D887" s="99" t="s">
        <v>715</v>
      </c>
      <c r="E887" s="99" t="s">
        <v>716</v>
      </c>
      <c r="F887" s="99" t="s">
        <v>4705</v>
      </c>
      <c r="G887" s="77">
        <v>0</v>
      </c>
      <c r="H887" s="77">
        <v>-5603.45</v>
      </c>
      <c r="I887" s="77"/>
      <c r="J887" s="101"/>
    </row>
    <row r="888" spans="1:10" hidden="1" outlineLevel="1" x14ac:dyDescent="0.2">
      <c r="A888" s="106"/>
      <c r="B888" s="100">
        <v>42881</v>
      </c>
      <c r="C888" s="99">
        <v>192</v>
      </c>
      <c r="D888" s="99" t="s">
        <v>715</v>
      </c>
      <c r="E888" s="99" t="s">
        <v>716</v>
      </c>
      <c r="F888" s="99" t="s">
        <v>4706</v>
      </c>
      <c r="G888" s="77">
        <v>0</v>
      </c>
      <c r="H888" s="77">
        <v>5603.45</v>
      </c>
      <c r="I888" s="77"/>
      <c r="J888" s="101"/>
    </row>
    <row r="889" spans="1:10" hidden="1" outlineLevel="1" x14ac:dyDescent="0.2">
      <c r="A889" s="106"/>
      <c r="B889" s="100">
        <v>42881</v>
      </c>
      <c r="C889" s="99">
        <v>193</v>
      </c>
      <c r="D889" s="99" t="s">
        <v>715</v>
      </c>
      <c r="E889" s="99" t="s">
        <v>716</v>
      </c>
      <c r="F889" s="99" t="s">
        <v>4707</v>
      </c>
      <c r="G889" s="77">
        <v>0</v>
      </c>
      <c r="H889" s="77">
        <v>2586.21</v>
      </c>
      <c r="I889" s="77"/>
      <c r="J889" s="101"/>
    </row>
    <row r="890" spans="1:10" hidden="1" outlineLevel="1" x14ac:dyDescent="0.2">
      <c r="A890" s="106"/>
      <c r="B890" s="100">
        <v>42881</v>
      </c>
      <c r="C890" s="99">
        <v>195</v>
      </c>
      <c r="D890" s="99" t="s">
        <v>715</v>
      </c>
      <c r="E890" s="99" t="s">
        <v>716</v>
      </c>
      <c r="F890" s="99" t="s">
        <v>4708</v>
      </c>
      <c r="G890" s="77">
        <v>0</v>
      </c>
      <c r="H890" s="77">
        <v>-4310.3500000000004</v>
      </c>
      <c r="I890" s="77"/>
      <c r="J890" s="101"/>
    </row>
    <row r="891" spans="1:10" hidden="1" outlineLevel="1" x14ac:dyDescent="0.2">
      <c r="A891" s="106"/>
      <c r="B891" s="100">
        <v>42881</v>
      </c>
      <c r="C891" s="99">
        <v>196</v>
      </c>
      <c r="D891" s="99" t="s">
        <v>715</v>
      </c>
      <c r="E891" s="99" t="s">
        <v>716</v>
      </c>
      <c r="F891" s="99" t="s">
        <v>4709</v>
      </c>
      <c r="G891" s="77">
        <v>0</v>
      </c>
      <c r="H891" s="77">
        <v>4310.3500000000004</v>
      </c>
      <c r="I891" s="77"/>
      <c r="J891" s="101"/>
    </row>
    <row r="892" spans="1:10" hidden="1" outlineLevel="1" x14ac:dyDescent="0.2">
      <c r="A892" s="106"/>
      <c r="B892" s="100">
        <v>42881</v>
      </c>
      <c r="C892" s="99">
        <v>197</v>
      </c>
      <c r="D892" s="99" t="s">
        <v>715</v>
      </c>
      <c r="E892" s="99" t="s">
        <v>716</v>
      </c>
      <c r="F892" s="99" t="s">
        <v>4710</v>
      </c>
      <c r="G892" s="77">
        <v>0</v>
      </c>
      <c r="H892" s="77">
        <v>3879.31</v>
      </c>
      <c r="I892" s="77"/>
      <c r="J892" s="101"/>
    </row>
    <row r="893" spans="1:10" hidden="1" outlineLevel="1" x14ac:dyDescent="0.2">
      <c r="A893" s="106"/>
      <c r="B893" s="100">
        <v>42882</v>
      </c>
      <c r="C893" s="99">
        <v>200</v>
      </c>
      <c r="D893" s="99" t="s">
        <v>715</v>
      </c>
      <c r="E893" s="99" t="s">
        <v>716</v>
      </c>
      <c r="F893" s="99" t="s">
        <v>4711</v>
      </c>
      <c r="G893" s="77">
        <v>0</v>
      </c>
      <c r="H893" s="77">
        <v>5172.41</v>
      </c>
      <c r="I893" s="77"/>
      <c r="J893" s="101"/>
    </row>
    <row r="894" spans="1:10" hidden="1" outlineLevel="1" x14ac:dyDescent="0.2">
      <c r="A894" s="106"/>
      <c r="B894" s="100">
        <v>42882</v>
      </c>
      <c r="C894" s="99">
        <v>201</v>
      </c>
      <c r="D894" s="99" t="s">
        <v>715</v>
      </c>
      <c r="E894" s="99" t="s">
        <v>716</v>
      </c>
      <c r="F894" s="99" t="s">
        <v>4712</v>
      </c>
      <c r="G894" s="77">
        <v>0</v>
      </c>
      <c r="H894" s="77">
        <v>9482.76</v>
      </c>
      <c r="I894" s="77"/>
      <c r="J894" s="101"/>
    </row>
    <row r="895" spans="1:10" hidden="1" outlineLevel="1" x14ac:dyDescent="0.2">
      <c r="A895" s="106"/>
      <c r="B895" s="100">
        <v>42882</v>
      </c>
      <c r="C895" s="99">
        <v>202</v>
      </c>
      <c r="D895" s="99" t="s">
        <v>715</v>
      </c>
      <c r="E895" s="99" t="s">
        <v>716</v>
      </c>
      <c r="F895" s="99" t="s">
        <v>4713</v>
      </c>
      <c r="G895" s="77">
        <v>0</v>
      </c>
      <c r="H895" s="77">
        <v>11896.55</v>
      </c>
      <c r="I895" s="77"/>
      <c r="J895" s="101"/>
    </row>
    <row r="896" spans="1:10" hidden="1" outlineLevel="1" x14ac:dyDescent="0.2">
      <c r="A896" s="106"/>
      <c r="B896" s="100">
        <v>42882</v>
      </c>
      <c r="C896" s="99">
        <v>204</v>
      </c>
      <c r="D896" s="99" t="s">
        <v>715</v>
      </c>
      <c r="E896" s="99" t="s">
        <v>716</v>
      </c>
      <c r="F896" s="99" t="s">
        <v>4714</v>
      </c>
      <c r="G896" s="77">
        <v>0</v>
      </c>
      <c r="H896" s="77">
        <v>8620.69</v>
      </c>
      <c r="I896" s="77"/>
      <c r="J896" s="101"/>
    </row>
    <row r="897" spans="1:10" hidden="1" outlineLevel="1" x14ac:dyDescent="0.2">
      <c r="A897" s="106"/>
      <c r="B897" s="100">
        <v>42882</v>
      </c>
      <c r="C897" s="99">
        <v>205</v>
      </c>
      <c r="D897" s="99" t="s">
        <v>715</v>
      </c>
      <c r="E897" s="99" t="s">
        <v>716</v>
      </c>
      <c r="F897" s="99" t="s">
        <v>4715</v>
      </c>
      <c r="G897" s="77">
        <v>0</v>
      </c>
      <c r="H897" s="77">
        <v>8620.69</v>
      </c>
      <c r="I897" s="77"/>
      <c r="J897" s="101"/>
    </row>
    <row r="898" spans="1:10" hidden="1" outlineLevel="1" x14ac:dyDescent="0.2">
      <c r="A898" s="106"/>
      <c r="B898" s="100">
        <v>42882</v>
      </c>
      <c r="C898" s="99">
        <v>206</v>
      </c>
      <c r="D898" s="99" t="s">
        <v>715</v>
      </c>
      <c r="E898" s="99" t="s">
        <v>716</v>
      </c>
      <c r="F898" s="99" t="s">
        <v>4716</v>
      </c>
      <c r="G898" s="77">
        <v>0</v>
      </c>
      <c r="H898" s="77">
        <v>4310.3500000000004</v>
      </c>
      <c r="I898" s="77"/>
      <c r="J898" s="101"/>
    </row>
    <row r="899" spans="1:10" hidden="1" outlineLevel="1" x14ac:dyDescent="0.2">
      <c r="A899" s="106"/>
      <c r="B899" s="100">
        <v>42882</v>
      </c>
      <c r="C899" s="99">
        <v>207</v>
      </c>
      <c r="D899" s="99" t="s">
        <v>715</v>
      </c>
      <c r="E899" s="99" t="s">
        <v>716</v>
      </c>
      <c r="F899" s="99" t="s">
        <v>4717</v>
      </c>
      <c r="G899" s="77">
        <v>0</v>
      </c>
      <c r="H899" s="77">
        <v>6034.48</v>
      </c>
      <c r="I899" s="77">
        <v>-1071988.02</v>
      </c>
      <c r="J899" s="101"/>
    </row>
    <row r="900" spans="1:10" hidden="1" outlineLevel="1" x14ac:dyDescent="0.2">
      <c r="A900" s="106"/>
      <c r="B900" s="100">
        <v>42884</v>
      </c>
      <c r="C900" s="99">
        <v>208</v>
      </c>
      <c r="D900" s="99" t="s">
        <v>715</v>
      </c>
      <c r="E900" s="99" t="s">
        <v>716</v>
      </c>
      <c r="F900" s="99" t="s">
        <v>4718</v>
      </c>
      <c r="G900" s="77">
        <v>0</v>
      </c>
      <c r="H900" s="77">
        <v>-3448.28</v>
      </c>
      <c r="I900" s="77">
        <v>-1078022.5</v>
      </c>
      <c r="J900" s="101"/>
    </row>
    <row r="901" spans="1:10" hidden="1" outlineLevel="1" x14ac:dyDescent="0.2">
      <c r="A901" s="106"/>
      <c r="B901" s="100">
        <v>42884</v>
      </c>
      <c r="C901" s="99">
        <v>209</v>
      </c>
      <c r="D901" s="99" t="s">
        <v>715</v>
      </c>
      <c r="E901" s="99" t="s">
        <v>716</v>
      </c>
      <c r="F901" s="99" t="s">
        <v>4719</v>
      </c>
      <c r="G901" s="77">
        <v>0</v>
      </c>
      <c r="H901" s="77">
        <v>3448.28</v>
      </c>
      <c r="I901" s="77">
        <v>-1083194.9099999999</v>
      </c>
      <c r="J901" s="101"/>
    </row>
    <row r="902" spans="1:10" hidden="1" outlineLevel="1" x14ac:dyDescent="0.2">
      <c r="A902" s="106"/>
      <c r="B902" s="100">
        <v>42884</v>
      </c>
      <c r="C902" s="99">
        <v>210</v>
      </c>
      <c r="D902" s="99" t="s">
        <v>715</v>
      </c>
      <c r="E902" s="99" t="s">
        <v>716</v>
      </c>
      <c r="F902" s="99" t="s">
        <v>4720</v>
      </c>
      <c r="G902" s="77">
        <v>0</v>
      </c>
      <c r="H902" s="77">
        <v>6896.55</v>
      </c>
      <c r="I902" s="77">
        <v>-1087505.26</v>
      </c>
      <c r="J902" s="101"/>
    </row>
    <row r="903" spans="1:10" hidden="1" outlineLevel="1" x14ac:dyDescent="0.2">
      <c r="A903" s="106"/>
      <c r="B903" s="100">
        <v>42884</v>
      </c>
      <c r="C903" s="99">
        <v>211</v>
      </c>
      <c r="D903" s="99" t="s">
        <v>715</v>
      </c>
      <c r="E903" s="99" t="s">
        <v>716</v>
      </c>
      <c r="F903" s="99" t="s">
        <v>4721</v>
      </c>
      <c r="G903" s="77">
        <v>0</v>
      </c>
      <c r="H903" s="77">
        <v>-6315.67</v>
      </c>
      <c r="I903" s="77">
        <v>-1083194.9099999999</v>
      </c>
      <c r="J903" s="101"/>
    </row>
    <row r="904" spans="1:10" hidden="1" outlineLevel="1" x14ac:dyDescent="0.2">
      <c r="A904" s="106"/>
      <c r="B904" s="100">
        <v>42884</v>
      </c>
      <c r="C904" s="99">
        <v>212</v>
      </c>
      <c r="D904" s="99" t="s">
        <v>715</v>
      </c>
      <c r="E904" s="99" t="s">
        <v>716</v>
      </c>
      <c r="F904" s="99" t="s">
        <v>4722</v>
      </c>
      <c r="G904" s="77">
        <v>0</v>
      </c>
      <c r="H904" s="77">
        <v>6315.67</v>
      </c>
      <c r="I904" s="77">
        <v>-1087505.26</v>
      </c>
      <c r="J904" s="101"/>
    </row>
    <row r="905" spans="1:10" hidden="1" outlineLevel="1" x14ac:dyDescent="0.2">
      <c r="A905" s="106"/>
      <c r="B905" s="100">
        <v>42884</v>
      </c>
      <c r="C905" s="99">
        <v>213</v>
      </c>
      <c r="D905" s="99" t="s">
        <v>715</v>
      </c>
      <c r="E905" s="99" t="s">
        <v>716</v>
      </c>
      <c r="F905" s="99" t="s">
        <v>4723</v>
      </c>
      <c r="G905" s="77">
        <v>0</v>
      </c>
      <c r="H905" s="77">
        <v>-6315.67</v>
      </c>
      <c r="I905" s="77">
        <v>-1081901.81</v>
      </c>
      <c r="J905" s="101"/>
    </row>
    <row r="906" spans="1:10" hidden="1" outlineLevel="1" x14ac:dyDescent="0.2">
      <c r="A906" s="106"/>
      <c r="B906" s="100">
        <v>42884</v>
      </c>
      <c r="C906" s="99">
        <v>214</v>
      </c>
      <c r="D906" s="99" t="s">
        <v>715</v>
      </c>
      <c r="E906" s="99" t="s">
        <v>716</v>
      </c>
      <c r="F906" s="99" t="s">
        <v>4724</v>
      </c>
      <c r="G906" s="77">
        <v>0</v>
      </c>
      <c r="H906" s="77">
        <v>-8189.66</v>
      </c>
      <c r="I906" s="77">
        <v>-1088798.3600000001</v>
      </c>
      <c r="J906" s="101"/>
    </row>
    <row r="907" spans="1:10" hidden="1" outlineLevel="1" x14ac:dyDescent="0.2">
      <c r="A907" s="106"/>
      <c r="B907" s="100">
        <v>42884</v>
      </c>
      <c r="C907" s="99">
        <v>215</v>
      </c>
      <c r="D907" s="99" t="s">
        <v>715</v>
      </c>
      <c r="E907" s="99" t="s">
        <v>716</v>
      </c>
      <c r="F907" s="99" t="s">
        <v>4725</v>
      </c>
      <c r="G907" s="77">
        <v>0</v>
      </c>
      <c r="H907" s="77">
        <v>-17241.38</v>
      </c>
      <c r="I907" s="77">
        <v>-1081901.81</v>
      </c>
      <c r="J907" s="101"/>
    </row>
    <row r="908" spans="1:10" hidden="1" outlineLevel="1" x14ac:dyDescent="0.2">
      <c r="A908" s="106"/>
      <c r="B908" s="100">
        <v>42884</v>
      </c>
      <c r="C908" s="99">
        <v>216</v>
      </c>
      <c r="D908" s="99" t="s">
        <v>715</v>
      </c>
      <c r="E908" s="99" t="s">
        <v>716</v>
      </c>
      <c r="F908" s="99" t="s">
        <v>4726</v>
      </c>
      <c r="G908" s="77">
        <v>0</v>
      </c>
      <c r="H908" s="77">
        <v>17241.38</v>
      </c>
      <c r="I908" s="77">
        <v>-1088798.3600000001</v>
      </c>
      <c r="J908" s="101"/>
    </row>
    <row r="909" spans="1:10" hidden="1" outlineLevel="1" x14ac:dyDescent="0.2">
      <c r="A909" s="106"/>
      <c r="B909" s="100">
        <v>42884</v>
      </c>
      <c r="C909" s="99">
        <v>217</v>
      </c>
      <c r="D909" s="99" t="s">
        <v>715</v>
      </c>
      <c r="E909" s="99" t="s">
        <v>716</v>
      </c>
      <c r="F909" s="99" t="s">
        <v>4727</v>
      </c>
      <c r="G909" s="77">
        <v>0</v>
      </c>
      <c r="H909" s="77">
        <v>11896.55</v>
      </c>
      <c r="I909" s="77">
        <v>-1081039.74</v>
      </c>
      <c r="J909" s="101"/>
    </row>
    <row r="910" spans="1:10" hidden="1" outlineLevel="1" x14ac:dyDescent="0.2">
      <c r="A910" s="106"/>
      <c r="B910" s="100">
        <v>42884</v>
      </c>
      <c r="C910" s="99">
        <v>218</v>
      </c>
      <c r="D910" s="99" t="s">
        <v>715</v>
      </c>
      <c r="E910" s="99" t="s">
        <v>716</v>
      </c>
      <c r="F910" s="99" t="s">
        <v>4728</v>
      </c>
      <c r="G910" s="77">
        <v>0</v>
      </c>
      <c r="H910" s="77">
        <v>-17241.38</v>
      </c>
      <c r="I910" s="77">
        <v>-1076729.3899999999</v>
      </c>
      <c r="J910" s="101"/>
    </row>
    <row r="911" spans="1:10" hidden="1" outlineLevel="1" x14ac:dyDescent="0.2">
      <c r="A911" s="106"/>
      <c r="B911" s="100">
        <v>42884</v>
      </c>
      <c r="C911" s="99">
        <v>219</v>
      </c>
      <c r="D911" s="99" t="s">
        <v>715</v>
      </c>
      <c r="E911" s="99" t="s">
        <v>716</v>
      </c>
      <c r="F911" s="99" t="s">
        <v>4729</v>
      </c>
      <c r="G911" s="77">
        <v>0</v>
      </c>
      <c r="H911" s="77">
        <v>-8620.69</v>
      </c>
      <c r="I911" s="77">
        <v>-1081039.74</v>
      </c>
      <c r="J911" s="101"/>
    </row>
    <row r="912" spans="1:10" hidden="1" outlineLevel="1" x14ac:dyDescent="0.2">
      <c r="A912" s="106"/>
      <c r="B912" s="100">
        <v>42884</v>
      </c>
      <c r="C912" s="99">
        <v>220</v>
      </c>
      <c r="D912" s="99" t="s">
        <v>715</v>
      </c>
      <c r="E912" s="99" t="s">
        <v>716</v>
      </c>
      <c r="F912" s="99" t="s">
        <v>4730</v>
      </c>
      <c r="G912" s="77">
        <v>0</v>
      </c>
      <c r="H912" s="77">
        <v>8620.69</v>
      </c>
      <c r="I912" s="77">
        <v>-1076729.3899999999</v>
      </c>
      <c r="J912" s="101"/>
    </row>
    <row r="913" spans="1:10" hidden="1" outlineLevel="1" x14ac:dyDescent="0.2">
      <c r="A913" s="106"/>
      <c r="B913" s="100">
        <v>42884</v>
      </c>
      <c r="C913" s="99">
        <v>222</v>
      </c>
      <c r="D913" s="99" t="s">
        <v>715</v>
      </c>
      <c r="E913" s="99" t="s">
        <v>716</v>
      </c>
      <c r="F913" s="99" t="s">
        <v>4731</v>
      </c>
      <c r="G913" s="77">
        <v>0</v>
      </c>
      <c r="H913" s="77">
        <v>8189.66</v>
      </c>
      <c r="I913" s="77">
        <v>-1067246.6299999999</v>
      </c>
      <c r="J913" s="101"/>
    </row>
    <row r="914" spans="1:10" hidden="1" outlineLevel="1" x14ac:dyDescent="0.2">
      <c r="A914" s="106"/>
      <c r="B914" s="100">
        <v>42884</v>
      </c>
      <c r="C914" s="99">
        <v>223</v>
      </c>
      <c r="D914" s="99" t="s">
        <v>715</v>
      </c>
      <c r="E914" s="99" t="s">
        <v>716</v>
      </c>
      <c r="F914" s="99" t="s">
        <v>4732</v>
      </c>
      <c r="G914" s="77">
        <v>0</v>
      </c>
      <c r="H914" s="77">
        <v>-8189.66</v>
      </c>
      <c r="I914" s="77">
        <v>-1072419.04</v>
      </c>
      <c r="J914" s="101"/>
    </row>
    <row r="915" spans="1:10" hidden="1" outlineLevel="1" x14ac:dyDescent="0.2">
      <c r="A915" s="106"/>
      <c r="B915" s="100">
        <v>42885</v>
      </c>
      <c r="C915" s="99">
        <v>225</v>
      </c>
      <c r="D915" s="99" t="s">
        <v>715</v>
      </c>
      <c r="E915" s="99" t="s">
        <v>716</v>
      </c>
      <c r="F915" s="99" t="s">
        <v>4733</v>
      </c>
      <c r="G915" s="77">
        <v>0</v>
      </c>
      <c r="H915" s="77">
        <v>2155.17</v>
      </c>
      <c r="I915" s="77">
        <v>-1075005.25</v>
      </c>
      <c r="J915" s="101"/>
    </row>
    <row r="916" spans="1:10" hidden="1" outlineLevel="1" x14ac:dyDescent="0.2">
      <c r="A916" s="106"/>
      <c r="B916" s="100">
        <v>42885</v>
      </c>
      <c r="C916" s="99">
        <v>226</v>
      </c>
      <c r="D916" s="99" t="s">
        <v>715</v>
      </c>
      <c r="E916" s="99" t="s">
        <v>716</v>
      </c>
      <c r="F916" s="99" t="s">
        <v>4734</v>
      </c>
      <c r="G916" s="77">
        <v>0</v>
      </c>
      <c r="H916" s="77">
        <v>4310.3500000000004</v>
      </c>
      <c r="I916" s="77">
        <v>-1080608.7</v>
      </c>
      <c r="J916" s="101"/>
    </row>
    <row r="917" spans="1:10" hidden="1" outlineLevel="1" x14ac:dyDescent="0.2">
      <c r="A917" s="106"/>
      <c r="B917" s="100">
        <v>42885</v>
      </c>
      <c r="C917" s="99">
        <v>227</v>
      </c>
      <c r="D917" s="99" t="s">
        <v>715</v>
      </c>
      <c r="E917" s="99" t="s">
        <v>716</v>
      </c>
      <c r="F917" s="99" t="s">
        <v>4735</v>
      </c>
      <c r="G917" s="77">
        <v>0</v>
      </c>
      <c r="H917" s="77">
        <v>4310.3500000000004</v>
      </c>
      <c r="I917" s="77">
        <v>-1089229.3899999999</v>
      </c>
      <c r="J917" s="101"/>
    </row>
    <row r="918" spans="1:10" hidden="1" outlineLevel="1" x14ac:dyDescent="0.2">
      <c r="A918" s="106"/>
      <c r="B918" s="100">
        <v>42885</v>
      </c>
      <c r="C918" s="99">
        <v>229</v>
      </c>
      <c r="D918" s="99" t="s">
        <v>715</v>
      </c>
      <c r="E918" s="99" t="s">
        <v>716</v>
      </c>
      <c r="F918" s="99" t="s">
        <v>4736</v>
      </c>
      <c r="G918" s="77">
        <v>0</v>
      </c>
      <c r="H918" s="77">
        <v>4310.3500000000004</v>
      </c>
      <c r="I918" s="77">
        <v>-1084919.04</v>
      </c>
      <c r="J918" s="101"/>
    </row>
    <row r="919" spans="1:10" hidden="1" outlineLevel="1" x14ac:dyDescent="0.2">
      <c r="A919" s="106"/>
      <c r="B919" s="100">
        <v>42885</v>
      </c>
      <c r="C919" s="99">
        <v>230</v>
      </c>
      <c r="D919" s="99" t="s">
        <v>715</v>
      </c>
      <c r="E919" s="99" t="s">
        <v>716</v>
      </c>
      <c r="F919" s="99" t="s">
        <v>4737</v>
      </c>
      <c r="G919" s="77">
        <v>0</v>
      </c>
      <c r="H919" s="77">
        <v>-3965.52</v>
      </c>
      <c r="I919" s="77">
        <v>-1090091.45</v>
      </c>
      <c r="J919" s="101"/>
    </row>
    <row r="920" spans="1:10" hidden="1" outlineLevel="1" x14ac:dyDescent="0.2">
      <c r="A920" s="106"/>
      <c r="B920" s="100">
        <v>42885</v>
      </c>
      <c r="C920" s="99">
        <v>233</v>
      </c>
      <c r="D920" s="99" t="s">
        <v>715</v>
      </c>
      <c r="E920" s="99" t="s">
        <v>716</v>
      </c>
      <c r="F920" s="99" t="s">
        <v>4738</v>
      </c>
      <c r="G920" s="77">
        <v>0</v>
      </c>
      <c r="H920" s="77">
        <v>3965.52</v>
      </c>
      <c r="I920" s="77">
        <v>-1087505.24</v>
      </c>
      <c r="J920" s="101"/>
    </row>
    <row r="921" spans="1:10" hidden="1" outlineLevel="1" x14ac:dyDescent="0.2">
      <c r="A921" s="106"/>
      <c r="B921" s="100">
        <v>42885</v>
      </c>
      <c r="C921" s="99">
        <v>234</v>
      </c>
      <c r="D921" s="99" t="s">
        <v>715</v>
      </c>
      <c r="E921" s="99" t="s">
        <v>716</v>
      </c>
      <c r="F921" s="99" t="s">
        <v>4739</v>
      </c>
      <c r="G921" s="77">
        <v>0</v>
      </c>
      <c r="H921" s="77">
        <v>6896.55</v>
      </c>
      <c r="I921" s="77">
        <v>-1078884.55</v>
      </c>
      <c r="J921" s="101"/>
    </row>
    <row r="922" spans="1:10" hidden="1" outlineLevel="1" x14ac:dyDescent="0.2">
      <c r="A922" s="106"/>
      <c r="B922" s="100">
        <v>42885</v>
      </c>
      <c r="C922" s="99">
        <v>75</v>
      </c>
      <c r="D922" s="99" t="s">
        <v>78</v>
      </c>
      <c r="E922" s="99" t="s">
        <v>859</v>
      </c>
      <c r="F922" s="99" t="s">
        <v>4740</v>
      </c>
      <c r="G922" s="77">
        <v>0</v>
      </c>
      <c r="H922" s="77">
        <v>4310.3500000000004</v>
      </c>
      <c r="I922" s="77">
        <v>-1087505.24</v>
      </c>
      <c r="J922" s="101"/>
    </row>
    <row r="923" spans="1:10" hidden="1" outlineLevel="1" x14ac:dyDescent="0.2">
      <c r="A923" s="106"/>
      <c r="B923" s="100">
        <v>42885</v>
      </c>
      <c r="C923" s="99">
        <v>238</v>
      </c>
      <c r="D923" s="99" t="s">
        <v>715</v>
      </c>
      <c r="E923" s="99" t="s">
        <v>716</v>
      </c>
      <c r="F923" s="99" t="s">
        <v>4741</v>
      </c>
      <c r="G923" s="77">
        <v>0</v>
      </c>
      <c r="H923" s="77">
        <v>5172.41</v>
      </c>
      <c r="I923" s="77">
        <v>-1090953.52</v>
      </c>
      <c r="J923" s="101"/>
    </row>
    <row r="924" spans="1:10" hidden="1" outlineLevel="1" x14ac:dyDescent="0.2">
      <c r="A924" s="106"/>
      <c r="B924" s="100">
        <v>42885</v>
      </c>
      <c r="C924" s="99">
        <v>239</v>
      </c>
      <c r="D924" s="99" t="s">
        <v>715</v>
      </c>
      <c r="E924" s="99" t="s">
        <v>716</v>
      </c>
      <c r="F924" s="99" t="s">
        <v>4742</v>
      </c>
      <c r="G924" s="77">
        <v>0</v>
      </c>
      <c r="H924" s="77">
        <v>-5172.41</v>
      </c>
      <c r="I924" s="77">
        <v>-1083194.8999999999</v>
      </c>
      <c r="J924" s="101"/>
    </row>
    <row r="925" spans="1:10" hidden="1" outlineLevel="1" x14ac:dyDescent="0.2">
      <c r="A925" s="106"/>
      <c r="B925" s="100">
        <v>42885</v>
      </c>
      <c r="C925" s="99">
        <v>240</v>
      </c>
      <c r="D925" s="99" t="s">
        <v>715</v>
      </c>
      <c r="E925" s="99" t="s">
        <v>716</v>
      </c>
      <c r="F925" s="99" t="s">
        <v>4743</v>
      </c>
      <c r="G925" s="77">
        <v>0</v>
      </c>
      <c r="H925" s="77">
        <v>3448.28</v>
      </c>
      <c r="I925" s="77">
        <v>-1086125.94</v>
      </c>
      <c r="J925" s="101"/>
    </row>
    <row r="926" spans="1:10" hidden="1" outlineLevel="1" x14ac:dyDescent="0.2">
      <c r="A926" s="106"/>
      <c r="B926" s="100">
        <v>42885</v>
      </c>
      <c r="C926" s="99">
        <v>241</v>
      </c>
      <c r="D926" s="99" t="s">
        <v>715</v>
      </c>
      <c r="E926" s="99" t="s">
        <v>716</v>
      </c>
      <c r="F926" s="99" t="s">
        <v>4744</v>
      </c>
      <c r="G926" s="77">
        <v>0</v>
      </c>
      <c r="H926" s="77">
        <v>5172.41</v>
      </c>
      <c r="I926" s="77">
        <v>-1092160.42</v>
      </c>
      <c r="J926" s="101"/>
    </row>
    <row r="927" spans="1:10" hidden="1" outlineLevel="1" x14ac:dyDescent="0.2">
      <c r="A927" s="106"/>
      <c r="B927" s="100">
        <v>42886</v>
      </c>
      <c r="C927" s="99">
        <v>244</v>
      </c>
      <c r="D927" s="99" t="s">
        <v>715</v>
      </c>
      <c r="E927" s="99" t="s">
        <v>716</v>
      </c>
      <c r="F927" s="99" t="s">
        <v>4745</v>
      </c>
      <c r="G927" s="77">
        <v>0</v>
      </c>
      <c r="H927" s="77">
        <v>-6896.55</v>
      </c>
      <c r="I927" s="77">
        <v>-1096470.77</v>
      </c>
      <c r="J927" s="101"/>
    </row>
    <row r="928" spans="1:10" hidden="1" outlineLevel="1" x14ac:dyDescent="0.2">
      <c r="A928" s="106"/>
      <c r="B928" s="100">
        <v>42886</v>
      </c>
      <c r="C928" s="99">
        <v>245</v>
      </c>
      <c r="D928" s="99" t="s">
        <v>715</v>
      </c>
      <c r="E928" s="99" t="s">
        <v>716</v>
      </c>
      <c r="F928" s="99" t="s">
        <v>4746</v>
      </c>
      <c r="G928" s="77">
        <v>0</v>
      </c>
      <c r="H928" s="77">
        <v>-6034.48</v>
      </c>
      <c r="I928" s="77">
        <v>-1086988.01</v>
      </c>
      <c r="J928" s="101"/>
    </row>
    <row r="929" spans="1:10" hidden="1" outlineLevel="1" x14ac:dyDescent="0.2">
      <c r="A929" s="106"/>
      <c r="B929" s="100">
        <v>42886</v>
      </c>
      <c r="C929" s="99">
        <v>247</v>
      </c>
      <c r="D929" s="99" t="s">
        <v>715</v>
      </c>
      <c r="E929" s="99" t="s">
        <v>716</v>
      </c>
      <c r="F929" s="99" t="s">
        <v>4747</v>
      </c>
      <c r="G929" s="77">
        <v>0</v>
      </c>
      <c r="H929" s="77">
        <v>21551.72</v>
      </c>
      <c r="I929" s="77">
        <v>-1090867.32</v>
      </c>
      <c r="J929" s="101"/>
    </row>
    <row r="930" spans="1:10" hidden="1" outlineLevel="1" x14ac:dyDescent="0.2">
      <c r="A930" s="106"/>
      <c r="B930" s="100">
        <v>42886</v>
      </c>
      <c r="C930" s="99">
        <v>248</v>
      </c>
      <c r="D930" s="99" t="s">
        <v>715</v>
      </c>
      <c r="E930" s="99" t="s">
        <v>716</v>
      </c>
      <c r="F930" s="99" t="s">
        <v>4748</v>
      </c>
      <c r="G930" s="77">
        <v>0</v>
      </c>
      <c r="H930" s="77">
        <v>12068.97</v>
      </c>
      <c r="I930" s="77">
        <v>-1093022.49</v>
      </c>
      <c r="J930" s="101"/>
    </row>
    <row r="931" spans="1:10" hidden="1" outlineLevel="1" x14ac:dyDescent="0.2">
      <c r="A931" s="106"/>
      <c r="B931" s="100">
        <v>42886</v>
      </c>
      <c r="C931" s="99">
        <v>249</v>
      </c>
      <c r="D931" s="99" t="s">
        <v>715</v>
      </c>
      <c r="E931" s="99" t="s">
        <v>716</v>
      </c>
      <c r="F931" s="99" t="s">
        <v>4749</v>
      </c>
      <c r="G931" s="77">
        <v>0</v>
      </c>
      <c r="H931" s="77">
        <v>1724.14</v>
      </c>
      <c r="I931" s="77">
        <v>-1090867.32</v>
      </c>
      <c r="J931" s="101"/>
    </row>
    <row r="932" spans="1:10" hidden="1" outlineLevel="1" x14ac:dyDescent="0.2">
      <c r="A932" s="106"/>
      <c r="B932" s="100">
        <v>42886</v>
      </c>
      <c r="C932" s="99">
        <v>250</v>
      </c>
      <c r="D932" s="99" t="s">
        <v>715</v>
      </c>
      <c r="E932" s="99" t="s">
        <v>716</v>
      </c>
      <c r="F932" s="99" t="s">
        <v>4750</v>
      </c>
      <c r="G932" s="77">
        <v>0</v>
      </c>
      <c r="H932" s="77">
        <v>4310.3500000000004</v>
      </c>
      <c r="I932" s="77">
        <v>-1093022.49</v>
      </c>
      <c r="J932" s="101"/>
    </row>
    <row r="933" spans="1:10" hidden="1" outlineLevel="1" x14ac:dyDescent="0.2">
      <c r="A933" s="106"/>
      <c r="B933" s="100">
        <v>42886</v>
      </c>
      <c r="C933" s="99">
        <v>251</v>
      </c>
      <c r="D933" s="99" t="s">
        <v>715</v>
      </c>
      <c r="E933" s="99" t="s">
        <v>716</v>
      </c>
      <c r="F933" s="99" t="s">
        <v>4751</v>
      </c>
      <c r="G933" s="77">
        <v>0</v>
      </c>
      <c r="H933" s="77">
        <v>3706.9</v>
      </c>
      <c r="I933" s="77">
        <v>-1096470.77</v>
      </c>
      <c r="J933" s="101"/>
    </row>
    <row r="934" spans="1:10" hidden="1" outlineLevel="1" x14ac:dyDescent="0.2">
      <c r="A934" s="106"/>
      <c r="B934" s="100">
        <v>42886</v>
      </c>
      <c r="C934" s="99">
        <v>252</v>
      </c>
      <c r="D934" s="99" t="s">
        <v>715</v>
      </c>
      <c r="E934" s="99" t="s">
        <v>716</v>
      </c>
      <c r="F934" s="99" t="s">
        <v>4752</v>
      </c>
      <c r="G934" s="77">
        <v>0</v>
      </c>
      <c r="H934" s="77">
        <v>-6034.48</v>
      </c>
      <c r="I934" s="77">
        <v>-1100781.1200000001</v>
      </c>
      <c r="J934" s="101"/>
    </row>
    <row r="935" spans="1:10" hidden="1" outlineLevel="1" x14ac:dyDescent="0.2">
      <c r="A935" s="106"/>
      <c r="B935" s="100">
        <v>42886</v>
      </c>
      <c r="C935" s="99">
        <v>253</v>
      </c>
      <c r="D935" s="99" t="s">
        <v>715</v>
      </c>
      <c r="E935" s="99" t="s">
        <v>716</v>
      </c>
      <c r="F935" s="99" t="s">
        <v>4753</v>
      </c>
      <c r="G935" s="77">
        <v>0</v>
      </c>
      <c r="H935" s="77">
        <v>6034.48</v>
      </c>
      <c r="I935" s="77">
        <v>-1105091.47</v>
      </c>
      <c r="J935" s="101"/>
    </row>
    <row r="936" spans="1:10" hidden="1" outlineLevel="1" x14ac:dyDescent="0.2">
      <c r="A936" s="106"/>
      <c r="B936" s="100">
        <v>42886</v>
      </c>
      <c r="C936" s="99">
        <v>254</v>
      </c>
      <c r="D936" s="99" t="s">
        <v>715</v>
      </c>
      <c r="E936" s="99" t="s">
        <v>716</v>
      </c>
      <c r="F936" s="99" t="s">
        <v>4754</v>
      </c>
      <c r="G936" s="77">
        <v>0</v>
      </c>
      <c r="H936" s="77">
        <v>8620.69</v>
      </c>
      <c r="I936" s="77">
        <v>-1108539.75</v>
      </c>
      <c r="J936" s="101"/>
    </row>
    <row r="937" spans="1:10" collapsed="1" x14ac:dyDescent="0.2">
      <c r="A937" s="106"/>
      <c r="B937" s="100"/>
      <c r="C937" s="99"/>
      <c r="D937" s="99"/>
      <c r="E937" s="99"/>
      <c r="F937" s="99"/>
      <c r="G937" s="77"/>
      <c r="H937" s="77"/>
      <c r="I937" s="77"/>
      <c r="J937" s="101"/>
    </row>
    <row r="938" spans="1:10" ht="28.5" customHeight="1" x14ac:dyDescent="0.2">
      <c r="A938" s="106"/>
      <c r="B938" s="136" t="s">
        <v>3859</v>
      </c>
      <c r="C938" s="137"/>
      <c r="D938" s="137"/>
      <c r="E938" s="137"/>
      <c r="F938" s="137"/>
      <c r="G938" s="138"/>
      <c r="H938" s="119">
        <f>SUM(H757:H937)</f>
        <v>347326.41</v>
      </c>
      <c r="I938" s="120"/>
      <c r="J938" s="118">
        <f>COUNTIF(H758:H936,"&gt;1")-COUNTIF(H758:H936,"&lt;1")</f>
        <v>63</v>
      </c>
    </row>
    <row r="939" spans="1:10" x14ac:dyDescent="0.2">
      <c r="A939" s="106"/>
      <c r="B939" s="100"/>
      <c r="C939" s="99"/>
      <c r="D939" s="99"/>
      <c r="E939" s="99"/>
      <c r="F939" s="99"/>
      <c r="G939" s="77"/>
      <c r="H939" s="77"/>
      <c r="I939" s="77"/>
      <c r="J939" s="101"/>
    </row>
    <row r="940" spans="1:10" x14ac:dyDescent="0.2">
      <c r="A940" s="106"/>
      <c r="B940" s="100"/>
      <c r="C940" s="99"/>
      <c r="D940" s="99"/>
      <c r="E940" s="99"/>
      <c r="F940" s="99"/>
      <c r="G940" s="77"/>
      <c r="H940" s="77"/>
      <c r="I940" s="77"/>
      <c r="J940" s="101"/>
    </row>
    <row r="941" spans="1:10" x14ac:dyDescent="0.2">
      <c r="A941" s="104" t="s">
        <v>979</v>
      </c>
      <c r="B941" s="98"/>
      <c r="C941" s="99"/>
      <c r="D941" s="99"/>
      <c r="E941" s="98"/>
      <c r="F941" s="98"/>
      <c r="G941" s="76"/>
      <c r="H941" s="76"/>
      <c r="I941" s="76"/>
      <c r="J941" s="101"/>
    </row>
    <row r="942" spans="1:10" x14ac:dyDescent="0.2">
      <c r="A942" s="105" t="s">
        <v>2</v>
      </c>
      <c r="B942" s="98" t="s">
        <v>980</v>
      </c>
      <c r="C942" s="99"/>
      <c r="D942" s="99"/>
      <c r="E942" s="98"/>
      <c r="F942" s="98"/>
      <c r="G942" s="76"/>
      <c r="H942" s="76"/>
      <c r="I942" s="76"/>
      <c r="J942" s="101"/>
    </row>
    <row r="943" spans="1:10" hidden="1" outlineLevel="1" x14ac:dyDescent="0.2">
      <c r="A943" s="106"/>
      <c r="B943" s="99"/>
      <c r="C943" s="99"/>
      <c r="D943" s="99"/>
      <c r="E943" s="99" t="s">
        <v>1110</v>
      </c>
      <c r="F943" s="99"/>
      <c r="G943" s="77">
        <v>0</v>
      </c>
      <c r="H943" s="77">
        <v>0</v>
      </c>
      <c r="I943" s="77">
        <v>-12506419.949999999</v>
      </c>
      <c r="J943" s="101"/>
    </row>
    <row r="944" spans="1:10" hidden="1" outlineLevel="1" x14ac:dyDescent="0.2">
      <c r="A944" s="106"/>
      <c r="B944" s="100">
        <v>42857</v>
      </c>
      <c r="C944" s="99">
        <v>1</v>
      </c>
      <c r="D944" s="99" t="s">
        <v>981</v>
      </c>
      <c r="E944" s="99" t="s">
        <v>716</v>
      </c>
      <c r="F944" s="99" t="s">
        <v>4755</v>
      </c>
      <c r="G944" s="77">
        <v>0</v>
      </c>
      <c r="H944" s="77">
        <v>-122103.45</v>
      </c>
      <c r="I944" s="77">
        <v>-12675385.470000001</v>
      </c>
      <c r="J944" s="101"/>
    </row>
    <row r="945" spans="1:10" hidden="1" outlineLevel="1" x14ac:dyDescent="0.2">
      <c r="A945" s="106"/>
      <c r="B945" s="100">
        <v>42857</v>
      </c>
      <c r="C945" s="99">
        <v>2</v>
      </c>
      <c r="D945" s="99" t="s">
        <v>981</v>
      </c>
      <c r="E945" s="99" t="s">
        <v>716</v>
      </c>
      <c r="F945" s="99" t="s">
        <v>4756</v>
      </c>
      <c r="G945" s="77">
        <v>0</v>
      </c>
      <c r="H945" s="77">
        <v>127275.86</v>
      </c>
      <c r="I945" s="77">
        <v>-12570316.5</v>
      </c>
      <c r="J945" s="101"/>
    </row>
    <row r="946" spans="1:10" hidden="1" outlineLevel="1" x14ac:dyDescent="0.2">
      <c r="A946" s="106"/>
      <c r="B946" s="100">
        <v>42857</v>
      </c>
      <c r="C946" s="99">
        <v>3</v>
      </c>
      <c r="D946" s="99" t="s">
        <v>981</v>
      </c>
      <c r="E946" s="99" t="s">
        <v>716</v>
      </c>
      <c r="F946" s="99" t="s">
        <v>4757</v>
      </c>
      <c r="G946" s="77">
        <v>0</v>
      </c>
      <c r="H946" s="77">
        <v>194137.93</v>
      </c>
      <c r="I946" s="77">
        <v>-12668695.810000001</v>
      </c>
      <c r="J946" s="101"/>
    </row>
    <row r="947" spans="1:10" hidden="1" outlineLevel="1" x14ac:dyDescent="0.2">
      <c r="A947" s="106"/>
      <c r="B947" s="100">
        <v>42858</v>
      </c>
      <c r="C947" s="99">
        <v>4</v>
      </c>
      <c r="D947" s="99" t="s">
        <v>981</v>
      </c>
      <c r="E947" s="99" t="s">
        <v>716</v>
      </c>
      <c r="F947" s="99" t="s">
        <v>4758</v>
      </c>
      <c r="G947" s="77">
        <v>0</v>
      </c>
      <c r="H947" s="77">
        <v>-96965.52</v>
      </c>
      <c r="I947" s="77">
        <v>-12570316.5</v>
      </c>
      <c r="J947" s="101"/>
    </row>
    <row r="948" spans="1:10" hidden="1" outlineLevel="1" x14ac:dyDescent="0.2">
      <c r="A948" s="106"/>
      <c r="B948" s="100">
        <v>42858</v>
      </c>
      <c r="C948" s="99">
        <v>5</v>
      </c>
      <c r="D948" s="99" t="s">
        <v>981</v>
      </c>
      <c r="E948" s="99" t="s">
        <v>716</v>
      </c>
      <c r="F948" s="99" t="s">
        <v>4759</v>
      </c>
      <c r="G948" s="77">
        <v>0</v>
      </c>
      <c r="H948" s="77">
        <v>117103.45</v>
      </c>
      <c r="I948" s="77">
        <v>-12672557.880000001</v>
      </c>
      <c r="J948" s="101"/>
    </row>
    <row r="949" spans="1:10" hidden="1" outlineLevel="1" x14ac:dyDescent="0.2">
      <c r="A949" s="106"/>
      <c r="B949" s="100">
        <v>42859</v>
      </c>
      <c r="C949" s="99">
        <v>6</v>
      </c>
      <c r="D949" s="99" t="s">
        <v>981</v>
      </c>
      <c r="E949" s="99" t="s">
        <v>716</v>
      </c>
      <c r="F949" s="99" t="s">
        <v>4760</v>
      </c>
      <c r="G949" s="77">
        <v>0</v>
      </c>
      <c r="H949" s="77">
        <v>183862.07</v>
      </c>
      <c r="I949" s="77">
        <v>-12794454.43</v>
      </c>
      <c r="J949" s="101"/>
    </row>
    <row r="950" spans="1:10" hidden="1" outlineLevel="1" x14ac:dyDescent="0.2">
      <c r="A950" s="106"/>
      <c r="B950" s="100">
        <v>42860</v>
      </c>
      <c r="C950" s="99">
        <v>7</v>
      </c>
      <c r="D950" s="99" t="s">
        <v>981</v>
      </c>
      <c r="E950" s="99" t="s">
        <v>716</v>
      </c>
      <c r="F950" s="99" t="s">
        <v>4761</v>
      </c>
      <c r="G950" s="77">
        <v>0</v>
      </c>
      <c r="H950" s="77">
        <v>-127275.86</v>
      </c>
      <c r="I950" s="77">
        <v>-12672557.880000001</v>
      </c>
      <c r="J950" s="101"/>
    </row>
    <row r="951" spans="1:10" hidden="1" outlineLevel="1" x14ac:dyDescent="0.2">
      <c r="A951" s="106"/>
      <c r="B951" s="100">
        <v>42860</v>
      </c>
      <c r="C951" s="99">
        <v>8</v>
      </c>
      <c r="D951" s="99" t="s">
        <v>981</v>
      </c>
      <c r="E951" s="99" t="s">
        <v>716</v>
      </c>
      <c r="F951" s="99" t="s">
        <v>4762</v>
      </c>
      <c r="G951" s="77">
        <v>0</v>
      </c>
      <c r="H951" s="77">
        <v>127275.86</v>
      </c>
      <c r="I951" s="77">
        <v>-12556316.5</v>
      </c>
      <c r="J951" s="101"/>
    </row>
    <row r="952" spans="1:10" hidden="1" outlineLevel="1" x14ac:dyDescent="0.2">
      <c r="A952" s="106"/>
      <c r="B952" s="100">
        <v>42860</v>
      </c>
      <c r="C952" s="99">
        <v>9</v>
      </c>
      <c r="D952" s="99" t="s">
        <v>981</v>
      </c>
      <c r="E952" s="99" t="s">
        <v>716</v>
      </c>
      <c r="F952" s="99" t="s">
        <v>4763</v>
      </c>
      <c r="G952" s="77">
        <v>0</v>
      </c>
      <c r="H952" s="77">
        <v>125862.07</v>
      </c>
      <c r="I952" s="77">
        <v>-12371144.09</v>
      </c>
      <c r="J952" s="101"/>
    </row>
    <row r="953" spans="1:10" hidden="1" outlineLevel="1" x14ac:dyDescent="0.2">
      <c r="A953" s="106"/>
      <c r="B953" s="100">
        <v>42860</v>
      </c>
      <c r="C953" s="99">
        <v>10</v>
      </c>
      <c r="D953" s="99" t="s">
        <v>981</v>
      </c>
      <c r="E953" s="99" t="s">
        <v>716</v>
      </c>
      <c r="F953" s="99" t="s">
        <v>4764</v>
      </c>
      <c r="G953" s="77">
        <v>0</v>
      </c>
      <c r="H953" s="77">
        <v>-194137.93</v>
      </c>
      <c r="I953" s="77">
        <v>-12123730.300000001</v>
      </c>
      <c r="J953" s="101"/>
    </row>
    <row r="954" spans="1:10" hidden="1" outlineLevel="1" x14ac:dyDescent="0.2">
      <c r="A954" s="106"/>
      <c r="B954" s="100">
        <v>42860</v>
      </c>
      <c r="C954" s="99">
        <v>11</v>
      </c>
      <c r="D954" s="99" t="s">
        <v>981</v>
      </c>
      <c r="E954" s="99" t="s">
        <v>716</v>
      </c>
      <c r="F954" s="99" t="s">
        <v>4765</v>
      </c>
      <c r="G954" s="77">
        <v>0</v>
      </c>
      <c r="H954" s="77">
        <v>120310.34</v>
      </c>
      <c r="I954" s="77">
        <v>-11998557.890000001</v>
      </c>
      <c r="J954" s="101"/>
    </row>
    <row r="955" spans="1:10" hidden="1" outlineLevel="1" x14ac:dyDescent="0.2">
      <c r="A955" s="106"/>
      <c r="B955" s="100">
        <v>42860</v>
      </c>
      <c r="C955" s="99">
        <v>12</v>
      </c>
      <c r="D955" s="99" t="s">
        <v>981</v>
      </c>
      <c r="E955" s="99" t="s">
        <v>716</v>
      </c>
      <c r="F955" s="99" t="s">
        <v>4766</v>
      </c>
      <c r="G955" s="77">
        <v>0</v>
      </c>
      <c r="H955" s="77">
        <v>156551.72</v>
      </c>
      <c r="I955" s="77">
        <v>-11829592.369999999</v>
      </c>
      <c r="J955" s="101"/>
    </row>
    <row r="956" spans="1:10" hidden="1" outlineLevel="1" x14ac:dyDescent="0.2">
      <c r="A956" s="106"/>
      <c r="B956" s="100">
        <v>42861</v>
      </c>
      <c r="C956" s="99">
        <v>13</v>
      </c>
      <c r="D956" s="99" t="s">
        <v>981</v>
      </c>
      <c r="E956" s="99" t="s">
        <v>716</v>
      </c>
      <c r="F956" s="99" t="s">
        <v>4767</v>
      </c>
      <c r="G956" s="77">
        <v>0</v>
      </c>
      <c r="H956" s="77">
        <v>-320689.65999999997</v>
      </c>
      <c r="I956" s="77">
        <v>-11727350.99</v>
      </c>
      <c r="J956" s="101"/>
    </row>
    <row r="957" spans="1:10" hidden="1" outlineLevel="1" x14ac:dyDescent="0.2">
      <c r="A957" s="106"/>
      <c r="B957" s="100">
        <v>42861</v>
      </c>
      <c r="C957" s="99">
        <v>14</v>
      </c>
      <c r="D957" s="99" t="s">
        <v>981</v>
      </c>
      <c r="E957" s="99" t="s">
        <v>716</v>
      </c>
      <c r="F957" s="99" t="s">
        <v>4768</v>
      </c>
      <c r="G957" s="77">
        <v>0</v>
      </c>
      <c r="H957" s="77">
        <v>314862.07</v>
      </c>
      <c r="I957" s="77">
        <v>-11533385.470000001</v>
      </c>
      <c r="J957" s="101"/>
    </row>
    <row r="958" spans="1:10" hidden="1" outlineLevel="1" x14ac:dyDescent="0.2">
      <c r="A958" s="106"/>
      <c r="B958" s="100">
        <v>42861</v>
      </c>
      <c r="C958" s="99">
        <v>15</v>
      </c>
      <c r="D958" s="99" t="s">
        <v>981</v>
      </c>
      <c r="E958" s="99" t="s">
        <v>716</v>
      </c>
      <c r="F958" s="99" t="s">
        <v>4769</v>
      </c>
      <c r="G958" s="77">
        <v>0</v>
      </c>
      <c r="H958" s="77">
        <v>167241.38</v>
      </c>
      <c r="I958" s="77">
        <v>-11403971.68</v>
      </c>
      <c r="J958" s="101"/>
    </row>
    <row r="959" spans="1:10" hidden="1" outlineLevel="1" x14ac:dyDescent="0.2">
      <c r="A959" s="106"/>
      <c r="B959" s="100">
        <v>42863</v>
      </c>
      <c r="C959" s="99">
        <v>16</v>
      </c>
      <c r="D959" s="99" t="s">
        <v>981</v>
      </c>
      <c r="E959" s="99" t="s">
        <v>716</v>
      </c>
      <c r="F959" s="99" t="s">
        <v>4770</v>
      </c>
      <c r="G959" s="77">
        <v>0</v>
      </c>
      <c r="H959" s="77">
        <v>-183862.07</v>
      </c>
      <c r="I959" s="77">
        <v>-11244833.75</v>
      </c>
      <c r="J959" s="101"/>
    </row>
    <row r="960" spans="1:10" hidden="1" outlineLevel="1" x14ac:dyDescent="0.2">
      <c r="A960" s="106"/>
      <c r="B960" s="100">
        <v>42863</v>
      </c>
      <c r="C960" s="99">
        <v>17</v>
      </c>
      <c r="D960" s="99" t="s">
        <v>981</v>
      </c>
      <c r="E960" s="99" t="s">
        <v>716</v>
      </c>
      <c r="F960" s="99" t="s">
        <v>4771</v>
      </c>
      <c r="G960" s="77">
        <v>0</v>
      </c>
      <c r="H960" s="77">
        <v>183862.07</v>
      </c>
      <c r="I960" s="77">
        <v>-11130178.58</v>
      </c>
      <c r="J960" s="101"/>
    </row>
    <row r="961" spans="1:10" hidden="1" outlineLevel="1" x14ac:dyDescent="0.2">
      <c r="A961" s="106"/>
      <c r="B961" s="100">
        <v>42863</v>
      </c>
      <c r="C961" s="99">
        <v>18</v>
      </c>
      <c r="D961" s="99" t="s">
        <v>981</v>
      </c>
      <c r="E961" s="99" t="s">
        <v>716</v>
      </c>
      <c r="F961" s="99" t="s">
        <v>4772</v>
      </c>
      <c r="G961" s="77">
        <v>0</v>
      </c>
      <c r="H961" s="77">
        <v>166827.59</v>
      </c>
      <c r="I961" s="77">
        <v>-11244833.75</v>
      </c>
      <c r="J961" s="101"/>
    </row>
    <row r="962" spans="1:10" hidden="1" outlineLevel="1" x14ac:dyDescent="0.2">
      <c r="A962" s="106"/>
      <c r="B962" s="100">
        <v>42863</v>
      </c>
      <c r="C962" s="99">
        <v>19</v>
      </c>
      <c r="D962" s="99" t="s">
        <v>981</v>
      </c>
      <c r="E962" s="99" t="s">
        <v>716</v>
      </c>
      <c r="F962" s="99" t="s">
        <v>4773</v>
      </c>
      <c r="G962" s="77">
        <v>0</v>
      </c>
      <c r="H962" s="77">
        <v>-127241.38</v>
      </c>
      <c r="I962" s="77">
        <v>-11403971.68</v>
      </c>
      <c r="J962" s="101"/>
    </row>
    <row r="963" spans="1:10" hidden="1" outlineLevel="1" x14ac:dyDescent="0.2">
      <c r="A963" s="106"/>
      <c r="B963" s="100">
        <v>42863</v>
      </c>
      <c r="C963" s="99">
        <v>20</v>
      </c>
      <c r="D963" s="99" t="s">
        <v>981</v>
      </c>
      <c r="E963" s="99" t="s">
        <v>716</v>
      </c>
      <c r="F963" s="99" t="s">
        <v>4774</v>
      </c>
      <c r="G963" s="77">
        <v>0</v>
      </c>
      <c r="H963" s="77">
        <v>127241.38</v>
      </c>
      <c r="I963" s="77">
        <v>-11533385.470000001</v>
      </c>
      <c r="J963" s="101"/>
    </row>
    <row r="964" spans="1:10" hidden="1" outlineLevel="1" x14ac:dyDescent="0.2">
      <c r="A964" s="106"/>
      <c r="B964" s="100">
        <v>42863</v>
      </c>
      <c r="C964" s="99">
        <v>21</v>
      </c>
      <c r="D964" s="99" t="s">
        <v>981</v>
      </c>
      <c r="E964" s="99" t="s">
        <v>716</v>
      </c>
      <c r="F964" s="99" t="s">
        <v>4775</v>
      </c>
      <c r="G964" s="77">
        <v>0</v>
      </c>
      <c r="H964" s="77">
        <v>-127241.38</v>
      </c>
      <c r="I964" s="77">
        <v>-11727350.99</v>
      </c>
      <c r="J964" s="101"/>
    </row>
    <row r="965" spans="1:10" hidden="1" outlineLevel="1" x14ac:dyDescent="0.2">
      <c r="A965" s="106"/>
      <c r="B965" s="100">
        <v>42863</v>
      </c>
      <c r="C965" s="99">
        <v>22</v>
      </c>
      <c r="D965" s="99" t="s">
        <v>981</v>
      </c>
      <c r="E965" s="99" t="s">
        <v>716</v>
      </c>
      <c r="F965" s="99" t="s">
        <v>4776</v>
      </c>
      <c r="G965" s="77">
        <v>0</v>
      </c>
      <c r="H965" s="77">
        <v>127241.38</v>
      </c>
      <c r="I965" s="77">
        <v>-11829592.369999999</v>
      </c>
      <c r="J965" s="101"/>
    </row>
    <row r="966" spans="1:10" hidden="1" outlineLevel="1" x14ac:dyDescent="0.2">
      <c r="A966" s="106"/>
      <c r="B966" s="100">
        <v>42864</v>
      </c>
      <c r="C966" s="99">
        <v>23</v>
      </c>
      <c r="D966" s="99" t="s">
        <v>981</v>
      </c>
      <c r="E966" s="99" t="s">
        <v>716</v>
      </c>
      <c r="F966" s="99" t="s">
        <v>4777</v>
      </c>
      <c r="G966" s="77">
        <v>0</v>
      </c>
      <c r="H966" s="77">
        <v>-314862.07</v>
      </c>
      <c r="I966" s="77">
        <v>-11998557.890000001</v>
      </c>
      <c r="J966" s="101"/>
    </row>
    <row r="967" spans="1:10" hidden="1" outlineLevel="1" x14ac:dyDescent="0.2">
      <c r="A967" s="106"/>
      <c r="B967" s="100">
        <v>42864</v>
      </c>
      <c r="C967" s="99">
        <v>24</v>
      </c>
      <c r="D967" s="99" t="s">
        <v>981</v>
      </c>
      <c r="E967" s="99" t="s">
        <v>716</v>
      </c>
      <c r="F967" s="99" t="s">
        <v>4778</v>
      </c>
      <c r="G967" s="77">
        <v>0</v>
      </c>
      <c r="H967" s="77">
        <v>314862.07</v>
      </c>
      <c r="I967" s="77">
        <v>-12123730.300000001</v>
      </c>
      <c r="J967" s="101"/>
    </row>
    <row r="968" spans="1:10" hidden="1" outlineLevel="1" x14ac:dyDescent="0.2">
      <c r="A968" s="106"/>
      <c r="B968" s="100">
        <v>42864</v>
      </c>
      <c r="C968" s="99">
        <v>25</v>
      </c>
      <c r="D968" s="99" t="s">
        <v>981</v>
      </c>
      <c r="E968" s="99" t="s">
        <v>716</v>
      </c>
      <c r="F968" s="99" t="s">
        <v>4779</v>
      </c>
      <c r="G968" s="77">
        <v>0</v>
      </c>
      <c r="H968" s="77">
        <v>174827.59</v>
      </c>
      <c r="I968" s="77">
        <v>-12371144.09</v>
      </c>
      <c r="J968" s="101"/>
    </row>
    <row r="969" spans="1:10" hidden="1" outlineLevel="1" x14ac:dyDescent="0.2">
      <c r="A969" s="106"/>
      <c r="B969" s="100">
        <v>42864</v>
      </c>
      <c r="C969" s="99">
        <v>26</v>
      </c>
      <c r="D969" s="99" t="s">
        <v>981</v>
      </c>
      <c r="E969" s="99" t="s">
        <v>716</v>
      </c>
      <c r="F969" s="99" t="s">
        <v>4780</v>
      </c>
      <c r="G969" s="77">
        <v>0</v>
      </c>
      <c r="H969" s="77">
        <v>-314862.07</v>
      </c>
      <c r="I969" s="77">
        <v>-12556316.5</v>
      </c>
      <c r="J969" s="101"/>
    </row>
    <row r="970" spans="1:10" hidden="1" outlineLevel="1" x14ac:dyDescent="0.2">
      <c r="A970" s="106"/>
      <c r="B970" s="100">
        <v>42864</v>
      </c>
      <c r="C970" s="99">
        <v>27</v>
      </c>
      <c r="D970" s="99" t="s">
        <v>981</v>
      </c>
      <c r="E970" s="99" t="s">
        <v>716</v>
      </c>
      <c r="F970" s="99" t="s">
        <v>4781</v>
      </c>
      <c r="G970" s="77">
        <v>0</v>
      </c>
      <c r="H970" s="77">
        <v>314862.07</v>
      </c>
      <c r="I970" s="77">
        <v>-12672557.880000001</v>
      </c>
      <c r="J970" s="101"/>
    </row>
    <row r="971" spans="1:10" hidden="1" outlineLevel="1" x14ac:dyDescent="0.2">
      <c r="A971" s="106"/>
      <c r="B971" s="100">
        <v>42865</v>
      </c>
      <c r="C971" s="99">
        <v>28</v>
      </c>
      <c r="D971" s="99" t="s">
        <v>981</v>
      </c>
      <c r="E971" s="99" t="s">
        <v>716</v>
      </c>
      <c r="F971" s="99" t="s">
        <v>4782</v>
      </c>
      <c r="G971" s="77">
        <v>0</v>
      </c>
      <c r="H971" s="77">
        <v>-193965.52</v>
      </c>
      <c r="I971" s="77">
        <v>-12794454.43</v>
      </c>
      <c r="J971" s="101"/>
    </row>
    <row r="972" spans="1:10" hidden="1" outlineLevel="1" x14ac:dyDescent="0.2">
      <c r="A972" s="106"/>
      <c r="B972" s="100">
        <v>42865</v>
      </c>
      <c r="C972" s="99">
        <v>29</v>
      </c>
      <c r="D972" s="99" t="s">
        <v>981</v>
      </c>
      <c r="E972" s="99" t="s">
        <v>716</v>
      </c>
      <c r="F972" s="99" t="s">
        <v>4783</v>
      </c>
      <c r="G972" s="77">
        <v>0</v>
      </c>
      <c r="H972" s="77">
        <v>-183172.41</v>
      </c>
      <c r="I972" s="77">
        <v>-13474971.67</v>
      </c>
      <c r="J972" s="101"/>
    </row>
    <row r="973" spans="1:10" hidden="1" outlineLevel="1" x14ac:dyDescent="0.2">
      <c r="A973" s="106"/>
      <c r="B973" s="100">
        <v>42865</v>
      </c>
      <c r="C973" s="99">
        <v>30</v>
      </c>
      <c r="D973" s="99" t="s">
        <v>981</v>
      </c>
      <c r="E973" s="99" t="s">
        <v>716</v>
      </c>
      <c r="F973" s="99" t="s">
        <v>4784</v>
      </c>
      <c r="G973" s="77">
        <v>0</v>
      </c>
      <c r="H973" s="77">
        <v>-247413.79</v>
      </c>
      <c r="I973" s="77">
        <v>-13658144.08</v>
      </c>
      <c r="J973" s="101"/>
    </row>
    <row r="974" spans="1:10" hidden="1" outlineLevel="1" x14ac:dyDescent="0.2">
      <c r="A974" s="106"/>
      <c r="B974" s="100">
        <v>42865</v>
      </c>
      <c r="C974" s="99">
        <v>31</v>
      </c>
      <c r="D974" s="99" t="s">
        <v>981</v>
      </c>
      <c r="E974" s="99" t="s">
        <v>716</v>
      </c>
      <c r="F974" s="99" t="s">
        <v>4785</v>
      </c>
      <c r="G974" s="77">
        <v>0</v>
      </c>
      <c r="H974" s="77">
        <v>-125862.07</v>
      </c>
      <c r="I974" s="77">
        <v>-13532971.67</v>
      </c>
      <c r="J974" s="101"/>
    </row>
    <row r="975" spans="1:10" hidden="1" outlineLevel="1" x14ac:dyDescent="0.2">
      <c r="A975" s="106"/>
      <c r="B975" s="100">
        <v>42865</v>
      </c>
      <c r="C975" s="99">
        <v>32</v>
      </c>
      <c r="D975" s="99" t="s">
        <v>981</v>
      </c>
      <c r="E975" s="99" t="s">
        <v>716</v>
      </c>
      <c r="F975" s="99" t="s">
        <v>4786</v>
      </c>
      <c r="G975" s="77">
        <v>0</v>
      </c>
      <c r="H975" s="77">
        <v>-167241.38</v>
      </c>
      <c r="I975" s="77">
        <v>-13653833.74</v>
      </c>
      <c r="J975" s="101"/>
    </row>
    <row r="976" spans="1:10" hidden="1" outlineLevel="1" x14ac:dyDescent="0.2">
      <c r="A976" s="106"/>
      <c r="B976" s="100">
        <v>42867</v>
      </c>
      <c r="C976" s="99">
        <v>33</v>
      </c>
      <c r="D976" s="99" t="s">
        <v>981</v>
      </c>
      <c r="E976" s="99" t="s">
        <v>716</v>
      </c>
      <c r="F976" s="99" t="s">
        <v>4787</v>
      </c>
      <c r="G976" s="77">
        <v>0</v>
      </c>
      <c r="H976" s="77">
        <v>100068.97</v>
      </c>
      <c r="I976" s="77">
        <v>-13484868.220000001</v>
      </c>
      <c r="J976" s="101"/>
    </row>
    <row r="977" spans="1:10" hidden="1" outlineLevel="1" x14ac:dyDescent="0.2">
      <c r="A977" s="106"/>
      <c r="B977" s="100">
        <v>42867</v>
      </c>
      <c r="C977" s="99">
        <v>34</v>
      </c>
      <c r="D977" s="99" t="s">
        <v>981</v>
      </c>
      <c r="E977" s="99" t="s">
        <v>716</v>
      </c>
      <c r="F977" s="99" t="s">
        <v>4788</v>
      </c>
      <c r="G977" s="77">
        <v>0</v>
      </c>
      <c r="H977" s="77">
        <v>175000</v>
      </c>
      <c r="I977" s="77">
        <v>-13653833.74</v>
      </c>
      <c r="J977" s="101"/>
    </row>
    <row r="978" spans="1:10" hidden="1" outlineLevel="1" x14ac:dyDescent="0.2">
      <c r="A978" s="106"/>
      <c r="B978" s="100">
        <v>42868</v>
      </c>
      <c r="C978" s="99">
        <v>35</v>
      </c>
      <c r="D978" s="99" t="s">
        <v>981</v>
      </c>
      <c r="E978" s="99" t="s">
        <v>716</v>
      </c>
      <c r="F978" s="99" t="s">
        <v>4789</v>
      </c>
      <c r="G978" s="77">
        <v>0</v>
      </c>
      <c r="H978" s="77">
        <v>106655.17</v>
      </c>
      <c r="I978" s="77">
        <v>-13783833.74</v>
      </c>
      <c r="J978" s="101"/>
    </row>
    <row r="979" spans="1:10" hidden="1" outlineLevel="1" x14ac:dyDescent="0.2">
      <c r="A979" s="106"/>
      <c r="B979" s="100">
        <v>42868</v>
      </c>
      <c r="C979" s="99">
        <v>36</v>
      </c>
      <c r="D979" s="99" t="s">
        <v>981</v>
      </c>
      <c r="E979" s="99" t="s">
        <v>716</v>
      </c>
      <c r="F979" s="99" t="s">
        <v>4790</v>
      </c>
      <c r="G979" s="77">
        <v>0</v>
      </c>
      <c r="H979" s="77">
        <v>118965.52</v>
      </c>
      <c r="I979" s="77">
        <v>-13624695.810000001</v>
      </c>
      <c r="J979" s="101"/>
    </row>
    <row r="980" spans="1:10" hidden="1" outlineLevel="1" x14ac:dyDescent="0.2">
      <c r="A980" s="106"/>
      <c r="B980" s="100">
        <v>42868</v>
      </c>
      <c r="C980" s="99">
        <v>37</v>
      </c>
      <c r="D980" s="99" t="s">
        <v>981</v>
      </c>
      <c r="E980" s="99" t="s">
        <v>716</v>
      </c>
      <c r="F980" s="99" t="s">
        <v>4791</v>
      </c>
      <c r="G980" s="77">
        <v>0</v>
      </c>
      <c r="H980" s="77">
        <v>96965.52</v>
      </c>
      <c r="I980" s="77">
        <v>-13495282.02</v>
      </c>
      <c r="J980" s="101"/>
    </row>
    <row r="981" spans="1:10" hidden="1" outlineLevel="1" x14ac:dyDescent="0.2">
      <c r="A981" s="106"/>
      <c r="B981" s="100">
        <v>42870</v>
      </c>
      <c r="C981" s="99">
        <v>38</v>
      </c>
      <c r="D981" s="99" t="s">
        <v>981</v>
      </c>
      <c r="E981" s="99" t="s">
        <v>716</v>
      </c>
      <c r="F981" s="99" t="s">
        <v>4792</v>
      </c>
      <c r="G981" s="77">
        <v>0</v>
      </c>
      <c r="H981" s="77">
        <v>98620.69</v>
      </c>
      <c r="I981" s="77">
        <v>-13617523.4</v>
      </c>
      <c r="J981" s="101"/>
    </row>
    <row r="982" spans="1:10" hidden="1" outlineLevel="1" x14ac:dyDescent="0.2">
      <c r="A982" s="106"/>
      <c r="B982" s="100">
        <v>42870</v>
      </c>
      <c r="C982" s="99">
        <v>39</v>
      </c>
      <c r="D982" s="99" t="s">
        <v>981</v>
      </c>
      <c r="E982" s="99" t="s">
        <v>716</v>
      </c>
      <c r="F982" s="99" t="s">
        <v>4793</v>
      </c>
      <c r="G982" s="77">
        <v>0</v>
      </c>
      <c r="H982" s="77">
        <v>161379.31</v>
      </c>
      <c r="I982" s="77">
        <v>-13495282.02</v>
      </c>
      <c r="J982" s="101"/>
    </row>
    <row r="983" spans="1:10" hidden="1" outlineLevel="1" x14ac:dyDescent="0.2">
      <c r="A983" s="106"/>
      <c r="B983" s="100">
        <v>42870</v>
      </c>
      <c r="C983" s="99">
        <v>40</v>
      </c>
      <c r="D983" s="99" t="s">
        <v>981</v>
      </c>
      <c r="E983" s="99" t="s">
        <v>716</v>
      </c>
      <c r="F983" s="99" t="s">
        <v>4794</v>
      </c>
      <c r="G983" s="77">
        <v>0</v>
      </c>
      <c r="H983" s="77">
        <v>456896.55</v>
      </c>
      <c r="I983" s="77">
        <v>-13617523.4</v>
      </c>
      <c r="J983" s="101"/>
    </row>
    <row r="984" spans="1:10" hidden="1" outlineLevel="1" x14ac:dyDescent="0.2">
      <c r="A984" s="106"/>
      <c r="B984" s="100">
        <v>42871</v>
      </c>
      <c r="C984" s="99">
        <v>41</v>
      </c>
      <c r="D984" s="99" t="s">
        <v>981</v>
      </c>
      <c r="E984" s="99" t="s">
        <v>716</v>
      </c>
      <c r="F984" s="99" t="s">
        <v>4795</v>
      </c>
      <c r="G984" s="77">
        <v>0</v>
      </c>
      <c r="H984" s="77">
        <v>195689.66</v>
      </c>
      <c r="I984" s="77">
        <v>-13495282.02</v>
      </c>
      <c r="J984" s="101"/>
    </row>
    <row r="985" spans="1:10" hidden="1" outlineLevel="1" x14ac:dyDescent="0.2">
      <c r="A985" s="106"/>
      <c r="B985" s="100">
        <v>42871</v>
      </c>
      <c r="C985" s="99">
        <v>42</v>
      </c>
      <c r="D985" s="99" t="s">
        <v>981</v>
      </c>
      <c r="E985" s="99" t="s">
        <v>716</v>
      </c>
      <c r="F985" s="99" t="s">
        <v>4796</v>
      </c>
      <c r="G985" s="77">
        <v>0</v>
      </c>
      <c r="H985" s="77">
        <v>176275.86</v>
      </c>
      <c r="I985" s="77">
        <v>-13617523.4</v>
      </c>
      <c r="J985" s="101"/>
    </row>
    <row r="986" spans="1:10" hidden="1" outlineLevel="1" x14ac:dyDescent="0.2">
      <c r="A986" s="106"/>
      <c r="B986" s="100">
        <v>42871</v>
      </c>
      <c r="C986" s="99">
        <v>43</v>
      </c>
      <c r="D986" s="99" t="s">
        <v>981</v>
      </c>
      <c r="E986" s="99" t="s">
        <v>716</v>
      </c>
      <c r="F986" s="99" t="s">
        <v>4797</v>
      </c>
      <c r="G986" s="77">
        <v>0</v>
      </c>
      <c r="H986" s="77">
        <v>160517.24</v>
      </c>
      <c r="I986" s="77">
        <v>-13529419.949999999</v>
      </c>
      <c r="J986" s="101"/>
    </row>
    <row r="987" spans="1:10" hidden="1" outlineLevel="1" x14ac:dyDescent="0.2">
      <c r="A987" s="106"/>
      <c r="B987" s="100">
        <v>42872</v>
      </c>
      <c r="C987" s="99">
        <v>44</v>
      </c>
      <c r="D987" s="99" t="s">
        <v>981</v>
      </c>
      <c r="E987" s="99" t="s">
        <v>716</v>
      </c>
      <c r="F987" s="99" t="s">
        <v>4798</v>
      </c>
      <c r="G987" s="77">
        <v>0</v>
      </c>
      <c r="H987" s="77">
        <v>183172.41</v>
      </c>
      <c r="I987" s="77">
        <v>-13613213.050000001</v>
      </c>
      <c r="J987" s="101"/>
    </row>
    <row r="988" spans="1:10" hidden="1" outlineLevel="1" x14ac:dyDescent="0.2">
      <c r="A988" s="106"/>
      <c r="B988" s="100">
        <v>42872</v>
      </c>
      <c r="C988" s="99">
        <v>45</v>
      </c>
      <c r="D988" s="99" t="s">
        <v>981</v>
      </c>
      <c r="E988" s="99" t="s">
        <v>716</v>
      </c>
      <c r="F988" s="99" t="s">
        <v>4799</v>
      </c>
      <c r="G988" s="77">
        <v>0</v>
      </c>
      <c r="H988" s="77">
        <v>-118965.52</v>
      </c>
      <c r="I988" s="77">
        <v>-13902523.390000001</v>
      </c>
      <c r="J988" s="101"/>
    </row>
    <row r="989" spans="1:10" hidden="1" outlineLevel="1" x14ac:dyDescent="0.2">
      <c r="A989" s="106"/>
      <c r="B989" s="100">
        <v>42872</v>
      </c>
      <c r="C989" s="99">
        <v>46</v>
      </c>
      <c r="D989" s="99" t="s">
        <v>981</v>
      </c>
      <c r="E989" s="99" t="s">
        <v>716</v>
      </c>
      <c r="F989" s="99" t="s">
        <v>4800</v>
      </c>
      <c r="G989" s="77">
        <v>0</v>
      </c>
      <c r="H989" s="77">
        <v>118965.52</v>
      </c>
      <c r="I989" s="77">
        <v>-13786282.01</v>
      </c>
      <c r="J989" s="101"/>
    </row>
    <row r="990" spans="1:10" hidden="1" outlineLevel="1" x14ac:dyDescent="0.2">
      <c r="A990" s="106"/>
      <c r="B990" s="100">
        <v>42872</v>
      </c>
      <c r="C990" s="99">
        <v>47</v>
      </c>
      <c r="D990" s="99" t="s">
        <v>981</v>
      </c>
      <c r="E990" s="99" t="s">
        <v>716</v>
      </c>
      <c r="F990" s="99" t="s">
        <v>4801</v>
      </c>
      <c r="G990" s="77">
        <v>0</v>
      </c>
      <c r="H990" s="77">
        <v>-117103.45</v>
      </c>
      <c r="I990" s="77">
        <v>-13914385.460000001</v>
      </c>
      <c r="J990" s="101"/>
    </row>
    <row r="991" spans="1:10" hidden="1" outlineLevel="1" x14ac:dyDescent="0.2">
      <c r="A991" s="106"/>
      <c r="B991" s="100">
        <v>42872</v>
      </c>
      <c r="C991" s="99">
        <v>48</v>
      </c>
      <c r="D991" s="99" t="s">
        <v>981</v>
      </c>
      <c r="E991" s="99" t="s">
        <v>716</v>
      </c>
      <c r="F991" s="99" t="s">
        <v>4802</v>
      </c>
      <c r="G991" s="77">
        <v>0</v>
      </c>
      <c r="H991" s="77">
        <v>114310.34</v>
      </c>
      <c r="I991" s="77">
        <v>-13784385.460000001</v>
      </c>
      <c r="J991" s="101"/>
    </row>
    <row r="992" spans="1:10" hidden="1" outlineLevel="1" x14ac:dyDescent="0.2">
      <c r="A992" s="106"/>
      <c r="B992" s="100">
        <v>42872</v>
      </c>
      <c r="C992" s="99">
        <v>49</v>
      </c>
      <c r="D992" s="99" t="s">
        <v>981</v>
      </c>
      <c r="E992" s="99" t="s">
        <v>716</v>
      </c>
      <c r="F992" s="99" t="s">
        <v>4803</v>
      </c>
      <c r="G992" s="77">
        <v>0</v>
      </c>
      <c r="H992" s="77">
        <v>-98620.69</v>
      </c>
      <c r="I992" s="77">
        <v>-13914385.460000001</v>
      </c>
      <c r="J992" s="101"/>
    </row>
    <row r="993" spans="1:10" hidden="1" outlineLevel="1" x14ac:dyDescent="0.2">
      <c r="A993" s="106"/>
      <c r="B993" s="100">
        <v>42872</v>
      </c>
      <c r="C993" s="99">
        <v>50</v>
      </c>
      <c r="D993" s="99" t="s">
        <v>981</v>
      </c>
      <c r="E993" s="99" t="s">
        <v>716</v>
      </c>
      <c r="F993" s="99" t="s">
        <v>4804</v>
      </c>
      <c r="G993" s="77">
        <v>0</v>
      </c>
      <c r="H993" s="77">
        <v>98620.69</v>
      </c>
      <c r="I993" s="77">
        <v>-14092661.32</v>
      </c>
      <c r="J993" s="101"/>
    </row>
    <row r="994" spans="1:10" hidden="1" outlineLevel="1" x14ac:dyDescent="0.2">
      <c r="A994" s="106"/>
      <c r="B994" s="100">
        <v>42873</v>
      </c>
      <c r="C994" s="99">
        <v>51</v>
      </c>
      <c r="D994" s="99" t="s">
        <v>981</v>
      </c>
      <c r="E994" s="99" t="s">
        <v>716</v>
      </c>
      <c r="F994" s="99" t="s">
        <v>4805</v>
      </c>
      <c r="G994" s="77">
        <v>0</v>
      </c>
      <c r="H994" s="77">
        <v>119827.59</v>
      </c>
      <c r="I994" s="77">
        <v>-14194764.77</v>
      </c>
      <c r="J994" s="101"/>
    </row>
    <row r="995" spans="1:10" hidden="1" outlineLevel="1" x14ac:dyDescent="0.2">
      <c r="A995" s="106"/>
      <c r="B995" s="100">
        <v>42873</v>
      </c>
      <c r="C995" s="99">
        <v>52</v>
      </c>
      <c r="D995" s="99" t="s">
        <v>981</v>
      </c>
      <c r="E995" s="99" t="s">
        <v>716</v>
      </c>
      <c r="F995" s="99" t="s">
        <v>4806</v>
      </c>
      <c r="G995" s="77">
        <v>0</v>
      </c>
      <c r="H995" s="77">
        <v>-119827.59</v>
      </c>
      <c r="I995" s="77">
        <v>-14310006.15</v>
      </c>
      <c r="J995" s="101"/>
    </row>
    <row r="996" spans="1:10" hidden="1" outlineLevel="1" x14ac:dyDescent="0.2">
      <c r="A996" s="106"/>
      <c r="B996" s="100">
        <v>42873</v>
      </c>
      <c r="C996" s="99">
        <v>53</v>
      </c>
      <c r="D996" s="99" t="s">
        <v>981</v>
      </c>
      <c r="E996" s="99" t="s">
        <v>716</v>
      </c>
      <c r="F996" s="99" t="s">
        <v>4807</v>
      </c>
      <c r="G996" s="77">
        <v>0</v>
      </c>
      <c r="H996" s="77">
        <v>119827.59</v>
      </c>
      <c r="I996" s="77">
        <v>-14407282.01</v>
      </c>
      <c r="J996" s="101"/>
    </row>
    <row r="997" spans="1:10" hidden="1" outlineLevel="1" x14ac:dyDescent="0.2">
      <c r="A997" s="106"/>
      <c r="B997" s="100">
        <v>42873</v>
      </c>
      <c r="C997" s="99">
        <v>54</v>
      </c>
      <c r="D997" s="99" t="s">
        <v>981</v>
      </c>
      <c r="E997" s="99" t="s">
        <v>716</v>
      </c>
      <c r="F997" s="99" t="s">
        <v>4808</v>
      </c>
      <c r="G997" s="77">
        <v>0</v>
      </c>
      <c r="H997" s="77">
        <v>126551.72</v>
      </c>
      <c r="I997" s="77">
        <v>-14568661.32</v>
      </c>
      <c r="J997" s="101"/>
    </row>
    <row r="998" spans="1:10" hidden="1" outlineLevel="1" x14ac:dyDescent="0.2">
      <c r="A998" s="106"/>
      <c r="B998" s="100">
        <v>42873</v>
      </c>
      <c r="C998" s="99">
        <v>55</v>
      </c>
      <c r="D998" s="99" t="s">
        <v>981</v>
      </c>
      <c r="E998" s="99" t="s">
        <v>716</v>
      </c>
      <c r="F998" s="99" t="s">
        <v>4809</v>
      </c>
      <c r="G998" s="77">
        <v>0</v>
      </c>
      <c r="H998" s="77">
        <v>-127241.38</v>
      </c>
      <c r="I998" s="77">
        <v>-14691075.109999999</v>
      </c>
      <c r="J998" s="101"/>
    </row>
    <row r="999" spans="1:10" hidden="1" outlineLevel="1" x14ac:dyDescent="0.2">
      <c r="A999" s="106"/>
      <c r="B999" s="100">
        <v>42873</v>
      </c>
      <c r="C999" s="99">
        <v>56</v>
      </c>
      <c r="D999" s="99" t="s">
        <v>981</v>
      </c>
      <c r="E999" s="99" t="s">
        <v>716</v>
      </c>
      <c r="F999" s="99" t="s">
        <v>4810</v>
      </c>
      <c r="G999" s="77">
        <v>0</v>
      </c>
      <c r="H999" s="77">
        <v>134137.93</v>
      </c>
      <c r="I999" s="77">
        <v>-14587626.83</v>
      </c>
      <c r="J999" s="101"/>
    </row>
    <row r="1000" spans="1:10" hidden="1" outlineLevel="1" x14ac:dyDescent="0.2">
      <c r="A1000" s="106"/>
      <c r="B1000" s="100">
        <v>42874</v>
      </c>
      <c r="C1000" s="99">
        <v>57</v>
      </c>
      <c r="D1000" s="99" t="s">
        <v>981</v>
      </c>
      <c r="E1000" s="99" t="s">
        <v>716</v>
      </c>
      <c r="F1000" s="99" t="s">
        <v>4811</v>
      </c>
      <c r="G1000" s="77">
        <v>0</v>
      </c>
      <c r="H1000" s="77">
        <v>181172.41</v>
      </c>
      <c r="I1000" s="77">
        <v>-14691075.109999999</v>
      </c>
      <c r="J1000" s="101"/>
    </row>
    <row r="1001" spans="1:10" hidden="1" outlineLevel="1" x14ac:dyDescent="0.2">
      <c r="A1001" s="106"/>
      <c r="B1001" s="100">
        <v>42879</v>
      </c>
      <c r="C1001" s="99">
        <v>58</v>
      </c>
      <c r="D1001" s="99" t="s">
        <v>981</v>
      </c>
      <c r="E1001" s="99" t="s">
        <v>716</v>
      </c>
      <c r="F1001" s="99" t="s">
        <v>4812</v>
      </c>
      <c r="G1001" s="77">
        <v>0</v>
      </c>
      <c r="H1001" s="77">
        <v>192931.03</v>
      </c>
      <c r="I1001" s="77">
        <v>-14838661.32</v>
      </c>
      <c r="J1001" s="101"/>
    </row>
    <row r="1002" spans="1:10" hidden="1" outlineLevel="1" x14ac:dyDescent="0.2">
      <c r="A1002" s="106"/>
      <c r="B1002" s="100">
        <v>42879</v>
      </c>
      <c r="C1002" s="99">
        <v>59</v>
      </c>
      <c r="D1002" s="99" t="s">
        <v>981</v>
      </c>
      <c r="E1002" s="99" t="s">
        <v>716</v>
      </c>
      <c r="F1002" s="99" t="s">
        <v>4813</v>
      </c>
      <c r="G1002" s="77">
        <v>0</v>
      </c>
      <c r="H1002" s="77">
        <v>-192931.03</v>
      </c>
      <c r="I1002" s="77">
        <v>-14991937.18</v>
      </c>
      <c r="J1002" s="101"/>
    </row>
    <row r="1003" spans="1:10" hidden="1" outlineLevel="1" x14ac:dyDescent="0.2">
      <c r="A1003" s="106"/>
      <c r="B1003" s="100">
        <v>42879</v>
      </c>
      <c r="C1003" s="99">
        <v>60</v>
      </c>
      <c r="D1003" s="99" t="s">
        <v>981</v>
      </c>
      <c r="E1003" s="99" t="s">
        <v>716</v>
      </c>
      <c r="F1003" s="99" t="s">
        <v>4814</v>
      </c>
      <c r="G1003" s="77">
        <v>0</v>
      </c>
      <c r="H1003" s="77">
        <v>192931.03</v>
      </c>
      <c r="I1003" s="77">
        <v>-15114040.630000001</v>
      </c>
      <c r="J1003" s="101"/>
    </row>
    <row r="1004" spans="1:10" hidden="1" outlineLevel="1" x14ac:dyDescent="0.2">
      <c r="A1004" s="106"/>
      <c r="B1004" s="100">
        <v>42879</v>
      </c>
      <c r="C1004" s="99">
        <v>61</v>
      </c>
      <c r="D1004" s="99" t="s">
        <v>981</v>
      </c>
      <c r="E1004" s="99" t="s">
        <v>716</v>
      </c>
      <c r="F1004" s="99" t="s">
        <v>4815</v>
      </c>
      <c r="G1004" s="77">
        <v>0</v>
      </c>
      <c r="H1004" s="77">
        <v>283793.09999999998</v>
      </c>
      <c r="I1004" s="77">
        <v>-14991937.18</v>
      </c>
      <c r="J1004" s="101"/>
    </row>
    <row r="1005" spans="1:10" hidden="1" outlineLevel="1" x14ac:dyDescent="0.2">
      <c r="A1005" s="106"/>
      <c r="B1005" s="100">
        <v>42879</v>
      </c>
      <c r="C1005" s="99">
        <v>62</v>
      </c>
      <c r="D1005" s="99" t="s">
        <v>981</v>
      </c>
      <c r="E1005" s="99" t="s">
        <v>716</v>
      </c>
      <c r="F1005" s="99" t="s">
        <v>4816</v>
      </c>
      <c r="G1005" s="77">
        <v>0</v>
      </c>
      <c r="H1005" s="77">
        <v>228896.55</v>
      </c>
      <c r="I1005" s="77">
        <v>-15114040.630000001</v>
      </c>
      <c r="J1005" s="101"/>
    </row>
    <row r="1006" spans="1:10" hidden="1" outlineLevel="1" x14ac:dyDescent="0.2">
      <c r="A1006" s="106"/>
      <c r="B1006" s="100">
        <v>42880</v>
      </c>
      <c r="C1006" s="99">
        <v>63</v>
      </c>
      <c r="D1006" s="99" t="s">
        <v>981</v>
      </c>
      <c r="E1006" s="99" t="s">
        <v>716</v>
      </c>
      <c r="F1006" s="99" t="s">
        <v>4817</v>
      </c>
      <c r="G1006" s="77">
        <v>0</v>
      </c>
      <c r="H1006" s="77">
        <v>133862.07</v>
      </c>
      <c r="I1006" s="77">
        <v>-15239040.630000001</v>
      </c>
      <c r="J1006" s="101"/>
    </row>
    <row r="1007" spans="1:10" hidden="1" outlineLevel="1" x14ac:dyDescent="0.2">
      <c r="A1007" s="106"/>
      <c r="B1007" s="100">
        <v>42880</v>
      </c>
      <c r="C1007" s="99">
        <v>64</v>
      </c>
      <c r="D1007" s="99" t="s">
        <v>981</v>
      </c>
      <c r="E1007" s="99" t="s">
        <v>716</v>
      </c>
      <c r="F1007" s="99" t="s">
        <v>4818</v>
      </c>
      <c r="G1007" s="77">
        <v>0</v>
      </c>
      <c r="H1007" s="77">
        <v>-106655.17</v>
      </c>
      <c r="I1007" s="77">
        <v>-15091454.42</v>
      </c>
      <c r="J1007" s="101"/>
    </row>
    <row r="1008" spans="1:10" hidden="1" outlineLevel="1" x14ac:dyDescent="0.2">
      <c r="A1008" s="106"/>
      <c r="B1008" s="100">
        <v>42880</v>
      </c>
      <c r="C1008" s="99">
        <v>65</v>
      </c>
      <c r="D1008" s="99" t="s">
        <v>981</v>
      </c>
      <c r="E1008" s="99" t="s">
        <v>716</v>
      </c>
      <c r="F1008" s="99" t="s">
        <v>4819</v>
      </c>
      <c r="G1008" s="77">
        <v>0</v>
      </c>
      <c r="H1008" s="77">
        <v>104068.97</v>
      </c>
      <c r="I1008" s="77">
        <v>-15235971.66</v>
      </c>
      <c r="J1008" s="101"/>
    </row>
    <row r="1009" spans="1:10" hidden="1" outlineLevel="1" x14ac:dyDescent="0.2">
      <c r="A1009" s="106"/>
      <c r="B1009" s="100">
        <v>42880</v>
      </c>
      <c r="C1009" s="99">
        <v>66</v>
      </c>
      <c r="D1009" s="99" t="s">
        <v>981</v>
      </c>
      <c r="E1009" s="99" t="s">
        <v>716</v>
      </c>
      <c r="F1009" s="99" t="s">
        <v>4820</v>
      </c>
      <c r="G1009" s="77">
        <v>0</v>
      </c>
      <c r="H1009" s="77">
        <v>281034.48</v>
      </c>
      <c r="I1009" s="77">
        <v>-15420282</v>
      </c>
      <c r="J1009" s="101"/>
    </row>
    <row r="1010" spans="1:10" hidden="1" outlineLevel="1" x14ac:dyDescent="0.2">
      <c r="A1010" s="106"/>
      <c r="B1010" s="100">
        <v>42884</v>
      </c>
      <c r="C1010" s="99">
        <v>67</v>
      </c>
      <c r="D1010" s="99" t="s">
        <v>981</v>
      </c>
      <c r="E1010" s="99" t="s">
        <v>716</v>
      </c>
      <c r="F1010" s="99" t="s">
        <v>4821</v>
      </c>
      <c r="G1010" s="77">
        <v>0</v>
      </c>
      <c r="H1010" s="77">
        <v>-283793.09999999998</v>
      </c>
      <c r="I1010" s="77">
        <v>-15323006.140000001</v>
      </c>
      <c r="J1010" s="101"/>
    </row>
    <row r="1011" spans="1:10" hidden="1" outlineLevel="1" x14ac:dyDescent="0.2">
      <c r="A1011" s="106"/>
      <c r="B1011" s="100">
        <v>42884</v>
      </c>
      <c r="C1011" s="99">
        <v>68</v>
      </c>
      <c r="D1011" s="99" t="s">
        <v>981</v>
      </c>
      <c r="E1011" s="99" t="s">
        <v>716</v>
      </c>
      <c r="F1011" s="99" t="s">
        <v>4822</v>
      </c>
      <c r="G1011" s="77">
        <v>0</v>
      </c>
      <c r="H1011" s="77">
        <v>274310.34000000003</v>
      </c>
      <c r="I1011" s="77">
        <v>-15420282</v>
      </c>
      <c r="J1011" s="101"/>
    </row>
    <row r="1012" spans="1:10" hidden="1" outlineLevel="1" x14ac:dyDescent="0.2">
      <c r="A1012" s="106"/>
      <c r="B1012" s="100">
        <v>42884</v>
      </c>
      <c r="C1012" s="99">
        <v>69</v>
      </c>
      <c r="D1012" s="99" t="s">
        <v>981</v>
      </c>
      <c r="E1012" s="99" t="s">
        <v>716</v>
      </c>
      <c r="F1012" s="99" t="s">
        <v>4823</v>
      </c>
      <c r="G1012" s="77">
        <v>0</v>
      </c>
      <c r="H1012" s="77">
        <v>165172.41</v>
      </c>
      <c r="I1012" s="77">
        <v>-15292178.550000001</v>
      </c>
      <c r="J1012" s="101"/>
    </row>
    <row r="1013" spans="1:10" hidden="1" outlineLevel="1" x14ac:dyDescent="0.2">
      <c r="A1013" s="106"/>
      <c r="B1013" s="100">
        <v>42884</v>
      </c>
      <c r="C1013" s="99">
        <v>70</v>
      </c>
      <c r="D1013" s="99" t="s">
        <v>981</v>
      </c>
      <c r="E1013" s="99" t="s">
        <v>716</v>
      </c>
      <c r="F1013" s="99" t="s">
        <v>4824</v>
      </c>
      <c r="G1013" s="77">
        <v>0</v>
      </c>
      <c r="H1013" s="77">
        <v>-165172.41</v>
      </c>
      <c r="I1013" s="77">
        <v>-15427178.550000001</v>
      </c>
      <c r="J1013" s="101"/>
    </row>
    <row r="1014" spans="1:10" hidden="1" outlineLevel="1" x14ac:dyDescent="0.2">
      <c r="A1014" s="106"/>
      <c r="B1014" s="100">
        <v>42884</v>
      </c>
      <c r="C1014" s="99">
        <v>71</v>
      </c>
      <c r="D1014" s="99" t="s">
        <v>981</v>
      </c>
      <c r="E1014" s="99" t="s">
        <v>716</v>
      </c>
      <c r="F1014" s="99" t="s">
        <v>4825</v>
      </c>
      <c r="G1014" s="77">
        <v>0</v>
      </c>
      <c r="H1014" s="77">
        <v>165172.41</v>
      </c>
      <c r="I1014" s="77">
        <v>-15519764.76</v>
      </c>
      <c r="J1014" s="101"/>
    </row>
    <row r="1015" spans="1:10" hidden="1" outlineLevel="1" x14ac:dyDescent="0.2">
      <c r="A1015" s="106"/>
      <c r="B1015" s="100">
        <v>42884</v>
      </c>
      <c r="C1015" s="99">
        <v>72</v>
      </c>
      <c r="D1015" s="99" t="s">
        <v>981</v>
      </c>
      <c r="E1015" s="99" t="s">
        <v>716</v>
      </c>
      <c r="F1015" s="99" t="s">
        <v>4826</v>
      </c>
      <c r="G1015" s="77">
        <v>0</v>
      </c>
      <c r="H1015" s="77">
        <v>187586.21</v>
      </c>
      <c r="I1015" s="77">
        <v>-15647006.140000001</v>
      </c>
      <c r="J1015" s="101"/>
    </row>
    <row r="1016" spans="1:10" hidden="1" outlineLevel="1" x14ac:dyDescent="0.2">
      <c r="A1016" s="106"/>
      <c r="B1016" s="100">
        <v>42884</v>
      </c>
      <c r="C1016" s="99">
        <v>73</v>
      </c>
      <c r="D1016" s="99" t="s">
        <v>981</v>
      </c>
      <c r="E1016" s="99" t="s">
        <v>716</v>
      </c>
      <c r="F1016" s="99" t="s">
        <v>4827</v>
      </c>
      <c r="G1016" s="77">
        <v>0</v>
      </c>
      <c r="H1016" s="77">
        <v>-121896.55</v>
      </c>
      <c r="I1016" s="77">
        <v>-15461833.73</v>
      </c>
      <c r="J1016" s="101"/>
    </row>
    <row r="1017" spans="1:10" hidden="1" outlineLevel="1" x14ac:dyDescent="0.2">
      <c r="A1017" s="106"/>
      <c r="B1017" s="100">
        <v>42884</v>
      </c>
      <c r="C1017" s="99">
        <v>74</v>
      </c>
      <c r="D1017" s="99" t="s">
        <v>981</v>
      </c>
      <c r="E1017" s="99" t="s">
        <v>716</v>
      </c>
      <c r="F1017" s="99" t="s">
        <v>4828</v>
      </c>
      <c r="G1017" s="77">
        <v>0</v>
      </c>
      <c r="H1017" s="77">
        <v>-187586.21</v>
      </c>
      <c r="I1017" s="77">
        <v>-15359592.35</v>
      </c>
      <c r="J1017" s="101"/>
    </row>
    <row r="1018" spans="1:10" hidden="1" outlineLevel="1" x14ac:dyDescent="0.2">
      <c r="A1018" s="106"/>
      <c r="B1018" s="100">
        <v>42884</v>
      </c>
      <c r="C1018" s="99">
        <v>75</v>
      </c>
      <c r="D1018" s="99" t="s">
        <v>981</v>
      </c>
      <c r="E1018" s="99" t="s">
        <v>716</v>
      </c>
      <c r="F1018" s="99" t="s">
        <v>4829</v>
      </c>
      <c r="G1018" s="77">
        <v>0</v>
      </c>
      <c r="H1018" s="77">
        <v>187586.21</v>
      </c>
      <c r="I1018" s="77">
        <v>-15464419.939999999</v>
      </c>
      <c r="J1018" s="101"/>
    </row>
    <row r="1019" spans="1:10" hidden="1" outlineLevel="1" x14ac:dyDescent="0.2">
      <c r="A1019" s="106"/>
      <c r="B1019" s="100">
        <v>42884</v>
      </c>
      <c r="C1019" s="99">
        <v>76</v>
      </c>
      <c r="D1019" s="99" t="s">
        <v>981</v>
      </c>
      <c r="E1019" s="99" t="s">
        <v>716</v>
      </c>
      <c r="F1019" s="99" t="s">
        <v>4830</v>
      </c>
      <c r="G1019" s="77">
        <v>0</v>
      </c>
      <c r="H1019" s="77">
        <v>121896.55</v>
      </c>
      <c r="I1019" s="77">
        <v>-15589075.109999999</v>
      </c>
      <c r="J1019" s="101"/>
    </row>
    <row r="1020" spans="1:10" hidden="1" outlineLevel="1" x14ac:dyDescent="0.2">
      <c r="A1020" s="106"/>
      <c r="B1020" s="100">
        <v>42885</v>
      </c>
      <c r="C1020" s="99">
        <v>77</v>
      </c>
      <c r="D1020" s="99" t="s">
        <v>981</v>
      </c>
      <c r="E1020" s="99" t="s">
        <v>716</v>
      </c>
      <c r="F1020" s="99" t="s">
        <v>4831</v>
      </c>
      <c r="G1020" s="77">
        <v>0</v>
      </c>
      <c r="H1020" s="77">
        <v>-228896.55</v>
      </c>
      <c r="I1020" s="77">
        <v>-15686040.630000001</v>
      </c>
      <c r="J1020" s="101"/>
    </row>
    <row r="1021" spans="1:10" hidden="1" outlineLevel="1" x14ac:dyDescent="0.2">
      <c r="A1021" s="106"/>
      <c r="B1021" s="100">
        <v>42885</v>
      </c>
      <c r="C1021" s="99">
        <v>78</v>
      </c>
      <c r="D1021" s="99" t="s">
        <v>981</v>
      </c>
      <c r="E1021" s="99" t="s">
        <v>716</v>
      </c>
      <c r="F1021" s="99" t="s">
        <v>4832</v>
      </c>
      <c r="G1021" s="77">
        <v>0</v>
      </c>
      <c r="H1021" s="77">
        <v>228896.55</v>
      </c>
      <c r="I1021" s="77">
        <v>-16006730.289999999</v>
      </c>
      <c r="J1021" s="101"/>
    </row>
    <row r="1022" spans="1:10" collapsed="1" x14ac:dyDescent="0.3"/>
    <row r="1023" spans="1:10" ht="28.5" customHeight="1" x14ac:dyDescent="0.3">
      <c r="B1023" s="136" t="s">
        <v>3858</v>
      </c>
      <c r="C1023" s="137"/>
      <c r="D1023" s="137"/>
      <c r="E1023" s="137"/>
      <c r="F1023" s="137"/>
      <c r="G1023" s="138"/>
      <c r="H1023" s="116">
        <f>SUM(H943:H1022)</f>
        <v>4120379.29</v>
      </c>
      <c r="I1023" s="117"/>
      <c r="J1023" s="118">
        <f>COUNTIF(H944:H1021,"&gt;1")-COUNTIF(H944:H1021,"&lt;1")</f>
        <v>24</v>
      </c>
    </row>
  </sheetData>
  <sortState ref="B249:H356">
    <sortCondition ref="H249:H356"/>
  </sortState>
  <mergeCells count="5">
    <mergeCell ref="B1023:G1023"/>
    <mergeCell ref="B938:G938"/>
    <mergeCell ref="B752:G752"/>
    <mergeCell ref="B521:G521"/>
    <mergeCell ref="B608:G608"/>
  </mergeCells>
  <pageMargins left="0.70866141732283472" right="0.70866141732283472" top="0.19685039370078741" bottom="0.19685039370078741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0"/>
  <sheetViews>
    <sheetView topLeftCell="A445" zoomScale="85" zoomScaleNormal="85" workbookViewId="0">
      <selection activeCell="J347" sqref="J347"/>
    </sheetView>
  </sheetViews>
  <sheetFormatPr baseColWidth="10" defaultRowHeight="15" outlineLevelRow="1" x14ac:dyDescent="0.3"/>
  <cols>
    <col min="1" max="1" width="1.7109375" style="112" customWidth="1"/>
    <col min="2" max="2" width="11.42578125" style="111"/>
    <col min="3" max="3" width="4" style="113" bestFit="1" customWidth="1"/>
    <col min="4" max="4" width="3.85546875" style="113" bestFit="1" customWidth="1"/>
    <col min="5" max="5" width="23.7109375" style="111" bestFit="1" customWidth="1"/>
    <col min="6" max="6" width="11.42578125" style="111" customWidth="1"/>
    <col min="7" max="7" width="11.7109375" style="114" customWidth="1"/>
    <col min="8" max="8" width="20.28515625" style="114" bestFit="1" customWidth="1"/>
    <col min="9" max="9" width="13.85546875" style="114" hidden="1" customWidth="1"/>
    <col min="10" max="10" width="11.5703125" style="115" bestFit="1" customWidth="1"/>
    <col min="11" max="11" width="11.42578125" style="111"/>
    <col min="12" max="12" width="14.140625" style="111" bestFit="1" customWidth="1"/>
    <col min="13" max="16384" width="11.42578125" style="111"/>
  </cols>
  <sheetData>
    <row r="1" spans="1:10" ht="16.5" x14ac:dyDescent="0.25">
      <c r="A1" s="17" t="s">
        <v>1059</v>
      </c>
    </row>
    <row r="2" spans="1:10" ht="14.25" x14ac:dyDescent="0.2">
      <c r="A2" s="14" t="s">
        <v>5775</v>
      </c>
    </row>
    <row r="4" spans="1:10" x14ac:dyDescent="0.2">
      <c r="A4" s="104" t="s">
        <v>3</v>
      </c>
      <c r="B4" s="98"/>
      <c r="C4" s="99"/>
      <c r="D4" s="99"/>
      <c r="E4" s="98"/>
      <c r="F4" s="98"/>
      <c r="G4" s="76"/>
      <c r="H4" s="76"/>
      <c r="I4" s="76"/>
      <c r="J4" s="101"/>
    </row>
    <row r="5" spans="1:10" x14ac:dyDescent="0.2">
      <c r="A5" s="105" t="s">
        <v>2</v>
      </c>
      <c r="B5" s="98" t="s">
        <v>4</v>
      </c>
      <c r="C5" s="99"/>
      <c r="D5" s="99"/>
      <c r="E5" s="98"/>
      <c r="F5" s="98"/>
      <c r="G5" s="76"/>
      <c r="H5" s="76"/>
      <c r="I5" s="76"/>
      <c r="J5" s="101"/>
    </row>
    <row r="6" spans="1:10" hidden="1" outlineLevel="1" x14ac:dyDescent="0.2">
      <c r="A6" s="106"/>
      <c r="B6" s="99"/>
      <c r="C6" s="99"/>
      <c r="D6" s="99"/>
      <c r="E6" s="99" t="s">
        <v>1110</v>
      </c>
      <c r="F6" s="99"/>
      <c r="G6" s="77">
        <v>0</v>
      </c>
      <c r="H6" s="77">
        <v>0</v>
      </c>
      <c r="I6" s="77">
        <v>-4151726.5</v>
      </c>
      <c r="J6" s="101"/>
    </row>
    <row r="7" spans="1:10" hidden="1" outlineLevel="1" x14ac:dyDescent="0.2">
      <c r="A7" s="106"/>
      <c r="B7" s="100">
        <v>42889</v>
      </c>
      <c r="C7" s="99">
        <v>36</v>
      </c>
      <c r="D7" s="99" t="s">
        <v>5</v>
      </c>
      <c r="E7" s="99" t="s">
        <v>3067</v>
      </c>
      <c r="F7" s="99" t="s">
        <v>4913</v>
      </c>
      <c r="G7" s="77">
        <v>0</v>
      </c>
      <c r="H7" s="77">
        <v>317967.53999999998</v>
      </c>
      <c r="I7" s="77">
        <v>-4397032.05</v>
      </c>
      <c r="J7" s="101"/>
    </row>
    <row r="8" spans="1:10" hidden="1" outlineLevel="1" x14ac:dyDescent="0.2">
      <c r="A8" s="106"/>
      <c r="B8" s="100">
        <v>42892</v>
      </c>
      <c r="C8" s="99">
        <v>57</v>
      </c>
      <c r="D8" s="99" t="s">
        <v>5</v>
      </c>
      <c r="E8" s="99" t="s">
        <v>3067</v>
      </c>
      <c r="F8" s="99" t="s">
        <v>4914</v>
      </c>
      <c r="G8" s="77">
        <v>0</v>
      </c>
      <c r="H8" s="77">
        <v>-317967.53999999998</v>
      </c>
      <c r="I8" s="77">
        <v>-4152556.06</v>
      </c>
      <c r="J8" s="101"/>
    </row>
    <row r="9" spans="1:10" hidden="1" outlineLevel="1" x14ac:dyDescent="0.2">
      <c r="A9" s="106"/>
      <c r="B9" s="100">
        <v>42892</v>
      </c>
      <c r="C9" s="99">
        <v>58</v>
      </c>
      <c r="D9" s="99" t="s">
        <v>5</v>
      </c>
      <c r="E9" s="99" t="s">
        <v>3067</v>
      </c>
      <c r="F9" s="99" t="s">
        <v>4915</v>
      </c>
      <c r="G9" s="77">
        <v>0</v>
      </c>
      <c r="H9" s="77">
        <v>317967.53999999998</v>
      </c>
      <c r="I9" s="77">
        <v>-4397885.66</v>
      </c>
      <c r="J9" s="101"/>
    </row>
    <row r="10" spans="1:10" hidden="1" outlineLevel="1" x14ac:dyDescent="0.2">
      <c r="A10" s="106"/>
      <c r="B10" s="100">
        <v>42892</v>
      </c>
      <c r="C10" s="99">
        <v>59</v>
      </c>
      <c r="D10" s="99" t="s">
        <v>5</v>
      </c>
      <c r="E10" s="99" t="s">
        <v>3067</v>
      </c>
      <c r="F10" s="99" t="s">
        <v>4916</v>
      </c>
      <c r="G10" s="77">
        <v>0</v>
      </c>
      <c r="H10" s="77">
        <v>-317967.53999999998</v>
      </c>
      <c r="I10" s="77"/>
      <c r="J10" s="101"/>
    </row>
    <row r="11" spans="1:10" hidden="1" outlineLevel="1" x14ac:dyDescent="0.2">
      <c r="A11" s="106"/>
      <c r="B11" s="100">
        <v>42892</v>
      </c>
      <c r="C11" s="99">
        <v>60</v>
      </c>
      <c r="D11" s="99" t="s">
        <v>5</v>
      </c>
      <c r="E11" s="99" t="s">
        <v>3067</v>
      </c>
      <c r="F11" s="99" t="s">
        <v>4917</v>
      </c>
      <c r="G11" s="77">
        <v>0</v>
      </c>
      <c r="H11" s="77">
        <v>317967.53999999998</v>
      </c>
      <c r="I11" s="77"/>
      <c r="J11" s="101"/>
    </row>
    <row r="12" spans="1:10" hidden="1" outlineLevel="1" x14ac:dyDescent="0.2">
      <c r="A12" s="106"/>
      <c r="B12" s="100">
        <v>42892</v>
      </c>
      <c r="C12" s="99">
        <v>61</v>
      </c>
      <c r="D12" s="99" t="s">
        <v>5</v>
      </c>
      <c r="E12" s="99" t="s">
        <v>3067</v>
      </c>
      <c r="F12" s="99" t="s">
        <v>4918</v>
      </c>
      <c r="G12" s="77">
        <v>0</v>
      </c>
      <c r="H12" s="77">
        <v>-317967.53999999998</v>
      </c>
      <c r="I12" s="77"/>
      <c r="J12" s="101"/>
    </row>
    <row r="13" spans="1:10" hidden="1" outlineLevel="1" x14ac:dyDescent="0.2">
      <c r="A13" s="106"/>
      <c r="B13" s="100">
        <v>42892</v>
      </c>
      <c r="C13" s="99">
        <v>62</v>
      </c>
      <c r="D13" s="99" t="s">
        <v>5</v>
      </c>
      <c r="E13" s="99" t="s">
        <v>3067</v>
      </c>
      <c r="F13" s="99" t="s">
        <v>4919</v>
      </c>
      <c r="G13" s="77">
        <v>0</v>
      </c>
      <c r="H13" s="77">
        <v>317967.53999999998</v>
      </c>
      <c r="I13" s="77"/>
      <c r="J13" s="101"/>
    </row>
    <row r="14" spans="1:10" hidden="1" outlineLevel="1" x14ac:dyDescent="0.2">
      <c r="A14" s="106"/>
      <c r="B14" s="100">
        <v>42892</v>
      </c>
      <c r="C14" s="99">
        <v>69</v>
      </c>
      <c r="D14" s="99" t="s">
        <v>5</v>
      </c>
      <c r="E14" s="99" t="s">
        <v>4835</v>
      </c>
      <c r="F14" s="99" t="s">
        <v>4920</v>
      </c>
      <c r="G14" s="77">
        <v>0</v>
      </c>
      <c r="H14" s="77">
        <v>317967.53999999998</v>
      </c>
      <c r="I14" s="77"/>
      <c r="J14" s="101"/>
    </row>
    <row r="15" spans="1:10" hidden="1" outlineLevel="1" x14ac:dyDescent="0.2">
      <c r="A15" s="106"/>
      <c r="B15" s="100">
        <v>42893</v>
      </c>
      <c r="C15" s="99">
        <v>76</v>
      </c>
      <c r="D15" s="99" t="s">
        <v>5</v>
      </c>
      <c r="E15" s="99" t="s">
        <v>4835</v>
      </c>
      <c r="F15" s="99" t="s">
        <v>4921</v>
      </c>
      <c r="G15" s="77">
        <v>0</v>
      </c>
      <c r="H15" s="77">
        <v>-317967.53999999998</v>
      </c>
      <c r="I15" s="77"/>
      <c r="J15" s="101"/>
    </row>
    <row r="16" spans="1:10" hidden="1" outlineLevel="1" x14ac:dyDescent="0.2">
      <c r="A16" s="106"/>
      <c r="B16" s="100">
        <v>42893</v>
      </c>
      <c r="C16" s="99">
        <v>77</v>
      </c>
      <c r="D16" s="99" t="s">
        <v>5</v>
      </c>
      <c r="E16" s="99" t="s">
        <v>4835</v>
      </c>
      <c r="F16" s="99" t="s">
        <v>4922</v>
      </c>
      <c r="G16" s="77">
        <v>0</v>
      </c>
      <c r="H16" s="77">
        <v>317967.53999999998</v>
      </c>
      <c r="I16" s="77"/>
      <c r="J16" s="101"/>
    </row>
    <row r="17" spans="1:10" hidden="1" outlineLevel="1" x14ac:dyDescent="0.2">
      <c r="A17" s="106"/>
      <c r="B17" s="100">
        <v>42893</v>
      </c>
      <c r="C17" s="99">
        <v>87</v>
      </c>
      <c r="D17" s="99" t="s">
        <v>5</v>
      </c>
      <c r="E17" s="99" t="s">
        <v>4836</v>
      </c>
      <c r="F17" s="99" t="s">
        <v>4923</v>
      </c>
      <c r="G17" s="77">
        <v>0</v>
      </c>
      <c r="H17" s="77">
        <v>-317967.53999999998</v>
      </c>
      <c r="I17" s="77"/>
      <c r="J17" s="101"/>
    </row>
    <row r="18" spans="1:10" hidden="1" outlineLevel="1" x14ac:dyDescent="0.2">
      <c r="A18" s="106"/>
      <c r="B18" s="100">
        <v>42893</v>
      </c>
      <c r="C18" s="99">
        <v>88</v>
      </c>
      <c r="D18" s="99" t="s">
        <v>5</v>
      </c>
      <c r="E18" s="99" t="s">
        <v>4836</v>
      </c>
      <c r="F18" s="99" t="s">
        <v>4924</v>
      </c>
      <c r="G18" s="77">
        <v>0</v>
      </c>
      <c r="H18" s="77">
        <v>317967.53999999998</v>
      </c>
      <c r="I18" s="77">
        <v>-4677179.8499999996</v>
      </c>
      <c r="J18" s="101"/>
    </row>
    <row r="19" spans="1:10" hidden="1" outlineLevel="1" x14ac:dyDescent="0.2">
      <c r="A19" s="106"/>
      <c r="B19" s="100">
        <v>42893</v>
      </c>
      <c r="C19" s="99">
        <v>89</v>
      </c>
      <c r="D19" s="99" t="s">
        <v>5</v>
      </c>
      <c r="E19" s="99" t="s">
        <v>4836</v>
      </c>
      <c r="F19" s="99" t="s">
        <v>4925</v>
      </c>
      <c r="G19" s="77">
        <v>0</v>
      </c>
      <c r="H19" s="77">
        <v>-317967.53999999998</v>
      </c>
      <c r="I19" s="77">
        <v>-4432703.8600000003</v>
      </c>
      <c r="J19" s="101"/>
    </row>
    <row r="20" spans="1:10" hidden="1" outlineLevel="1" x14ac:dyDescent="0.2">
      <c r="A20" s="106"/>
      <c r="B20" s="100">
        <v>42893</v>
      </c>
      <c r="C20" s="99">
        <v>90</v>
      </c>
      <c r="D20" s="99" t="s">
        <v>5</v>
      </c>
      <c r="E20" s="99" t="s">
        <v>4907</v>
      </c>
      <c r="F20" s="99" t="s">
        <v>4926</v>
      </c>
      <c r="G20" s="77">
        <v>0</v>
      </c>
      <c r="H20" s="77">
        <v>317967.53999999998</v>
      </c>
      <c r="I20" s="77">
        <v>-4678009.41</v>
      </c>
      <c r="J20" s="101"/>
    </row>
    <row r="21" spans="1:10" hidden="1" outlineLevel="1" x14ac:dyDescent="0.2">
      <c r="A21" s="106"/>
      <c r="B21" s="100">
        <v>42894</v>
      </c>
      <c r="C21" s="99">
        <v>118</v>
      </c>
      <c r="D21" s="99" t="s">
        <v>5</v>
      </c>
      <c r="E21" s="99" t="s">
        <v>1852</v>
      </c>
      <c r="F21" s="99" t="s">
        <v>4927</v>
      </c>
      <c r="G21" s="77">
        <v>0</v>
      </c>
      <c r="H21" s="77">
        <v>-244475.99</v>
      </c>
      <c r="I21" s="77">
        <v>-4935105.97</v>
      </c>
      <c r="J21" s="101"/>
    </row>
    <row r="22" spans="1:10" hidden="1" outlineLevel="1" x14ac:dyDescent="0.2">
      <c r="A22" s="106"/>
      <c r="B22" s="100">
        <v>42902</v>
      </c>
      <c r="C22" s="99">
        <v>208</v>
      </c>
      <c r="D22" s="99" t="s">
        <v>5</v>
      </c>
      <c r="E22" s="99" t="s">
        <v>1852</v>
      </c>
      <c r="F22" s="99" t="s">
        <v>4928</v>
      </c>
      <c r="G22" s="77">
        <v>0</v>
      </c>
      <c r="H22" s="77">
        <v>246779.81</v>
      </c>
      <c r="I22" s="77">
        <v>-4689800.42</v>
      </c>
      <c r="J22" s="101"/>
    </row>
    <row r="23" spans="1:10" hidden="1" outlineLevel="1" x14ac:dyDescent="0.2">
      <c r="A23" s="106"/>
      <c r="B23" s="100">
        <v>42905</v>
      </c>
      <c r="C23" s="99">
        <v>218</v>
      </c>
      <c r="D23" s="99" t="s">
        <v>5</v>
      </c>
      <c r="E23" s="99" t="s">
        <v>4907</v>
      </c>
      <c r="F23" s="99" t="s">
        <v>4929</v>
      </c>
      <c r="G23" s="77">
        <v>0</v>
      </c>
      <c r="H23" s="77">
        <v>-317967.53999999998</v>
      </c>
      <c r="I23" s="77">
        <v>-4935130.0199999996</v>
      </c>
      <c r="J23" s="101"/>
    </row>
    <row r="24" spans="1:10" hidden="1" outlineLevel="1" x14ac:dyDescent="0.2">
      <c r="A24" s="106"/>
      <c r="B24" s="100">
        <v>42905</v>
      </c>
      <c r="C24" s="99">
        <v>220</v>
      </c>
      <c r="D24" s="99" t="s">
        <v>5</v>
      </c>
      <c r="E24" s="99" t="s">
        <v>4835</v>
      </c>
      <c r="F24" s="99" t="s">
        <v>4930</v>
      </c>
      <c r="G24" s="77">
        <v>0</v>
      </c>
      <c r="H24" s="77">
        <v>-317967.53999999998</v>
      </c>
      <c r="I24" s="77">
        <v>-4689824.47</v>
      </c>
      <c r="J24" s="101"/>
    </row>
    <row r="25" spans="1:10" hidden="1" outlineLevel="1" x14ac:dyDescent="0.2">
      <c r="A25" s="106"/>
      <c r="B25" s="100">
        <v>42905</v>
      </c>
      <c r="C25" s="99">
        <v>221</v>
      </c>
      <c r="D25" s="99" t="s">
        <v>5</v>
      </c>
      <c r="E25" s="99" t="s">
        <v>4835</v>
      </c>
      <c r="F25" s="99" t="s">
        <v>4931</v>
      </c>
      <c r="G25" s="77">
        <v>0</v>
      </c>
      <c r="H25" s="77">
        <v>317967.53999999998</v>
      </c>
      <c r="I25" s="77">
        <v>-4946986.0599999996</v>
      </c>
      <c r="J25" s="101"/>
    </row>
    <row r="26" spans="1:10" hidden="1" outlineLevel="1" x14ac:dyDescent="0.2">
      <c r="A26" s="106"/>
      <c r="B26" s="100">
        <v>42905</v>
      </c>
      <c r="C26" s="99">
        <v>222</v>
      </c>
      <c r="D26" s="99" t="s">
        <v>5</v>
      </c>
      <c r="E26" s="99" t="s">
        <v>4835</v>
      </c>
      <c r="F26" s="99" t="s">
        <v>4932</v>
      </c>
      <c r="G26" s="77">
        <v>0</v>
      </c>
      <c r="H26" s="77">
        <v>-317967.53999999998</v>
      </c>
      <c r="I26" s="77">
        <v>-4689889.5</v>
      </c>
      <c r="J26" s="101"/>
    </row>
    <row r="27" spans="1:10" hidden="1" outlineLevel="1" x14ac:dyDescent="0.2">
      <c r="A27" s="106"/>
      <c r="B27" s="100">
        <v>42905</v>
      </c>
      <c r="C27" s="99">
        <v>223</v>
      </c>
      <c r="D27" s="99" t="s">
        <v>5</v>
      </c>
      <c r="E27" s="99" t="s">
        <v>4835</v>
      </c>
      <c r="F27" s="99" t="s">
        <v>4933</v>
      </c>
      <c r="G27" s="77">
        <v>0</v>
      </c>
      <c r="H27" s="77">
        <v>317967.53999999998</v>
      </c>
      <c r="I27" s="77">
        <v>-4931890</v>
      </c>
      <c r="J27" s="101"/>
    </row>
    <row r="28" spans="1:10" hidden="1" outlineLevel="1" x14ac:dyDescent="0.2">
      <c r="A28" s="106"/>
      <c r="B28" s="100">
        <v>42905</v>
      </c>
      <c r="C28" s="99">
        <v>225</v>
      </c>
      <c r="D28" s="99" t="s">
        <v>5</v>
      </c>
      <c r="E28" s="99" t="s">
        <v>4908</v>
      </c>
      <c r="F28" s="99" t="s">
        <v>4934</v>
      </c>
      <c r="G28" s="77">
        <v>0</v>
      </c>
      <c r="H28" s="77">
        <v>258592.21</v>
      </c>
      <c r="I28" s="77">
        <v>-5189051.59</v>
      </c>
      <c r="J28" s="101"/>
    </row>
    <row r="29" spans="1:10" hidden="1" outlineLevel="1" x14ac:dyDescent="0.2">
      <c r="A29" s="106"/>
      <c r="B29" s="100">
        <v>42908</v>
      </c>
      <c r="C29" s="99">
        <v>253</v>
      </c>
      <c r="D29" s="99" t="s">
        <v>5</v>
      </c>
      <c r="E29" s="99" t="s">
        <v>4909</v>
      </c>
      <c r="F29" s="99" t="s">
        <v>4935</v>
      </c>
      <c r="G29" s="77">
        <v>0</v>
      </c>
      <c r="H29" s="77">
        <v>280729.87</v>
      </c>
      <c r="I29" s="77">
        <v>-5434381.1900000004</v>
      </c>
      <c r="J29" s="101"/>
    </row>
    <row r="30" spans="1:10" hidden="1" outlineLevel="1" x14ac:dyDescent="0.2">
      <c r="A30" s="106"/>
      <c r="B30" s="100">
        <v>42912</v>
      </c>
      <c r="C30" s="99">
        <v>270</v>
      </c>
      <c r="D30" s="99" t="s">
        <v>5</v>
      </c>
      <c r="E30" s="99" t="s">
        <v>4909</v>
      </c>
      <c r="F30" s="99" t="s">
        <v>4936</v>
      </c>
      <c r="G30" s="77">
        <v>0</v>
      </c>
      <c r="H30" s="77">
        <v>-280729.87</v>
      </c>
      <c r="I30" s="77">
        <v>-5691477.75</v>
      </c>
      <c r="J30" s="101"/>
    </row>
    <row r="31" spans="1:10" hidden="1" outlineLevel="1" x14ac:dyDescent="0.2">
      <c r="A31" s="106"/>
      <c r="B31" s="100">
        <v>42912</v>
      </c>
      <c r="C31" s="99">
        <v>272</v>
      </c>
      <c r="D31" s="99" t="s">
        <v>5</v>
      </c>
      <c r="E31" s="99" t="s">
        <v>4909</v>
      </c>
      <c r="F31" s="99" t="s">
        <v>4937</v>
      </c>
      <c r="G31" s="77">
        <v>0</v>
      </c>
      <c r="H31" s="77">
        <v>280808.96000000002</v>
      </c>
      <c r="I31" s="77">
        <v>-6007877.8899999997</v>
      </c>
      <c r="J31" s="101"/>
    </row>
    <row r="32" spans="1:10" hidden="1" outlineLevel="1" x14ac:dyDescent="0.2">
      <c r="A32" s="106"/>
      <c r="B32" s="100">
        <v>42914</v>
      </c>
      <c r="C32" s="99">
        <v>296</v>
      </c>
      <c r="D32" s="99" t="s">
        <v>5</v>
      </c>
      <c r="E32" s="99" t="s">
        <v>4910</v>
      </c>
      <c r="F32" s="99" t="s">
        <v>4938</v>
      </c>
      <c r="G32" s="77">
        <v>0</v>
      </c>
      <c r="H32" s="77">
        <v>280808.96000000002</v>
      </c>
      <c r="I32" s="77">
        <v>-5691477.75</v>
      </c>
      <c r="J32" s="101"/>
    </row>
    <row r="33" spans="1:10" hidden="1" outlineLevel="1" x14ac:dyDescent="0.2">
      <c r="A33" s="106"/>
      <c r="B33" s="100">
        <v>42916</v>
      </c>
      <c r="C33" s="99">
        <v>319</v>
      </c>
      <c r="D33" s="99" t="s">
        <v>5</v>
      </c>
      <c r="E33" s="99" t="s">
        <v>4911</v>
      </c>
      <c r="F33" s="99" t="s">
        <v>4939</v>
      </c>
      <c r="G33" s="77">
        <v>0</v>
      </c>
      <c r="H33" s="77">
        <v>246726.44</v>
      </c>
      <c r="I33" s="77">
        <v>-6007877.8899999997</v>
      </c>
      <c r="J33" s="101"/>
    </row>
    <row r="34" spans="1:10" hidden="1" outlineLevel="1" x14ac:dyDescent="0.2">
      <c r="A34" s="106"/>
      <c r="B34" s="100">
        <v>42916</v>
      </c>
      <c r="C34" s="99">
        <v>329</v>
      </c>
      <c r="D34" s="99" t="s">
        <v>5</v>
      </c>
      <c r="E34" s="99" t="s">
        <v>4912</v>
      </c>
      <c r="F34" s="99" t="s">
        <v>4940</v>
      </c>
      <c r="G34" s="77">
        <v>0</v>
      </c>
      <c r="H34" s="77">
        <v>258592.21</v>
      </c>
      <c r="I34" s="77">
        <v>-6253207.4900000002</v>
      </c>
      <c r="J34" s="101"/>
    </row>
    <row r="35" spans="1:10" collapsed="1" x14ac:dyDescent="0.2">
      <c r="A35" s="106"/>
      <c r="B35" s="100"/>
      <c r="C35" s="99"/>
      <c r="D35" s="99"/>
      <c r="E35" s="99"/>
      <c r="F35" s="99"/>
      <c r="G35" s="77"/>
      <c r="H35" s="77"/>
      <c r="I35" s="77"/>
      <c r="J35" s="101"/>
    </row>
    <row r="36" spans="1:10" x14ac:dyDescent="0.2">
      <c r="A36" s="106"/>
      <c r="B36" s="100"/>
      <c r="C36" s="99"/>
      <c r="D36" s="99"/>
      <c r="E36" s="99"/>
      <c r="F36" s="99"/>
      <c r="G36" s="77"/>
      <c r="H36" s="102">
        <f>SUM(H6:H35)</f>
        <v>1645800.14</v>
      </c>
      <c r="I36" s="102"/>
      <c r="J36" s="103">
        <f>COUNTIF(H7:H34,"&gt;1")-COUNTIF(H7:H34,"&lt;1")</f>
        <v>6</v>
      </c>
    </row>
    <row r="37" spans="1:10" x14ac:dyDescent="0.2">
      <c r="A37" s="104" t="s">
        <v>1882</v>
      </c>
      <c r="B37" s="98"/>
      <c r="C37" s="99"/>
      <c r="D37" s="99"/>
      <c r="E37" s="98"/>
      <c r="F37" s="98"/>
      <c r="G37" s="76"/>
      <c r="H37" s="76"/>
      <c r="I37" s="76"/>
      <c r="J37" s="101"/>
    </row>
    <row r="38" spans="1:10" x14ac:dyDescent="0.2">
      <c r="A38" s="105" t="s">
        <v>2</v>
      </c>
      <c r="B38" s="98" t="s">
        <v>1883</v>
      </c>
      <c r="C38" s="99"/>
      <c r="D38" s="99"/>
      <c r="E38" s="98"/>
      <c r="F38" s="98"/>
      <c r="G38" s="76"/>
      <c r="H38" s="76"/>
      <c r="I38" s="76"/>
      <c r="J38" s="101"/>
    </row>
    <row r="39" spans="1:10" hidden="1" outlineLevel="1" x14ac:dyDescent="0.2">
      <c r="A39" s="106"/>
      <c r="B39" s="99"/>
      <c r="C39" s="99"/>
      <c r="D39" s="99"/>
      <c r="E39" s="99" t="s">
        <v>1110</v>
      </c>
      <c r="F39" s="99"/>
      <c r="G39" s="77">
        <v>0</v>
      </c>
      <c r="H39" s="77">
        <v>0</v>
      </c>
      <c r="I39" s="77">
        <v>-1469643.12</v>
      </c>
      <c r="J39" s="101"/>
    </row>
    <row r="40" spans="1:10" hidden="1" outlineLevel="1" x14ac:dyDescent="0.2">
      <c r="A40" s="106"/>
      <c r="B40" s="100">
        <v>42896</v>
      </c>
      <c r="C40" s="99">
        <v>163</v>
      </c>
      <c r="D40" s="99" t="s">
        <v>5</v>
      </c>
      <c r="E40" s="99" t="s">
        <v>4941</v>
      </c>
      <c r="F40" s="99" t="s">
        <v>4942</v>
      </c>
      <c r="G40" s="77">
        <v>0</v>
      </c>
      <c r="H40" s="77">
        <v>521461.02</v>
      </c>
      <c r="I40" s="77">
        <v>-1901229.49</v>
      </c>
      <c r="J40" s="101"/>
    </row>
    <row r="41" spans="1:10" collapsed="1" x14ac:dyDescent="0.2">
      <c r="A41" s="106"/>
      <c r="B41" s="100"/>
      <c r="C41" s="99"/>
      <c r="D41" s="99"/>
      <c r="E41" s="99"/>
      <c r="F41" s="99"/>
      <c r="G41" s="77"/>
      <c r="H41" s="77"/>
      <c r="I41" s="77"/>
      <c r="J41" s="101"/>
    </row>
    <row r="42" spans="1:10" x14ac:dyDescent="0.2">
      <c r="A42" s="106"/>
      <c r="B42" s="100"/>
      <c r="C42" s="99"/>
      <c r="D42" s="99"/>
      <c r="E42" s="99"/>
      <c r="F42" s="99"/>
      <c r="G42" s="77"/>
      <c r="H42" s="102">
        <f>SUM(H39:H41)</f>
        <v>521461.02</v>
      </c>
      <c r="I42" s="102"/>
      <c r="J42" s="103">
        <f>COUNTIF(H40,"&gt;1")-COUNTIF(H40,"&lt;1")</f>
        <v>1</v>
      </c>
    </row>
    <row r="43" spans="1:10" x14ac:dyDescent="0.2">
      <c r="A43" s="104" t="s">
        <v>20</v>
      </c>
      <c r="B43" s="98"/>
      <c r="C43" s="99"/>
      <c r="D43" s="99"/>
      <c r="E43" s="98"/>
      <c r="F43" s="98"/>
      <c r="G43" s="76"/>
      <c r="H43" s="76"/>
      <c r="I43" s="76"/>
      <c r="J43" s="101"/>
    </row>
    <row r="44" spans="1:10" x14ac:dyDescent="0.2">
      <c r="A44" s="105" t="s">
        <v>2</v>
      </c>
      <c r="B44" s="98" t="s">
        <v>21</v>
      </c>
      <c r="C44" s="99"/>
      <c r="D44" s="99"/>
      <c r="E44" s="98"/>
      <c r="F44" s="98"/>
      <c r="G44" s="76"/>
      <c r="H44" s="76"/>
      <c r="I44" s="76"/>
      <c r="J44" s="101"/>
    </row>
    <row r="45" spans="1:10" hidden="1" outlineLevel="1" x14ac:dyDescent="0.2">
      <c r="A45" s="106"/>
      <c r="B45" s="99"/>
      <c r="C45" s="99"/>
      <c r="D45" s="99"/>
      <c r="E45" s="99" t="s">
        <v>1110</v>
      </c>
      <c r="F45" s="99"/>
      <c r="G45" s="77">
        <v>0</v>
      </c>
      <c r="H45" s="77">
        <v>0</v>
      </c>
      <c r="I45" s="77">
        <v>-2565000</v>
      </c>
      <c r="J45" s="101"/>
    </row>
    <row r="46" spans="1:10" hidden="1" outlineLevel="1" x14ac:dyDescent="0.2">
      <c r="A46" s="106"/>
      <c r="B46" s="100">
        <v>42916</v>
      </c>
      <c r="C46" s="99">
        <v>317</v>
      </c>
      <c r="D46" s="99" t="s">
        <v>5</v>
      </c>
      <c r="E46" s="99" t="s">
        <v>4882</v>
      </c>
      <c r="F46" s="99" t="s">
        <v>4943</v>
      </c>
      <c r="G46" s="77">
        <v>0</v>
      </c>
      <c r="H46" s="77">
        <v>192931.03</v>
      </c>
      <c r="I46" s="77">
        <v>-2748448.28</v>
      </c>
      <c r="J46" s="101"/>
    </row>
    <row r="47" spans="1:10" collapsed="1" x14ac:dyDescent="0.2">
      <c r="A47" s="106"/>
      <c r="B47" s="100"/>
      <c r="C47" s="99"/>
      <c r="D47" s="99"/>
      <c r="E47" s="99"/>
      <c r="F47" s="99"/>
      <c r="G47" s="77"/>
      <c r="H47" s="77"/>
      <c r="I47" s="77"/>
      <c r="J47" s="101"/>
    </row>
    <row r="48" spans="1:10" x14ac:dyDescent="0.2">
      <c r="A48" s="106"/>
      <c r="B48" s="100"/>
      <c r="C48" s="99"/>
      <c r="D48" s="99"/>
      <c r="E48" s="99"/>
      <c r="F48" s="99"/>
      <c r="G48" s="77"/>
      <c r="H48" s="102">
        <f>SUM(H45:H47)</f>
        <v>192931.03</v>
      </c>
      <c r="I48" s="102"/>
      <c r="J48" s="103">
        <f>COUNTIF(H46:H46,"&gt;1")-COUNTIF(H46:H46,"&lt;1")</f>
        <v>1</v>
      </c>
    </row>
    <row r="49" spans="1:10" x14ac:dyDescent="0.2">
      <c r="A49" s="104" t="s">
        <v>1897</v>
      </c>
      <c r="B49" s="98"/>
      <c r="C49" s="99"/>
      <c r="D49" s="99"/>
      <c r="E49" s="98"/>
      <c r="F49" s="98"/>
      <c r="G49" s="76"/>
      <c r="H49" s="76"/>
      <c r="I49" s="76"/>
      <c r="J49" s="101"/>
    </row>
    <row r="50" spans="1:10" x14ac:dyDescent="0.2">
      <c r="A50" s="105" t="s">
        <v>2</v>
      </c>
      <c r="B50" s="98" t="s">
        <v>1898</v>
      </c>
      <c r="C50" s="99"/>
      <c r="D50" s="99"/>
      <c r="E50" s="98"/>
      <c r="F50" s="98"/>
      <c r="G50" s="76"/>
      <c r="H50" s="76"/>
      <c r="I50" s="76"/>
      <c r="J50" s="101"/>
    </row>
    <row r="51" spans="1:10" hidden="1" outlineLevel="1" x14ac:dyDescent="0.2">
      <c r="A51" s="106"/>
      <c r="B51" s="99"/>
      <c r="C51" s="99"/>
      <c r="D51" s="99"/>
      <c r="E51" s="99" t="s">
        <v>1110</v>
      </c>
      <c r="F51" s="99"/>
      <c r="G51" s="77">
        <v>0</v>
      </c>
      <c r="H51" s="77">
        <v>0</v>
      </c>
      <c r="I51" s="77">
        <v>-839929.4</v>
      </c>
      <c r="J51" s="101"/>
    </row>
    <row r="52" spans="1:10" hidden="1" outlineLevel="1" x14ac:dyDescent="0.2">
      <c r="A52" s="106"/>
      <c r="B52" s="100">
        <v>42894</v>
      </c>
      <c r="C52" s="99">
        <v>105</v>
      </c>
      <c r="D52" s="99" t="s">
        <v>5</v>
      </c>
      <c r="E52" s="99" t="s">
        <v>4944</v>
      </c>
      <c r="F52" s="99" t="s">
        <v>4946</v>
      </c>
      <c r="G52" s="77">
        <v>0</v>
      </c>
      <c r="H52" s="77">
        <v>345402.3</v>
      </c>
      <c r="I52" s="77">
        <v>-1244604.23</v>
      </c>
      <c r="J52" s="101"/>
    </row>
    <row r="53" spans="1:10" hidden="1" outlineLevel="1" x14ac:dyDescent="0.2">
      <c r="A53" s="106"/>
      <c r="B53" s="100">
        <v>42894</v>
      </c>
      <c r="C53" s="99">
        <v>109</v>
      </c>
      <c r="D53" s="99" t="s">
        <v>5</v>
      </c>
      <c r="E53" s="99" t="s">
        <v>4944</v>
      </c>
      <c r="F53" s="99" t="s">
        <v>4947</v>
      </c>
      <c r="G53" s="77">
        <v>0</v>
      </c>
      <c r="H53" s="77">
        <v>-345402.3</v>
      </c>
      <c r="I53" s="77"/>
      <c r="J53" s="101"/>
    </row>
    <row r="54" spans="1:10" hidden="1" outlineLevel="1" x14ac:dyDescent="0.2">
      <c r="A54" s="106"/>
      <c r="B54" s="100">
        <v>42894</v>
      </c>
      <c r="C54" s="99">
        <v>112</v>
      </c>
      <c r="D54" s="99" t="s">
        <v>5</v>
      </c>
      <c r="E54" s="99" t="s">
        <v>4944</v>
      </c>
      <c r="F54" s="99" t="s">
        <v>4948</v>
      </c>
      <c r="G54" s="77">
        <v>0</v>
      </c>
      <c r="H54" s="77">
        <v>349652.34</v>
      </c>
      <c r="I54" s="77"/>
      <c r="J54" s="101"/>
    </row>
    <row r="55" spans="1:10" hidden="1" outlineLevel="1" x14ac:dyDescent="0.2">
      <c r="A55" s="106"/>
      <c r="B55" s="100">
        <v>42901</v>
      </c>
      <c r="C55" s="99">
        <v>198</v>
      </c>
      <c r="D55" s="99" t="s">
        <v>5</v>
      </c>
      <c r="E55" s="99" t="s">
        <v>4945</v>
      </c>
      <c r="F55" s="99" t="s">
        <v>4949</v>
      </c>
      <c r="G55" s="77">
        <v>0</v>
      </c>
      <c r="H55" s="77">
        <v>333497.53000000003</v>
      </c>
      <c r="I55" s="77"/>
      <c r="J55" s="101"/>
    </row>
    <row r="56" spans="1:10" hidden="1" outlineLevel="1" x14ac:dyDescent="0.2">
      <c r="A56" s="106"/>
      <c r="B56" s="100">
        <v>42903</v>
      </c>
      <c r="C56" s="99">
        <v>211</v>
      </c>
      <c r="D56" s="99" t="s">
        <v>5</v>
      </c>
      <c r="E56" s="99" t="s">
        <v>4945</v>
      </c>
      <c r="F56" s="99" t="s">
        <v>4950</v>
      </c>
      <c r="G56" s="77">
        <v>0</v>
      </c>
      <c r="H56" s="77">
        <v>-333497.53000000003</v>
      </c>
      <c r="I56" s="77"/>
      <c r="J56" s="101"/>
    </row>
    <row r="57" spans="1:10" hidden="1" outlineLevel="1" x14ac:dyDescent="0.2">
      <c r="A57" s="106"/>
      <c r="B57" s="100">
        <v>42903</v>
      </c>
      <c r="C57" s="99">
        <v>212</v>
      </c>
      <c r="D57" s="99" t="s">
        <v>5</v>
      </c>
      <c r="E57" s="99" t="s">
        <v>4945</v>
      </c>
      <c r="F57" s="99" t="s">
        <v>4951</v>
      </c>
      <c r="G57" s="77">
        <v>0</v>
      </c>
      <c r="H57" s="77">
        <v>338500.46</v>
      </c>
      <c r="I57" s="77"/>
      <c r="J57" s="101"/>
    </row>
    <row r="58" spans="1:10" hidden="1" outlineLevel="1" x14ac:dyDescent="0.2">
      <c r="A58" s="106"/>
      <c r="B58" s="100">
        <v>42903</v>
      </c>
      <c r="C58" s="99">
        <v>213</v>
      </c>
      <c r="D58" s="99" t="s">
        <v>5</v>
      </c>
      <c r="E58" s="99" t="s">
        <v>4944</v>
      </c>
      <c r="F58" s="99" t="s">
        <v>4952</v>
      </c>
      <c r="G58" s="77">
        <v>0</v>
      </c>
      <c r="H58" s="77">
        <v>-345402.3</v>
      </c>
      <c r="I58" s="77"/>
      <c r="J58" s="101"/>
    </row>
    <row r="59" spans="1:10" hidden="1" outlineLevel="1" x14ac:dyDescent="0.2">
      <c r="A59" s="106"/>
      <c r="B59" s="100">
        <v>42903</v>
      </c>
      <c r="C59" s="99">
        <v>214</v>
      </c>
      <c r="D59" s="99" t="s">
        <v>5</v>
      </c>
      <c r="E59" s="99" t="s">
        <v>4944</v>
      </c>
      <c r="F59" s="99" t="s">
        <v>4953</v>
      </c>
      <c r="G59" s="77">
        <v>0</v>
      </c>
      <c r="H59" s="77">
        <v>345402.3</v>
      </c>
      <c r="I59" s="77"/>
      <c r="J59" s="101"/>
    </row>
    <row r="60" spans="1:10" collapsed="1" x14ac:dyDescent="0.2">
      <c r="A60" s="106"/>
      <c r="B60" s="100"/>
      <c r="C60" s="99"/>
      <c r="D60" s="99"/>
      <c r="E60" s="99"/>
      <c r="F60" s="99"/>
      <c r="G60" s="77"/>
      <c r="H60" s="77"/>
      <c r="I60" s="77"/>
      <c r="J60" s="101"/>
    </row>
    <row r="61" spans="1:10" x14ac:dyDescent="0.2">
      <c r="A61" s="106"/>
      <c r="B61" s="100"/>
      <c r="C61" s="99"/>
      <c r="D61" s="99"/>
      <c r="E61" s="99"/>
      <c r="F61" s="99"/>
      <c r="G61" s="77"/>
      <c r="H61" s="102">
        <f>SUM(H51:H60)</f>
        <v>688152.8</v>
      </c>
      <c r="I61" s="102"/>
      <c r="J61" s="103">
        <f>COUNTIF(H52:H59,"&gt;1")-COUNTIF(H52:H59,"&lt;1")</f>
        <v>2</v>
      </c>
    </row>
    <row r="62" spans="1:10" x14ac:dyDescent="0.2">
      <c r="A62" s="104" t="s">
        <v>38</v>
      </c>
      <c r="B62" s="98"/>
      <c r="C62" s="99"/>
      <c r="D62" s="99"/>
      <c r="E62" s="98"/>
      <c r="F62" s="98"/>
      <c r="G62" s="76"/>
      <c r="H62" s="76"/>
      <c r="I62" s="76"/>
      <c r="J62" s="101"/>
    </row>
    <row r="63" spans="1:10" x14ac:dyDescent="0.2">
      <c r="A63" s="105" t="s">
        <v>2</v>
      </c>
      <c r="B63" s="98" t="s">
        <v>39</v>
      </c>
      <c r="C63" s="99"/>
      <c r="D63" s="99"/>
      <c r="E63" s="98"/>
      <c r="F63" s="98"/>
      <c r="G63" s="76"/>
      <c r="H63" s="76"/>
      <c r="I63" s="76"/>
      <c r="J63" s="101"/>
    </row>
    <row r="64" spans="1:10" hidden="1" outlineLevel="1" x14ac:dyDescent="0.2">
      <c r="A64" s="106"/>
      <c r="B64" s="99"/>
      <c r="C64" s="99"/>
      <c r="D64" s="99"/>
      <c r="E64" s="99" t="s">
        <v>1110</v>
      </c>
      <c r="F64" s="99"/>
      <c r="G64" s="77">
        <v>0</v>
      </c>
      <c r="H64" s="77">
        <v>0</v>
      </c>
      <c r="I64" s="77">
        <v>-839929.4</v>
      </c>
      <c r="J64" s="101"/>
    </row>
    <row r="65" spans="1:10" hidden="1" outlineLevel="1" x14ac:dyDescent="0.2">
      <c r="A65" s="106"/>
      <c r="B65" s="100">
        <v>42901</v>
      </c>
      <c r="C65" s="99">
        <v>199</v>
      </c>
      <c r="D65" s="99" t="s">
        <v>5</v>
      </c>
      <c r="E65" s="99" t="s">
        <v>4954</v>
      </c>
      <c r="F65" s="99" t="s">
        <v>4957</v>
      </c>
      <c r="G65" s="77">
        <v>0</v>
      </c>
      <c r="H65" s="77">
        <v>404674.83</v>
      </c>
      <c r="I65" s="77">
        <v>-1244604.23</v>
      </c>
      <c r="J65" s="101"/>
    </row>
    <row r="66" spans="1:10" hidden="1" outlineLevel="1" x14ac:dyDescent="0.2">
      <c r="A66" s="106"/>
      <c r="B66" s="100">
        <v>42916</v>
      </c>
      <c r="C66" s="99">
        <v>312</v>
      </c>
      <c r="D66" s="99" t="s">
        <v>5</v>
      </c>
      <c r="E66" s="99" t="s">
        <v>4955</v>
      </c>
      <c r="F66" s="99" t="s">
        <v>4958</v>
      </c>
      <c r="G66" s="77">
        <v>0</v>
      </c>
      <c r="H66" s="77">
        <v>392380.97</v>
      </c>
      <c r="I66" s="77"/>
      <c r="J66" s="101"/>
    </row>
    <row r="67" spans="1:10" hidden="1" outlineLevel="1" x14ac:dyDescent="0.2">
      <c r="A67" s="106"/>
      <c r="B67" s="100">
        <v>42916</v>
      </c>
      <c r="C67" s="99">
        <v>318</v>
      </c>
      <c r="D67" s="99" t="s">
        <v>5</v>
      </c>
      <c r="E67" s="99" t="s">
        <v>4956</v>
      </c>
      <c r="F67" s="99" t="s">
        <v>4959</v>
      </c>
      <c r="G67" s="77">
        <v>0</v>
      </c>
      <c r="H67" s="77">
        <v>416069.13</v>
      </c>
      <c r="I67" s="77"/>
      <c r="J67" s="101"/>
    </row>
    <row r="68" spans="1:10" collapsed="1" x14ac:dyDescent="0.2">
      <c r="A68" s="106"/>
      <c r="B68" s="100"/>
      <c r="C68" s="99"/>
      <c r="D68" s="99"/>
      <c r="E68" s="99"/>
      <c r="F68" s="99"/>
      <c r="G68" s="77"/>
      <c r="H68" s="77"/>
      <c r="I68" s="77"/>
      <c r="J68" s="101"/>
    </row>
    <row r="69" spans="1:10" x14ac:dyDescent="0.2">
      <c r="A69" s="106"/>
      <c r="B69" s="100"/>
      <c r="C69" s="99"/>
      <c r="D69" s="99"/>
      <c r="E69" s="99"/>
      <c r="F69" s="99"/>
      <c r="G69" s="77"/>
      <c r="H69" s="102">
        <f>SUM(H64:H68)</f>
        <v>1213124.9300000002</v>
      </c>
      <c r="I69" s="102"/>
      <c r="J69" s="103">
        <f>COUNTIF(H65:H67,"&gt;1")-COUNTIF(H65:H67,"&lt;1")</f>
        <v>3</v>
      </c>
    </row>
    <row r="70" spans="1:10" x14ac:dyDescent="0.2">
      <c r="A70" s="104" t="s">
        <v>3869</v>
      </c>
      <c r="B70" s="98"/>
      <c r="C70" s="99"/>
      <c r="D70" s="99"/>
      <c r="E70" s="98"/>
      <c r="F70" s="98"/>
      <c r="G70" s="76"/>
      <c r="H70" s="76"/>
      <c r="I70" s="76"/>
      <c r="J70" s="101"/>
    </row>
    <row r="71" spans="1:10" x14ac:dyDescent="0.2">
      <c r="A71" s="105" t="s">
        <v>2</v>
      </c>
      <c r="B71" s="98" t="s">
        <v>3870</v>
      </c>
      <c r="C71" s="99"/>
      <c r="D71" s="99"/>
      <c r="E71" s="98"/>
      <c r="F71" s="98"/>
      <c r="G71" s="76"/>
      <c r="H71" s="76"/>
      <c r="I71" s="76"/>
      <c r="J71" s="101"/>
    </row>
    <row r="72" spans="1:10" hidden="1" outlineLevel="1" x14ac:dyDescent="0.2">
      <c r="A72" s="106"/>
      <c r="B72" s="99"/>
      <c r="C72" s="99"/>
      <c r="D72" s="99"/>
      <c r="E72" s="99" t="s">
        <v>1110</v>
      </c>
      <c r="F72" s="99"/>
      <c r="G72" s="77">
        <v>0</v>
      </c>
      <c r="H72" s="77">
        <v>0</v>
      </c>
      <c r="I72" s="77">
        <v>-839929.4</v>
      </c>
      <c r="J72" s="101"/>
    </row>
    <row r="73" spans="1:10" hidden="1" outlineLevel="1" x14ac:dyDescent="0.2">
      <c r="A73" s="106"/>
      <c r="B73" s="100">
        <v>42909</v>
      </c>
      <c r="C73" s="99">
        <v>267</v>
      </c>
      <c r="D73" s="99" t="s">
        <v>5</v>
      </c>
      <c r="E73" s="99" t="s">
        <v>4960</v>
      </c>
      <c r="F73" s="99" t="s">
        <v>4962</v>
      </c>
      <c r="G73" s="77">
        <v>0</v>
      </c>
      <c r="H73" s="77">
        <v>421841.24</v>
      </c>
      <c r="I73" s="77">
        <v>-1244604.23</v>
      </c>
      <c r="J73" s="101"/>
    </row>
    <row r="74" spans="1:10" hidden="1" outlineLevel="1" x14ac:dyDescent="0.2">
      <c r="A74" s="106"/>
      <c r="B74" s="100">
        <v>42914</v>
      </c>
      <c r="C74" s="99">
        <v>294</v>
      </c>
      <c r="D74" s="99" t="s">
        <v>5</v>
      </c>
      <c r="E74" s="99" t="s">
        <v>4961</v>
      </c>
      <c r="F74" s="99" t="s">
        <v>4963</v>
      </c>
      <c r="G74" s="77">
        <v>0</v>
      </c>
      <c r="H74" s="77">
        <v>408422.96</v>
      </c>
      <c r="I74" s="77"/>
      <c r="J74" s="101"/>
    </row>
    <row r="75" spans="1:10" collapsed="1" x14ac:dyDescent="0.2">
      <c r="A75" s="106"/>
      <c r="B75" s="100"/>
      <c r="C75" s="99"/>
      <c r="D75" s="99"/>
      <c r="E75" s="99"/>
      <c r="F75" s="99"/>
      <c r="G75" s="77"/>
      <c r="H75" s="77"/>
      <c r="I75" s="77"/>
      <c r="J75" s="101"/>
    </row>
    <row r="76" spans="1:10" x14ac:dyDescent="0.2">
      <c r="A76" s="106"/>
      <c r="B76" s="100"/>
      <c r="C76" s="99"/>
      <c r="D76" s="99"/>
      <c r="E76" s="99"/>
      <c r="F76" s="99"/>
      <c r="G76" s="77"/>
      <c r="H76" s="102">
        <f>SUM(H72:H75)</f>
        <v>830264.2</v>
      </c>
      <c r="I76" s="102"/>
      <c r="J76" s="103">
        <f>COUNTIF(H73:H74,"&gt;1")-COUNTIF(H73:H74,"&lt;1")</f>
        <v>2</v>
      </c>
    </row>
    <row r="77" spans="1:10" x14ac:dyDescent="0.2">
      <c r="A77" s="104" t="s">
        <v>69</v>
      </c>
      <c r="B77" s="98"/>
      <c r="C77" s="99"/>
      <c r="D77" s="99"/>
      <c r="E77" s="98"/>
      <c r="F77" s="98"/>
      <c r="G77" s="76"/>
      <c r="H77" s="76"/>
      <c r="I77" s="76"/>
      <c r="J77" s="101"/>
    </row>
    <row r="78" spans="1:10" x14ac:dyDescent="0.2">
      <c r="A78" s="105" t="s">
        <v>2</v>
      </c>
      <c r="B78" s="98" t="s">
        <v>70</v>
      </c>
      <c r="C78" s="99"/>
      <c r="D78" s="99"/>
      <c r="E78" s="98"/>
      <c r="F78" s="98"/>
      <c r="G78" s="76"/>
      <c r="H78" s="76"/>
      <c r="I78" s="76"/>
      <c r="J78" s="101"/>
    </row>
    <row r="79" spans="1:10" hidden="1" outlineLevel="1" x14ac:dyDescent="0.2">
      <c r="A79" s="106"/>
      <c r="B79" s="99"/>
      <c r="C79" s="99"/>
      <c r="D79" s="99"/>
      <c r="E79" s="99" t="s">
        <v>1110</v>
      </c>
      <c r="F79" s="99"/>
      <c r="G79" s="77">
        <v>0</v>
      </c>
      <c r="H79" s="77">
        <v>0</v>
      </c>
      <c r="I79" s="77">
        <v>-2551100.2599999998</v>
      </c>
      <c r="J79" s="101"/>
    </row>
    <row r="80" spans="1:10" hidden="1" outlineLevel="1" x14ac:dyDescent="0.2">
      <c r="A80" s="106"/>
      <c r="B80" s="100">
        <v>42891</v>
      </c>
      <c r="C80" s="99">
        <v>37</v>
      </c>
      <c r="D80" s="99" t="s">
        <v>5</v>
      </c>
      <c r="E80" s="99" t="s">
        <v>3891</v>
      </c>
      <c r="F80" s="99" t="s">
        <v>4967</v>
      </c>
      <c r="G80" s="77">
        <v>0</v>
      </c>
      <c r="H80" s="77">
        <v>-258031.95</v>
      </c>
      <c r="I80" s="77">
        <v>-2858801.34</v>
      </c>
      <c r="J80" s="101"/>
    </row>
    <row r="81" spans="1:10" hidden="1" outlineLevel="1" x14ac:dyDescent="0.2">
      <c r="A81" s="106"/>
      <c r="B81" s="100">
        <v>42891</v>
      </c>
      <c r="C81" s="99">
        <v>38</v>
      </c>
      <c r="D81" s="99" t="s">
        <v>5</v>
      </c>
      <c r="E81" s="99" t="s">
        <v>3891</v>
      </c>
      <c r="F81" s="99" t="s">
        <v>4968</v>
      </c>
      <c r="G81" s="77">
        <v>0</v>
      </c>
      <c r="H81" s="77">
        <v>258031.95</v>
      </c>
      <c r="I81" s="77"/>
      <c r="J81" s="101"/>
    </row>
    <row r="82" spans="1:10" hidden="1" outlineLevel="1" x14ac:dyDescent="0.2">
      <c r="A82" s="106"/>
      <c r="B82" s="100">
        <v>42892</v>
      </c>
      <c r="C82" s="99">
        <v>66</v>
      </c>
      <c r="D82" s="99" t="s">
        <v>5</v>
      </c>
      <c r="E82" s="99" t="s">
        <v>4964</v>
      </c>
      <c r="F82" s="99" t="s">
        <v>4969</v>
      </c>
      <c r="G82" s="77">
        <v>0</v>
      </c>
      <c r="H82" s="77">
        <v>282071.27</v>
      </c>
      <c r="I82" s="77"/>
      <c r="J82" s="101"/>
    </row>
    <row r="83" spans="1:10" hidden="1" outlineLevel="1" x14ac:dyDescent="0.2">
      <c r="A83" s="106"/>
      <c r="B83" s="100">
        <v>42893</v>
      </c>
      <c r="C83" s="99">
        <v>70</v>
      </c>
      <c r="D83" s="99" t="s">
        <v>5</v>
      </c>
      <c r="E83" s="99" t="s">
        <v>4965</v>
      </c>
      <c r="F83" s="99" t="s">
        <v>4970</v>
      </c>
      <c r="G83" s="77">
        <v>0</v>
      </c>
      <c r="H83" s="77">
        <v>282071.27</v>
      </c>
      <c r="I83" s="77"/>
      <c r="J83" s="101"/>
    </row>
    <row r="84" spans="1:10" hidden="1" outlineLevel="1" x14ac:dyDescent="0.2">
      <c r="A84" s="106"/>
      <c r="B84" s="100">
        <v>42900</v>
      </c>
      <c r="C84" s="99">
        <v>191</v>
      </c>
      <c r="D84" s="99" t="s">
        <v>5</v>
      </c>
      <c r="E84" s="99" t="s">
        <v>4966</v>
      </c>
      <c r="F84" s="99" t="s">
        <v>4971</v>
      </c>
      <c r="G84" s="77">
        <v>0</v>
      </c>
      <c r="H84" s="77">
        <v>278385.19</v>
      </c>
      <c r="I84" s="77"/>
      <c r="J84" s="101"/>
    </row>
    <row r="85" spans="1:10" hidden="1" outlineLevel="1" x14ac:dyDescent="0.2">
      <c r="A85" s="106"/>
      <c r="B85" s="100">
        <v>42908</v>
      </c>
      <c r="C85" s="99">
        <v>255</v>
      </c>
      <c r="D85" s="99" t="s">
        <v>5</v>
      </c>
      <c r="E85" s="99" t="s">
        <v>4966</v>
      </c>
      <c r="F85" s="99" t="s">
        <v>4972</v>
      </c>
      <c r="G85" s="77">
        <v>0</v>
      </c>
      <c r="H85" s="77">
        <v>-278385.19</v>
      </c>
      <c r="I85" s="77"/>
      <c r="J85" s="101"/>
    </row>
    <row r="86" spans="1:10" hidden="1" outlineLevel="1" x14ac:dyDescent="0.2">
      <c r="A86" s="106"/>
      <c r="B86" s="100">
        <v>42908</v>
      </c>
      <c r="C86" s="99">
        <v>257</v>
      </c>
      <c r="D86" s="99" t="s">
        <v>5</v>
      </c>
      <c r="E86" s="99" t="s">
        <v>4966</v>
      </c>
      <c r="F86" s="99" t="s">
        <v>4973</v>
      </c>
      <c r="G86" s="77">
        <v>0</v>
      </c>
      <c r="H86" s="77">
        <v>282071.27</v>
      </c>
      <c r="I86" s="77"/>
      <c r="J86" s="101"/>
    </row>
    <row r="87" spans="1:10" hidden="1" outlineLevel="1" x14ac:dyDescent="0.2">
      <c r="A87" s="106"/>
      <c r="B87" s="100">
        <v>42915</v>
      </c>
      <c r="C87" s="99">
        <v>308</v>
      </c>
      <c r="D87" s="99" t="s">
        <v>5</v>
      </c>
      <c r="E87" s="99" t="s">
        <v>3889</v>
      </c>
      <c r="F87" s="99" t="s">
        <v>4974</v>
      </c>
      <c r="G87" s="77">
        <v>0</v>
      </c>
      <c r="H87" s="77">
        <v>309111.74</v>
      </c>
      <c r="I87" s="77"/>
      <c r="J87" s="101"/>
    </row>
    <row r="88" spans="1:10" collapsed="1" x14ac:dyDescent="0.2">
      <c r="A88" s="106"/>
      <c r="B88" s="100"/>
      <c r="C88" s="99"/>
      <c r="D88" s="99"/>
      <c r="E88" s="99"/>
      <c r="F88" s="99"/>
      <c r="G88" s="77"/>
      <c r="H88" s="77"/>
      <c r="I88" s="77"/>
      <c r="J88" s="101"/>
    </row>
    <row r="89" spans="1:10" x14ac:dyDescent="0.2">
      <c r="A89" s="106"/>
      <c r="B89" s="100"/>
      <c r="C89" s="99"/>
      <c r="D89" s="99"/>
      <c r="E89" s="99"/>
      <c r="F89" s="99"/>
      <c r="G89" s="77"/>
      <c r="H89" s="102">
        <f>SUM(H79:H88)</f>
        <v>1155325.55</v>
      </c>
      <c r="I89" s="102"/>
      <c r="J89" s="103">
        <f>COUNTIF(H80:H87,"&gt;1")-COUNTIF(H80:H87,"&lt;1")</f>
        <v>4</v>
      </c>
    </row>
    <row r="90" spans="1:10" x14ac:dyDescent="0.2">
      <c r="A90" s="104" t="s">
        <v>90</v>
      </c>
      <c r="B90" s="98"/>
      <c r="C90" s="99"/>
      <c r="D90" s="99"/>
      <c r="E90" s="98"/>
      <c r="F90" s="98"/>
      <c r="G90" s="76"/>
      <c r="H90" s="76"/>
      <c r="I90" s="76"/>
      <c r="J90" s="101"/>
    </row>
    <row r="91" spans="1:10" x14ac:dyDescent="0.2">
      <c r="A91" s="105" t="s">
        <v>2</v>
      </c>
      <c r="B91" s="98" t="s">
        <v>91</v>
      </c>
      <c r="C91" s="99"/>
      <c r="D91" s="99"/>
      <c r="E91" s="98"/>
      <c r="F91" s="98"/>
      <c r="G91" s="76"/>
      <c r="H91" s="76"/>
      <c r="I91" s="76"/>
      <c r="J91" s="101"/>
    </row>
    <row r="92" spans="1:10" hidden="1" outlineLevel="1" x14ac:dyDescent="0.2">
      <c r="A92" s="106"/>
      <c r="B92" s="99"/>
      <c r="C92" s="99"/>
      <c r="D92" s="99"/>
      <c r="E92" s="99" t="s">
        <v>1110</v>
      </c>
      <c r="F92" s="99"/>
      <c r="G92" s="77">
        <v>0</v>
      </c>
      <c r="H92" s="77">
        <v>0</v>
      </c>
      <c r="I92" s="77">
        <v>-4821508.9800000004</v>
      </c>
      <c r="J92" s="101"/>
    </row>
    <row r="93" spans="1:10" hidden="1" outlineLevel="1" x14ac:dyDescent="0.2">
      <c r="A93" s="106"/>
      <c r="B93" s="100">
        <v>42894</v>
      </c>
      <c r="C93" s="99">
        <v>101</v>
      </c>
      <c r="D93" s="99" t="s">
        <v>5</v>
      </c>
      <c r="E93" s="99" t="s">
        <v>4975</v>
      </c>
      <c r="F93" s="99" t="s">
        <v>4978</v>
      </c>
      <c r="G93" s="77">
        <v>0</v>
      </c>
      <c r="H93" s="77">
        <v>306133.69</v>
      </c>
      <c r="I93" s="77">
        <v>-4443071.04</v>
      </c>
      <c r="J93" s="101"/>
    </row>
    <row r="94" spans="1:10" hidden="1" outlineLevel="1" x14ac:dyDescent="0.2">
      <c r="A94" s="106"/>
      <c r="B94" s="100">
        <v>42894</v>
      </c>
      <c r="C94" s="99">
        <v>120</v>
      </c>
      <c r="D94" s="99" t="s">
        <v>5</v>
      </c>
      <c r="E94" s="99" t="s">
        <v>4976</v>
      </c>
      <c r="F94" s="99" t="s">
        <v>4979</v>
      </c>
      <c r="G94" s="77">
        <v>0</v>
      </c>
      <c r="H94" s="77">
        <v>319534.94</v>
      </c>
      <c r="I94" s="77">
        <v>-4822633.42</v>
      </c>
      <c r="J94" s="101"/>
    </row>
    <row r="95" spans="1:10" hidden="1" outlineLevel="1" x14ac:dyDescent="0.2">
      <c r="A95" s="106"/>
      <c r="B95" s="100">
        <v>42894</v>
      </c>
      <c r="C95" s="99">
        <v>121</v>
      </c>
      <c r="D95" s="99" t="s">
        <v>5</v>
      </c>
      <c r="E95" s="99" t="s">
        <v>4976</v>
      </c>
      <c r="F95" s="99" t="s">
        <v>4980</v>
      </c>
      <c r="G95" s="77">
        <v>0</v>
      </c>
      <c r="H95" s="77">
        <v>-319534.94</v>
      </c>
      <c r="I95" s="77">
        <v>-5142168.3600000003</v>
      </c>
      <c r="J95" s="101"/>
    </row>
    <row r="96" spans="1:10" hidden="1" outlineLevel="1" x14ac:dyDescent="0.2">
      <c r="A96" s="106"/>
      <c r="B96" s="100">
        <v>42894</v>
      </c>
      <c r="C96" s="99">
        <v>122</v>
      </c>
      <c r="D96" s="99" t="s">
        <v>5</v>
      </c>
      <c r="E96" s="99" t="s">
        <v>4976</v>
      </c>
      <c r="F96" s="99" t="s">
        <v>4981</v>
      </c>
      <c r="G96" s="77">
        <v>0</v>
      </c>
      <c r="H96" s="77">
        <v>319534.94</v>
      </c>
      <c r="I96" s="77">
        <v>-5521730.7400000002</v>
      </c>
      <c r="J96" s="101"/>
    </row>
    <row r="97" spans="1:10" hidden="1" outlineLevel="1" x14ac:dyDescent="0.2">
      <c r="A97" s="106"/>
      <c r="B97" s="100">
        <v>42895</v>
      </c>
      <c r="C97" s="99">
        <v>146</v>
      </c>
      <c r="D97" s="99" t="s">
        <v>5</v>
      </c>
      <c r="E97" s="99" t="s">
        <v>3914</v>
      </c>
      <c r="F97" s="99" t="s">
        <v>4982</v>
      </c>
      <c r="G97" s="77">
        <v>0</v>
      </c>
      <c r="H97" s="77">
        <v>-379562.38</v>
      </c>
      <c r="I97" s="77">
        <v>-5840325.2400000002</v>
      </c>
      <c r="J97" s="101"/>
    </row>
    <row r="98" spans="1:10" hidden="1" outlineLevel="1" x14ac:dyDescent="0.2">
      <c r="A98" s="106"/>
      <c r="B98" s="100">
        <v>42895</v>
      </c>
      <c r="C98" s="99">
        <v>147</v>
      </c>
      <c r="D98" s="99" t="s">
        <v>5</v>
      </c>
      <c r="E98" s="99" t="s">
        <v>3914</v>
      </c>
      <c r="F98" s="99" t="s">
        <v>4983</v>
      </c>
      <c r="G98" s="77">
        <v>0</v>
      </c>
      <c r="H98" s="77">
        <v>379562.38</v>
      </c>
      <c r="I98" s="77">
        <v>-6219887.6200000001</v>
      </c>
      <c r="J98" s="101"/>
    </row>
    <row r="99" spans="1:10" hidden="1" outlineLevel="1" x14ac:dyDescent="0.2">
      <c r="A99" s="106"/>
      <c r="B99" s="100">
        <v>42898</v>
      </c>
      <c r="C99" s="99">
        <v>174</v>
      </c>
      <c r="D99" s="99" t="s">
        <v>5</v>
      </c>
      <c r="E99" s="99" t="s">
        <v>1580</v>
      </c>
      <c r="F99" s="99" t="s">
        <v>4984</v>
      </c>
      <c r="G99" s="77">
        <v>0</v>
      </c>
      <c r="H99" s="77">
        <v>319534.94</v>
      </c>
      <c r="I99" s="77">
        <v>-5840325.2400000002</v>
      </c>
      <c r="J99" s="101"/>
    </row>
    <row r="100" spans="1:10" hidden="1" outlineLevel="1" x14ac:dyDescent="0.2">
      <c r="A100" s="106"/>
      <c r="B100" s="100">
        <v>42905</v>
      </c>
      <c r="C100" s="99">
        <v>226</v>
      </c>
      <c r="D100" s="99" t="s">
        <v>5</v>
      </c>
      <c r="E100" s="99" t="s">
        <v>3914</v>
      </c>
      <c r="F100" s="99" t="s">
        <v>4985</v>
      </c>
      <c r="G100" s="77">
        <v>0</v>
      </c>
      <c r="H100" s="77">
        <v>-379562.38</v>
      </c>
      <c r="I100" s="77">
        <v>-6219887.6200000001</v>
      </c>
      <c r="J100" s="101"/>
    </row>
    <row r="101" spans="1:10" hidden="1" outlineLevel="1" x14ac:dyDescent="0.2">
      <c r="A101" s="106"/>
      <c r="B101" s="100">
        <v>42914</v>
      </c>
      <c r="C101" s="99">
        <v>293</v>
      </c>
      <c r="D101" s="99" t="s">
        <v>5</v>
      </c>
      <c r="E101" s="99" t="s">
        <v>4977</v>
      </c>
      <c r="F101" s="99" t="s">
        <v>4986</v>
      </c>
      <c r="G101" s="77">
        <v>0</v>
      </c>
      <c r="H101" s="77">
        <v>346353.99</v>
      </c>
      <c r="I101" s="77">
        <v>-6616956.5899999999</v>
      </c>
      <c r="J101" s="101"/>
    </row>
    <row r="102" spans="1:10" hidden="1" outlineLevel="1" x14ac:dyDescent="0.2">
      <c r="A102" s="106"/>
      <c r="B102" s="100">
        <v>42916</v>
      </c>
      <c r="C102" s="99">
        <v>331</v>
      </c>
      <c r="D102" s="99" t="s">
        <v>5</v>
      </c>
      <c r="E102" s="99" t="s">
        <v>3914</v>
      </c>
      <c r="F102" s="99" t="s">
        <v>4987</v>
      </c>
      <c r="G102" s="77">
        <v>0</v>
      </c>
      <c r="H102" s="77">
        <v>379562.38</v>
      </c>
      <c r="I102" s="77">
        <v>-6910204.2300000004</v>
      </c>
      <c r="J102" s="101"/>
    </row>
    <row r="103" spans="1:10" collapsed="1" x14ac:dyDescent="0.2">
      <c r="A103" s="106"/>
      <c r="B103" s="100"/>
      <c r="C103" s="99"/>
      <c r="D103" s="99"/>
      <c r="E103" s="99"/>
      <c r="F103" s="99"/>
      <c r="G103" s="77"/>
      <c r="H103" s="77"/>
      <c r="I103" s="77"/>
      <c r="J103" s="101"/>
    </row>
    <row r="104" spans="1:10" x14ac:dyDescent="0.2">
      <c r="A104" s="106"/>
      <c r="B104" s="100"/>
      <c r="C104" s="99"/>
      <c r="D104" s="99"/>
      <c r="E104" s="99"/>
      <c r="F104" s="99"/>
      <c r="G104" s="77"/>
      <c r="H104" s="102">
        <f>SUM(H92:H103)</f>
        <v>1291557.56</v>
      </c>
      <c r="I104" s="102"/>
      <c r="J104" s="103">
        <f>COUNTIF(H93:H102,"&gt;1")-COUNTIF(H93:H102,"&lt;1")</f>
        <v>4</v>
      </c>
    </row>
    <row r="105" spans="1:10" x14ac:dyDescent="0.2">
      <c r="A105" s="104" t="s">
        <v>107</v>
      </c>
      <c r="B105" s="98"/>
      <c r="C105" s="99"/>
      <c r="D105" s="99"/>
      <c r="E105" s="98"/>
      <c r="F105" s="98"/>
      <c r="G105" s="76"/>
      <c r="H105" s="76"/>
      <c r="I105" s="76"/>
      <c r="J105" s="101"/>
    </row>
    <row r="106" spans="1:10" x14ac:dyDescent="0.2">
      <c r="A106" s="105" t="s">
        <v>2</v>
      </c>
      <c r="B106" s="98" t="s">
        <v>108</v>
      </c>
      <c r="C106" s="99"/>
      <c r="D106" s="99"/>
      <c r="E106" s="98"/>
      <c r="F106" s="98"/>
      <c r="G106" s="76"/>
      <c r="H106" s="76"/>
      <c r="I106" s="76"/>
      <c r="J106" s="101"/>
    </row>
    <row r="107" spans="1:10" hidden="1" outlineLevel="1" x14ac:dyDescent="0.2">
      <c r="A107" s="106"/>
      <c r="B107" s="99"/>
      <c r="C107" s="99"/>
      <c r="D107" s="99"/>
      <c r="E107" s="99" t="s">
        <v>1110</v>
      </c>
      <c r="F107" s="99"/>
      <c r="G107" s="77">
        <v>0</v>
      </c>
      <c r="H107" s="77">
        <v>0</v>
      </c>
      <c r="I107" s="77">
        <v>-26207291.34</v>
      </c>
      <c r="J107" s="101"/>
    </row>
    <row r="108" spans="1:10" hidden="1" outlineLevel="1" x14ac:dyDescent="0.2">
      <c r="A108" s="106"/>
      <c r="B108" s="100">
        <v>42887</v>
      </c>
      <c r="C108" s="99">
        <v>1</v>
      </c>
      <c r="D108" s="99" t="s">
        <v>5</v>
      </c>
      <c r="E108" s="99" t="s">
        <v>4988</v>
      </c>
      <c r="F108" s="99" t="s">
        <v>5021</v>
      </c>
      <c r="G108" s="77">
        <v>0</v>
      </c>
      <c r="H108" s="77">
        <v>164568.97</v>
      </c>
      <c r="I108" s="77">
        <v>-26378325.82</v>
      </c>
      <c r="J108" s="101"/>
    </row>
    <row r="109" spans="1:10" hidden="1" outlineLevel="1" x14ac:dyDescent="0.2">
      <c r="A109" s="106"/>
      <c r="B109" s="100">
        <v>42887</v>
      </c>
      <c r="C109" s="99">
        <v>2</v>
      </c>
      <c r="D109" s="99" t="s">
        <v>5</v>
      </c>
      <c r="E109" s="99" t="s">
        <v>4988</v>
      </c>
      <c r="F109" s="99" t="s">
        <v>5022</v>
      </c>
      <c r="G109" s="77">
        <v>0</v>
      </c>
      <c r="H109" s="77">
        <v>-164568.97</v>
      </c>
      <c r="I109" s="77">
        <v>-26220739.609999999</v>
      </c>
      <c r="J109" s="101"/>
    </row>
    <row r="110" spans="1:10" hidden="1" outlineLevel="1" x14ac:dyDescent="0.2">
      <c r="A110" s="106"/>
      <c r="B110" s="100">
        <v>42887</v>
      </c>
      <c r="C110" s="99">
        <v>8</v>
      </c>
      <c r="D110" s="99" t="s">
        <v>5</v>
      </c>
      <c r="E110" s="99" t="s">
        <v>4989</v>
      </c>
      <c r="F110" s="99" t="s">
        <v>5023</v>
      </c>
      <c r="G110" s="77">
        <v>0</v>
      </c>
      <c r="H110" s="77">
        <v>151637.93</v>
      </c>
      <c r="I110" s="77">
        <v>-26378843.059999999</v>
      </c>
      <c r="J110" s="101"/>
    </row>
    <row r="111" spans="1:10" hidden="1" outlineLevel="1" x14ac:dyDescent="0.2">
      <c r="A111" s="106"/>
      <c r="B111" s="100">
        <v>42887</v>
      </c>
      <c r="C111" s="99">
        <v>9</v>
      </c>
      <c r="D111" s="99" t="s">
        <v>5</v>
      </c>
      <c r="E111" s="99" t="s">
        <v>3932</v>
      </c>
      <c r="F111" s="99" t="s">
        <v>5024</v>
      </c>
      <c r="G111" s="77">
        <v>0</v>
      </c>
      <c r="H111" s="77">
        <v>-149396.54999999999</v>
      </c>
      <c r="I111" s="77">
        <v>-26221256.850000001</v>
      </c>
      <c r="J111" s="101"/>
    </row>
    <row r="112" spans="1:10" hidden="1" outlineLevel="1" x14ac:dyDescent="0.2">
      <c r="A112" s="106"/>
      <c r="B112" s="100">
        <v>42887</v>
      </c>
      <c r="C112" s="99">
        <v>14</v>
      </c>
      <c r="D112" s="99" t="s">
        <v>5</v>
      </c>
      <c r="E112" s="99" t="s">
        <v>3960</v>
      </c>
      <c r="F112" s="99" t="s">
        <v>5025</v>
      </c>
      <c r="G112" s="77">
        <v>0</v>
      </c>
      <c r="H112" s="77">
        <v>164568.97</v>
      </c>
      <c r="I112" s="77">
        <v>-26379360.300000001</v>
      </c>
      <c r="J112" s="101"/>
    </row>
    <row r="113" spans="1:10" hidden="1" outlineLevel="1" x14ac:dyDescent="0.2">
      <c r="A113" s="106"/>
      <c r="B113" s="100">
        <v>42887</v>
      </c>
      <c r="C113" s="99">
        <v>18</v>
      </c>
      <c r="D113" s="99" t="s">
        <v>5</v>
      </c>
      <c r="E113" s="99" t="s">
        <v>4990</v>
      </c>
      <c r="F113" s="99" t="s">
        <v>5026</v>
      </c>
      <c r="G113" s="77">
        <v>0</v>
      </c>
      <c r="H113" s="77">
        <v>164568.97</v>
      </c>
      <c r="I113" s="77">
        <v>-26550394.780000001</v>
      </c>
      <c r="J113" s="101"/>
    </row>
    <row r="114" spans="1:10" hidden="1" outlineLevel="1" x14ac:dyDescent="0.2">
      <c r="A114" s="106"/>
      <c r="B114" s="100">
        <v>42889</v>
      </c>
      <c r="C114" s="99">
        <v>33</v>
      </c>
      <c r="D114" s="99" t="s">
        <v>5</v>
      </c>
      <c r="E114" s="99" t="s">
        <v>4991</v>
      </c>
      <c r="F114" s="99" t="s">
        <v>5027</v>
      </c>
      <c r="G114" s="77">
        <v>0</v>
      </c>
      <c r="H114" s="77">
        <v>151637.93</v>
      </c>
      <c r="I114" s="77">
        <v>-26379360.300000001</v>
      </c>
      <c r="J114" s="101"/>
    </row>
    <row r="115" spans="1:10" hidden="1" outlineLevel="1" x14ac:dyDescent="0.2">
      <c r="A115" s="106"/>
      <c r="B115" s="100">
        <v>42892</v>
      </c>
      <c r="C115" s="99">
        <v>48</v>
      </c>
      <c r="D115" s="99" t="s">
        <v>5</v>
      </c>
      <c r="E115" s="99" t="s">
        <v>3947</v>
      </c>
      <c r="F115" s="99" t="s">
        <v>5028</v>
      </c>
      <c r="G115" s="77">
        <v>0</v>
      </c>
      <c r="H115" s="77">
        <v>-179827.59</v>
      </c>
      <c r="I115" s="77">
        <v>-26563498.23</v>
      </c>
      <c r="J115" s="101"/>
    </row>
    <row r="116" spans="1:10" hidden="1" outlineLevel="1" x14ac:dyDescent="0.2">
      <c r="A116" s="106"/>
      <c r="B116" s="100">
        <v>42892</v>
      </c>
      <c r="C116" s="99">
        <v>49</v>
      </c>
      <c r="D116" s="99" t="s">
        <v>5</v>
      </c>
      <c r="E116" s="99" t="s">
        <v>3947</v>
      </c>
      <c r="F116" s="99" t="s">
        <v>5029</v>
      </c>
      <c r="G116" s="77">
        <v>0</v>
      </c>
      <c r="H116" s="77">
        <v>177672.41</v>
      </c>
      <c r="I116" s="77">
        <v>-26751946.510000002</v>
      </c>
      <c r="J116" s="101"/>
    </row>
    <row r="117" spans="1:10" hidden="1" outlineLevel="1" x14ac:dyDescent="0.2">
      <c r="A117" s="106"/>
      <c r="B117" s="100">
        <v>42893</v>
      </c>
      <c r="C117" s="99">
        <v>73</v>
      </c>
      <c r="D117" s="99" t="s">
        <v>5</v>
      </c>
      <c r="E117" s="99" t="s">
        <v>3967</v>
      </c>
      <c r="F117" s="99" t="s">
        <v>5030</v>
      </c>
      <c r="G117" s="77">
        <v>0</v>
      </c>
      <c r="H117" s="77">
        <v>-166724.14000000001</v>
      </c>
      <c r="I117" s="77"/>
      <c r="J117" s="101"/>
    </row>
    <row r="118" spans="1:10" hidden="1" outlineLevel="1" x14ac:dyDescent="0.2">
      <c r="A118" s="106"/>
      <c r="B118" s="100">
        <v>42893</v>
      </c>
      <c r="C118" s="99">
        <v>74</v>
      </c>
      <c r="D118" s="99" t="s">
        <v>5</v>
      </c>
      <c r="E118" s="99" t="s">
        <v>4992</v>
      </c>
      <c r="F118" s="99" t="s">
        <v>5031</v>
      </c>
      <c r="G118" s="77">
        <v>0</v>
      </c>
      <c r="H118" s="77">
        <v>164568.97</v>
      </c>
      <c r="I118" s="77">
        <v>-26922980.989999998</v>
      </c>
      <c r="J118" s="101"/>
    </row>
    <row r="119" spans="1:10" hidden="1" outlineLevel="1" x14ac:dyDescent="0.2">
      <c r="A119" s="106"/>
      <c r="B119" s="100">
        <v>42893</v>
      </c>
      <c r="C119" s="99">
        <v>75</v>
      </c>
      <c r="D119" s="99" t="s">
        <v>5</v>
      </c>
      <c r="E119" s="99" t="s">
        <v>3967</v>
      </c>
      <c r="F119" s="99" t="s">
        <v>5032</v>
      </c>
      <c r="G119" s="77">
        <v>0</v>
      </c>
      <c r="H119" s="77">
        <v>164568.97</v>
      </c>
      <c r="I119" s="77">
        <v>-26765394.780000001</v>
      </c>
      <c r="J119" s="101"/>
    </row>
    <row r="120" spans="1:10" hidden="1" outlineLevel="1" x14ac:dyDescent="0.2">
      <c r="A120" s="106"/>
      <c r="B120" s="100">
        <v>42894</v>
      </c>
      <c r="C120" s="99">
        <v>102</v>
      </c>
      <c r="D120" s="99" t="s">
        <v>5</v>
      </c>
      <c r="E120" s="99" t="s">
        <v>3971</v>
      </c>
      <c r="F120" s="99" t="s">
        <v>5033</v>
      </c>
      <c r="G120" s="77">
        <v>0</v>
      </c>
      <c r="H120" s="77">
        <v>-166724.14000000001</v>
      </c>
      <c r="I120" s="77">
        <v>-26594877.539999999</v>
      </c>
      <c r="J120" s="101"/>
    </row>
    <row r="121" spans="1:10" hidden="1" outlineLevel="1" x14ac:dyDescent="0.2">
      <c r="A121" s="106"/>
      <c r="B121" s="100">
        <v>42894</v>
      </c>
      <c r="C121" s="99">
        <v>103</v>
      </c>
      <c r="D121" s="99" t="s">
        <v>5</v>
      </c>
      <c r="E121" s="99" t="s">
        <v>4993</v>
      </c>
      <c r="F121" s="99" t="s">
        <v>5034</v>
      </c>
      <c r="G121" s="77">
        <v>0</v>
      </c>
      <c r="H121" s="77">
        <v>164568.97</v>
      </c>
      <c r="I121" s="77">
        <v>-26783325.82</v>
      </c>
      <c r="J121" s="101"/>
    </row>
    <row r="122" spans="1:10" hidden="1" outlineLevel="1" x14ac:dyDescent="0.2">
      <c r="A122" s="106"/>
      <c r="B122" s="100">
        <v>42894</v>
      </c>
      <c r="C122" s="99">
        <v>115</v>
      </c>
      <c r="D122" s="99" t="s">
        <v>5</v>
      </c>
      <c r="E122" s="99" t="s">
        <v>3935</v>
      </c>
      <c r="F122" s="99" t="s">
        <v>5035</v>
      </c>
      <c r="G122" s="77">
        <v>0</v>
      </c>
      <c r="H122" s="77">
        <v>-166724.14000000001</v>
      </c>
      <c r="I122" s="77">
        <v>-26941429.27</v>
      </c>
      <c r="J122" s="101"/>
    </row>
    <row r="123" spans="1:10" hidden="1" outlineLevel="1" x14ac:dyDescent="0.2">
      <c r="A123" s="106"/>
      <c r="B123" s="100">
        <v>42894</v>
      </c>
      <c r="C123" s="99">
        <v>117</v>
      </c>
      <c r="D123" s="99" t="s">
        <v>5</v>
      </c>
      <c r="E123" s="99" t="s">
        <v>3957</v>
      </c>
      <c r="F123" s="99" t="s">
        <v>5036</v>
      </c>
      <c r="G123" s="77">
        <v>0</v>
      </c>
      <c r="H123" s="77">
        <v>-149396.54999999999</v>
      </c>
      <c r="I123" s="77">
        <v>-26770912.030000001</v>
      </c>
      <c r="J123" s="101"/>
    </row>
    <row r="124" spans="1:10" hidden="1" outlineLevel="1" x14ac:dyDescent="0.2">
      <c r="A124" s="106"/>
      <c r="B124" s="100">
        <v>42894</v>
      </c>
      <c r="C124" s="99">
        <v>123</v>
      </c>
      <c r="D124" s="99" t="s">
        <v>5</v>
      </c>
      <c r="E124" s="99" t="s">
        <v>4994</v>
      </c>
      <c r="F124" s="99" t="s">
        <v>5037</v>
      </c>
      <c r="G124" s="77">
        <v>0</v>
      </c>
      <c r="H124" s="77">
        <v>147241.38</v>
      </c>
      <c r="I124" s="77">
        <v>-26941946.510000002</v>
      </c>
      <c r="J124" s="101"/>
    </row>
    <row r="125" spans="1:10" hidden="1" outlineLevel="1" x14ac:dyDescent="0.2">
      <c r="A125" s="106"/>
      <c r="B125" s="100">
        <v>42895</v>
      </c>
      <c r="C125" s="99">
        <v>132</v>
      </c>
      <c r="D125" s="99" t="s">
        <v>5</v>
      </c>
      <c r="E125" s="99" t="s">
        <v>3948</v>
      </c>
      <c r="F125" s="99" t="s">
        <v>5038</v>
      </c>
      <c r="G125" s="77">
        <v>0</v>
      </c>
      <c r="H125" s="77">
        <v>-166724.14000000001</v>
      </c>
      <c r="I125" s="77">
        <v>-26772291.34</v>
      </c>
      <c r="J125" s="101"/>
    </row>
    <row r="126" spans="1:10" hidden="1" outlineLevel="1" x14ac:dyDescent="0.2">
      <c r="A126" s="106"/>
      <c r="B126" s="100">
        <v>42895</v>
      </c>
      <c r="C126" s="99">
        <v>134</v>
      </c>
      <c r="D126" s="99" t="s">
        <v>5</v>
      </c>
      <c r="E126" s="99" t="s">
        <v>4995</v>
      </c>
      <c r="F126" s="99" t="s">
        <v>5039</v>
      </c>
      <c r="G126" s="77">
        <v>0</v>
      </c>
      <c r="H126" s="77">
        <v>151637.93</v>
      </c>
      <c r="I126" s="77">
        <v>-26943325.82</v>
      </c>
      <c r="J126" s="101"/>
    </row>
    <row r="127" spans="1:10" hidden="1" outlineLevel="1" x14ac:dyDescent="0.2">
      <c r="A127" s="106"/>
      <c r="B127" s="100">
        <v>42895</v>
      </c>
      <c r="C127" s="99">
        <v>135</v>
      </c>
      <c r="D127" s="99" t="s">
        <v>5</v>
      </c>
      <c r="E127" s="99" t="s">
        <v>4996</v>
      </c>
      <c r="F127" s="99" t="s">
        <v>5040</v>
      </c>
      <c r="G127" s="77">
        <v>0</v>
      </c>
      <c r="H127" s="77">
        <v>151637.93</v>
      </c>
      <c r="I127" s="77">
        <v>-26772808.579999998</v>
      </c>
      <c r="J127" s="101"/>
    </row>
    <row r="128" spans="1:10" hidden="1" outlineLevel="1" x14ac:dyDescent="0.2">
      <c r="A128" s="106"/>
      <c r="B128" s="100">
        <v>42895</v>
      </c>
      <c r="C128" s="99">
        <v>141</v>
      </c>
      <c r="D128" s="99" t="s">
        <v>5</v>
      </c>
      <c r="E128" s="99" t="s">
        <v>3968</v>
      </c>
      <c r="F128" s="99" t="s">
        <v>5041</v>
      </c>
      <c r="G128" s="77">
        <v>0</v>
      </c>
      <c r="H128" s="77">
        <v>-166724.14000000001</v>
      </c>
      <c r="I128" s="77">
        <v>-26943843.059999999</v>
      </c>
      <c r="J128" s="101"/>
    </row>
    <row r="129" spans="1:10" hidden="1" outlineLevel="1" x14ac:dyDescent="0.2">
      <c r="A129" s="106"/>
      <c r="B129" s="100">
        <v>42895</v>
      </c>
      <c r="C129" s="99">
        <v>144</v>
      </c>
      <c r="D129" s="99" t="s">
        <v>5</v>
      </c>
      <c r="E129" s="99" t="s">
        <v>3968</v>
      </c>
      <c r="F129" s="99" t="s">
        <v>5042</v>
      </c>
      <c r="G129" s="77">
        <v>0</v>
      </c>
      <c r="H129" s="77">
        <v>164568.97</v>
      </c>
      <c r="I129" s="77">
        <v>-26772808.579999998</v>
      </c>
      <c r="J129" s="101"/>
    </row>
    <row r="130" spans="1:10" hidden="1" outlineLevel="1" x14ac:dyDescent="0.2">
      <c r="A130" s="106"/>
      <c r="B130" s="100">
        <v>42895</v>
      </c>
      <c r="C130" s="99">
        <v>151</v>
      </c>
      <c r="D130" s="99" t="s">
        <v>5</v>
      </c>
      <c r="E130" s="99" t="s">
        <v>3971</v>
      </c>
      <c r="F130" s="99" t="s">
        <v>5043</v>
      </c>
      <c r="G130" s="77">
        <v>0</v>
      </c>
      <c r="H130" s="77">
        <v>164568.97</v>
      </c>
      <c r="I130" s="77">
        <v>-26943843.059999999</v>
      </c>
      <c r="J130" s="101"/>
    </row>
    <row r="131" spans="1:10" hidden="1" outlineLevel="1" x14ac:dyDescent="0.2">
      <c r="A131" s="106"/>
      <c r="B131" s="100">
        <v>42896</v>
      </c>
      <c r="C131" s="99">
        <v>152</v>
      </c>
      <c r="D131" s="99" t="s">
        <v>5</v>
      </c>
      <c r="E131" s="99" t="s">
        <v>4997</v>
      </c>
      <c r="F131" s="99" t="s">
        <v>5044</v>
      </c>
      <c r="G131" s="77">
        <v>0</v>
      </c>
      <c r="H131" s="77">
        <v>164568.97</v>
      </c>
      <c r="I131" s="77">
        <v>-26773325.82</v>
      </c>
      <c r="J131" s="101"/>
    </row>
    <row r="132" spans="1:10" hidden="1" outlineLevel="1" x14ac:dyDescent="0.2">
      <c r="A132" s="106"/>
      <c r="B132" s="100">
        <v>42896</v>
      </c>
      <c r="C132" s="99">
        <v>156</v>
      </c>
      <c r="D132" s="99" t="s">
        <v>5</v>
      </c>
      <c r="E132" s="99" t="s">
        <v>4993</v>
      </c>
      <c r="F132" s="99" t="s">
        <v>5045</v>
      </c>
      <c r="G132" s="77">
        <v>0</v>
      </c>
      <c r="H132" s="77">
        <v>-164568.97</v>
      </c>
      <c r="I132" s="77">
        <v>-26944360.300000001</v>
      </c>
      <c r="J132" s="101"/>
    </row>
    <row r="133" spans="1:10" hidden="1" outlineLevel="1" x14ac:dyDescent="0.2">
      <c r="A133" s="106"/>
      <c r="B133" s="100">
        <v>42896</v>
      </c>
      <c r="C133" s="99">
        <v>157</v>
      </c>
      <c r="D133" s="99" t="s">
        <v>5</v>
      </c>
      <c r="E133" s="99" t="s">
        <v>3971</v>
      </c>
      <c r="F133" s="99" t="s">
        <v>5046</v>
      </c>
      <c r="G133" s="77">
        <v>0</v>
      </c>
      <c r="H133" s="77">
        <v>-164568.97</v>
      </c>
      <c r="I133" s="77">
        <v>-27115394.780000001</v>
      </c>
      <c r="J133" s="101"/>
    </row>
    <row r="134" spans="1:10" hidden="1" outlineLevel="1" x14ac:dyDescent="0.2">
      <c r="A134" s="106"/>
      <c r="B134" s="100">
        <v>42896</v>
      </c>
      <c r="C134" s="99">
        <v>158</v>
      </c>
      <c r="D134" s="99" t="s">
        <v>5</v>
      </c>
      <c r="E134" s="99" t="s">
        <v>3971</v>
      </c>
      <c r="F134" s="99" t="s">
        <v>5047</v>
      </c>
      <c r="G134" s="77">
        <v>0</v>
      </c>
      <c r="H134" s="77">
        <v>164568.97</v>
      </c>
      <c r="I134" s="77">
        <v>-26962205.120000001</v>
      </c>
      <c r="J134" s="101"/>
    </row>
    <row r="135" spans="1:10" hidden="1" outlineLevel="1" x14ac:dyDescent="0.2">
      <c r="A135" s="106"/>
      <c r="B135" s="100">
        <v>42896</v>
      </c>
      <c r="C135" s="99">
        <v>159</v>
      </c>
      <c r="D135" s="99" t="s">
        <v>5</v>
      </c>
      <c r="E135" s="99" t="s">
        <v>4993</v>
      </c>
      <c r="F135" s="99" t="s">
        <v>5048</v>
      </c>
      <c r="G135" s="77">
        <v>0</v>
      </c>
      <c r="H135" s="77">
        <v>164568.97</v>
      </c>
      <c r="I135" s="77">
        <v>-27115912.02</v>
      </c>
      <c r="J135" s="101"/>
    </row>
    <row r="136" spans="1:10" hidden="1" outlineLevel="1" x14ac:dyDescent="0.2">
      <c r="A136" s="106"/>
      <c r="B136" s="100">
        <v>42896</v>
      </c>
      <c r="C136" s="99">
        <v>160</v>
      </c>
      <c r="D136" s="99" t="s">
        <v>5</v>
      </c>
      <c r="E136" s="99" t="s">
        <v>4998</v>
      </c>
      <c r="F136" s="99" t="s">
        <v>5049</v>
      </c>
      <c r="G136" s="77">
        <v>0</v>
      </c>
      <c r="H136" s="77">
        <v>151293.1</v>
      </c>
      <c r="I136" s="77">
        <v>-26945394.780000001</v>
      </c>
      <c r="J136" s="101"/>
    </row>
    <row r="137" spans="1:10" hidden="1" outlineLevel="1" x14ac:dyDescent="0.2">
      <c r="A137" s="106"/>
      <c r="B137" s="100">
        <v>42896</v>
      </c>
      <c r="C137" s="99">
        <v>161</v>
      </c>
      <c r="D137" s="99" t="s">
        <v>5</v>
      </c>
      <c r="E137" s="99" t="s">
        <v>4998</v>
      </c>
      <c r="F137" s="99" t="s">
        <v>5050</v>
      </c>
      <c r="G137" s="77">
        <v>0</v>
      </c>
      <c r="H137" s="77">
        <v>-151293.1</v>
      </c>
      <c r="I137" s="77">
        <v>-27133843.059999999</v>
      </c>
      <c r="J137" s="101"/>
    </row>
    <row r="138" spans="1:10" hidden="1" outlineLevel="1" x14ac:dyDescent="0.2">
      <c r="A138" s="106"/>
      <c r="B138" s="100">
        <v>42896</v>
      </c>
      <c r="C138" s="99">
        <v>162</v>
      </c>
      <c r="D138" s="99" t="s">
        <v>5</v>
      </c>
      <c r="E138" s="99" t="s">
        <v>4998</v>
      </c>
      <c r="F138" s="99" t="s">
        <v>5051</v>
      </c>
      <c r="G138" s="77">
        <v>0</v>
      </c>
      <c r="H138" s="77">
        <v>151293.1</v>
      </c>
      <c r="I138" s="77">
        <v>-26963325.82</v>
      </c>
      <c r="J138" s="101"/>
    </row>
    <row r="139" spans="1:10" hidden="1" outlineLevel="1" x14ac:dyDescent="0.2">
      <c r="A139" s="106"/>
      <c r="B139" s="100">
        <v>42898</v>
      </c>
      <c r="C139" s="99">
        <v>167</v>
      </c>
      <c r="D139" s="99" t="s">
        <v>5</v>
      </c>
      <c r="E139" s="99" t="s">
        <v>3948</v>
      </c>
      <c r="F139" s="99" t="s">
        <v>5052</v>
      </c>
      <c r="G139" s="77">
        <v>0</v>
      </c>
      <c r="H139" s="77">
        <v>164568.97</v>
      </c>
      <c r="I139" s="77">
        <v>-27134360.300000001</v>
      </c>
      <c r="J139" s="101"/>
    </row>
    <row r="140" spans="1:10" hidden="1" outlineLevel="1" x14ac:dyDescent="0.2">
      <c r="A140" s="106"/>
      <c r="B140" s="100">
        <v>42898</v>
      </c>
      <c r="C140" s="99">
        <v>170</v>
      </c>
      <c r="D140" s="99" t="s">
        <v>5</v>
      </c>
      <c r="E140" s="99" t="s">
        <v>3932</v>
      </c>
      <c r="F140" s="99" t="s">
        <v>5053</v>
      </c>
      <c r="G140" s="77">
        <v>0</v>
      </c>
      <c r="H140" s="77">
        <v>147241.38</v>
      </c>
      <c r="I140" s="77">
        <v>-27318498.23</v>
      </c>
      <c r="J140" s="101"/>
    </row>
    <row r="141" spans="1:10" hidden="1" outlineLevel="1" x14ac:dyDescent="0.2">
      <c r="A141" s="106"/>
      <c r="B141" s="100">
        <v>42898</v>
      </c>
      <c r="C141" s="99">
        <v>171</v>
      </c>
      <c r="D141" s="99" t="s">
        <v>5</v>
      </c>
      <c r="E141" s="99" t="s">
        <v>3935</v>
      </c>
      <c r="F141" s="99" t="s">
        <v>5054</v>
      </c>
      <c r="G141" s="77">
        <v>0</v>
      </c>
      <c r="H141" s="77">
        <v>164568.97</v>
      </c>
      <c r="I141" s="77">
        <v>-27489532.710000001</v>
      </c>
      <c r="J141" s="101"/>
    </row>
    <row r="142" spans="1:10" hidden="1" outlineLevel="1" x14ac:dyDescent="0.2">
      <c r="A142" s="106"/>
      <c r="B142" s="100">
        <v>42898</v>
      </c>
      <c r="C142" s="99">
        <v>172</v>
      </c>
      <c r="D142" s="99" t="s">
        <v>5</v>
      </c>
      <c r="E142" s="99" t="s">
        <v>3957</v>
      </c>
      <c r="F142" s="99" t="s">
        <v>5055</v>
      </c>
      <c r="G142" s="77">
        <v>0</v>
      </c>
      <c r="H142" s="77">
        <v>147241.38</v>
      </c>
      <c r="I142" s="77"/>
      <c r="J142" s="101"/>
    </row>
    <row r="143" spans="1:10" hidden="1" outlineLevel="1" x14ac:dyDescent="0.2">
      <c r="A143" s="106"/>
      <c r="B143" s="100">
        <v>42898</v>
      </c>
      <c r="C143" s="99">
        <v>175</v>
      </c>
      <c r="D143" s="99" t="s">
        <v>5</v>
      </c>
      <c r="E143" s="99" t="s">
        <v>4999</v>
      </c>
      <c r="F143" s="99" t="s">
        <v>5056</v>
      </c>
      <c r="G143" s="77">
        <v>0</v>
      </c>
      <c r="H143" s="77">
        <v>164568.97</v>
      </c>
      <c r="I143" s="77"/>
      <c r="J143" s="101"/>
    </row>
    <row r="144" spans="1:10" hidden="1" outlineLevel="1" x14ac:dyDescent="0.2">
      <c r="A144" s="106"/>
      <c r="B144" s="100">
        <v>42899</v>
      </c>
      <c r="C144" s="99">
        <v>179</v>
      </c>
      <c r="D144" s="99" t="s">
        <v>5</v>
      </c>
      <c r="E144" s="99" t="s">
        <v>4992</v>
      </c>
      <c r="F144" s="99" t="s">
        <v>5057</v>
      </c>
      <c r="G144" s="77">
        <v>0</v>
      </c>
      <c r="H144" s="77">
        <v>-164568.97</v>
      </c>
      <c r="I144" s="77"/>
      <c r="J144" s="101"/>
    </row>
    <row r="145" spans="1:10" hidden="1" outlineLevel="1" x14ac:dyDescent="0.2">
      <c r="A145" s="106"/>
      <c r="B145" s="100">
        <v>42899</v>
      </c>
      <c r="C145" s="99">
        <v>184</v>
      </c>
      <c r="D145" s="99" t="s">
        <v>5</v>
      </c>
      <c r="E145" s="99" t="s">
        <v>5000</v>
      </c>
      <c r="F145" s="99" t="s">
        <v>5058</v>
      </c>
      <c r="G145" s="77">
        <v>0</v>
      </c>
      <c r="H145" s="77">
        <v>164568.97</v>
      </c>
      <c r="I145" s="77"/>
      <c r="J145" s="101"/>
    </row>
    <row r="146" spans="1:10" hidden="1" outlineLevel="1" x14ac:dyDescent="0.2">
      <c r="A146" s="106"/>
      <c r="B146" s="100">
        <v>42899</v>
      </c>
      <c r="C146" s="99">
        <v>186</v>
      </c>
      <c r="D146" s="99" t="s">
        <v>5</v>
      </c>
      <c r="E146" s="99" t="s">
        <v>3975</v>
      </c>
      <c r="F146" s="99" t="s">
        <v>5059</v>
      </c>
      <c r="G146" s="77">
        <v>0</v>
      </c>
      <c r="H146" s="77">
        <v>-179827.59</v>
      </c>
      <c r="I146" s="77"/>
      <c r="J146" s="101"/>
    </row>
    <row r="147" spans="1:10" hidden="1" outlineLevel="1" x14ac:dyDescent="0.2">
      <c r="A147" s="106"/>
      <c r="B147" s="100">
        <v>42901</v>
      </c>
      <c r="C147" s="99">
        <v>196</v>
      </c>
      <c r="D147" s="99" t="s">
        <v>5</v>
      </c>
      <c r="E147" s="99" t="s">
        <v>5001</v>
      </c>
      <c r="F147" s="99" t="s">
        <v>5060</v>
      </c>
      <c r="G147" s="77">
        <v>0</v>
      </c>
      <c r="H147" s="77">
        <v>151637.93</v>
      </c>
      <c r="I147" s="77"/>
      <c r="J147" s="101"/>
    </row>
    <row r="148" spans="1:10" hidden="1" outlineLevel="1" x14ac:dyDescent="0.2">
      <c r="A148" s="106"/>
      <c r="B148" s="100">
        <v>42902</v>
      </c>
      <c r="C148" s="99">
        <v>205</v>
      </c>
      <c r="D148" s="99" t="s">
        <v>5</v>
      </c>
      <c r="E148" s="99" t="s">
        <v>5002</v>
      </c>
      <c r="F148" s="99" t="s">
        <v>5061</v>
      </c>
      <c r="G148" s="77">
        <v>0</v>
      </c>
      <c r="H148" s="77">
        <v>177672.41</v>
      </c>
      <c r="I148" s="77"/>
      <c r="J148" s="101"/>
    </row>
    <row r="149" spans="1:10" hidden="1" outlineLevel="1" x14ac:dyDescent="0.2">
      <c r="A149" s="106"/>
      <c r="B149" s="100">
        <v>42903</v>
      </c>
      <c r="C149" s="99">
        <v>210</v>
      </c>
      <c r="D149" s="99" t="s">
        <v>5</v>
      </c>
      <c r="E149" s="99" t="s">
        <v>5003</v>
      </c>
      <c r="F149" s="99" t="s">
        <v>5062</v>
      </c>
      <c r="G149" s="77">
        <v>0</v>
      </c>
      <c r="H149" s="77">
        <v>151637.93</v>
      </c>
      <c r="I149" s="77"/>
      <c r="J149" s="101"/>
    </row>
    <row r="150" spans="1:10" hidden="1" outlineLevel="1" x14ac:dyDescent="0.2">
      <c r="A150" s="106"/>
      <c r="B150" s="100">
        <v>42905</v>
      </c>
      <c r="C150" s="99">
        <v>219</v>
      </c>
      <c r="D150" s="99" t="s">
        <v>5</v>
      </c>
      <c r="E150" s="99" t="s">
        <v>5004</v>
      </c>
      <c r="F150" s="99" t="s">
        <v>5063</v>
      </c>
      <c r="G150" s="77">
        <v>0</v>
      </c>
      <c r="H150" s="77">
        <v>164568.97</v>
      </c>
      <c r="I150" s="77"/>
      <c r="J150" s="101"/>
    </row>
    <row r="151" spans="1:10" hidden="1" outlineLevel="1" x14ac:dyDescent="0.2">
      <c r="A151" s="106"/>
      <c r="B151" s="100">
        <v>42906</v>
      </c>
      <c r="C151" s="99">
        <v>233</v>
      </c>
      <c r="D151" s="99" t="s">
        <v>5</v>
      </c>
      <c r="E151" s="99" t="s">
        <v>5005</v>
      </c>
      <c r="F151" s="99" t="s">
        <v>5064</v>
      </c>
      <c r="G151" s="77">
        <v>0</v>
      </c>
      <c r="H151" s="77">
        <v>164568.97</v>
      </c>
      <c r="I151" s="77"/>
      <c r="J151" s="101"/>
    </row>
    <row r="152" spans="1:10" hidden="1" outlineLevel="1" x14ac:dyDescent="0.2">
      <c r="A152" s="106"/>
      <c r="B152" s="100">
        <v>42909</v>
      </c>
      <c r="C152" s="99">
        <v>261</v>
      </c>
      <c r="D152" s="99" t="s">
        <v>5</v>
      </c>
      <c r="E152" s="99" t="s">
        <v>5006</v>
      </c>
      <c r="F152" s="99" t="s">
        <v>5065</v>
      </c>
      <c r="G152" s="77">
        <v>0</v>
      </c>
      <c r="H152" s="77">
        <v>164568.97</v>
      </c>
      <c r="I152" s="77"/>
      <c r="J152" s="101"/>
    </row>
    <row r="153" spans="1:10" hidden="1" outlineLevel="1" x14ac:dyDescent="0.2">
      <c r="A153" s="106"/>
      <c r="B153" s="100">
        <v>42909</v>
      </c>
      <c r="C153" s="99">
        <v>266</v>
      </c>
      <c r="D153" s="99" t="s">
        <v>5</v>
      </c>
      <c r="E153" s="99" t="s">
        <v>5007</v>
      </c>
      <c r="F153" s="99" t="s">
        <v>5066</v>
      </c>
      <c r="G153" s="77">
        <v>0</v>
      </c>
      <c r="H153" s="77">
        <v>164568.97</v>
      </c>
      <c r="I153" s="77"/>
      <c r="J153" s="101"/>
    </row>
    <row r="154" spans="1:10" hidden="1" outlineLevel="1" x14ac:dyDescent="0.2">
      <c r="A154" s="106"/>
      <c r="B154" s="100">
        <v>42912</v>
      </c>
      <c r="C154" s="99">
        <v>271</v>
      </c>
      <c r="D154" s="99" t="s">
        <v>5</v>
      </c>
      <c r="E154" s="99" t="s">
        <v>3954</v>
      </c>
      <c r="F154" s="99" t="s">
        <v>5067</v>
      </c>
      <c r="G154" s="77">
        <v>0</v>
      </c>
      <c r="H154" s="77">
        <v>-153793.1</v>
      </c>
      <c r="I154" s="77"/>
      <c r="J154" s="101"/>
    </row>
    <row r="155" spans="1:10" hidden="1" outlineLevel="1" x14ac:dyDescent="0.2">
      <c r="A155" s="106"/>
      <c r="B155" s="100">
        <v>42912</v>
      </c>
      <c r="C155" s="99">
        <v>273</v>
      </c>
      <c r="D155" s="99" t="s">
        <v>5</v>
      </c>
      <c r="E155" s="99" t="s">
        <v>5008</v>
      </c>
      <c r="F155" s="99" t="s">
        <v>5068</v>
      </c>
      <c r="G155" s="77">
        <v>0</v>
      </c>
      <c r="H155" s="77">
        <v>164568.97</v>
      </c>
      <c r="I155" s="77"/>
      <c r="J155" s="101"/>
    </row>
    <row r="156" spans="1:10" hidden="1" outlineLevel="1" x14ac:dyDescent="0.2">
      <c r="A156" s="106"/>
      <c r="B156" s="100">
        <v>42913</v>
      </c>
      <c r="C156" s="99">
        <v>284</v>
      </c>
      <c r="D156" s="99" t="s">
        <v>5</v>
      </c>
      <c r="E156" s="99" t="s">
        <v>5009</v>
      </c>
      <c r="F156" s="99" t="s">
        <v>5069</v>
      </c>
      <c r="G156" s="77">
        <v>0</v>
      </c>
      <c r="H156" s="77">
        <v>164568.97</v>
      </c>
      <c r="I156" s="77"/>
      <c r="J156" s="101"/>
    </row>
    <row r="157" spans="1:10" hidden="1" outlineLevel="1" x14ac:dyDescent="0.2">
      <c r="A157" s="106"/>
      <c r="B157" s="100">
        <v>42913</v>
      </c>
      <c r="C157" s="99">
        <v>291</v>
      </c>
      <c r="D157" s="99" t="s">
        <v>5</v>
      </c>
      <c r="E157" s="99" t="s">
        <v>5010</v>
      </c>
      <c r="F157" s="99" t="s">
        <v>5070</v>
      </c>
      <c r="G157" s="77">
        <v>0</v>
      </c>
      <c r="H157" s="77">
        <v>164568.97</v>
      </c>
      <c r="I157" s="77"/>
      <c r="J157" s="101"/>
    </row>
    <row r="158" spans="1:10" hidden="1" outlineLevel="1" x14ac:dyDescent="0.2">
      <c r="A158" s="106"/>
      <c r="B158" s="100">
        <v>42913</v>
      </c>
      <c r="C158" s="99">
        <v>340</v>
      </c>
      <c r="D158" s="99" t="s">
        <v>5</v>
      </c>
      <c r="E158" s="99" t="s">
        <v>3971</v>
      </c>
      <c r="F158" s="99" t="s">
        <v>5071</v>
      </c>
      <c r="G158" s="77">
        <v>0</v>
      </c>
      <c r="H158" s="77">
        <v>-164568.97</v>
      </c>
      <c r="I158" s="77"/>
      <c r="J158" s="101"/>
    </row>
    <row r="159" spans="1:10" hidden="1" outlineLevel="1" x14ac:dyDescent="0.2">
      <c r="A159" s="106"/>
      <c r="B159" s="100">
        <v>42914</v>
      </c>
      <c r="C159" s="99">
        <v>295</v>
      </c>
      <c r="D159" s="99" t="s">
        <v>5</v>
      </c>
      <c r="E159" s="99" t="s">
        <v>5011</v>
      </c>
      <c r="F159" s="99" t="s">
        <v>5072</v>
      </c>
      <c r="G159" s="77">
        <v>0</v>
      </c>
      <c r="H159" s="77">
        <v>160258.62</v>
      </c>
      <c r="I159" s="77"/>
      <c r="J159" s="101"/>
    </row>
    <row r="160" spans="1:10" hidden="1" outlineLevel="1" x14ac:dyDescent="0.2">
      <c r="A160" s="106"/>
      <c r="B160" s="100">
        <v>42915</v>
      </c>
      <c r="C160" s="99">
        <v>300</v>
      </c>
      <c r="D160" s="99" t="s">
        <v>5</v>
      </c>
      <c r="E160" s="99" t="s">
        <v>5012</v>
      </c>
      <c r="F160" s="99" t="s">
        <v>5073</v>
      </c>
      <c r="G160" s="77">
        <v>0</v>
      </c>
      <c r="H160" s="77">
        <v>164568.97</v>
      </c>
      <c r="I160" s="77"/>
      <c r="J160" s="101"/>
    </row>
    <row r="161" spans="1:10" hidden="1" outlineLevel="1" x14ac:dyDescent="0.2">
      <c r="A161" s="106"/>
      <c r="B161" s="100">
        <v>42915</v>
      </c>
      <c r="C161" s="99">
        <v>302</v>
      </c>
      <c r="D161" s="99" t="s">
        <v>5</v>
      </c>
      <c r="E161" s="99" t="s">
        <v>5013</v>
      </c>
      <c r="F161" s="99" t="s">
        <v>5074</v>
      </c>
      <c r="G161" s="77">
        <v>0</v>
      </c>
      <c r="H161" s="77">
        <v>157758.62</v>
      </c>
      <c r="I161" s="77"/>
      <c r="J161" s="101"/>
    </row>
    <row r="162" spans="1:10" hidden="1" outlineLevel="1" x14ac:dyDescent="0.2">
      <c r="A162" s="106"/>
      <c r="B162" s="100">
        <v>42915</v>
      </c>
      <c r="C162" s="99">
        <v>305</v>
      </c>
      <c r="D162" s="99" t="s">
        <v>5</v>
      </c>
      <c r="E162" s="99" t="s">
        <v>5014</v>
      </c>
      <c r="F162" s="99" t="s">
        <v>5075</v>
      </c>
      <c r="G162" s="77">
        <v>0</v>
      </c>
      <c r="H162" s="77">
        <v>147241.38</v>
      </c>
      <c r="I162" s="77"/>
      <c r="J162" s="101"/>
    </row>
    <row r="163" spans="1:10" hidden="1" outlineLevel="1" x14ac:dyDescent="0.2">
      <c r="A163" s="106"/>
      <c r="B163" s="100">
        <v>42916</v>
      </c>
      <c r="C163" s="99">
        <v>314</v>
      </c>
      <c r="D163" s="99" t="s">
        <v>5</v>
      </c>
      <c r="E163" s="99" t="s">
        <v>5015</v>
      </c>
      <c r="F163" s="99" t="s">
        <v>5076</v>
      </c>
      <c r="G163" s="77">
        <v>0</v>
      </c>
      <c r="H163" s="77">
        <v>164568.97</v>
      </c>
      <c r="I163" s="77"/>
      <c r="J163" s="101"/>
    </row>
    <row r="164" spans="1:10" hidden="1" outlineLevel="1" x14ac:dyDescent="0.2">
      <c r="A164" s="106"/>
      <c r="B164" s="100">
        <v>42916</v>
      </c>
      <c r="C164" s="99">
        <v>316</v>
      </c>
      <c r="D164" s="99" t="s">
        <v>5</v>
      </c>
      <c r="E164" s="99" t="s">
        <v>5016</v>
      </c>
      <c r="F164" s="99" t="s">
        <v>5077</v>
      </c>
      <c r="G164" s="77">
        <v>0</v>
      </c>
      <c r="H164" s="77">
        <v>164568.97</v>
      </c>
      <c r="I164" s="77">
        <v>-27660567.190000001</v>
      </c>
      <c r="J164" s="101"/>
    </row>
    <row r="165" spans="1:10" hidden="1" outlineLevel="1" x14ac:dyDescent="0.2">
      <c r="A165" s="106"/>
      <c r="B165" s="100">
        <v>42916</v>
      </c>
      <c r="C165" s="99">
        <v>321</v>
      </c>
      <c r="D165" s="99" t="s">
        <v>5</v>
      </c>
      <c r="E165" s="99" t="s">
        <v>5017</v>
      </c>
      <c r="F165" s="99" t="s">
        <v>5078</v>
      </c>
      <c r="G165" s="77">
        <v>0</v>
      </c>
      <c r="H165" s="77">
        <v>164568.97</v>
      </c>
      <c r="I165" s="77">
        <v>-27831601.670000002</v>
      </c>
      <c r="J165" s="101"/>
    </row>
    <row r="166" spans="1:10" hidden="1" outlineLevel="1" x14ac:dyDescent="0.2">
      <c r="A166" s="106"/>
      <c r="B166" s="100">
        <v>42916</v>
      </c>
      <c r="C166" s="99">
        <v>322</v>
      </c>
      <c r="D166" s="99" t="s">
        <v>5</v>
      </c>
      <c r="E166" s="99" t="s">
        <v>3946</v>
      </c>
      <c r="F166" s="99" t="s">
        <v>5079</v>
      </c>
      <c r="G166" s="77">
        <v>0</v>
      </c>
      <c r="H166" s="77">
        <v>151637.93</v>
      </c>
      <c r="I166" s="77">
        <v>-27989705.120000001</v>
      </c>
      <c r="J166" s="101"/>
    </row>
    <row r="167" spans="1:10" hidden="1" outlineLevel="1" x14ac:dyDescent="0.2">
      <c r="A167" s="106"/>
      <c r="B167" s="100">
        <v>42916</v>
      </c>
      <c r="C167" s="99">
        <v>327</v>
      </c>
      <c r="D167" s="99" t="s">
        <v>5</v>
      </c>
      <c r="E167" s="99" t="s">
        <v>5018</v>
      </c>
      <c r="F167" s="99" t="s">
        <v>5080</v>
      </c>
      <c r="G167" s="77">
        <v>0</v>
      </c>
      <c r="H167" s="77">
        <v>151637.93</v>
      </c>
      <c r="I167" s="77">
        <v>-28147808.57</v>
      </c>
      <c r="J167" s="101"/>
    </row>
    <row r="168" spans="1:10" hidden="1" outlineLevel="1" x14ac:dyDescent="0.2">
      <c r="A168" s="106"/>
      <c r="B168" s="100">
        <v>42916</v>
      </c>
      <c r="C168" s="99">
        <v>328</v>
      </c>
      <c r="D168" s="99" t="s">
        <v>5</v>
      </c>
      <c r="E168" s="99" t="s">
        <v>5019</v>
      </c>
      <c r="F168" s="99" t="s">
        <v>5081</v>
      </c>
      <c r="G168" s="77">
        <v>0</v>
      </c>
      <c r="H168" s="77">
        <v>164568.97</v>
      </c>
      <c r="I168" s="77">
        <v>-28320222.359999999</v>
      </c>
      <c r="J168" s="101"/>
    </row>
    <row r="169" spans="1:10" hidden="1" outlineLevel="1" x14ac:dyDescent="0.2">
      <c r="A169" s="106"/>
      <c r="B169" s="100">
        <v>42916</v>
      </c>
      <c r="C169" s="99">
        <v>336</v>
      </c>
      <c r="D169" s="99" t="s">
        <v>5</v>
      </c>
      <c r="E169" s="99" t="s">
        <v>5020</v>
      </c>
      <c r="F169" s="99" t="s">
        <v>5082</v>
      </c>
      <c r="G169" s="77">
        <v>0</v>
      </c>
      <c r="H169" s="77">
        <v>174137.93</v>
      </c>
      <c r="I169" s="77">
        <v>-28492636.149999999</v>
      </c>
      <c r="J169" s="101"/>
    </row>
    <row r="170" spans="1:10" collapsed="1" x14ac:dyDescent="0.2">
      <c r="A170" s="106"/>
      <c r="B170" s="100"/>
      <c r="C170" s="99"/>
      <c r="D170" s="99"/>
      <c r="E170" s="99"/>
      <c r="F170" s="99"/>
      <c r="G170" s="77"/>
      <c r="H170" s="77"/>
      <c r="I170" s="77"/>
      <c r="J170" s="101"/>
    </row>
    <row r="171" spans="1:10" x14ac:dyDescent="0.2">
      <c r="A171" s="106"/>
      <c r="B171" s="100"/>
      <c r="C171" s="99"/>
      <c r="D171" s="99"/>
      <c r="E171" s="99"/>
      <c r="F171" s="99"/>
      <c r="G171" s="77"/>
      <c r="H171" s="102">
        <f>SUM(H107:H170)</f>
        <v>4775517.3100000005</v>
      </c>
      <c r="I171" s="102"/>
      <c r="J171" s="103">
        <f>COUNTIF(H108:H169,"&gt;1")-COUNTIF(H108:H169,"&lt;1")</f>
        <v>30</v>
      </c>
    </row>
    <row r="172" spans="1:10" x14ac:dyDescent="0.2">
      <c r="A172" s="104" t="s">
        <v>311</v>
      </c>
      <c r="B172" s="98"/>
      <c r="C172" s="99"/>
      <c r="D172" s="99"/>
      <c r="E172" s="98"/>
      <c r="F172" s="98"/>
      <c r="G172" s="76"/>
      <c r="H172" s="76"/>
      <c r="I172" s="76"/>
      <c r="J172" s="101"/>
    </row>
    <row r="173" spans="1:10" x14ac:dyDescent="0.2">
      <c r="A173" s="105" t="s">
        <v>2</v>
      </c>
      <c r="B173" s="98" t="s">
        <v>312</v>
      </c>
      <c r="C173" s="99"/>
      <c r="D173" s="99"/>
      <c r="E173" s="98"/>
      <c r="F173" s="98"/>
      <c r="G173" s="76"/>
      <c r="H173" s="76"/>
      <c r="I173" s="76"/>
      <c r="J173" s="101"/>
    </row>
    <row r="174" spans="1:10" hidden="1" outlineLevel="1" x14ac:dyDescent="0.2">
      <c r="A174" s="106"/>
      <c r="B174" s="99"/>
      <c r="C174" s="99"/>
      <c r="D174" s="99"/>
      <c r="E174" s="99" t="s">
        <v>1110</v>
      </c>
      <c r="F174" s="99"/>
      <c r="G174" s="77">
        <v>0</v>
      </c>
      <c r="H174" s="77">
        <v>0</v>
      </c>
      <c r="I174" s="77">
        <v>-11736288.560000001</v>
      </c>
      <c r="J174" s="101"/>
    </row>
    <row r="175" spans="1:10" hidden="1" outlineLevel="1" x14ac:dyDescent="0.2">
      <c r="A175" s="106"/>
      <c r="B175" s="100">
        <v>42887</v>
      </c>
      <c r="C175" s="99">
        <v>6</v>
      </c>
      <c r="D175" s="99" t="s">
        <v>5</v>
      </c>
      <c r="E175" s="99" t="s">
        <v>4081</v>
      </c>
      <c r="F175" s="99" t="s">
        <v>5105</v>
      </c>
      <c r="G175" s="77">
        <v>0</v>
      </c>
      <c r="H175" s="77">
        <v>-197327.59</v>
      </c>
      <c r="I175" s="77">
        <v>-11942926.49</v>
      </c>
      <c r="J175" s="101"/>
    </row>
    <row r="176" spans="1:10" hidden="1" outlineLevel="1" x14ac:dyDescent="0.2">
      <c r="A176" s="106"/>
      <c r="B176" s="100">
        <v>42887</v>
      </c>
      <c r="C176" s="99">
        <v>7</v>
      </c>
      <c r="D176" s="99" t="s">
        <v>5</v>
      </c>
      <c r="E176" s="99" t="s">
        <v>4081</v>
      </c>
      <c r="F176" s="99" t="s">
        <v>5106</v>
      </c>
      <c r="G176" s="77">
        <v>0</v>
      </c>
      <c r="H176" s="77">
        <v>187844.83</v>
      </c>
      <c r="I176" s="77">
        <v>-11747236.83</v>
      </c>
      <c r="J176" s="101"/>
    </row>
    <row r="177" spans="1:10" hidden="1" outlineLevel="1" x14ac:dyDescent="0.2">
      <c r="A177" s="106"/>
      <c r="B177" s="100">
        <v>42888</v>
      </c>
      <c r="C177" s="99">
        <v>22</v>
      </c>
      <c r="D177" s="99" t="s">
        <v>5</v>
      </c>
      <c r="E177" s="99" t="s">
        <v>5083</v>
      </c>
      <c r="F177" s="99" t="s">
        <v>5107</v>
      </c>
      <c r="G177" s="77">
        <v>0</v>
      </c>
      <c r="H177" s="77">
        <v>198189.66</v>
      </c>
      <c r="I177" s="77"/>
      <c r="J177" s="101"/>
    </row>
    <row r="178" spans="1:10" hidden="1" outlineLevel="1" x14ac:dyDescent="0.2">
      <c r="A178" s="106"/>
      <c r="B178" s="100">
        <v>42888</v>
      </c>
      <c r="C178" s="99">
        <v>23</v>
      </c>
      <c r="D178" s="99" t="s">
        <v>5</v>
      </c>
      <c r="E178" s="99" t="s">
        <v>5084</v>
      </c>
      <c r="F178" s="99" t="s">
        <v>5108</v>
      </c>
      <c r="G178" s="77">
        <v>0</v>
      </c>
      <c r="H178" s="77">
        <v>183362.07</v>
      </c>
      <c r="I178" s="77"/>
      <c r="J178" s="101"/>
    </row>
    <row r="179" spans="1:10" hidden="1" outlineLevel="1" x14ac:dyDescent="0.2">
      <c r="A179" s="106"/>
      <c r="B179" s="100">
        <v>42888</v>
      </c>
      <c r="C179" s="99">
        <v>26</v>
      </c>
      <c r="D179" s="99" t="s">
        <v>5</v>
      </c>
      <c r="E179" s="99" t="s">
        <v>5085</v>
      </c>
      <c r="F179" s="99" t="s">
        <v>5109</v>
      </c>
      <c r="G179" s="77">
        <v>0</v>
      </c>
      <c r="H179" s="77">
        <v>187844.83</v>
      </c>
      <c r="I179" s="77"/>
      <c r="J179" s="101"/>
    </row>
    <row r="180" spans="1:10" hidden="1" outlineLevel="1" x14ac:dyDescent="0.2">
      <c r="A180" s="106"/>
      <c r="B180" s="100">
        <v>42888</v>
      </c>
      <c r="C180" s="99">
        <v>28</v>
      </c>
      <c r="D180" s="99" t="s">
        <v>5</v>
      </c>
      <c r="E180" s="99" t="s">
        <v>4068</v>
      </c>
      <c r="F180" s="99" t="s">
        <v>5110</v>
      </c>
      <c r="G180" s="77">
        <v>0</v>
      </c>
      <c r="H180" s="77">
        <v>187844.83</v>
      </c>
      <c r="I180" s="77"/>
      <c r="J180" s="101"/>
    </row>
    <row r="181" spans="1:10" hidden="1" outlineLevel="1" x14ac:dyDescent="0.2">
      <c r="A181" s="106"/>
      <c r="B181" s="100">
        <v>42891</v>
      </c>
      <c r="C181" s="99">
        <v>43</v>
      </c>
      <c r="D181" s="99" t="s">
        <v>5</v>
      </c>
      <c r="E181" s="99" t="s">
        <v>5086</v>
      </c>
      <c r="F181" s="99" t="s">
        <v>5111</v>
      </c>
      <c r="G181" s="77">
        <v>0</v>
      </c>
      <c r="H181" s="77">
        <v>179568.97</v>
      </c>
      <c r="I181" s="77"/>
      <c r="J181" s="101"/>
    </row>
    <row r="182" spans="1:10" hidden="1" outlineLevel="1" x14ac:dyDescent="0.2">
      <c r="A182" s="106"/>
      <c r="B182" s="100">
        <v>42892</v>
      </c>
      <c r="C182" s="99">
        <v>50</v>
      </c>
      <c r="D182" s="99" t="s">
        <v>5</v>
      </c>
      <c r="E182" s="99" t="s">
        <v>4085</v>
      </c>
      <c r="F182" s="99" t="s">
        <v>5112</v>
      </c>
      <c r="G182" s="77">
        <v>0</v>
      </c>
      <c r="H182" s="77">
        <v>187844.83</v>
      </c>
      <c r="I182" s="77"/>
      <c r="J182" s="101"/>
    </row>
    <row r="183" spans="1:10" hidden="1" outlineLevel="1" x14ac:dyDescent="0.2">
      <c r="A183" s="106"/>
      <c r="B183" s="100">
        <v>42892</v>
      </c>
      <c r="C183" s="99">
        <v>55</v>
      </c>
      <c r="D183" s="99" t="s">
        <v>5</v>
      </c>
      <c r="E183" s="99" t="s">
        <v>4080</v>
      </c>
      <c r="F183" s="99" t="s">
        <v>5113</v>
      </c>
      <c r="G183" s="77">
        <v>0</v>
      </c>
      <c r="H183" s="77">
        <v>179568.97</v>
      </c>
      <c r="I183" s="77"/>
      <c r="J183" s="101"/>
    </row>
    <row r="184" spans="1:10" hidden="1" outlineLevel="1" x14ac:dyDescent="0.2">
      <c r="A184" s="106"/>
      <c r="B184" s="100">
        <v>42892</v>
      </c>
      <c r="C184" s="99">
        <v>63</v>
      </c>
      <c r="D184" s="99" t="s">
        <v>5</v>
      </c>
      <c r="E184" s="99" t="s">
        <v>4085</v>
      </c>
      <c r="F184" s="99" t="s">
        <v>5114</v>
      </c>
      <c r="G184" s="77">
        <v>0</v>
      </c>
      <c r="H184" s="77">
        <v>-187844.83</v>
      </c>
      <c r="I184" s="77"/>
      <c r="J184" s="101"/>
    </row>
    <row r="185" spans="1:10" hidden="1" outlineLevel="1" x14ac:dyDescent="0.2">
      <c r="A185" s="106"/>
      <c r="B185" s="100">
        <v>42892</v>
      </c>
      <c r="C185" s="99">
        <v>64</v>
      </c>
      <c r="D185" s="99" t="s">
        <v>5</v>
      </c>
      <c r="E185" s="99" t="s">
        <v>4085</v>
      </c>
      <c r="F185" s="99" t="s">
        <v>5115</v>
      </c>
      <c r="G185" s="77">
        <v>0</v>
      </c>
      <c r="H185" s="77">
        <v>187844.83</v>
      </c>
      <c r="I185" s="77"/>
      <c r="J185" s="101"/>
    </row>
    <row r="186" spans="1:10" hidden="1" outlineLevel="1" x14ac:dyDescent="0.2">
      <c r="A186" s="106"/>
      <c r="B186" s="100">
        <v>42893</v>
      </c>
      <c r="C186" s="99">
        <v>71</v>
      </c>
      <c r="D186" s="99" t="s">
        <v>5</v>
      </c>
      <c r="E186" s="99" t="s">
        <v>5086</v>
      </c>
      <c r="F186" s="99" t="s">
        <v>5116</v>
      </c>
      <c r="G186" s="77">
        <v>0</v>
      </c>
      <c r="H186" s="77">
        <v>-179568.97</v>
      </c>
      <c r="I186" s="77"/>
      <c r="J186" s="101"/>
    </row>
    <row r="187" spans="1:10" hidden="1" outlineLevel="1" x14ac:dyDescent="0.2">
      <c r="A187" s="106"/>
      <c r="B187" s="100">
        <v>42893</v>
      </c>
      <c r="C187" s="99">
        <v>72</v>
      </c>
      <c r="D187" s="99" t="s">
        <v>5</v>
      </c>
      <c r="E187" s="99" t="s">
        <v>5086</v>
      </c>
      <c r="F187" s="99" t="s">
        <v>5117</v>
      </c>
      <c r="G187" s="77">
        <v>0</v>
      </c>
      <c r="H187" s="77">
        <v>179568.97</v>
      </c>
      <c r="I187" s="77"/>
      <c r="J187" s="101"/>
    </row>
    <row r="188" spans="1:10" hidden="1" outlineLevel="1" x14ac:dyDescent="0.2">
      <c r="A188" s="106"/>
      <c r="B188" s="100">
        <v>42893</v>
      </c>
      <c r="C188" s="99">
        <v>93</v>
      </c>
      <c r="D188" s="99" t="s">
        <v>5</v>
      </c>
      <c r="E188" s="99" t="s">
        <v>5087</v>
      </c>
      <c r="F188" s="99" t="s">
        <v>5118</v>
      </c>
      <c r="G188" s="77">
        <v>0</v>
      </c>
      <c r="H188" s="77">
        <v>187844.83</v>
      </c>
      <c r="I188" s="77"/>
      <c r="J188" s="101"/>
    </row>
    <row r="189" spans="1:10" hidden="1" outlineLevel="1" x14ac:dyDescent="0.2">
      <c r="A189" s="106"/>
      <c r="B189" s="100">
        <v>42894</v>
      </c>
      <c r="C189" s="99">
        <v>97</v>
      </c>
      <c r="D189" s="99" t="s">
        <v>5</v>
      </c>
      <c r="E189" s="99" t="s">
        <v>5088</v>
      </c>
      <c r="F189" s="99" t="s">
        <v>5119</v>
      </c>
      <c r="G189" s="77">
        <v>0</v>
      </c>
      <c r="H189" s="77">
        <v>198189.66</v>
      </c>
      <c r="I189" s="77"/>
      <c r="J189" s="101"/>
    </row>
    <row r="190" spans="1:10" hidden="1" outlineLevel="1" x14ac:dyDescent="0.2">
      <c r="A190" s="106"/>
      <c r="B190" s="100">
        <v>42894</v>
      </c>
      <c r="C190" s="99">
        <v>98</v>
      </c>
      <c r="D190" s="99" t="s">
        <v>5</v>
      </c>
      <c r="E190" s="99" t="s">
        <v>5089</v>
      </c>
      <c r="F190" s="99" t="s">
        <v>5120</v>
      </c>
      <c r="G190" s="77">
        <v>0</v>
      </c>
      <c r="H190" s="77">
        <v>198189.66</v>
      </c>
      <c r="I190" s="77"/>
      <c r="J190" s="101"/>
    </row>
    <row r="191" spans="1:10" hidden="1" outlineLevel="1" x14ac:dyDescent="0.2">
      <c r="A191" s="106"/>
      <c r="B191" s="100">
        <v>42894</v>
      </c>
      <c r="C191" s="99">
        <v>104</v>
      </c>
      <c r="D191" s="99" t="s">
        <v>5</v>
      </c>
      <c r="E191" s="99" t="s">
        <v>4089</v>
      </c>
      <c r="F191" s="99" t="s">
        <v>5121</v>
      </c>
      <c r="G191" s="77">
        <v>0</v>
      </c>
      <c r="H191" s="77">
        <v>-197327.59</v>
      </c>
      <c r="I191" s="77"/>
      <c r="J191" s="101"/>
    </row>
    <row r="192" spans="1:10" hidden="1" outlineLevel="1" x14ac:dyDescent="0.2">
      <c r="A192" s="106"/>
      <c r="B192" s="100">
        <v>42894</v>
      </c>
      <c r="C192" s="99">
        <v>107</v>
      </c>
      <c r="D192" s="99" t="s">
        <v>5</v>
      </c>
      <c r="E192" s="99" t="s">
        <v>5090</v>
      </c>
      <c r="F192" s="99" t="s">
        <v>5122</v>
      </c>
      <c r="G192" s="77">
        <v>0</v>
      </c>
      <c r="H192" s="77">
        <v>187844.83</v>
      </c>
      <c r="I192" s="77"/>
      <c r="J192" s="101"/>
    </row>
    <row r="193" spans="1:10" hidden="1" outlineLevel="1" x14ac:dyDescent="0.2">
      <c r="A193" s="106"/>
      <c r="B193" s="100">
        <v>42894</v>
      </c>
      <c r="C193" s="99">
        <v>108</v>
      </c>
      <c r="D193" s="99" t="s">
        <v>5</v>
      </c>
      <c r="E193" s="99" t="s">
        <v>1376</v>
      </c>
      <c r="F193" s="99" t="s">
        <v>5123</v>
      </c>
      <c r="G193" s="77">
        <v>0</v>
      </c>
      <c r="H193" s="77">
        <v>-183448.28</v>
      </c>
      <c r="I193" s="77"/>
      <c r="J193" s="101"/>
    </row>
    <row r="194" spans="1:10" hidden="1" outlineLevel="1" x14ac:dyDescent="0.2">
      <c r="A194" s="106"/>
      <c r="B194" s="100">
        <v>42894</v>
      </c>
      <c r="C194" s="99">
        <v>110</v>
      </c>
      <c r="D194" s="99" t="s">
        <v>5</v>
      </c>
      <c r="E194" s="99" t="s">
        <v>4082</v>
      </c>
      <c r="F194" s="99" t="s">
        <v>5124</v>
      </c>
      <c r="G194" s="77">
        <v>0</v>
      </c>
      <c r="H194" s="77">
        <v>-231671.73</v>
      </c>
      <c r="I194" s="77"/>
      <c r="J194" s="101"/>
    </row>
    <row r="195" spans="1:10" hidden="1" outlineLevel="1" x14ac:dyDescent="0.2">
      <c r="A195" s="106"/>
      <c r="B195" s="100">
        <v>42894</v>
      </c>
      <c r="C195" s="99">
        <v>111</v>
      </c>
      <c r="D195" s="99" t="s">
        <v>5</v>
      </c>
      <c r="E195" s="99" t="s">
        <v>2260</v>
      </c>
      <c r="F195" s="99" t="s">
        <v>5125</v>
      </c>
      <c r="G195" s="77">
        <v>0</v>
      </c>
      <c r="H195" s="77">
        <v>-206034.48</v>
      </c>
      <c r="I195" s="77"/>
      <c r="J195" s="101"/>
    </row>
    <row r="196" spans="1:10" hidden="1" outlineLevel="1" x14ac:dyDescent="0.2">
      <c r="A196" s="106"/>
      <c r="B196" s="100">
        <v>42894</v>
      </c>
      <c r="C196" s="99">
        <v>113</v>
      </c>
      <c r="D196" s="99" t="s">
        <v>5</v>
      </c>
      <c r="E196" s="99" t="s">
        <v>4078</v>
      </c>
      <c r="F196" s="99" t="s">
        <v>5126</v>
      </c>
      <c r="G196" s="77">
        <v>0</v>
      </c>
      <c r="H196" s="77">
        <v>-189051.72</v>
      </c>
      <c r="I196" s="77"/>
      <c r="J196" s="101"/>
    </row>
    <row r="197" spans="1:10" hidden="1" outlineLevel="1" x14ac:dyDescent="0.2">
      <c r="A197" s="106"/>
      <c r="B197" s="100">
        <v>42894</v>
      </c>
      <c r="C197" s="99">
        <v>114</v>
      </c>
      <c r="D197" s="99" t="s">
        <v>5</v>
      </c>
      <c r="E197" s="99" t="s">
        <v>3297</v>
      </c>
      <c r="F197" s="99" t="s">
        <v>5127</v>
      </c>
      <c r="G197" s="77">
        <v>0</v>
      </c>
      <c r="H197" s="77">
        <v>-197327.59</v>
      </c>
      <c r="I197" s="77"/>
      <c r="J197" s="101"/>
    </row>
    <row r="198" spans="1:10" hidden="1" outlineLevel="1" x14ac:dyDescent="0.2">
      <c r="A198" s="106"/>
      <c r="B198" s="100">
        <v>42895</v>
      </c>
      <c r="C198" s="99">
        <v>130</v>
      </c>
      <c r="D198" s="99" t="s">
        <v>5</v>
      </c>
      <c r="E198" s="99" t="s">
        <v>5085</v>
      </c>
      <c r="F198" s="99" t="s">
        <v>5128</v>
      </c>
      <c r="G198" s="77">
        <v>0</v>
      </c>
      <c r="H198" s="77">
        <v>-187844.83</v>
      </c>
      <c r="I198" s="77"/>
      <c r="J198" s="101"/>
    </row>
    <row r="199" spans="1:10" hidden="1" outlineLevel="1" x14ac:dyDescent="0.2">
      <c r="A199" s="106"/>
      <c r="B199" s="100">
        <v>42895</v>
      </c>
      <c r="C199" s="99">
        <v>131</v>
      </c>
      <c r="D199" s="99" t="s">
        <v>5</v>
      </c>
      <c r="E199" s="99" t="s">
        <v>5085</v>
      </c>
      <c r="F199" s="99" t="s">
        <v>5129</v>
      </c>
      <c r="G199" s="77">
        <v>0</v>
      </c>
      <c r="H199" s="77">
        <v>187844.83</v>
      </c>
      <c r="I199" s="77"/>
      <c r="J199" s="101"/>
    </row>
    <row r="200" spans="1:10" hidden="1" outlineLevel="1" x14ac:dyDescent="0.2">
      <c r="A200" s="106"/>
      <c r="B200" s="100">
        <v>42895</v>
      </c>
      <c r="C200" s="99">
        <v>133</v>
      </c>
      <c r="D200" s="99" t="s">
        <v>5</v>
      </c>
      <c r="E200" s="99" t="s">
        <v>2228</v>
      </c>
      <c r="F200" s="99" t="s">
        <v>5130</v>
      </c>
      <c r="G200" s="77">
        <v>0</v>
      </c>
      <c r="H200" s="77">
        <v>192672.41</v>
      </c>
      <c r="I200" s="77"/>
      <c r="J200" s="101"/>
    </row>
    <row r="201" spans="1:10" hidden="1" outlineLevel="1" x14ac:dyDescent="0.2">
      <c r="A201" s="106"/>
      <c r="B201" s="100">
        <v>42895</v>
      </c>
      <c r="C201" s="99">
        <v>139</v>
      </c>
      <c r="D201" s="99" t="s">
        <v>5</v>
      </c>
      <c r="E201" s="99" t="s">
        <v>4070</v>
      </c>
      <c r="F201" s="99" t="s">
        <v>5131</v>
      </c>
      <c r="G201" s="77">
        <v>0</v>
      </c>
      <c r="H201" s="77">
        <v>-197327.59</v>
      </c>
      <c r="I201" s="77"/>
      <c r="J201" s="101"/>
    </row>
    <row r="202" spans="1:10" hidden="1" outlineLevel="1" x14ac:dyDescent="0.2">
      <c r="A202" s="106"/>
      <c r="B202" s="100">
        <v>42895</v>
      </c>
      <c r="C202" s="99">
        <v>140</v>
      </c>
      <c r="D202" s="99" t="s">
        <v>5</v>
      </c>
      <c r="E202" s="99" t="s">
        <v>4070</v>
      </c>
      <c r="F202" s="99" t="s">
        <v>5132</v>
      </c>
      <c r="G202" s="77">
        <v>0</v>
      </c>
      <c r="H202" s="77">
        <v>187844.83</v>
      </c>
      <c r="I202" s="77"/>
      <c r="J202" s="101"/>
    </row>
    <row r="203" spans="1:10" hidden="1" outlineLevel="1" x14ac:dyDescent="0.2">
      <c r="A203" s="106"/>
      <c r="B203" s="100">
        <v>42895</v>
      </c>
      <c r="C203" s="99">
        <v>145</v>
      </c>
      <c r="D203" s="99" t="s">
        <v>5</v>
      </c>
      <c r="E203" s="99" t="s">
        <v>4069</v>
      </c>
      <c r="F203" s="99" t="s">
        <v>5133</v>
      </c>
      <c r="G203" s="77">
        <v>0</v>
      </c>
      <c r="H203" s="77">
        <v>-197327.59</v>
      </c>
      <c r="I203" s="77"/>
      <c r="J203" s="101"/>
    </row>
    <row r="204" spans="1:10" hidden="1" outlineLevel="1" x14ac:dyDescent="0.2">
      <c r="A204" s="106"/>
      <c r="B204" s="100">
        <v>42895</v>
      </c>
      <c r="C204" s="99">
        <v>148</v>
      </c>
      <c r="D204" s="99" t="s">
        <v>5</v>
      </c>
      <c r="E204" s="99" t="s">
        <v>4069</v>
      </c>
      <c r="F204" s="99" t="s">
        <v>5134</v>
      </c>
      <c r="G204" s="77">
        <v>0</v>
      </c>
      <c r="H204" s="77">
        <v>187844.83</v>
      </c>
      <c r="I204" s="77"/>
      <c r="J204" s="101"/>
    </row>
    <row r="205" spans="1:10" hidden="1" outlineLevel="1" x14ac:dyDescent="0.2">
      <c r="A205" s="106"/>
      <c r="B205" s="100">
        <v>42895</v>
      </c>
      <c r="C205" s="99">
        <v>149</v>
      </c>
      <c r="D205" s="99" t="s">
        <v>5</v>
      </c>
      <c r="E205" s="99" t="s">
        <v>5091</v>
      </c>
      <c r="F205" s="99" t="s">
        <v>5135</v>
      </c>
      <c r="G205" s="77">
        <v>0</v>
      </c>
      <c r="H205" s="77">
        <v>198189.66</v>
      </c>
      <c r="I205" s="77"/>
      <c r="J205" s="101"/>
    </row>
    <row r="206" spans="1:10" hidden="1" outlineLevel="1" x14ac:dyDescent="0.2">
      <c r="A206" s="106"/>
      <c r="B206" s="100">
        <v>42898</v>
      </c>
      <c r="C206" s="99">
        <v>168</v>
      </c>
      <c r="D206" s="99" t="s">
        <v>5</v>
      </c>
      <c r="E206" s="99" t="s">
        <v>5084</v>
      </c>
      <c r="F206" s="99" t="s">
        <v>5136</v>
      </c>
      <c r="G206" s="77">
        <v>0</v>
      </c>
      <c r="H206" s="77">
        <v>-183362.07</v>
      </c>
      <c r="I206" s="77"/>
      <c r="J206" s="101"/>
    </row>
    <row r="207" spans="1:10" hidden="1" outlineLevel="1" x14ac:dyDescent="0.2">
      <c r="A207" s="106"/>
      <c r="B207" s="100">
        <v>42898</v>
      </c>
      <c r="C207" s="99">
        <v>169</v>
      </c>
      <c r="D207" s="99" t="s">
        <v>5</v>
      </c>
      <c r="E207" s="99" t="s">
        <v>5084</v>
      </c>
      <c r="F207" s="99" t="s">
        <v>5137</v>
      </c>
      <c r="G207" s="77">
        <v>0</v>
      </c>
      <c r="H207" s="77">
        <v>183362.07</v>
      </c>
      <c r="I207" s="77"/>
      <c r="J207" s="101"/>
    </row>
    <row r="208" spans="1:10" hidden="1" outlineLevel="1" x14ac:dyDescent="0.2">
      <c r="A208" s="106"/>
      <c r="B208" s="100">
        <v>42898</v>
      </c>
      <c r="C208" s="99">
        <v>173</v>
      </c>
      <c r="D208" s="99" t="s">
        <v>5</v>
      </c>
      <c r="E208" s="99" t="s">
        <v>1376</v>
      </c>
      <c r="F208" s="99" t="s">
        <v>5138</v>
      </c>
      <c r="G208" s="77">
        <v>0</v>
      </c>
      <c r="H208" s="77">
        <v>179568.97</v>
      </c>
      <c r="I208" s="77"/>
      <c r="J208" s="101"/>
    </row>
    <row r="209" spans="1:10" hidden="1" outlineLevel="1" x14ac:dyDescent="0.2">
      <c r="A209" s="106"/>
      <c r="B209" s="100">
        <v>42899</v>
      </c>
      <c r="C209" s="99">
        <v>176</v>
      </c>
      <c r="D209" s="99" t="s">
        <v>5</v>
      </c>
      <c r="E209" s="99" t="s">
        <v>5089</v>
      </c>
      <c r="F209" s="99" t="s">
        <v>5139</v>
      </c>
      <c r="G209" s="77">
        <v>0</v>
      </c>
      <c r="H209" s="77">
        <v>-198189.66</v>
      </c>
      <c r="I209" s="77"/>
      <c r="J209" s="101"/>
    </row>
    <row r="210" spans="1:10" hidden="1" outlineLevel="1" x14ac:dyDescent="0.2">
      <c r="A210" s="106"/>
      <c r="B210" s="100">
        <v>42899</v>
      </c>
      <c r="C210" s="99">
        <v>177</v>
      </c>
      <c r="D210" s="99" t="s">
        <v>5</v>
      </c>
      <c r="E210" s="99" t="s">
        <v>5092</v>
      </c>
      <c r="F210" s="99" t="s">
        <v>5140</v>
      </c>
      <c r="G210" s="77">
        <v>0</v>
      </c>
      <c r="H210" s="77">
        <v>198189.66</v>
      </c>
      <c r="I210" s="77"/>
      <c r="J210" s="101"/>
    </row>
    <row r="211" spans="1:10" hidden="1" outlineLevel="1" x14ac:dyDescent="0.2">
      <c r="A211" s="106"/>
      <c r="B211" s="100">
        <v>42899</v>
      </c>
      <c r="C211" s="99">
        <v>181</v>
      </c>
      <c r="D211" s="99" t="s">
        <v>5</v>
      </c>
      <c r="E211" s="99" t="s">
        <v>4089</v>
      </c>
      <c r="F211" s="99" t="s">
        <v>5141</v>
      </c>
      <c r="G211" s="77">
        <v>0</v>
      </c>
      <c r="H211" s="77">
        <v>187844.83</v>
      </c>
      <c r="I211" s="77"/>
      <c r="J211" s="101"/>
    </row>
    <row r="212" spans="1:10" hidden="1" outlineLevel="1" x14ac:dyDescent="0.2">
      <c r="A212" s="106"/>
      <c r="B212" s="100">
        <v>42900</v>
      </c>
      <c r="C212" s="99">
        <v>190</v>
      </c>
      <c r="D212" s="99" t="s">
        <v>5</v>
      </c>
      <c r="E212" s="99" t="s">
        <v>4090</v>
      </c>
      <c r="F212" s="99" t="s">
        <v>5142</v>
      </c>
      <c r="G212" s="77">
        <v>0</v>
      </c>
      <c r="H212" s="77">
        <v>187844.83</v>
      </c>
      <c r="I212" s="77"/>
      <c r="J212" s="101"/>
    </row>
    <row r="213" spans="1:10" hidden="1" outlineLevel="1" x14ac:dyDescent="0.2">
      <c r="A213" s="106"/>
      <c r="B213" s="100">
        <v>42900</v>
      </c>
      <c r="C213" s="99">
        <v>192</v>
      </c>
      <c r="D213" s="99" t="s">
        <v>5</v>
      </c>
      <c r="E213" s="99" t="s">
        <v>5093</v>
      </c>
      <c r="F213" s="99" t="s">
        <v>5143</v>
      </c>
      <c r="G213" s="77">
        <v>0</v>
      </c>
      <c r="H213" s="77">
        <v>177586.21</v>
      </c>
      <c r="I213" s="77"/>
      <c r="J213" s="101"/>
    </row>
    <row r="214" spans="1:10" hidden="1" outlineLevel="1" x14ac:dyDescent="0.2">
      <c r="A214" s="106"/>
      <c r="B214" s="100">
        <v>42900</v>
      </c>
      <c r="C214" s="99">
        <v>193</v>
      </c>
      <c r="D214" s="99" t="s">
        <v>5</v>
      </c>
      <c r="E214" s="99" t="s">
        <v>4078</v>
      </c>
      <c r="F214" s="99" t="s">
        <v>5144</v>
      </c>
      <c r="G214" s="77">
        <v>0</v>
      </c>
      <c r="H214" s="77">
        <v>187844.83</v>
      </c>
      <c r="I214" s="77"/>
      <c r="J214" s="101"/>
    </row>
    <row r="215" spans="1:10" hidden="1" outlineLevel="1" x14ac:dyDescent="0.2">
      <c r="A215" s="106"/>
      <c r="B215" s="100">
        <v>42900</v>
      </c>
      <c r="C215" s="99">
        <v>195</v>
      </c>
      <c r="D215" s="99" t="s">
        <v>5</v>
      </c>
      <c r="E215" s="99" t="s">
        <v>5094</v>
      </c>
      <c r="F215" s="99" t="s">
        <v>5145</v>
      </c>
      <c r="G215" s="77">
        <v>0</v>
      </c>
      <c r="H215" s="77">
        <v>187844.83</v>
      </c>
      <c r="I215" s="77"/>
      <c r="J215" s="101"/>
    </row>
    <row r="216" spans="1:10" hidden="1" outlineLevel="1" x14ac:dyDescent="0.2">
      <c r="A216" s="106"/>
      <c r="B216" s="100">
        <v>42902</v>
      </c>
      <c r="C216" s="99">
        <v>200</v>
      </c>
      <c r="D216" s="99" t="s">
        <v>5</v>
      </c>
      <c r="E216" s="99" t="s">
        <v>4090</v>
      </c>
      <c r="F216" s="99" t="s">
        <v>5146</v>
      </c>
      <c r="G216" s="77">
        <v>0</v>
      </c>
      <c r="H216" s="77">
        <v>-187844.83</v>
      </c>
      <c r="I216" s="77"/>
      <c r="J216" s="101"/>
    </row>
    <row r="217" spans="1:10" hidden="1" outlineLevel="1" x14ac:dyDescent="0.2">
      <c r="A217" s="106"/>
      <c r="B217" s="100">
        <v>42902</v>
      </c>
      <c r="C217" s="99">
        <v>201</v>
      </c>
      <c r="D217" s="99" t="s">
        <v>5</v>
      </c>
      <c r="E217" s="99" t="s">
        <v>4090</v>
      </c>
      <c r="F217" s="99" t="s">
        <v>5147</v>
      </c>
      <c r="G217" s="77">
        <v>0</v>
      </c>
      <c r="H217" s="77">
        <v>187844.83</v>
      </c>
      <c r="I217" s="77"/>
      <c r="J217" s="101"/>
    </row>
    <row r="218" spans="1:10" hidden="1" outlineLevel="1" x14ac:dyDescent="0.2">
      <c r="A218" s="106"/>
      <c r="B218" s="100">
        <v>42902</v>
      </c>
      <c r="C218" s="99">
        <v>203</v>
      </c>
      <c r="D218" s="99" t="s">
        <v>5</v>
      </c>
      <c r="E218" s="99" t="s">
        <v>3291</v>
      </c>
      <c r="F218" s="99" t="s">
        <v>5148</v>
      </c>
      <c r="G218" s="77">
        <v>0</v>
      </c>
      <c r="H218" s="77">
        <v>187844.83</v>
      </c>
      <c r="I218" s="77"/>
      <c r="J218" s="101"/>
    </row>
    <row r="219" spans="1:10" hidden="1" outlineLevel="1" x14ac:dyDescent="0.2">
      <c r="A219" s="106"/>
      <c r="B219" s="100">
        <v>42902</v>
      </c>
      <c r="C219" s="99">
        <v>206</v>
      </c>
      <c r="D219" s="99" t="s">
        <v>5</v>
      </c>
      <c r="E219" s="99" t="s">
        <v>5095</v>
      </c>
      <c r="F219" s="99" t="s">
        <v>5149</v>
      </c>
      <c r="G219" s="77">
        <v>0</v>
      </c>
      <c r="H219" s="77">
        <v>181293.1</v>
      </c>
      <c r="I219" s="77"/>
      <c r="J219" s="101"/>
    </row>
    <row r="220" spans="1:10" hidden="1" outlineLevel="1" x14ac:dyDescent="0.2">
      <c r="A220" s="106"/>
      <c r="B220" s="100">
        <v>42902</v>
      </c>
      <c r="C220" s="99">
        <v>207</v>
      </c>
      <c r="D220" s="99" t="s">
        <v>5</v>
      </c>
      <c r="E220" s="99" t="s">
        <v>5096</v>
      </c>
      <c r="F220" s="99" t="s">
        <v>5150</v>
      </c>
      <c r="G220" s="77">
        <v>0</v>
      </c>
      <c r="H220" s="77">
        <v>187844.83</v>
      </c>
      <c r="I220" s="77"/>
      <c r="J220" s="101"/>
    </row>
    <row r="221" spans="1:10" hidden="1" outlineLevel="1" x14ac:dyDescent="0.2">
      <c r="A221" s="106"/>
      <c r="B221" s="100">
        <v>42902</v>
      </c>
      <c r="C221" s="99">
        <v>209</v>
      </c>
      <c r="D221" s="99" t="s">
        <v>5</v>
      </c>
      <c r="E221" s="99" t="s">
        <v>5097</v>
      </c>
      <c r="F221" s="99" t="s">
        <v>5151</v>
      </c>
      <c r="G221" s="77">
        <v>0</v>
      </c>
      <c r="H221" s="77">
        <v>224482.76</v>
      </c>
      <c r="I221" s="77">
        <v>-11943529.93</v>
      </c>
      <c r="J221" s="101"/>
    </row>
    <row r="222" spans="1:10" hidden="1" outlineLevel="1" x14ac:dyDescent="0.2">
      <c r="A222" s="106"/>
      <c r="B222" s="100">
        <v>42905</v>
      </c>
      <c r="C222" s="99">
        <v>224</v>
      </c>
      <c r="D222" s="99" t="s">
        <v>5</v>
      </c>
      <c r="E222" s="99" t="s">
        <v>3297</v>
      </c>
      <c r="F222" s="99" t="s">
        <v>5152</v>
      </c>
      <c r="G222" s="77">
        <v>0</v>
      </c>
      <c r="H222" s="77">
        <v>187844.83</v>
      </c>
      <c r="I222" s="77">
        <v>-12150167.859999999</v>
      </c>
      <c r="J222" s="101"/>
    </row>
    <row r="223" spans="1:10" hidden="1" outlineLevel="1" x14ac:dyDescent="0.2">
      <c r="A223" s="106"/>
      <c r="B223" s="100">
        <v>42905</v>
      </c>
      <c r="C223" s="99">
        <v>228</v>
      </c>
      <c r="D223" s="99" t="s">
        <v>5</v>
      </c>
      <c r="E223" s="99" t="s">
        <v>4075</v>
      </c>
      <c r="F223" s="99" t="s">
        <v>5153</v>
      </c>
      <c r="G223" s="77">
        <v>0</v>
      </c>
      <c r="H223" s="77">
        <v>187844.83</v>
      </c>
      <c r="I223" s="77">
        <v>-12332667.859999999</v>
      </c>
      <c r="J223" s="101"/>
    </row>
    <row r="224" spans="1:10" hidden="1" outlineLevel="1" x14ac:dyDescent="0.2">
      <c r="A224" s="106"/>
      <c r="B224" s="100">
        <v>42906</v>
      </c>
      <c r="C224" s="99">
        <v>234</v>
      </c>
      <c r="D224" s="99" t="s">
        <v>5</v>
      </c>
      <c r="E224" s="99" t="s">
        <v>5098</v>
      </c>
      <c r="F224" s="99" t="s">
        <v>5154</v>
      </c>
      <c r="G224" s="77">
        <v>0</v>
      </c>
      <c r="H224" s="77">
        <v>179568.97</v>
      </c>
      <c r="I224" s="77">
        <v>-12539305.789999999</v>
      </c>
      <c r="J224" s="101"/>
    </row>
    <row r="225" spans="1:10" hidden="1" outlineLevel="1" x14ac:dyDescent="0.2">
      <c r="A225" s="106"/>
      <c r="B225" s="100">
        <v>42906</v>
      </c>
      <c r="C225" s="99">
        <v>235</v>
      </c>
      <c r="D225" s="99" t="s">
        <v>5</v>
      </c>
      <c r="E225" s="99" t="s">
        <v>5098</v>
      </c>
      <c r="F225" s="99" t="s">
        <v>5155</v>
      </c>
      <c r="G225" s="77">
        <v>0</v>
      </c>
      <c r="H225" s="77">
        <v>-179568.97</v>
      </c>
      <c r="I225" s="77">
        <v>-12745943.720000001</v>
      </c>
      <c r="J225" s="101"/>
    </row>
    <row r="226" spans="1:10" hidden="1" outlineLevel="1" x14ac:dyDescent="0.2">
      <c r="A226" s="106"/>
      <c r="B226" s="100">
        <v>42906</v>
      </c>
      <c r="C226" s="99">
        <v>236</v>
      </c>
      <c r="D226" s="99" t="s">
        <v>5</v>
      </c>
      <c r="E226" s="99" t="s">
        <v>5098</v>
      </c>
      <c r="F226" s="99" t="s">
        <v>5156</v>
      </c>
      <c r="G226" s="77">
        <v>0</v>
      </c>
      <c r="H226" s="77">
        <v>179568.97</v>
      </c>
      <c r="I226" s="77">
        <v>-12539305.789999999</v>
      </c>
      <c r="J226" s="101"/>
    </row>
    <row r="227" spans="1:10" hidden="1" outlineLevel="1" x14ac:dyDescent="0.2">
      <c r="A227" s="106"/>
      <c r="B227" s="100">
        <v>42907</v>
      </c>
      <c r="C227" s="99">
        <v>240</v>
      </c>
      <c r="D227" s="99" t="s">
        <v>5</v>
      </c>
      <c r="E227" s="99" t="s">
        <v>5099</v>
      </c>
      <c r="F227" s="99" t="s">
        <v>5157</v>
      </c>
      <c r="G227" s="77">
        <v>0</v>
      </c>
      <c r="H227" s="77">
        <v>187844.83</v>
      </c>
      <c r="I227" s="77">
        <v>-12745943.720000001</v>
      </c>
      <c r="J227" s="101"/>
    </row>
    <row r="228" spans="1:10" hidden="1" outlineLevel="1" x14ac:dyDescent="0.2">
      <c r="A228" s="106"/>
      <c r="B228" s="100">
        <v>42907</v>
      </c>
      <c r="C228" s="99">
        <v>243</v>
      </c>
      <c r="D228" s="99" t="s">
        <v>5</v>
      </c>
      <c r="E228" s="99" t="s">
        <v>5099</v>
      </c>
      <c r="F228" s="99" t="s">
        <v>5158</v>
      </c>
      <c r="G228" s="77">
        <v>0</v>
      </c>
      <c r="H228" s="77">
        <v>-187844.83</v>
      </c>
      <c r="I228" s="77">
        <v>-12942236.82</v>
      </c>
      <c r="J228" s="101"/>
    </row>
    <row r="229" spans="1:10" hidden="1" outlineLevel="1" x14ac:dyDescent="0.2">
      <c r="A229" s="106"/>
      <c r="B229" s="100">
        <v>42907</v>
      </c>
      <c r="C229" s="99">
        <v>244</v>
      </c>
      <c r="D229" s="99" t="s">
        <v>5</v>
      </c>
      <c r="E229" s="99" t="s">
        <v>5099</v>
      </c>
      <c r="F229" s="99" t="s">
        <v>5159</v>
      </c>
      <c r="G229" s="77">
        <v>0</v>
      </c>
      <c r="H229" s="77">
        <v>187844.83</v>
      </c>
      <c r="I229" s="77">
        <v>-12735598.890000001</v>
      </c>
      <c r="J229" s="101"/>
    </row>
    <row r="230" spans="1:10" hidden="1" outlineLevel="1" x14ac:dyDescent="0.2">
      <c r="A230" s="106"/>
      <c r="B230" s="100">
        <v>42908</v>
      </c>
      <c r="C230" s="99">
        <v>247</v>
      </c>
      <c r="D230" s="99" t="s">
        <v>5</v>
      </c>
      <c r="E230" s="99" t="s">
        <v>5100</v>
      </c>
      <c r="F230" s="99" t="s">
        <v>5160</v>
      </c>
      <c r="G230" s="77">
        <v>0</v>
      </c>
      <c r="H230" s="77">
        <v>187844.83</v>
      </c>
      <c r="I230" s="77">
        <v>-12942236.82</v>
      </c>
      <c r="J230" s="101"/>
    </row>
    <row r="231" spans="1:10" hidden="1" outlineLevel="1" x14ac:dyDescent="0.2">
      <c r="A231" s="106"/>
      <c r="B231" s="100">
        <v>42909</v>
      </c>
      <c r="C231" s="99">
        <v>265</v>
      </c>
      <c r="D231" s="99" t="s">
        <v>5</v>
      </c>
      <c r="E231" s="99" t="s">
        <v>5101</v>
      </c>
      <c r="F231" s="99" t="s">
        <v>5161</v>
      </c>
      <c r="G231" s="77">
        <v>0</v>
      </c>
      <c r="H231" s="77">
        <v>179568.97</v>
      </c>
      <c r="I231" s="77">
        <v>-13148874.75</v>
      </c>
      <c r="J231" s="101"/>
    </row>
    <row r="232" spans="1:10" hidden="1" outlineLevel="1" x14ac:dyDescent="0.2">
      <c r="A232" s="106"/>
      <c r="B232" s="100">
        <v>42912</v>
      </c>
      <c r="C232" s="99">
        <v>274</v>
      </c>
      <c r="D232" s="99" t="s">
        <v>5</v>
      </c>
      <c r="E232" s="99" t="s">
        <v>2260</v>
      </c>
      <c r="F232" s="99" t="s">
        <v>5162</v>
      </c>
      <c r="G232" s="77">
        <v>0</v>
      </c>
      <c r="H232" s="77">
        <v>198189.66</v>
      </c>
      <c r="I232" s="77">
        <v>-13345167.85</v>
      </c>
      <c r="J232" s="101"/>
    </row>
    <row r="233" spans="1:10" hidden="1" outlineLevel="1" x14ac:dyDescent="0.2">
      <c r="A233" s="106"/>
      <c r="B233" s="100">
        <v>42915</v>
      </c>
      <c r="C233" s="99">
        <v>301</v>
      </c>
      <c r="D233" s="99" t="s">
        <v>5</v>
      </c>
      <c r="E233" s="99" t="s">
        <v>5102</v>
      </c>
      <c r="F233" s="99" t="s">
        <v>5163</v>
      </c>
      <c r="G233" s="77">
        <v>0</v>
      </c>
      <c r="H233" s="77">
        <v>187844.83</v>
      </c>
      <c r="I233" s="77">
        <v>-13541460.949999999</v>
      </c>
      <c r="J233" s="101"/>
    </row>
    <row r="234" spans="1:10" hidden="1" outlineLevel="1" x14ac:dyDescent="0.2">
      <c r="A234" s="106"/>
      <c r="B234" s="100">
        <v>42916</v>
      </c>
      <c r="C234" s="99">
        <v>313</v>
      </c>
      <c r="D234" s="99" t="s">
        <v>5</v>
      </c>
      <c r="E234" s="99" t="s">
        <v>5103</v>
      </c>
      <c r="F234" s="99" t="s">
        <v>5164</v>
      </c>
      <c r="G234" s="77">
        <v>0</v>
      </c>
      <c r="H234" s="77">
        <v>187844.83</v>
      </c>
      <c r="I234" s="77">
        <v>-13748098.880000001</v>
      </c>
      <c r="J234" s="101"/>
    </row>
    <row r="235" spans="1:10" hidden="1" outlineLevel="1" x14ac:dyDescent="0.2">
      <c r="A235" s="106"/>
      <c r="B235" s="100">
        <v>42916</v>
      </c>
      <c r="C235" s="99">
        <v>323</v>
      </c>
      <c r="D235" s="99" t="s">
        <v>5</v>
      </c>
      <c r="E235" s="99" t="s">
        <v>5104</v>
      </c>
      <c r="F235" s="99" t="s">
        <v>5165</v>
      </c>
      <c r="G235" s="77">
        <v>0</v>
      </c>
      <c r="H235" s="77">
        <v>187844.83</v>
      </c>
      <c r="I235" s="77">
        <v>-13551805.779999999</v>
      </c>
      <c r="J235" s="101"/>
    </row>
    <row r="236" spans="1:10" hidden="1" outlineLevel="1" x14ac:dyDescent="0.2">
      <c r="A236" s="106"/>
      <c r="B236" s="100">
        <v>42916</v>
      </c>
      <c r="C236" s="99">
        <v>325</v>
      </c>
      <c r="D236" s="99" t="s">
        <v>5</v>
      </c>
      <c r="E236" s="99" t="s">
        <v>2260</v>
      </c>
      <c r="F236" s="99" t="s">
        <v>5166</v>
      </c>
      <c r="G236" s="77">
        <v>0</v>
      </c>
      <c r="H236" s="77">
        <v>-198189.66</v>
      </c>
      <c r="I236" s="77">
        <v>-13748098.880000001</v>
      </c>
      <c r="J236" s="101"/>
    </row>
    <row r="237" spans="1:10" hidden="1" outlineLevel="1" x14ac:dyDescent="0.2">
      <c r="A237" s="106"/>
      <c r="B237" s="100">
        <v>42916</v>
      </c>
      <c r="C237" s="99">
        <v>326</v>
      </c>
      <c r="D237" s="99" t="s">
        <v>5</v>
      </c>
      <c r="E237" s="99" t="s">
        <v>2260</v>
      </c>
      <c r="F237" s="99" t="s">
        <v>5167</v>
      </c>
      <c r="G237" s="77">
        <v>0</v>
      </c>
      <c r="H237" s="77">
        <v>198189.66</v>
      </c>
      <c r="I237" s="77">
        <v>-13930598.880000001</v>
      </c>
      <c r="J237" s="101"/>
    </row>
    <row r="238" spans="1:10" collapsed="1" x14ac:dyDescent="0.2">
      <c r="A238" s="106"/>
      <c r="B238" s="100"/>
      <c r="C238" s="99"/>
      <c r="D238" s="99"/>
      <c r="E238" s="99"/>
      <c r="F238" s="99"/>
      <c r="G238" s="77"/>
      <c r="H238" s="77"/>
      <c r="I238" s="77"/>
      <c r="J238" s="101"/>
    </row>
    <row r="239" spans="1:10" x14ac:dyDescent="0.2">
      <c r="A239" s="106"/>
      <c r="B239" s="100"/>
      <c r="C239" s="99"/>
      <c r="D239" s="99"/>
      <c r="E239" s="99"/>
      <c r="F239" s="99"/>
      <c r="G239" s="77"/>
      <c r="H239" s="102">
        <f>SUM(H174:H238)</f>
        <v>4996086.9700000016</v>
      </c>
      <c r="I239" s="102"/>
      <c r="J239" s="103">
        <f>COUNTIF(H175:H237,"&gt;1")-COUNTIF(H175:H237,"&lt;1")</f>
        <v>27</v>
      </c>
    </row>
    <row r="240" spans="1:10" x14ac:dyDescent="0.2">
      <c r="A240" s="104" t="s">
        <v>4162</v>
      </c>
      <c r="B240" s="98"/>
      <c r="C240" s="99"/>
      <c r="D240" s="99"/>
      <c r="E240" s="98"/>
      <c r="F240" s="98"/>
      <c r="G240" s="76"/>
      <c r="H240" s="76"/>
      <c r="I240" s="76"/>
      <c r="J240" s="101"/>
    </row>
    <row r="241" spans="1:10" x14ac:dyDescent="0.2">
      <c r="A241" s="105" t="s">
        <v>2</v>
      </c>
      <c r="B241" s="98" t="s">
        <v>4163</v>
      </c>
      <c r="C241" s="99"/>
      <c r="D241" s="99"/>
      <c r="E241" s="98"/>
      <c r="F241" s="98"/>
      <c r="G241" s="76"/>
      <c r="H241" s="76"/>
      <c r="I241" s="76"/>
      <c r="J241" s="101"/>
    </row>
    <row r="242" spans="1:10" hidden="1" outlineLevel="1" x14ac:dyDescent="0.2">
      <c r="A242" s="106"/>
      <c r="B242" s="99"/>
      <c r="C242" s="99"/>
      <c r="D242" s="99"/>
      <c r="E242" s="99" t="s">
        <v>1110</v>
      </c>
      <c r="F242" s="99"/>
      <c r="G242" s="77">
        <v>0</v>
      </c>
      <c r="H242" s="77">
        <v>0</v>
      </c>
      <c r="I242" s="77">
        <v>-1294147.3799999999</v>
      </c>
      <c r="J242" s="101"/>
    </row>
    <row r="243" spans="1:10" hidden="1" outlineLevel="1" x14ac:dyDescent="0.2">
      <c r="A243" s="106"/>
      <c r="B243" s="100">
        <v>42907</v>
      </c>
      <c r="C243" s="99">
        <v>246</v>
      </c>
      <c r="D243" s="99" t="s">
        <v>5</v>
      </c>
      <c r="E243" s="99" t="s">
        <v>5168</v>
      </c>
      <c r="F243" s="99" t="s">
        <v>5169</v>
      </c>
      <c r="G243" s="77">
        <v>0</v>
      </c>
      <c r="H243" s="77">
        <v>502377.61</v>
      </c>
      <c r="I243" s="77">
        <v>-2013769.7</v>
      </c>
      <c r="J243" s="101"/>
    </row>
    <row r="244" spans="1:10" collapsed="1" x14ac:dyDescent="0.2">
      <c r="A244" s="106"/>
      <c r="B244" s="100"/>
      <c r="C244" s="99"/>
      <c r="D244" s="99"/>
      <c r="E244" s="99"/>
      <c r="F244" s="99"/>
      <c r="G244" s="77"/>
      <c r="H244" s="77"/>
      <c r="I244" s="77"/>
      <c r="J244" s="101"/>
    </row>
    <row r="245" spans="1:10" x14ac:dyDescent="0.2">
      <c r="A245" s="106"/>
      <c r="B245" s="100"/>
      <c r="C245" s="99"/>
      <c r="D245" s="99"/>
      <c r="E245" s="99"/>
      <c r="F245" s="99"/>
      <c r="G245" s="77"/>
      <c r="H245" s="102">
        <f>SUM(H242:H244)</f>
        <v>502377.61</v>
      </c>
      <c r="I245" s="102"/>
      <c r="J245" s="103">
        <f>COUNTIF(H243:H243,"&gt;1")-COUNTIF(H243:H243,"&lt;1")</f>
        <v>1</v>
      </c>
    </row>
    <row r="246" spans="1:10" x14ac:dyDescent="0.2">
      <c r="A246" s="104" t="s">
        <v>2262</v>
      </c>
      <c r="B246" s="98"/>
      <c r="C246" s="99"/>
      <c r="D246" s="99"/>
      <c r="E246" s="98"/>
      <c r="F246" s="98"/>
      <c r="G246" s="76"/>
      <c r="H246" s="76"/>
      <c r="I246" s="76"/>
      <c r="J246" s="101"/>
    </row>
    <row r="247" spans="1:10" x14ac:dyDescent="0.2">
      <c r="A247" s="105" t="s">
        <v>2</v>
      </c>
      <c r="B247" s="98" t="s">
        <v>2263</v>
      </c>
      <c r="C247" s="99"/>
      <c r="D247" s="99"/>
      <c r="E247" s="98"/>
      <c r="F247" s="98"/>
      <c r="G247" s="76"/>
      <c r="H247" s="76"/>
      <c r="I247" s="76"/>
      <c r="J247" s="101"/>
    </row>
    <row r="248" spans="1:10" hidden="1" outlineLevel="1" x14ac:dyDescent="0.2">
      <c r="A248" s="106"/>
      <c r="B248" s="99"/>
      <c r="C248" s="99"/>
      <c r="D248" s="99"/>
      <c r="E248" s="99" t="s">
        <v>1110</v>
      </c>
      <c r="F248" s="99"/>
      <c r="G248" s="77">
        <v>0</v>
      </c>
      <c r="H248" s="77">
        <v>0</v>
      </c>
      <c r="I248" s="77">
        <v>-1294147.3799999999</v>
      </c>
      <c r="J248" s="101"/>
    </row>
    <row r="249" spans="1:10" hidden="1" outlineLevel="1" x14ac:dyDescent="0.2">
      <c r="A249" s="106"/>
      <c r="B249" s="100">
        <v>42895</v>
      </c>
      <c r="C249" s="99">
        <v>137</v>
      </c>
      <c r="D249" s="99" t="s">
        <v>5</v>
      </c>
      <c r="E249" s="99" t="s">
        <v>5170</v>
      </c>
      <c r="F249" s="99" t="s">
        <v>5171</v>
      </c>
      <c r="G249" s="77">
        <v>0</v>
      </c>
      <c r="H249" s="77">
        <v>690338.12</v>
      </c>
      <c r="I249" s="77">
        <v>-2013769.7</v>
      </c>
      <c r="J249" s="101"/>
    </row>
    <row r="250" spans="1:10" collapsed="1" x14ac:dyDescent="0.2">
      <c r="A250" s="106"/>
      <c r="B250" s="100"/>
      <c r="C250" s="99"/>
      <c r="D250" s="99"/>
      <c r="E250" s="99"/>
      <c r="F250" s="99"/>
      <c r="G250" s="77"/>
      <c r="H250" s="77"/>
      <c r="I250" s="77"/>
      <c r="J250" s="101"/>
    </row>
    <row r="251" spans="1:10" x14ac:dyDescent="0.2">
      <c r="A251" s="106"/>
      <c r="B251" s="100"/>
      <c r="C251" s="99"/>
      <c r="D251" s="99"/>
      <c r="E251" s="99"/>
      <c r="F251" s="99"/>
      <c r="G251" s="77"/>
      <c r="H251" s="102">
        <f>SUM(H248:H250)</f>
        <v>690338.12</v>
      </c>
      <c r="I251" s="102"/>
      <c r="J251" s="103">
        <f>COUNTIF(H249:H249,"&gt;1")-COUNTIF(H249:H249,"&lt;1")</f>
        <v>1</v>
      </c>
    </row>
    <row r="252" spans="1:10" x14ac:dyDescent="0.2">
      <c r="A252" s="104" t="s">
        <v>421</v>
      </c>
      <c r="B252" s="98"/>
      <c r="C252" s="99"/>
      <c r="D252" s="99"/>
      <c r="E252" s="98"/>
      <c r="F252" s="98"/>
      <c r="G252" s="76"/>
      <c r="H252" s="76"/>
      <c r="I252" s="76"/>
      <c r="J252" s="101"/>
    </row>
    <row r="253" spans="1:10" x14ac:dyDescent="0.2">
      <c r="A253" s="105" t="s">
        <v>2</v>
      </c>
      <c r="B253" s="98" t="s">
        <v>422</v>
      </c>
      <c r="C253" s="99"/>
      <c r="D253" s="99"/>
      <c r="E253" s="98"/>
      <c r="F253" s="98"/>
      <c r="G253" s="76"/>
      <c r="H253" s="76"/>
      <c r="I253" s="76"/>
      <c r="J253" s="101"/>
    </row>
    <row r="254" spans="1:10" outlineLevel="1" x14ac:dyDescent="0.2">
      <c r="A254" s="106"/>
      <c r="B254" s="99"/>
      <c r="C254" s="99"/>
      <c r="D254" s="99"/>
      <c r="E254" s="99" t="s">
        <v>1110</v>
      </c>
      <c r="F254" s="99"/>
      <c r="G254" s="77">
        <v>0</v>
      </c>
      <c r="H254" s="77">
        <v>0</v>
      </c>
      <c r="I254" s="77">
        <v>-18139850.77</v>
      </c>
      <c r="J254" s="101"/>
    </row>
    <row r="255" spans="1:10" outlineLevel="1" x14ac:dyDescent="0.2">
      <c r="A255" s="106"/>
      <c r="B255" s="100">
        <v>42887</v>
      </c>
      <c r="C255" s="99">
        <v>3</v>
      </c>
      <c r="D255" s="99" t="s">
        <v>5</v>
      </c>
      <c r="E255" s="99" t="s">
        <v>1469</v>
      </c>
      <c r="F255" s="99" t="s">
        <v>5208</v>
      </c>
      <c r="G255" s="77">
        <v>0</v>
      </c>
      <c r="H255" s="77">
        <v>-161465.51999999999</v>
      </c>
      <c r="I255" s="77">
        <v>-19630195.600000001</v>
      </c>
      <c r="J255" s="101"/>
    </row>
    <row r="256" spans="1:10" outlineLevel="1" x14ac:dyDescent="0.2">
      <c r="A256" s="106"/>
      <c r="B256" s="100">
        <v>42887</v>
      </c>
      <c r="C256" s="99">
        <v>4</v>
      </c>
      <c r="D256" s="99" t="s">
        <v>5</v>
      </c>
      <c r="E256" s="99" t="s">
        <v>5172</v>
      </c>
      <c r="F256" s="99" t="s">
        <v>5209</v>
      </c>
      <c r="G256" s="77">
        <v>0</v>
      </c>
      <c r="H256" s="77">
        <v>131120.69</v>
      </c>
      <c r="I256" s="77">
        <v>-19815971.460000001</v>
      </c>
      <c r="J256" s="101"/>
    </row>
    <row r="257" spans="1:10" outlineLevel="1" x14ac:dyDescent="0.2">
      <c r="A257" s="106"/>
      <c r="B257" s="100">
        <v>42887</v>
      </c>
      <c r="C257" s="99">
        <v>5</v>
      </c>
      <c r="D257" s="99" t="s">
        <v>5</v>
      </c>
      <c r="E257" s="99" t="s">
        <v>3349</v>
      </c>
      <c r="F257" s="99" t="s">
        <v>5210</v>
      </c>
      <c r="G257" s="77">
        <v>0</v>
      </c>
      <c r="H257" s="77">
        <v>-161465.51999999999</v>
      </c>
      <c r="I257" s="77">
        <v>-19977436.98</v>
      </c>
      <c r="J257" s="101"/>
    </row>
    <row r="258" spans="1:10" outlineLevel="1" x14ac:dyDescent="0.2">
      <c r="A258" s="106"/>
      <c r="B258" s="100">
        <v>42887</v>
      </c>
      <c r="C258" s="99">
        <v>10</v>
      </c>
      <c r="D258" s="99" t="s">
        <v>5</v>
      </c>
      <c r="E258" s="99" t="s">
        <v>5173</v>
      </c>
      <c r="F258" s="99" t="s">
        <v>5211</v>
      </c>
      <c r="G258" s="77">
        <v>0</v>
      </c>
      <c r="H258" s="77">
        <v>131120.69</v>
      </c>
      <c r="I258" s="77">
        <v>-20134764.57</v>
      </c>
      <c r="J258" s="101"/>
    </row>
    <row r="259" spans="1:10" outlineLevel="1" x14ac:dyDescent="0.2">
      <c r="A259" s="106"/>
      <c r="B259" s="100">
        <v>42887</v>
      </c>
      <c r="C259" s="99">
        <v>11</v>
      </c>
      <c r="D259" s="99" t="s">
        <v>5</v>
      </c>
      <c r="E259" s="99" t="s">
        <v>3370</v>
      </c>
      <c r="F259" s="99" t="s">
        <v>5212</v>
      </c>
      <c r="G259" s="77">
        <v>0</v>
      </c>
      <c r="H259" s="77">
        <v>-161465.51999999999</v>
      </c>
      <c r="I259" s="77">
        <v>-19999764.57</v>
      </c>
      <c r="J259" s="101"/>
    </row>
    <row r="260" spans="1:10" outlineLevel="1" x14ac:dyDescent="0.2">
      <c r="A260" s="106"/>
      <c r="B260" s="100">
        <v>42887</v>
      </c>
      <c r="C260" s="99">
        <v>12</v>
      </c>
      <c r="D260" s="99" t="s">
        <v>5</v>
      </c>
      <c r="E260" s="99" t="s">
        <v>3370</v>
      </c>
      <c r="F260" s="99" t="s">
        <v>5213</v>
      </c>
      <c r="G260" s="77">
        <v>0</v>
      </c>
      <c r="H260" s="77">
        <v>161465.51999999999</v>
      </c>
      <c r="I260" s="77">
        <v>-20134764.57</v>
      </c>
      <c r="J260" s="101"/>
    </row>
    <row r="261" spans="1:10" outlineLevel="1" x14ac:dyDescent="0.2">
      <c r="A261" s="106"/>
      <c r="B261" s="100">
        <v>42887</v>
      </c>
      <c r="C261" s="99">
        <v>17</v>
      </c>
      <c r="D261" s="99" t="s">
        <v>5</v>
      </c>
      <c r="E261" s="99" t="s">
        <v>5174</v>
      </c>
      <c r="F261" s="99" t="s">
        <v>5214</v>
      </c>
      <c r="G261" s="77">
        <v>0</v>
      </c>
      <c r="H261" s="77">
        <v>185775.86</v>
      </c>
      <c r="I261" s="77">
        <v>-20292092.16</v>
      </c>
      <c r="J261" s="101"/>
    </row>
    <row r="262" spans="1:10" outlineLevel="1" x14ac:dyDescent="0.2">
      <c r="A262" s="106"/>
      <c r="B262" s="100">
        <v>42887</v>
      </c>
      <c r="C262" s="99">
        <v>19</v>
      </c>
      <c r="D262" s="99" t="s">
        <v>5</v>
      </c>
      <c r="E262" s="99" t="s">
        <v>2464</v>
      </c>
      <c r="F262" s="99" t="s">
        <v>5215</v>
      </c>
      <c r="G262" s="77">
        <v>0</v>
      </c>
      <c r="H262" s="77">
        <v>191896.55</v>
      </c>
      <c r="I262" s="77"/>
      <c r="J262" s="101"/>
    </row>
    <row r="263" spans="1:10" outlineLevel="1" x14ac:dyDescent="0.2">
      <c r="A263" s="106"/>
      <c r="B263" s="100">
        <v>42887</v>
      </c>
      <c r="C263" s="99">
        <v>20</v>
      </c>
      <c r="D263" s="99" t="s">
        <v>5</v>
      </c>
      <c r="E263" s="99" t="s">
        <v>2464</v>
      </c>
      <c r="F263" s="99" t="s">
        <v>5216</v>
      </c>
      <c r="G263" s="77">
        <v>0</v>
      </c>
      <c r="H263" s="77">
        <v>-191896.55</v>
      </c>
      <c r="I263" s="77"/>
      <c r="J263" s="101"/>
    </row>
    <row r="264" spans="1:10" outlineLevel="1" x14ac:dyDescent="0.2">
      <c r="A264" s="106"/>
      <c r="B264" s="100">
        <v>42887</v>
      </c>
      <c r="C264" s="99">
        <v>21</v>
      </c>
      <c r="D264" s="99" t="s">
        <v>5</v>
      </c>
      <c r="E264" s="99" t="s">
        <v>2464</v>
      </c>
      <c r="F264" s="99" t="s">
        <v>5217</v>
      </c>
      <c r="G264" s="77">
        <v>0</v>
      </c>
      <c r="H264" s="77">
        <v>191896.55</v>
      </c>
      <c r="I264" s="77"/>
      <c r="J264" s="101"/>
    </row>
    <row r="265" spans="1:10" outlineLevel="1" x14ac:dyDescent="0.2">
      <c r="A265" s="106"/>
      <c r="B265" s="100">
        <v>42888</v>
      </c>
      <c r="C265" s="99">
        <v>24</v>
      </c>
      <c r="D265" s="99" t="s">
        <v>5</v>
      </c>
      <c r="E265" s="99" t="s">
        <v>4210</v>
      </c>
      <c r="F265" s="99" t="s">
        <v>5218</v>
      </c>
      <c r="G265" s="77">
        <v>0</v>
      </c>
      <c r="H265" s="77">
        <v>-161465.51999999999</v>
      </c>
      <c r="I265" s="77"/>
      <c r="J265" s="101"/>
    </row>
    <row r="266" spans="1:10" outlineLevel="1" x14ac:dyDescent="0.2">
      <c r="A266" s="106"/>
      <c r="B266" s="100">
        <v>42888</v>
      </c>
      <c r="C266" s="99">
        <v>25</v>
      </c>
      <c r="D266" s="99" t="s">
        <v>5</v>
      </c>
      <c r="E266" s="99" t="s">
        <v>4210</v>
      </c>
      <c r="F266" s="99" t="s">
        <v>5219</v>
      </c>
      <c r="G266" s="77">
        <v>0</v>
      </c>
      <c r="H266" s="77">
        <v>161465.51999999999</v>
      </c>
      <c r="I266" s="77"/>
      <c r="J266" s="101"/>
    </row>
    <row r="267" spans="1:10" outlineLevel="1" x14ac:dyDescent="0.2">
      <c r="A267" s="106"/>
      <c r="B267" s="100">
        <v>42888</v>
      </c>
      <c r="C267" s="99">
        <v>27</v>
      </c>
      <c r="D267" s="99" t="s">
        <v>5</v>
      </c>
      <c r="E267" s="99" t="s">
        <v>5175</v>
      </c>
      <c r="F267" s="99" t="s">
        <v>5220</v>
      </c>
      <c r="G267" s="77">
        <v>0</v>
      </c>
      <c r="H267" s="77">
        <v>114137.93</v>
      </c>
      <c r="I267" s="77"/>
      <c r="J267" s="101"/>
    </row>
    <row r="268" spans="1:10" outlineLevel="1" x14ac:dyDescent="0.2">
      <c r="A268" s="106"/>
      <c r="B268" s="100">
        <v>42888</v>
      </c>
      <c r="C268" s="99">
        <v>30</v>
      </c>
      <c r="D268" s="99" t="s">
        <v>5</v>
      </c>
      <c r="E268" s="99" t="s">
        <v>5176</v>
      </c>
      <c r="F268" s="99" t="s">
        <v>5221</v>
      </c>
      <c r="G268" s="77">
        <v>0</v>
      </c>
      <c r="H268" s="77">
        <v>114137.93</v>
      </c>
      <c r="I268" s="77"/>
      <c r="J268" s="101"/>
    </row>
    <row r="269" spans="1:10" outlineLevel="1" x14ac:dyDescent="0.2">
      <c r="A269" s="106"/>
      <c r="B269" s="100">
        <v>42889</v>
      </c>
      <c r="C269" s="99">
        <v>31</v>
      </c>
      <c r="D269" s="99" t="s">
        <v>5</v>
      </c>
      <c r="E269" s="99" t="s">
        <v>4210</v>
      </c>
      <c r="F269" s="99" t="s">
        <v>5222</v>
      </c>
      <c r="G269" s="77">
        <v>0</v>
      </c>
      <c r="H269" s="77">
        <v>-161465.51999999999</v>
      </c>
      <c r="I269" s="77"/>
      <c r="J269" s="101"/>
    </row>
    <row r="270" spans="1:10" outlineLevel="1" x14ac:dyDescent="0.2">
      <c r="A270" s="106"/>
      <c r="B270" s="100">
        <v>42889</v>
      </c>
      <c r="C270" s="99">
        <v>32</v>
      </c>
      <c r="D270" s="99" t="s">
        <v>5</v>
      </c>
      <c r="E270" s="99" t="s">
        <v>4210</v>
      </c>
      <c r="F270" s="99" t="s">
        <v>5223</v>
      </c>
      <c r="G270" s="77">
        <v>0</v>
      </c>
      <c r="H270" s="77">
        <v>161465.51999999999</v>
      </c>
      <c r="I270" s="77"/>
      <c r="J270" s="101"/>
    </row>
    <row r="271" spans="1:10" outlineLevel="1" x14ac:dyDescent="0.2">
      <c r="A271" s="106"/>
      <c r="B271" s="100">
        <v>42891</v>
      </c>
      <c r="C271" s="99">
        <v>39</v>
      </c>
      <c r="D271" s="99" t="s">
        <v>5</v>
      </c>
      <c r="E271" s="99" t="s">
        <v>5176</v>
      </c>
      <c r="F271" s="99" t="s">
        <v>5224</v>
      </c>
      <c r="G271" s="77">
        <v>0</v>
      </c>
      <c r="H271" s="77">
        <v>-114137.93</v>
      </c>
      <c r="I271" s="77"/>
      <c r="J271" s="101"/>
    </row>
    <row r="272" spans="1:10" outlineLevel="1" x14ac:dyDescent="0.2">
      <c r="A272" s="106"/>
      <c r="B272" s="100">
        <v>42891</v>
      </c>
      <c r="C272" s="99">
        <v>40</v>
      </c>
      <c r="D272" s="99" t="s">
        <v>5</v>
      </c>
      <c r="E272" s="99" t="s">
        <v>5176</v>
      </c>
      <c r="F272" s="99" t="s">
        <v>5225</v>
      </c>
      <c r="G272" s="77">
        <v>0</v>
      </c>
      <c r="H272" s="77">
        <v>114137.93</v>
      </c>
      <c r="I272" s="77"/>
      <c r="J272" s="101"/>
    </row>
    <row r="273" spans="1:10" outlineLevel="1" x14ac:dyDescent="0.2">
      <c r="A273" s="106"/>
      <c r="B273" s="100">
        <v>42891</v>
      </c>
      <c r="C273" s="99">
        <v>41</v>
      </c>
      <c r="D273" s="99" t="s">
        <v>5</v>
      </c>
      <c r="E273" s="99" t="s">
        <v>4193</v>
      </c>
      <c r="F273" s="99" t="s">
        <v>5226</v>
      </c>
      <c r="G273" s="77">
        <v>0</v>
      </c>
      <c r="H273" s="77">
        <v>-157327.59</v>
      </c>
      <c r="I273" s="77"/>
      <c r="J273" s="101"/>
    </row>
    <row r="274" spans="1:10" outlineLevel="1" x14ac:dyDescent="0.2">
      <c r="A274" s="106"/>
      <c r="B274" s="100">
        <v>42891</v>
      </c>
      <c r="C274" s="99">
        <v>42</v>
      </c>
      <c r="D274" s="99" t="s">
        <v>5</v>
      </c>
      <c r="E274" s="99" t="s">
        <v>4193</v>
      </c>
      <c r="F274" s="99" t="s">
        <v>5227</v>
      </c>
      <c r="G274" s="77">
        <v>0</v>
      </c>
      <c r="H274" s="77">
        <v>152155.17000000001</v>
      </c>
      <c r="I274" s="77"/>
      <c r="J274" s="101"/>
    </row>
    <row r="275" spans="1:10" outlineLevel="1" x14ac:dyDescent="0.2">
      <c r="A275" s="106"/>
      <c r="B275" s="100">
        <v>42891</v>
      </c>
      <c r="C275" s="99">
        <v>44</v>
      </c>
      <c r="D275" s="99" t="s">
        <v>5</v>
      </c>
      <c r="E275" s="99" t="s">
        <v>5177</v>
      </c>
      <c r="F275" s="99" t="s">
        <v>5228</v>
      </c>
      <c r="G275" s="77">
        <v>0</v>
      </c>
      <c r="H275" s="77">
        <v>115431.03</v>
      </c>
      <c r="I275" s="77"/>
      <c r="J275" s="101"/>
    </row>
    <row r="276" spans="1:10" outlineLevel="1" x14ac:dyDescent="0.2">
      <c r="A276" s="106"/>
      <c r="B276" s="100">
        <v>42892</v>
      </c>
      <c r="C276" s="99">
        <v>46</v>
      </c>
      <c r="D276" s="99" t="s">
        <v>5</v>
      </c>
      <c r="E276" s="99" t="s">
        <v>5177</v>
      </c>
      <c r="F276" s="99" t="s">
        <v>5229</v>
      </c>
      <c r="G276" s="77">
        <v>0</v>
      </c>
      <c r="H276" s="77">
        <v>-115431.03</v>
      </c>
      <c r="I276" s="77"/>
      <c r="J276" s="101"/>
    </row>
    <row r="277" spans="1:10" outlineLevel="1" x14ac:dyDescent="0.2">
      <c r="A277" s="106"/>
      <c r="B277" s="100">
        <v>42892</v>
      </c>
      <c r="C277" s="99">
        <v>47</v>
      </c>
      <c r="D277" s="99" t="s">
        <v>5</v>
      </c>
      <c r="E277" s="99" t="s">
        <v>5177</v>
      </c>
      <c r="F277" s="99" t="s">
        <v>5230</v>
      </c>
      <c r="G277" s="77">
        <v>0</v>
      </c>
      <c r="H277" s="77">
        <v>114137.93</v>
      </c>
      <c r="I277" s="77"/>
      <c r="J277" s="101"/>
    </row>
    <row r="278" spans="1:10" outlineLevel="1" x14ac:dyDescent="0.2">
      <c r="A278" s="106"/>
      <c r="B278" s="100">
        <v>42892</v>
      </c>
      <c r="C278" s="99">
        <v>51</v>
      </c>
      <c r="D278" s="99" t="s">
        <v>5</v>
      </c>
      <c r="E278" s="99" t="s">
        <v>5178</v>
      </c>
      <c r="F278" s="99" t="s">
        <v>5231</v>
      </c>
      <c r="G278" s="77">
        <v>0</v>
      </c>
      <c r="H278" s="77">
        <v>191896.55</v>
      </c>
      <c r="I278" s="77"/>
      <c r="J278" s="101"/>
    </row>
    <row r="279" spans="1:10" outlineLevel="1" x14ac:dyDescent="0.2">
      <c r="A279" s="106"/>
      <c r="B279" s="100">
        <v>42892</v>
      </c>
      <c r="C279" s="99">
        <v>52</v>
      </c>
      <c r="D279" s="99" t="s">
        <v>5</v>
      </c>
      <c r="E279" s="99" t="s">
        <v>5179</v>
      </c>
      <c r="F279" s="99" t="s">
        <v>5232</v>
      </c>
      <c r="G279" s="77">
        <v>0</v>
      </c>
      <c r="H279" s="77">
        <v>152155.17000000001</v>
      </c>
      <c r="I279" s="77"/>
      <c r="J279" s="101"/>
    </row>
    <row r="280" spans="1:10" outlineLevel="1" x14ac:dyDescent="0.2">
      <c r="A280" s="106"/>
      <c r="B280" s="100">
        <v>42892</v>
      </c>
      <c r="C280" s="99">
        <v>65</v>
      </c>
      <c r="D280" s="99" t="s">
        <v>5</v>
      </c>
      <c r="E280" s="99" t="s">
        <v>4210</v>
      </c>
      <c r="F280" s="99" t="s">
        <v>5233</v>
      </c>
      <c r="G280" s="77">
        <v>0</v>
      </c>
      <c r="H280" s="77">
        <v>-161465.51999999999</v>
      </c>
      <c r="I280" s="77"/>
      <c r="J280" s="101"/>
    </row>
    <row r="281" spans="1:10" outlineLevel="1" x14ac:dyDescent="0.2">
      <c r="A281" s="106"/>
      <c r="B281" s="100">
        <v>42892</v>
      </c>
      <c r="C281" s="99">
        <v>67</v>
      </c>
      <c r="D281" s="99" t="s">
        <v>5</v>
      </c>
      <c r="E281" s="99" t="s">
        <v>4210</v>
      </c>
      <c r="F281" s="99" t="s">
        <v>5234</v>
      </c>
      <c r="G281" s="77">
        <v>0</v>
      </c>
      <c r="H281" s="77">
        <v>161465.51999999999</v>
      </c>
      <c r="I281" s="77"/>
      <c r="J281" s="101"/>
    </row>
    <row r="282" spans="1:10" outlineLevel="1" x14ac:dyDescent="0.2">
      <c r="A282" s="106"/>
      <c r="B282" s="100">
        <v>42892</v>
      </c>
      <c r="C282" s="99">
        <v>68</v>
      </c>
      <c r="D282" s="99" t="s">
        <v>5</v>
      </c>
      <c r="E282" s="99" t="s">
        <v>2455</v>
      </c>
      <c r="F282" s="99" t="s">
        <v>5235</v>
      </c>
      <c r="G282" s="77">
        <v>0</v>
      </c>
      <c r="H282" s="77">
        <v>131120.69</v>
      </c>
      <c r="I282" s="77"/>
      <c r="J282" s="101"/>
    </row>
    <row r="283" spans="1:10" outlineLevel="1" x14ac:dyDescent="0.2">
      <c r="A283" s="106"/>
      <c r="B283" s="100">
        <v>42893</v>
      </c>
      <c r="C283" s="99">
        <v>78</v>
      </c>
      <c r="D283" s="99" t="s">
        <v>5</v>
      </c>
      <c r="E283" s="99" t="s">
        <v>5180</v>
      </c>
      <c r="F283" s="99" t="s">
        <v>5236</v>
      </c>
      <c r="G283" s="77">
        <v>0</v>
      </c>
      <c r="H283" s="77">
        <v>114137.93</v>
      </c>
      <c r="I283" s="77"/>
      <c r="J283" s="101"/>
    </row>
    <row r="284" spans="1:10" outlineLevel="1" x14ac:dyDescent="0.2">
      <c r="A284" s="106"/>
      <c r="B284" s="100">
        <v>42893</v>
      </c>
      <c r="C284" s="99">
        <v>79</v>
      </c>
      <c r="D284" s="99" t="s">
        <v>5</v>
      </c>
      <c r="E284" s="99" t="s">
        <v>5179</v>
      </c>
      <c r="F284" s="99" t="s">
        <v>5237</v>
      </c>
      <c r="G284" s="77">
        <v>0</v>
      </c>
      <c r="H284" s="77">
        <v>-152155.17000000001</v>
      </c>
      <c r="I284" s="77"/>
      <c r="J284" s="101"/>
    </row>
    <row r="285" spans="1:10" outlineLevel="1" x14ac:dyDescent="0.2">
      <c r="A285" s="106"/>
      <c r="B285" s="100">
        <v>42893</v>
      </c>
      <c r="C285" s="99">
        <v>80</v>
      </c>
      <c r="D285" s="99" t="s">
        <v>5</v>
      </c>
      <c r="E285" s="99" t="s">
        <v>5179</v>
      </c>
      <c r="F285" s="99" t="s">
        <v>5238</v>
      </c>
      <c r="G285" s="77">
        <v>0</v>
      </c>
      <c r="H285" s="77">
        <v>152155.17000000001</v>
      </c>
      <c r="I285" s="77"/>
      <c r="J285" s="101"/>
    </row>
    <row r="286" spans="1:10" outlineLevel="1" x14ac:dyDescent="0.2">
      <c r="A286" s="106"/>
      <c r="B286" s="100">
        <v>42893</v>
      </c>
      <c r="C286" s="99">
        <v>81</v>
      </c>
      <c r="D286" s="99" t="s">
        <v>5</v>
      </c>
      <c r="E286" s="99" t="s">
        <v>2455</v>
      </c>
      <c r="F286" s="99" t="s">
        <v>5239</v>
      </c>
      <c r="G286" s="77">
        <v>0</v>
      </c>
      <c r="H286" s="77">
        <v>-131120.69</v>
      </c>
      <c r="I286" s="77"/>
      <c r="J286" s="101"/>
    </row>
    <row r="287" spans="1:10" outlineLevel="1" x14ac:dyDescent="0.2">
      <c r="A287" s="106"/>
      <c r="B287" s="100">
        <v>42893</v>
      </c>
      <c r="C287" s="99">
        <v>82</v>
      </c>
      <c r="D287" s="99" t="s">
        <v>5</v>
      </c>
      <c r="E287" s="99" t="s">
        <v>2455</v>
      </c>
      <c r="F287" s="99" t="s">
        <v>5240</v>
      </c>
      <c r="G287" s="77">
        <v>0</v>
      </c>
      <c r="H287" s="77">
        <v>131120.69</v>
      </c>
      <c r="I287" s="77"/>
      <c r="J287" s="101"/>
    </row>
    <row r="288" spans="1:10" outlineLevel="1" x14ac:dyDescent="0.2">
      <c r="A288" s="106"/>
      <c r="B288" s="100">
        <v>42893</v>
      </c>
      <c r="C288" s="99">
        <v>83</v>
      </c>
      <c r="D288" s="99" t="s">
        <v>5</v>
      </c>
      <c r="E288" s="99" t="s">
        <v>1469</v>
      </c>
      <c r="F288" s="99" t="s">
        <v>5241</v>
      </c>
      <c r="G288" s="77">
        <v>0</v>
      </c>
      <c r="H288" s="77">
        <v>161465.51999999999</v>
      </c>
      <c r="I288" s="77"/>
      <c r="J288" s="101"/>
    </row>
    <row r="289" spans="1:10" outlineLevel="1" x14ac:dyDescent="0.2">
      <c r="A289" s="106"/>
      <c r="B289" s="100">
        <v>42893</v>
      </c>
      <c r="C289" s="99">
        <v>84</v>
      </c>
      <c r="D289" s="99" t="s">
        <v>5</v>
      </c>
      <c r="E289" s="99" t="s">
        <v>5181</v>
      </c>
      <c r="F289" s="99" t="s">
        <v>5242</v>
      </c>
      <c r="G289" s="77">
        <v>0</v>
      </c>
      <c r="H289" s="77">
        <v>185775.86</v>
      </c>
      <c r="I289" s="77"/>
      <c r="J289" s="101"/>
    </row>
    <row r="290" spans="1:10" outlineLevel="1" x14ac:dyDescent="0.2">
      <c r="A290" s="106"/>
      <c r="B290" s="100">
        <v>42893</v>
      </c>
      <c r="C290" s="99">
        <v>85</v>
      </c>
      <c r="D290" s="99" t="s">
        <v>5</v>
      </c>
      <c r="E290" s="99" t="s">
        <v>4210</v>
      </c>
      <c r="F290" s="99" t="s">
        <v>5243</v>
      </c>
      <c r="G290" s="77">
        <v>0</v>
      </c>
      <c r="H290" s="77">
        <v>-161465.51999999999</v>
      </c>
      <c r="I290" s="77"/>
      <c r="J290" s="101"/>
    </row>
    <row r="291" spans="1:10" outlineLevel="1" x14ac:dyDescent="0.2">
      <c r="A291" s="106"/>
      <c r="B291" s="100">
        <v>42893</v>
      </c>
      <c r="C291" s="99">
        <v>86</v>
      </c>
      <c r="D291" s="99" t="s">
        <v>5</v>
      </c>
      <c r="E291" s="99" t="s">
        <v>4210</v>
      </c>
      <c r="F291" s="99" t="s">
        <v>5244</v>
      </c>
      <c r="G291" s="77">
        <v>0</v>
      </c>
      <c r="H291" s="77">
        <v>161465.51999999999</v>
      </c>
      <c r="I291" s="77"/>
      <c r="J291" s="101"/>
    </row>
    <row r="292" spans="1:10" outlineLevel="1" x14ac:dyDescent="0.2">
      <c r="A292" s="106"/>
      <c r="B292" s="100">
        <v>42893</v>
      </c>
      <c r="C292" s="99">
        <v>91</v>
      </c>
      <c r="D292" s="99" t="s">
        <v>5</v>
      </c>
      <c r="E292" s="99" t="s">
        <v>2464</v>
      </c>
      <c r="F292" s="99" t="s">
        <v>5245</v>
      </c>
      <c r="G292" s="77">
        <v>0</v>
      </c>
      <c r="H292" s="77">
        <v>-191896.55</v>
      </c>
      <c r="I292" s="77"/>
      <c r="J292" s="101"/>
    </row>
    <row r="293" spans="1:10" outlineLevel="1" x14ac:dyDescent="0.2">
      <c r="A293" s="106"/>
      <c r="B293" s="100">
        <v>42893</v>
      </c>
      <c r="C293" s="99">
        <v>92</v>
      </c>
      <c r="D293" s="99" t="s">
        <v>5</v>
      </c>
      <c r="E293" s="99" t="s">
        <v>2464</v>
      </c>
      <c r="F293" s="99" t="s">
        <v>5246</v>
      </c>
      <c r="G293" s="77">
        <v>0</v>
      </c>
      <c r="H293" s="77">
        <v>191896.55</v>
      </c>
      <c r="I293" s="77">
        <v>-20100799.059999999</v>
      </c>
      <c r="J293" s="101"/>
    </row>
    <row r="294" spans="1:10" outlineLevel="1" x14ac:dyDescent="0.2">
      <c r="A294" s="106"/>
      <c r="B294" s="100">
        <v>42893</v>
      </c>
      <c r="C294" s="99">
        <v>94</v>
      </c>
      <c r="D294" s="99" t="s">
        <v>5</v>
      </c>
      <c r="E294" s="99" t="s">
        <v>4201</v>
      </c>
      <c r="F294" s="99" t="s">
        <v>5247</v>
      </c>
      <c r="G294" s="77">
        <v>0</v>
      </c>
      <c r="H294" s="77">
        <v>152155.17000000001</v>
      </c>
      <c r="I294" s="77">
        <v>-20308212.850000001</v>
      </c>
      <c r="J294" s="101"/>
    </row>
    <row r="295" spans="1:10" outlineLevel="1" x14ac:dyDescent="0.2">
      <c r="A295" s="106"/>
      <c r="B295" s="100">
        <v>42894</v>
      </c>
      <c r="C295" s="99">
        <v>95</v>
      </c>
      <c r="D295" s="99" t="s">
        <v>5</v>
      </c>
      <c r="E295" s="99" t="s">
        <v>3335</v>
      </c>
      <c r="F295" s="99" t="s">
        <v>5248</v>
      </c>
      <c r="G295" s="77">
        <v>0</v>
      </c>
      <c r="H295" s="77">
        <v>131120.69</v>
      </c>
      <c r="I295" s="77">
        <v>-20469678.370000001</v>
      </c>
      <c r="J295" s="101"/>
    </row>
    <row r="296" spans="1:10" outlineLevel="1" x14ac:dyDescent="0.2">
      <c r="A296" s="106"/>
      <c r="B296" s="100">
        <v>42894</v>
      </c>
      <c r="C296" s="99">
        <v>99</v>
      </c>
      <c r="D296" s="99" t="s">
        <v>5</v>
      </c>
      <c r="E296" s="99" t="s">
        <v>5181</v>
      </c>
      <c r="F296" s="99" t="s">
        <v>5249</v>
      </c>
      <c r="G296" s="77">
        <v>0</v>
      </c>
      <c r="H296" s="77">
        <v>-185775.86</v>
      </c>
      <c r="I296" s="77">
        <v>-20335109.399999999</v>
      </c>
      <c r="J296" s="101"/>
    </row>
    <row r="297" spans="1:10" outlineLevel="1" x14ac:dyDescent="0.2">
      <c r="A297" s="106"/>
      <c r="B297" s="100">
        <v>42894</v>
      </c>
      <c r="C297" s="99">
        <v>100</v>
      </c>
      <c r="D297" s="99" t="s">
        <v>5</v>
      </c>
      <c r="E297" s="99" t="s">
        <v>5181</v>
      </c>
      <c r="F297" s="99" t="s">
        <v>5250</v>
      </c>
      <c r="G297" s="77">
        <v>0</v>
      </c>
      <c r="H297" s="77">
        <v>185775.86</v>
      </c>
      <c r="I297" s="77">
        <v>-20470109.399999999</v>
      </c>
      <c r="J297" s="101"/>
    </row>
    <row r="298" spans="1:10" outlineLevel="1" x14ac:dyDescent="0.2">
      <c r="A298" s="106"/>
      <c r="B298" s="100">
        <v>42894</v>
      </c>
      <c r="C298" s="99">
        <v>119</v>
      </c>
      <c r="D298" s="99" t="s">
        <v>5</v>
      </c>
      <c r="E298" s="99" t="s">
        <v>2339</v>
      </c>
      <c r="F298" s="99" t="s">
        <v>5251</v>
      </c>
      <c r="G298" s="77">
        <v>0</v>
      </c>
      <c r="H298" s="77">
        <v>-160948.28</v>
      </c>
      <c r="I298" s="77">
        <v>-20312781.809999999</v>
      </c>
      <c r="J298" s="101"/>
    </row>
    <row r="299" spans="1:10" outlineLevel="1" x14ac:dyDescent="0.2">
      <c r="A299" s="106"/>
      <c r="B299" s="100">
        <v>42894</v>
      </c>
      <c r="C299" s="99">
        <v>124</v>
      </c>
      <c r="D299" s="99" t="s">
        <v>5</v>
      </c>
      <c r="E299" s="99" t="s">
        <v>5182</v>
      </c>
      <c r="F299" s="99" t="s">
        <v>5252</v>
      </c>
      <c r="G299" s="77">
        <v>0</v>
      </c>
      <c r="H299" s="77">
        <v>179568.97</v>
      </c>
      <c r="I299" s="77">
        <v>-20447781.809999999</v>
      </c>
      <c r="J299" s="101"/>
    </row>
    <row r="300" spans="1:10" outlineLevel="1" x14ac:dyDescent="0.2">
      <c r="A300" s="106"/>
      <c r="B300" s="100">
        <v>42895</v>
      </c>
      <c r="C300" s="99">
        <v>128</v>
      </c>
      <c r="D300" s="99" t="s">
        <v>5</v>
      </c>
      <c r="E300" s="99" t="s">
        <v>3370</v>
      </c>
      <c r="F300" s="99" t="s">
        <v>5253</v>
      </c>
      <c r="G300" s="77">
        <v>0</v>
      </c>
      <c r="H300" s="77">
        <v>-161465.51999999999</v>
      </c>
      <c r="I300" s="77">
        <v>-20605109.399999999</v>
      </c>
      <c r="J300" s="101"/>
    </row>
    <row r="301" spans="1:10" outlineLevel="1" x14ac:dyDescent="0.2">
      <c r="A301" s="106"/>
      <c r="B301" s="100">
        <v>42895</v>
      </c>
      <c r="C301" s="99">
        <v>129</v>
      </c>
      <c r="D301" s="99" t="s">
        <v>5</v>
      </c>
      <c r="E301" s="99" t="s">
        <v>3370</v>
      </c>
      <c r="F301" s="99" t="s">
        <v>5254</v>
      </c>
      <c r="G301" s="77">
        <v>0</v>
      </c>
      <c r="H301" s="77">
        <v>161465.51999999999</v>
      </c>
      <c r="I301" s="77">
        <v>-20784678.370000001</v>
      </c>
      <c r="J301" s="101"/>
    </row>
    <row r="302" spans="1:10" outlineLevel="1" x14ac:dyDescent="0.2">
      <c r="A302" s="106"/>
      <c r="B302" s="100">
        <v>42895</v>
      </c>
      <c r="C302" s="99">
        <v>142</v>
      </c>
      <c r="D302" s="99" t="s">
        <v>5</v>
      </c>
      <c r="E302" s="99" t="s">
        <v>4189</v>
      </c>
      <c r="F302" s="99" t="s">
        <v>5255</v>
      </c>
      <c r="G302" s="77">
        <v>0</v>
      </c>
      <c r="H302" s="77">
        <v>-135000</v>
      </c>
      <c r="I302" s="77">
        <v>-20649678.370000001</v>
      </c>
      <c r="J302" s="101"/>
    </row>
    <row r="303" spans="1:10" outlineLevel="1" x14ac:dyDescent="0.2">
      <c r="A303" s="106"/>
      <c r="B303" s="100">
        <v>42895</v>
      </c>
      <c r="C303" s="99">
        <v>143</v>
      </c>
      <c r="D303" s="99" t="s">
        <v>5</v>
      </c>
      <c r="E303" s="99" t="s">
        <v>4189</v>
      </c>
      <c r="F303" s="99" t="s">
        <v>5256</v>
      </c>
      <c r="G303" s="77">
        <v>0</v>
      </c>
      <c r="H303" s="77">
        <v>131120.69</v>
      </c>
      <c r="I303" s="77">
        <v>-20784678.370000001</v>
      </c>
      <c r="J303" s="101"/>
    </row>
    <row r="304" spans="1:10" outlineLevel="1" x14ac:dyDescent="0.2">
      <c r="A304" s="106"/>
      <c r="B304" s="100">
        <v>42895</v>
      </c>
      <c r="C304" s="99">
        <v>150</v>
      </c>
      <c r="D304" s="99" t="s">
        <v>5</v>
      </c>
      <c r="E304" s="99" t="s">
        <v>5183</v>
      </c>
      <c r="F304" s="99" t="s">
        <v>5257</v>
      </c>
      <c r="G304" s="77">
        <v>0</v>
      </c>
      <c r="H304" s="77">
        <v>161465.51999999999</v>
      </c>
      <c r="I304" s="77">
        <v>-20902695.609999999</v>
      </c>
      <c r="J304" s="101"/>
    </row>
    <row r="305" spans="1:10" outlineLevel="1" x14ac:dyDescent="0.2">
      <c r="A305" s="106"/>
      <c r="B305" s="100">
        <v>42896</v>
      </c>
      <c r="C305" s="99">
        <v>155</v>
      </c>
      <c r="D305" s="99" t="s">
        <v>5</v>
      </c>
      <c r="E305" s="99" t="s">
        <v>5184</v>
      </c>
      <c r="F305" s="99" t="s">
        <v>5258</v>
      </c>
      <c r="G305" s="77">
        <v>0</v>
      </c>
      <c r="H305" s="77">
        <v>114137.93</v>
      </c>
      <c r="I305" s="77">
        <v>-21020712.850000001</v>
      </c>
      <c r="J305" s="101"/>
    </row>
    <row r="306" spans="1:10" outlineLevel="1" x14ac:dyDescent="0.2">
      <c r="A306" s="106"/>
      <c r="B306" s="100">
        <v>42899</v>
      </c>
      <c r="C306" s="99">
        <v>178</v>
      </c>
      <c r="D306" s="99" t="s">
        <v>5</v>
      </c>
      <c r="E306" s="99" t="s">
        <v>3370</v>
      </c>
      <c r="F306" s="99" t="s">
        <v>5259</v>
      </c>
      <c r="G306" s="77">
        <v>0</v>
      </c>
      <c r="H306" s="77">
        <v>-161465.51999999999</v>
      </c>
      <c r="I306" s="77">
        <v>-20885712.850000001</v>
      </c>
      <c r="J306" s="101"/>
    </row>
    <row r="307" spans="1:10" outlineLevel="1" x14ac:dyDescent="0.2">
      <c r="A307" s="106"/>
      <c r="B307" s="100">
        <v>42899</v>
      </c>
      <c r="C307" s="99">
        <v>180</v>
      </c>
      <c r="D307" s="99" t="s">
        <v>5</v>
      </c>
      <c r="E307" s="99" t="s">
        <v>4193</v>
      </c>
      <c r="F307" s="99" t="s">
        <v>5260</v>
      </c>
      <c r="G307" s="77">
        <v>0</v>
      </c>
      <c r="H307" s="77">
        <v>-152155.17000000001</v>
      </c>
      <c r="I307" s="77">
        <v>-21020712.850000001</v>
      </c>
      <c r="J307" s="101"/>
    </row>
    <row r="308" spans="1:10" outlineLevel="1" x14ac:dyDescent="0.2">
      <c r="A308" s="106"/>
      <c r="B308" s="100">
        <v>42899</v>
      </c>
      <c r="C308" s="99">
        <v>51</v>
      </c>
      <c r="D308" s="99" t="s">
        <v>78</v>
      </c>
      <c r="E308" s="99" t="s">
        <v>3337</v>
      </c>
      <c r="F308" s="99" t="s">
        <v>5261</v>
      </c>
      <c r="G308" s="77">
        <v>0</v>
      </c>
      <c r="H308" s="77">
        <v>185775.86</v>
      </c>
      <c r="I308" s="77">
        <v>-20859247.329999998</v>
      </c>
      <c r="J308" s="101"/>
    </row>
    <row r="309" spans="1:10" outlineLevel="1" x14ac:dyDescent="0.2">
      <c r="A309" s="106"/>
      <c r="B309" s="100">
        <v>42899</v>
      </c>
      <c r="C309" s="99">
        <v>46</v>
      </c>
      <c r="D309" s="99" t="s">
        <v>82</v>
      </c>
      <c r="E309" s="99" t="s">
        <v>3337</v>
      </c>
      <c r="F309" s="99" t="s">
        <v>5262</v>
      </c>
      <c r="G309" s="77">
        <v>0</v>
      </c>
      <c r="H309" s="77">
        <v>-185775.86</v>
      </c>
      <c r="I309" s="77">
        <v>-21020712.850000001</v>
      </c>
      <c r="J309" s="101"/>
    </row>
    <row r="310" spans="1:10" outlineLevel="1" x14ac:dyDescent="0.2">
      <c r="A310" s="106"/>
      <c r="B310" s="100">
        <v>42905</v>
      </c>
      <c r="C310" s="99">
        <v>215</v>
      </c>
      <c r="D310" s="99" t="s">
        <v>5</v>
      </c>
      <c r="E310" s="99" t="s">
        <v>5185</v>
      </c>
      <c r="F310" s="99" t="s">
        <v>5263</v>
      </c>
      <c r="G310" s="77">
        <v>0</v>
      </c>
      <c r="H310" s="77">
        <v>152155.17000000001</v>
      </c>
      <c r="I310" s="77">
        <v>-21155712.850000001</v>
      </c>
      <c r="J310" s="101"/>
    </row>
    <row r="311" spans="1:10" outlineLevel="1" x14ac:dyDescent="0.2">
      <c r="A311" s="106"/>
      <c r="B311" s="100">
        <v>42906</v>
      </c>
      <c r="C311" s="99">
        <v>229</v>
      </c>
      <c r="D311" s="99" t="s">
        <v>5</v>
      </c>
      <c r="E311" s="99" t="s">
        <v>5186</v>
      </c>
      <c r="F311" s="99" t="s">
        <v>5264</v>
      </c>
      <c r="G311" s="77">
        <v>0</v>
      </c>
      <c r="H311" s="77">
        <v>131120.69</v>
      </c>
      <c r="I311" s="77">
        <v>-21313040.440000001</v>
      </c>
      <c r="J311" s="101"/>
    </row>
    <row r="312" spans="1:10" outlineLevel="1" x14ac:dyDescent="0.2">
      <c r="A312" s="106"/>
      <c r="B312" s="100">
        <v>42906</v>
      </c>
      <c r="C312" s="99">
        <v>231</v>
      </c>
      <c r="D312" s="99" t="s">
        <v>5</v>
      </c>
      <c r="E312" s="99" t="s">
        <v>5187</v>
      </c>
      <c r="F312" s="99" t="s">
        <v>5265</v>
      </c>
      <c r="G312" s="77">
        <v>0</v>
      </c>
      <c r="H312" s="77">
        <v>131120.69</v>
      </c>
      <c r="I312" s="77">
        <v>-21474505.960000001</v>
      </c>
      <c r="J312" s="101"/>
    </row>
    <row r="313" spans="1:10" outlineLevel="1" x14ac:dyDescent="0.2">
      <c r="A313" s="106"/>
      <c r="B313" s="100">
        <v>42906</v>
      </c>
      <c r="C313" s="99">
        <v>232</v>
      </c>
      <c r="D313" s="99" t="s">
        <v>5</v>
      </c>
      <c r="E313" s="99" t="s">
        <v>4200</v>
      </c>
      <c r="F313" s="99" t="s">
        <v>5266</v>
      </c>
      <c r="G313" s="77">
        <v>0</v>
      </c>
      <c r="H313" s="77">
        <v>152155.17000000001</v>
      </c>
      <c r="I313" s="77">
        <v>-21592523.199999999</v>
      </c>
      <c r="J313" s="101"/>
    </row>
    <row r="314" spans="1:10" outlineLevel="1" x14ac:dyDescent="0.2">
      <c r="A314" s="106"/>
      <c r="B314" s="100">
        <v>42906</v>
      </c>
      <c r="C314" s="99">
        <v>238</v>
      </c>
      <c r="D314" s="99" t="s">
        <v>5</v>
      </c>
      <c r="E314" s="99" t="s">
        <v>5188</v>
      </c>
      <c r="F314" s="99" t="s">
        <v>5267</v>
      </c>
      <c r="G314" s="77">
        <v>0</v>
      </c>
      <c r="H314" s="77">
        <v>114137.93</v>
      </c>
      <c r="I314" s="77">
        <v>-21457523.199999999</v>
      </c>
      <c r="J314" s="101"/>
    </row>
    <row r="315" spans="1:10" outlineLevel="1" x14ac:dyDescent="0.2">
      <c r="A315" s="106"/>
      <c r="B315" s="100">
        <v>42907</v>
      </c>
      <c r="C315" s="99">
        <v>241</v>
      </c>
      <c r="D315" s="99" t="s">
        <v>5</v>
      </c>
      <c r="E315" s="99" t="s">
        <v>5189</v>
      </c>
      <c r="F315" s="99" t="s">
        <v>5268</v>
      </c>
      <c r="G315" s="77">
        <v>0</v>
      </c>
      <c r="H315" s="77">
        <v>131120.69</v>
      </c>
      <c r="I315" s="77">
        <v>-21592523.199999999</v>
      </c>
      <c r="J315" s="101"/>
    </row>
    <row r="316" spans="1:10" outlineLevel="1" x14ac:dyDescent="0.2">
      <c r="A316" s="106"/>
      <c r="B316" s="100">
        <v>42907</v>
      </c>
      <c r="C316" s="99">
        <v>245</v>
      </c>
      <c r="D316" s="99" t="s">
        <v>5</v>
      </c>
      <c r="E316" s="99" t="s">
        <v>5190</v>
      </c>
      <c r="F316" s="99" t="s">
        <v>5269</v>
      </c>
      <c r="G316" s="77">
        <v>0</v>
      </c>
      <c r="H316" s="77">
        <v>131120.69</v>
      </c>
      <c r="I316" s="77">
        <v>-21458643.890000001</v>
      </c>
      <c r="J316" s="101"/>
    </row>
    <row r="317" spans="1:10" outlineLevel="1" x14ac:dyDescent="0.2">
      <c r="A317" s="106"/>
      <c r="B317" s="100">
        <v>42908</v>
      </c>
      <c r="C317" s="99">
        <v>248</v>
      </c>
      <c r="D317" s="99" t="s">
        <v>5</v>
      </c>
      <c r="E317" s="99" t="s">
        <v>5191</v>
      </c>
      <c r="F317" s="99" t="s">
        <v>5270</v>
      </c>
      <c r="G317" s="77">
        <v>0</v>
      </c>
      <c r="H317" s="77">
        <v>191896.55</v>
      </c>
      <c r="I317" s="77">
        <v>-21615971.48</v>
      </c>
      <c r="J317" s="101"/>
    </row>
    <row r="318" spans="1:10" outlineLevel="1" x14ac:dyDescent="0.2">
      <c r="A318" s="106"/>
      <c r="B318" s="100">
        <v>42908</v>
      </c>
      <c r="C318" s="99">
        <v>249</v>
      </c>
      <c r="D318" s="99" t="s">
        <v>5</v>
      </c>
      <c r="E318" s="99" t="s">
        <v>5192</v>
      </c>
      <c r="F318" s="99" t="s">
        <v>5271</v>
      </c>
      <c r="G318" s="77">
        <v>0</v>
      </c>
      <c r="H318" s="77">
        <v>152155.17000000001</v>
      </c>
      <c r="I318" s="77">
        <v>-21773299.07</v>
      </c>
      <c r="J318" s="101"/>
    </row>
    <row r="319" spans="1:10" outlineLevel="1" x14ac:dyDescent="0.2">
      <c r="A319" s="106"/>
      <c r="B319" s="100">
        <v>42908</v>
      </c>
      <c r="C319" s="99">
        <v>250</v>
      </c>
      <c r="D319" s="99" t="s">
        <v>5</v>
      </c>
      <c r="E319" s="99" t="s">
        <v>5193</v>
      </c>
      <c r="F319" s="99" t="s">
        <v>5272</v>
      </c>
      <c r="G319" s="77">
        <v>0</v>
      </c>
      <c r="H319" s="77">
        <v>131120.69</v>
      </c>
      <c r="I319" s="77">
        <v>-21638299.07</v>
      </c>
      <c r="J319" s="101"/>
    </row>
    <row r="320" spans="1:10" outlineLevel="1" x14ac:dyDescent="0.2">
      <c r="A320" s="106"/>
      <c r="B320" s="100">
        <v>42908</v>
      </c>
      <c r="C320" s="99">
        <v>251</v>
      </c>
      <c r="D320" s="99" t="s">
        <v>5</v>
      </c>
      <c r="E320" s="99" t="s">
        <v>5194</v>
      </c>
      <c r="F320" s="99" t="s">
        <v>5273</v>
      </c>
      <c r="G320" s="77">
        <v>0</v>
      </c>
      <c r="H320" s="77">
        <v>191896.55</v>
      </c>
      <c r="I320" s="77">
        <v>-21773299.07</v>
      </c>
      <c r="J320" s="101"/>
    </row>
    <row r="321" spans="1:10" outlineLevel="1" x14ac:dyDescent="0.2">
      <c r="A321" s="106"/>
      <c r="B321" s="100">
        <v>42908</v>
      </c>
      <c r="C321" s="99">
        <v>252</v>
      </c>
      <c r="D321" s="99" t="s">
        <v>5</v>
      </c>
      <c r="E321" s="99" t="s">
        <v>5195</v>
      </c>
      <c r="F321" s="99" t="s">
        <v>5274</v>
      </c>
      <c r="G321" s="77">
        <v>0</v>
      </c>
      <c r="H321" s="77">
        <v>134310.34</v>
      </c>
      <c r="I321" s="77">
        <v>-21615971.48</v>
      </c>
      <c r="J321" s="101"/>
    </row>
    <row r="322" spans="1:10" outlineLevel="1" x14ac:dyDescent="0.2">
      <c r="A322" s="106"/>
      <c r="B322" s="100">
        <v>42908</v>
      </c>
      <c r="C322" s="99">
        <v>256</v>
      </c>
      <c r="D322" s="99" t="s">
        <v>5</v>
      </c>
      <c r="E322" s="99" t="s">
        <v>4173</v>
      </c>
      <c r="F322" s="99" t="s">
        <v>5275</v>
      </c>
      <c r="G322" s="77">
        <v>0</v>
      </c>
      <c r="H322" s="77">
        <v>152155.17000000001</v>
      </c>
      <c r="I322" s="77">
        <v>-21773299.07</v>
      </c>
      <c r="J322" s="101"/>
    </row>
    <row r="323" spans="1:10" outlineLevel="1" x14ac:dyDescent="0.2">
      <c r="A323" s="106"/>
      <c r="B323" s="100">
        <v>42908</v>
      </c>
      <c r="C323" s="99">
        <v>260</v>
      </c>
      <c r="D323" s="99" t="s">
        <v>5</v>
      </c>
      <c r="E323" s="99" t="s">
        <v>5196</v>
      </c>
      <c r="F323" s="99" t="s">
        <v>5276</v>
      </c>
      <c r="G323" s="77">
        <v>0</v>
      </c>
      <c r="H323" s="77">
        <v>161465.51999999999</v>
      </c>
      <c r="I323" s="77">
        <v>-21655281.829999998</v>
      </c>
      <c r="J323" s="101"/>
    </row>
    <row r="324" spans="1:10" outlineLevel="1" x14ac:dyDescent="0.2">
      <c r="A324" s="106"/>
      <c r="B324" s="100">
        <v>42909</v>
      </c>
      <c r="C324" s="99">
        <v>262</v>
      </c>
      <c r="D324" s="99" t="s">
        <v>5</v>
      </c>
      <c r="E324" s="99" t="s">
        <v>5197</v>
      </c>
      <c r="F324" s="99" t="s">
        <v>5277</v>
      </c>
      <c r="G324" s="77">
        <v>0</v>
      </c>
      <c r="H324" s="77">
        <v>114137.93</v>
      </c>
      <c r="I324" s="77">
        <v>-21773299.07</v>
      </c>
      <c r="J324" s="101"/>
    </row>
    <row r="325" spans="1:10" outlineLevel="1" x14ac:dyDescent="0.2">
      <c r="A325" s="106"/>
      <c r="B325" s="100">
        <v>42909</v>
      </c>
      <c r="C325" s="99">
        <v>263</v>
      </c>
      <c r="D325" s="99" t="s">
        <v>5</v>
      </c>
      <c r="E325" s="99" t="s">
        <v>5198</v>
      </c>
      <c r="F325" s="99" t="s">
        <v>5278</v>
      </c>
      <c r="G325" s="77">
        <v>0</v>
      </c>
      <c r="H325" s="77">
        <v>152155.17000000001</v>
      </c>
      <c r="I325" s="77">
        <v>-21615971.48</v>
      </c>
      <c r="J325" s="101"/>
    </row>
    <row r="326" spans="1:10" outlineLevel="1" x14ac:dyDescent="0.2">
      <c r="A326" s="106"/>
      <c r="B326" s="100">
        <v>42909</v>
      </c>
      <c r="C326" s="99">
        <v>264</v>
      </c>
      <c r="D326" s="99" t="s">
        <v>5</v>
      </c>
      <c r="E326" s="99" t="s">
        <v>4201</v>
      </c>
      <c r="F326" s="99" t="s">
        <v>5279</v>
      </c>
      <c r="G326" s="77">
        <v>0</v>
      </c>
      <c r="H326" s="77">
        <v>-152155.17000000001</v>
      </c>
      <c r="I326" s="77">
        <v>-21773299.07</v>
      </c>
      <c r="J326" s="101"/>
    </row>
    <row r="327" spans="1:10" outlineLevel="1" x14ac:dyDescent="0.2">
      <c r="A327" s="106"/>
      <c r="B327" s="100">
        <v>42910</v>
      </c>
      <c r="C327" s="99">
        <v>269</v>
      </c>
      <c r="D327" s="99" t="s">
        <v>5</v>
      </c>
      <c r="E327" s="99" t="s">
        <v>5199</v>
      </c>
      <c r="F327" s="99" t="s">
        <v>5280</v>
      </c>
      <c r="G327" s="77">
        <v>0</v>
      </c>
      <c r="H327" s="77">
        <v>185775.86</v>
      </c>
      <c r="I327" s="77">
        <v>-21638299.07</v>
      </c>
      <c r="J327" s="101"/>
    </row>
    <row r="328" spans="1:10" outlineLevel="1" x14ac:dyDescent="0.2">
      <c r="A328" s="106"/>
      <c r="B328" s="100">
        <v>42912</v>
      </c>
      <c r="C328" s="99">
        <v>275</v>
      </c>
      <c r="D328" s="99" t="s">
        <v>5</v>
      </c>
      <c r="E328" s="99" t="s">
        <v>5200</v>
      </c>
      <c r="F328" s="99" t="s">
        <v>5281</v>
      </c>
      <c r="G328" s="77">
        <v>0</v>
      </c>
      <c r="H328" s="77">
        <v>114137.93</v>
      </c>
      <c r="I328" s="77">
        <v>-21773299.07</v>
      </c>
      <c r="J328" s="101"/>
    </row>
    <row r="329" spans="1:10" outlineLevel="1" x14ac:dyDescent="0.2">
      <c r="A329" s="106"/>
      <c r="B329" s="100">
        <v>42913</v>
      </c>
      <c r="C329" s="99">
        <v>276</v>
      </c>
      <c r="D329" s="99" t="s">
        <v>5</v>
      </c>
      <c r="E329" s="99" t="s">
        <v>5199</v>
      </c>
      <c r="F329" s="99" t="s">
        <v>5282</v>
      </c>
      <c r="G329" s="77">
        <v>0</v>
      </c>
      <c r="H329" s="77">
        <v>-185775.86</v>
      </c>
      <c r="I329" s="77">
        <v>-21891316.309999999</v>
      </c>
      <c r="J329" s="101"/>
    </row>
    <row r="330" spans="1:10" outlineLevel="1" x14ac:dyDescent="0.2">
      <c r="A330" s="106"/>
      <c r="B330" s="100">
        <v>42913</v>
      </c>
      <c r="C330" s="99">
        <v>277</v>
      </c>
      <c r="D330" s="99" t="s">
        <v>5</v>
      </c>
      <c r="E330" s="99" t="s">
        <v>5199</v>
      </c>
      <c r="F330" s="99" t="s">
        <v>5283</v>
      </c>
      <c r="G330" s="77">
        <v>0</v>
      </c>
      <c r="H330" s="77">
        <v>185775.86</v>
      </c>
      <c r="I330" s="77">
        <v>-22009333.550000001</v>
      </c>
      <c r="J330" s="101"/>
    </row>
    <row r="331" spans="1:10" outlineLevel="1" x14ac:dyDescent="0.2">
      <c r="A331" s="106"/>
      <c r="B331" s="100">
        <v>42913</v>
      </c>
      <c r="C331" s="99">
        <v>286</v>
      </c>
      <c r="D331" s="99" t="s">
        <v>5</v>
      </c>
      <c r="E331" s="99" t="s">
        <v>4201</v>
      </c>
      <c r="F331" s="99" t="s">
        <v>5284</v>
      </c>
      <c r="G331" s="77">
        <v>0</v>
      </c>
      <c r="H331" s="77">
        <v>152155.17000000001</v>
      </c>
      <c r="I331" s="77">
        <v>-22166661.140000001</v>
      </c>
      <c r="J331" s="101"/>
    </row>
    <row r="332" spans="1:10" outlineLevel="1" x14ac:dyDescent="0.2">
      <c r="A332" s="106"/>
      <c r="B332" s="100">
        <v>42913</v>
      </c>
      <c r="C332" s="99">
        <v>289</v>
      </c>
      <c r="D332" s="99" t="s">
        <v>5</v>
      </c>
      <c r="E332" s="99" t="s">
        <v>5201</v>
      </c>
      <c r="F332" s="99" t="s">
        <v>5285</v>
      </c>
      <c r="G332" s="77">
        <v>0</v>
      </c>
      <c r="H332" s="77">
        <v>131120.69</v>
      </c>
      <c r="I332" s="77">
        <v>-22284678.379999999</v>
      </c>
      <c r="J332" s="101"/>
    </row>
    <row r="333" spans="1:10" outlineLevel="1" x14ac:dyDescent="0.2">
      <c r="A333" s="106"/>
      <c r="B333" s="100">
        <v>42914</v>
      </c>
      <c r="C333" s="99">
        <v>292</v>
      </c>
      <c r="D333" s="99" t="s">
        <v>5</v>
      </c>
      <c r="E333" s="99" t="s">
        <v>5202</v>
      </c>
      <c r="F333" s="99" t="s">
        <v>5286</v>
      </c>
      <c r="G333" s="77">
        <v>0</v>
      </c>
      <c r="H333" s="77">
        <v>114137.93</v>
      </c>
      <c r="I333" s="77">
        <v>-22149678.379999999</v>
      </c>
      <c r="J333" s="101"/>
    </row>
    <row r="334" spans="1:10" outlineLevel="1" x14ac:dyDescent="0.2">
      <c r="A334" s="106"/>
      <c r="B334" s="100">
        <v>42914</v>
      </c>
      <c r="C334" s="99">
        <v>152</v>
      </c>
      <c r="D334" s="99" t="s">
        <v>78</v>
      </c>
      <c r="E334" s="99" t="s">
        <v>450</v>
      </c>
      <c r="F334" s="99" t="s">
        <v>5287</v>
      </c>
      <c r="G334" s="77">
        <v>0</v>
      </c>
      <c r="H334" s="77">
        <v>152155.17000000001</v>
      </c>
      <c r="I334" s="77">
        <v>-22284678.379999999</v>
      </c>
      <c r="J334" s="101"/>
    </row>
    <row r="335" spans="1:10" outlineLevel="1" x14ac:dyDescent="0.2">
      <c r="A335" s="106"/>
      <c r="B335" s="100">
        <v>42915</v>
      </c>
      <c r="C335" s="99">
        <v>155</v>
      </c>
      <c r="D335" s="99" t="s">
        <v>78</v>
      </c>
      <c r="E335" s="99" t="s">
        <v>5203</v>
      </c>
      <c r="F335" s="99" t="s">
        <v>5288</v>
      </c>
      <c r="G335" s="77">
        <v>0</v>
      </c>
      <c r="H335" s="77">
        <v>131120.69</v>
      </c>
      <c r="I335" s="77">
        <v>-22093385.280000001</v>
      </c>
      <c r="J335" s="101"/>
    </row>
    <row r="336" spans="1:10" outlineLevel="1" x14ac:dyDescent="0.2">
      <c r="A336" s="106"/>
      <c r="B336" s="100">
        <v>42915</v>
      </c>
      <c r="C336" s="99">
        <v>311</v>
      </c>
      <c r="D336" s="99" t="s">
        <v>5</v>
      </c>
      <c r="E336" s="99" t="s">
        <v>5204</v>
      </c>
      <c r="F336" s="99" t="s">
        <v>5289</v>
      </c>
      <c r="G336" s="77">
        <v>0</v>
      </c>
      <c r="H336" s="77">
        <v>191896.55</v>
      </c>
      <c r="I336" s="77">
        <v>-22285281.829999998</v>
      </c>
      <c r="J336" s="101"/>
    </row>
    <row r="337" spans="1:13" outlineLevel="1" x14ac:dyDescent="0.2">
      <c r="A337" s="106"/>
      <c r="B337" s="100">
        <v>42916</v>
      </c>
      <c r="C337" s="99">
        <v>320</v>
      </c>
      <c r="D337" s="99" t="s">
        <v>5</v>
      </c>
      <c r="E337" s="99" t="s">
        <v>5205</v>
      </c>
      <c r="F337" s="99" t="s">
        <v>5290</v>
      </c>
      <c r="G337" s="77">
        <v>0</v>
      </c>
      <c r="H337" s="77">
        <v>131120.69</v>
      </c>
      <c r="I337" s="77">
        <v>-22093385.280000001</v>
      </c>
      <c r="J337" s="101"/>
    </row>
    <row r="338" spans="1:13" outlineLevel="1" x14ac:dyDescent="0.2">
      <c r="A338" s="106"/>
      <c r="B338" s="100">
        <v>42916</v>
      </c>
      <c r="C338" s="99">
        <v>330</v>
      </c>
      <c r="D338" s="99" t="s">
        <v>5</v>
      </c>
      <c r="E338" s="99" t="s">
        <v>5206</v>
      </c>
      <c r="F338" s="99" t="s">
        <v>5291</v>
      </c>
      <c r="G338" s="77">
        <v>0</v>
      </c>
      <c r="H338" s="77">
        <v>131120.69</v>
      </c>
      <c r="I338" s="77">
        <v>-22285281.829999998</v>
      </c>
      <c r="J338" s="101"/>
    </row>
    <row r="339" spans="1:13" outlineLevel="1" x14ac:dyDescent="0.2">
      <c r="A339" s="106"/>
      <c r="B339" s="100">
        <v>42916</v>
      </c>
      <c r="C339" s="99">
        <v>332</v>
      </c>
      <c r="D339" s="99" t="s">
        <v>5</v>
      </c>
      <c r="E339" s="99" t="s">
        <v>5188</v>
      </c>
      <c r="F339" s="99" t="s">
        <v>5292</v>
      </c>
      <c r="G339" s="77">
        <v>0</v>
      </c>
      <c r="H339" s="77">
        <v>-114137.93</v>
      </c>
      <c r="I339" s="77">
        <v>-22442609.420000002</v>
      </c>
      <c r="J339" s="101"/>
    </row>
    <row r="340" spans="1:13" outlineLevel="1" x14ac:dyDescent="0.2">
      <c r="A340" s="106"/>
      <c r="B340" s="100">
        <v>42916</v>
      </c>
      <c r="C340" s="99">
        <v>333</v>
      </c>
      <c r="D340" s="99" t="s">
        <v>5</v>
      </c>
      <c r="E340" s="99" t="s">
        <v>5188</v>
      </c>
      <c r="F340" s="99" t="s">
        <v>5293</v>
      </c>
      <c r="G340" s="77">
        <v>0</v>
      </c>
      <c r="H340" s="77">
        <v>114137.93</v>
      </c>
      <c r="I340" s="77">
        <v>-18297178.359999999</v>
      </c>
      <c r="J340" s="101"/>
    </row>
    <row r="341" spans="1:13" outlineLevel="1" x14ac:dyDescent="0.2">
      <c r="A341" s="106"/>
      <c r="B341" s="100">
        <v>42916</v>
      </c>
      <c r="C341" s="99">
        <v>335</v>
      </c>
      <c r="D341" s="99" t="s">
        <v>5</v>
      </c>
      <c r="E341" s="99" t="s">
        <v>5207</v>
      </c>
      <c r="F341" s="99" t="s">
        <v>5294</v>
      </c>
      <c r="G341" s="77">
        <v>0</v>
      </c>
      <c r="H341" s="77">
        <v>114137.93</v>
      </c>
      <c r="I341" s="77">
        <v>-18432178.359999999</v>
      </c>
      <c r="J341" s="101"/>
    </row>
    <row r="342" spans="1:13" outlineLevel="1" x14ac:dyDescent="0.2">
      <c r="A342" s="106"/>
      <c r="B342" s="100">
        <v>42914</v>
      </c>
      <c r="C342" s="99">
        <v>72</v>
      </c>
      <c r="D342" s="99" t="s">
        <v>82</v>
      </c>
      <c r="E342" s="99" t="s">
        <v>720</v>
      </c>
      <c r="F342" s="99" t="s">
        <v>5337</v>
      </c>
      <c r="G342" s="77">
        <v>0</v>
      </c>
      <c r="H342" s="77">
        <v>-138362.07</v>
      </c>
      <c r="I342" s="77"/>
      <c r="J342" s="101"/>
    </row>
    <row r="343" spans="1:13" outlineLevel="1" x14ac:dyDescent="0.2">
      <c r="A343" s="106"/>
      <c r="B343" s="100">
        <v>42915</v>
      </c>
      <c r="C343" s="99">
        <v>73</v>
      </c>
      <c r="D343" s="99" t="s">
        <v>82</v>
      </c>
      <c r="E343" s="99" t="s">
        <v>720</v>
      </c>
      <c r="F343" s="99" t="s">
        <v>5337</v>
      </c>
      <c r="G343" s="77">
        <v>0</v>
      </c>
      <c r="H343" s="77">
        <v>138362.07</v>
      </c>
      <c r="I343" s="77"/>
      <c r="J343" s="101"/>
    </row>
    <row r="344" spans="1:13" outlineLevel="1" x14ac:dyDescent="0.2">
      <c r="A344" s="106"/>
      <c r="B344" s="100">
        <v>42915</v>
      </c>
      <c r="C344" s="99">
        <v>77</v>
      </c>
      <c r="D344" s="99" t="s">
        <v>82</v>
      </c>
      <c r="E344" s="99" t="s">
        <v>1507</v>
      </c>
      <c r="F344" s="99" t="s">
        <v>5338</v>
      </c>
      <c r="G344" s="77">
        <v>0</v>
      </c>
      <c r="H344" s="77">
        <v>-191896.55</v>
      </c>
      <c r="I344" s="77"/>
      <c r="J344" s="101"/>
    </row>
    <row r="345" spans="1:13" outlineLevel="1" x14ac:dyDescent="0.2">
      <c r="A345" s="106"/>
      <c r="B345" s="100">
        <v>42915</v>
      </c>
      <c r="C345" s="99">
        <v>79</v>
      </c>
      <c r="D345" s="99" t="s">
        <v>82</v>
      </c>
      <c r="E345" s="99" t="s">
        <v>5203</v>
      </c>
      <c r="F345" s="99" t="s">
        <v>5339</v>
      </c>
      <c r="G345" s="77">
        <v>0</v>
      </c>
      <c r="H345" s="77">
        <v>-128275.86</v>
      </c>
      <c r="I345" s="77"/>
      <c r="J345" s="101"/>
    </row>
    <row r="346" spans="1:13" x14ac:dyDescent="0.2">
      <c r="A346" s="106"/>
      <c r="B346" s="100"/>
      <c r="C346" s="99"/>
      <c r="D346" s="99"/>
      <c r="E346" s="99"/>
      <c r="F346" s="99"/>
      <c r="G346" s="77"/>
      <c r="H346" s="77"/>
      <c r="I346" s="77"/>
      <c r="J346" s="101"/>
      <c r="L346" s="114"/>
    </row>
    <row r="347" spans="1:13" x14ac:dyDescent="0.2">
      <c r="A347" s="106"/>
      <c r="B347" s="100"/>
      <c r="C347" s="99"/>
      <c r="D347" s="99"/>
      <c r="E347" s="99"/>
      <c r="F347" s="99"/>
      <c r="G347" s="77"/>
      <c r="H347" s="102">
        <f>SUM(H254:H346)</f>
        <v>5251551.68</v>
      </c>
      <c r="I347" s="102"/>
      <c r="J347" s="103">
        <f>COUNTIF(H255:H346,"&gt;1")-COUNTIF(H255:H346,"&lt;1")</f>
        <v>37</v>
      </c>
      <c r="L347" s="124"/>
      <c r="M347" s="124"/>
    </row>
    <row r="348" spans="1:13" x14ac:dyDescent="0.2">
      <c r="A348" s="104" t="s">
        <v>531</v>
      </c>
      <c r="B348" s="98"/>
      <c r="C348" s="99"/>
      <c r="D348" s="99"/>
      <c r="E348" s="98"/>
      <c r="F348" s="98"/>
      <c r="G348" s="76"/>
      <c r="H348" s="76"/>
      <c r="I348" s="76"/>
      <c r="J348" s="101"/>
      <c r="L348" s="124"/>
      <c r="M348" s="124"/>
    </row>
    <row r="349" spans="1:13" x14ac:dyDescent="0.2">
      <c r="A349" s="105" t="s">
        <v>2</v>
      </c>
      <c r="B349" s="98" t="s">
        <v>532</v>
      </c>
      <c r="C349" s="99"/>
      <c r="D349" s="99"/>
      <c r="E349" s="98"/>
      <c r="F349" s="98"/>
      <c r="G349" s="76"/>
      <c r="H349" s="76"/>
      <c r="I349" s="76"/>
      <c r="J349" s="101"/>
    </row>
    <row r="350" spans="1:13" hidden="1" outlineLevel="1" x14ac:dyDescent="0.2">
      <c r="A350" s="106"/>
      <c r="B350" s="99"/>
      <c r="C350" s="99"/>
      <c r="D350" s="99"/>
      <c r="E350" s="99" t="s">
        <v>1110</v>
      </c>
      <c r="F350" s="99"/>
      <c r="G350" s="77">
        <v>0</v>
      </c>
      <c r="H350" s="77">
        <v>0</v>
      </c>
      <c r="I350" s="77">
        <v>-8490156.8499999996</v>
      </c>
      <c r="J350" s="101"/>
    </row>
    <row r="351" spans="1:13" hidden="1" outlineLevel="1" x14ac:dyDescent="0.2">
      <c r="A351" s="106"/>
      <c r="B351" s="100">
        <v>42888</v>
      </c>
      <c r="C351" s="99">
        <v>29</v>
      </c>
      <c r="D351" s="99" t="s">
        <v>5</v>
      </c>
      <c r="E351" s="99" t="s">
        <v>5295</v>
      </c>
      <c r="F351" s="99" t="s">
        <v>5309</v>
      </c>
      <c r="G351" s="77">
        <v>0</v>
      </c>
      <c r="H351" s="77">
        <v>307152.5</v>
      </c>
      <c r="I351" s="77">
        <v>-8222644.2800000003</v>
      </c>
      <c r="J351" s="101"/>
    </row>
    <row r="352" spans="1:13" hidden="1" outlineLevel="1" x14ac:dyDescent="0.2">
      <c r="A352" s="106"/>
      <c r="B352" s="100">
        <v>42894</v>
      </c>
      <c r="C352" s="99">
        <v>96</v>
      </c>
      <c r="D352" s="99" t="s">
        <v>5</v>
      </c>
      <c r="E352" s="99" t="s">
        <v>5296</v>
      </c>
      <c r="F352" s="99" t="s">
        <v>5310</v>
      </c>
      <c r="G352" s="77">
        <v>0</v>
      </c>
      <c r="H352" s="77">
        <v>257348.87</v>
      </c>
      <c r="I352" s="77">
        <v>-8458071.9199999999</v>
      </c>
      <c r="J352" s="101"/>
    </row>
    <row r="353" spans="1:10" hidden="1" outlineLevel="1" x14ac:dyDescent="0.2">
      <c r="A353" s="106"/>
      <c r="B353" s="100">
        <v>42894</v>
      </c>
      <c r="C353" s="99">
        <v>125</v>
      </c>
      <c r="D353" s="99" t="s">
        <v>5</v>
      </c>
      <c r="E353" s="99" t="s">
        <v>5297</v>
      </c>
      <c r="F353" s="99" t="s">
        <v>5311</v>
      </c>
      <c r="G353" s="77">
        <v>0</v>
      </c>
      <c r="H353" s="77">
        <v>257432.98</v>
      </c>
      <c r="I353" s="77"/>
      <c r="J353" s="101"/>
    </row>
    <row r="354" spans="1:10" hidden="1" outlineLevel="1" x14ac:dyDescent="0.2">
      <c r="A354" s="106"/>
      <c r="B354" s="100">
        <v>42895</v>
      </c>
      <c r="C354" s="99">
        <v>126</v>
      </c>
      <c r="D354" s="99" t="s">
        <v>5</v>
      </c>
      <c r="E354" s="99" t="s">
        <v>5297</v>
      </c>
      <c r="F354" s="99" t="s">
        <v>5312</v>
      </c>
      <c r="G354" s="77">
        <v>0</v>
      </c>
      <c r="H354" s="77">
        <v>-257432.98</v>
      </c>
      <c r="I354" s="77"/>
      <c r="J354" s="101"/>
    </row>
    <row r="355" spans="1:10" hidden="1" outlineLevel="1" x14ac:dyDescent="0.2">
      <c r="A355" s="106"/>
      <c r="B355" s="100">
        <v>42895</v>
      </c>
      <c r="C355" s="99">
        <v>127</v>
      </c>
      <c r="D355" s="99" t="s">
        <v>5</v>
      </c>
      <c r="E355" s="99" t="s">
        <v>5297</v>
      </c>
      <c r="F355" s="99" t="s">
        <v>5313</v>
      </c>
      <c r="G355" s="77">
        <v>0</v>
      </c>
      <c r="H355" s="77">
        <v>257348.87</v>
      </c>
      <c r="I355" s="77"/>
      <c r="J355" s="101"/>
    </row>
    <row r="356" spans="1:10" hidden="1" outlineLevel="1" x14ac:dyDescent="0.2">
      <c r="A356" s="106"/>
      <c r="B356" s="100">
        <v>42895</v>
      </c>
      <c r="C356" s="99">
        <v>136</v>
      </c>
      <c r="D356" s="99" t="s">
        <v>5</v>
      </c>
      <c r="E356" s="99" t="s">
        <v>4359</v>
      </c>
      <c r="F356" s="99" t="s">
        <v>5314</v>
      </c>
      <c r="G356" s="77">
        <v>0</v>
      </c>
      <c r="H356" s="77">
        <v>-311306.09999999998</v>
      </c>
      <c r="I356" s="77"/>
      <c r="J356" s="101"/>
    </row>
    <row r="357" spans="1:10" hidden="1" outlineLevel="1" x14ac:dyDescent="0.2">
      <c r="A357" s="106"/>
      <c r="B357" s="100">
        <v>42895</v>
      </c>
      <c r="C357" s="99">
        <v>138</v>
      </c>
      <c r="D357" s="99" t="s">
        <v>5</v>
      </c>
      <c r="E357" s="99" t="s">
        <v>4359</v>
      </c>
      <c r="F357" s="99" t="s">
        <v>5315</v>
      </c>
      <c r="G357" s="77">
        <v>0</v>
      </c>
      <c r="H357" s="77">
        <v>307152.5</v>
      </c>
      <c r="I357" s="77"/>
      <c r="J357" s="101"/>
    </row>
    <row r="358" spans="1:10" hidden="1" outlineLevel="1" x14ac:dyDescent="0.2">
      <c r="A358" s="106"/>
      <c r="B358" s="100">
        <v>42896</v>
      </c>
      <c r="C358" s="99">
        <v>153</v>
      </c>
      <c r="D358" s="99" t="s">
        <v>5</v>
      </c>
      <c r="E358" s="99" t="s">
        <v>5296</v>
      </c>
      <c r="F358" s="99" t="s">
        <v>5316</v>
      </c>
      <c r="G358" s="77">
        <v>0</v>
      </c>
      <c r="H358" s="77">
        <v>-257348.87</v>
      </c>
      <c r="I358" s="77"/>
      <c r="J358" s="101"/>
    </row>
    <row r="359" spans="1:10" hidden="1" outlineLevel="1" x14ac:dyDescent="0.2">
      <c r="A359" s="106"/>
      <c r="B359" s="100">
        <v>42896</v>
      </c>
      <c r="C359" s="99">
        <v>154</v>
      </c>
      <c r="D359" s="99" t="s">
        <v>5</v>
      </c>
      <c r="E359" s="99" t="s">
        <v>5298</v>
      </c>
      <c r="F359" s="99" t="s">
        <v>5317</v>
      </c>
      <c r="G359" s="77">
        <v>0</v>
      </c>
      <c r="H359" s="77">
        <v>257414.05</v>
      </c>
      <c r="I359" s="77"/>
      <c r="J359" s="101"/>
    </row>
    <row r="360" spans="1:10" hidden="1" outlineLevel="1" x14ac:dyDescent="0.2">
      <c r="A360" s="106"/>
      <c r="B360" s="100">
        <v>42898</v>
      </c>
      <c r="C360" s="99">
        <v>165</v>
      </c>
      <c r="D360" s="99" t="s">
        <v>5</v>
      </c>
      <c r="E360" s="99" t="s">
        <v>5297</v>
      </c>
      <c r="F360" s="99" t="s">
        <v>5318</v>
      </c>
      <c r="G360" s="77">
        <v>0</v>
      </c>
      <c r="H360" s="77">
        <v>-257348.87</v>
      </c>
      <c r="I360" s="77">
        <v>-8190559.3499999996</v>
      </c>
      <c r="J360" s="101"/>
    </row>
    <row r="361" spans="1:10" hidden="1" outlineLevel="1" x14ac:dyDescent="0.2">
      <c r="A361" s="106"/>
      <c r="B361" s="100">
        <v>42898</v>
      </c>
      <c r="C361" s="99">
        <v>166</v>
      </c>
      <c r="D361" s="99" t="s">
        <v>5</v>
      </c>
      <c r="E361" s="99" t="s">
        <v>5297</v>
      </c>
      <c r="F361" s="99" t="s">
        <v>5319</v>
      </c>
      <c r="G361" s="77">
        <v>0</v>
      </c>
      <c r="H361" s="77">
        <v>257414.05</v>
      </c>
      <c r="I361" s="77">
        <v>-8458913.4700000007</v>
      </c>
      <c r="J361" s="101"/>
    </row>
    <row r="362" spans="1:10" hidden="1" outlineLevel="1" x14ac:dyDescent="0.2">
      <c r="A362" s="106"/>
      <c r="B362" s="100">
        <v>42901</v>
      </c>
      <c r="C362" s="99">
        <v>197</v>
      </c>
      <c r="D362" s="99" t="s">
        <v>5</v>
      </c>
      <c r="E362" s="99" t="s">
        <v>5299</v>
      </c>
      <c r="F362" s="99" t="s">
        <v>5320</v>
      </c>
      <c r="G362" s="77">
        <v>0</v>
      </c>
      <c r="H362" s="77">
        <v>232439.98</v>
      </c>
      <c r="I362" s="77">
        <v>-8694341.1099999994</v>
      </c>
      <c r="J362" s="101"/>
    </row>
    <row r="363" spans="1:10" hidden="1" outlineLevel="1" x14ac:dyDescent="0.2">
      <c r="A363" s="106"/>
      <c r="B363" s="100">
        <v>42902</v>
      </c>
      <c r="C363" s="99">
        <v>202</v>
      </c>
      <c r="D363" s="99" t="s">
        <v>5</v>
      </c>
      <c r="E363" s="99" t="s">
        <v>5300</v>
      </c>
      <c r="F363" s="99" t="s">
        <v>5321</v>
      </c>
      <c r="G363" s="77">
        <v>0</v>
      </c>
      <c r="H363" s="77">
        <v>307152.5</v>
      </c>
      <c r="I363" s="77">
        <v>-8929768.75</v>
      </c>
      <c r="J363" s="101"/>
    </row>
    <row r="364" spans="1:10" hidden="1" outlineLevel="1" x14ac:dyDescent="0.2">
      <c r="A364" s="106"/>
      <c r="B364" s="100">
        <v>42902</v>
      </c>
      <c r="C364" s="99">
        <v>204</v>
      </c>
      <c r="D364" s="99" t="s">
        <v>5</v>
      </c>
      <c r="E364" s="99" t="s">
        <v>5301</v>
      </c>
      <c r="F364" s="99" t="s">
        <v>5322</v>
      </c>
      <c r="G364" s="77">
        <v>0</v>
      </c>
      <c r="H364" s="77">
        <v>232417.2</v>
      </c>
      <c r="I364" s="77">
        <v>-9247893.0299999993</v>
      </c>
      <c r="J364" s="101"/>
    </row>
    <row r="365" spans="1:10" hidden="1" outlineLevel="1" x14ac:dyDescent="0.2">
      <c r="A365" s="106"/>
      <c r="B365" s="100">
        <v>42905</v>
      </c>
      <c r="C365" s="99">
        <v>227</v>
      </c>
      <c r="D365" s="99" t="s">
        <v>5</v>
      </c>
      <c r="E365" s="99" t="s">
        <v>4359</v>
      </c>
      <c r="F365" s="99" t="s">
        <v>5323</v>
      </c>
      <c r="G365" s="77">
        <v>0</v>
      </c>
      <c r="H365" s="77">
        <v>-307152.5</v>
      </c>
      <c r="I365" s="77">
        <v>-9483320.6699999999</v>
      </c>
      <c r="J365" s="101"/>
    </row>
    <row r="366" spans="1:10" hidden="1" outlineLevel="1" x14ac:dyDescent="0.2">
      <c r="A366" s="106"/>
      <c r="B366" s="100">
        <v>42906</v>
      </c>
      <c r="C366" s="99">
        <v>230</v>
      </c>
      <c r="D366" s="99" t="s">
        <v>5</v>
      </c>
      <c r="E366" s="99" t="s">
        <v>5302</v>
      </c>
      <c r="F366" s="99" t="s">
        <v>5324</v>
      </c>
      <c r="G366" s="77">
        <v>0</v>
      </c>
      <c r="H366" s="77">
        <v>232439.98</v>
      </c>
      <c r="I366" s="77">
        <v>-9165196.3900000006</v>
      </c>
      <c r="J366" s="101"/>
    </row>
    <row r="367" spans="1:10" hidden="1" outlineLevel="1" x14ac:dyDescent="0.2">
      <c r="A367" s="106"/>
      <c r="B367" s="100">
        <v>42907</v>
      </c>
      <c r="C367" s="99">
        <v>239</v>
      </c>
      <c r="D367" s="99" t="s">
        <v>5</v>
      </c>
      <c r="E367" s="99" t="s">
        <v>5303</v>
      </c>
      <c r="F367" s="99" t="s">
        <v>5325</v>
      </c>
      <c r="G367" s="77">
        <v>0</v>
      </c>
      <c r="H367" s="77">
        <v>232439.98</v>
      </c>
      <c r="I367" s="77">
        <v>-8847934.1799999997</v>
      </c>
      <c r="J367" s="101"/>
    </row>
    <row r="368" spans="1:10" hidden="1" outlineLevel="1" x14ac:dyDescent="0.2">
      <c r="A368" s="106"/>
      <c r="B368" s="100">
        <v>42907</v>
      </c>
      <c r="C368" s="99">
        <v>242</v>
      </c>
      <c r="D368" s="99" t="s">
        <v>5</v>
      </c>
      <c r="E368" s="99" t="s">
        <v>4359</v>
      </c>
      <c r="F368" s="99" t="s">
        <v>5326</v>
      </c>
      <c r="G368" s="77">
        <v>0</v>
      </c>
      <c r="H368" s="77">
        <v>300804.53000000003</v>
      </c>
      <c r="I368" s="77">
        <v>-9165196.3900000006</v>
      </c>
      <c r="J368" s="101"/>
    </row>
    <row r="369" spans="1:10" hidden="1" outlineLevel="1" x14ac:dyDescent="0.2">
      <c r="A369" s="106"/>
      <c r="B369" s="100">
        <v>42908</v>
      </c>
      <c r="C369" s="99">
        <v>259</v>
      </c>
      <c r="D369" s="99" t="s">
        <v>5</v>
      </c>
      <c r="E369" s="99" t="s">
        <v>5301</v>
      </c>
      <c r="F369" s="99" t="s">
        <v>5327</v>
      </c>
      <c r="G369" s="77">
        <v>0</v>
      </c>
      <c r="H369" s="77">
        <v>-232417.2</v>
      </c>
      <c r="I369" s="77">
        <v>-9400600.9700000007</v>
      </c>
      <c r="J369" s="101"/>
    </row>
    <row r="370" spans="1:10" hidden="1" outlineLevel="1" x14ac:dyDescent="0.2">
      <c r="A370" s="106"/>
      <c r="B370" s="100">
        <v>42910</v>
      </c>
      <c r="C370" s="99">
        <v>268</v>
      </c>
      <c r="D370" s="99" t="s">
        <v>5</v>
      </c>
      <c r="E370" s="99" t="s">
        <v>5304</v>
      </c>
      <c r="F370" s="99" t="s">
        <v>5328</v>
      </c>
      <c r="G370" s="77">
        <v>0</v>
      </c>
      <c r="H370" s="77">
        <v>232439.98</v>
      </c>
      <c r="I370" s="77">
        <v>-9636005.5299999993</v>
      </c>
      <c r="J370" s="101"/>
    </row>
    <row r="371" spans="1:10" hidden="1" outlineLevel="1" x14ac:dyDescent="0.2">
      <c r="A371" s="106"/>
      <c r="B371" s="100">
        <v>42913</v>
      </c>
      <c r="C371" s="99">
        <v>288</v>
      </c>
      <c r="D371" s="99" t="s">
        <v>5</v>
      </c>
      <c r="E371" s="99" t="s">
        <v>5296</v>
      </c>
      <c r="F371" s="99" t="s">
        <v>5329</v>
      </c>
      <c r="G371" s="77">
        <v>0</v>
      </c>
      <c r="H371" s="77">
        <v>257348.87</v>
      </c>
      <c r="I371" s="77">
        <v>-9400600.9499999993</v>
      </c>
      <c r="J371" s="101"/>
    </row>
    <row r="372" spans="1:10" hidden="1" outlineLevel="1" x14ac:dyDescent="0.2">
      <c r="A372" s="106"/>
      <c r="B372" s="100">
        <v>42913</v>
      </c>
      <c r="C372" s="99">
        <v>290</v>
      </c>
      <c r="D372" s="99" t="s">
        <v>5</v>
      </c>
      <c r="E372" s="99" t="s">
        <v>5305</v>
      </c>
      <c r="F372" s="99" t="s">
        <v>5330</v>
      </c>
      <c r="G372" s="77">
        <v>0</v>
      </c>
      <c r="H372" s="77">
        <v>232440</v>
      </c>
      <c r="I372" s="77">
        <v>-9636028.5899999999</v>
      </c>
      <c r="J372" s="101"/>
    </row>
    <row r="373" spans="1:10" hidden="1" outlineLevel="1" x14ac:dyDescent="0.2">
      <c r="A373" s="106"/>
      <c r="B373" s="100">
        <v>42915</v>
      </c>
      <c r="C373" s="99">
        <v>297</v>
      </c>
      <c r="D373" s="99" t="s">
        <v>5</v>
      </c>
      <c r="E373" s="99" t="s">
        <v>1552</v>
      </c>
      <c r="F373" s="99" t="s">
        <v>5331</v>
      </c>
      <c r="G373" s="77">
        <v>0</v>
      </c>
      <c r="H373" s="77">
        <v>247567.99</v>
      </c>
      <c r="I373" s="77">
        <v>-9871456.2300000004</v>
      </c>
      <c r="J373" s="101"/>
    </row>
    <row r="374" spans="1:10" hidden="1" outlineLevel="1" x14ac:dyDescent="0.2">
      <c r="A374" s="106"/>
      <c r="B374" s="100">
        <v>42915</v>
      </c>
      <c r="C374" s="99">
        <v>298</v>
      </c>
      <c r="D374" s="99" t="s">
        <v>5</v>
      </c>
      <c r="E374" s="99" t="s">
        <v>5296</v>
      </c>
      <c r="F374" s="99" t="s">
        <v>5332</v>
      </c>
      <c r="G374" s="77">
        <v>0</v>
      </c>
      <c r="H374" s="77">
        <v>-257348.87</v>
      </c>
      <c r="I374" s="77">
        <v>-9636051.6699999999</v>
      </c>
      <c r="J374" s="101"/>
    </row>
    <row r="375" spans="1:10" hidden="1" outlineLevel="1" x14ac:dyDescent="0.2">
      <c r="A375" s="106"/>
      <c r="B375" s="100">
        <v>42915</v>
      </c>
      <c r="C375" s="99">
        <v>299</v>
      </c>
      <c r="D375" s="99" t="s">
        <v>5</v>
      </c>
      <c r="E375" s="99" t="s">
        <v>5306</v>
      </c>
      <c r="F375" s="99" t="s">
        <v>5333</v>
      </c>
      <c r="G375" s="77">
        <v>0</v>
      </c>
      <c r="H375" s="77">
        <v>257414.05</v>
      </c>
      <c r="I375" s="77">
        <v>-9871479.3100000005</v>
      </c>
      <c r="J375" s="101"/>
    </row>
    <row r="376" spans="1:10" hidden="1" outlineLevel="1" x14ac:dyDescent="0.2">
      <c r="A376" s="106"/>
      <c r="B376" s="100">
        <v>42915</v>
      </c>
      <c r="C376" s="99">
        <v>307</v>
      </c>
      <c r="D376" s="99" t="s">
        <v>5</v>
      </c>
      <c r="E376" s="99" t="s">
        <v>5307</v>
      </c>
      <c r="F376" s="99" t="s">
        <v>5334</v>
      </c>
      <c r="G376" s="77">
        <v>0</v>
      </c>
      <c r="H376" s="77">
        <v>307152.5</v>
      </c>
      <c r="I376" s="77">
        <v>-10139833.43</v>
      </c>
      <c r="J376" s="101"/>
    </row>
    <row r="377" spans="1:10" hidden="1" outlineLevel="1" x14ac:dyDescent="0.2">
      <c r="A377" s="106"/>
      <c r="B377" s="100">
        <v>42916</v>
      </c>
      <c r="C377" s="99">
        <v>315</v>
      </c>
      <c r="D377" s="99" t="s">
        <v>5</v>
      </c>
      <c r="E377" s="99" t="s">
        <v>5308</v>
      </c>
      <c r="F377" s="99" t="s">
        <v>5335</v>
      </c>
      <c r="G377" s="77">
        <v>0</v>
      </c>
      <c r="H377" s="77">
        <v>257414.05</v>
      </c>
      <c r="I377" s="77">
        <v>-10408187.550000001</v>
      </c>
      <c r="J377" s="101"/>
    </row>
    <row r="378" spans="1:10" hidden="1" outlineLevel="1" x14ac:dyDescent="0.2">
      <c r="A378" s="106"/>
      <c r="B378" s="100">
        <v>42916</v>
      </c>
      <c r="C378" s="99">
        <v>324</v>
      </c>
      <c r="D378" s="99" t="s">
        <v>5</v>
      </c>
      <c r="E378" s="99" t="s">
        <v>4348</v>
      </c>
      <c r="F378" s="99" t="s">
        <v>5336</v>
      </c>
      <c r="G378" s="77">
        <v>0</v>
      </c>
      <c r="H378" s="77">
        <v>232439.98</v>
      </c>
      <c r="I378" s="77">
        <v>-10643592.109999999</v>
      </c>
      <c r="J378" s="101"/>
    </row>
    <row r="379" spans="1:10" collapsed="1" x14ac:dyDescent="0.2">
      <c r="A379" s="106"/>
      <c r="B379" s="100"/>
      <c r="C379" s="99"/>
      <c r="D379" s="99"/>
      <c r="E379" s="99"/>
      <c r="F379" s="99"/>
      <c r="G379" s="77"/>
      <c r="H379" s="77"/>
      <c r="I379" s="77"/>
      <c r="J379" s="101"/>
    </row>
    <row r="380" spans="1:10" x14ac:dyDescent="0.2">
      <c r="A380" s="106"/>
      <c r="B380" s="100"/>
      <c r="C380" s="99"/>
      <c r="D380" s="99"/>
      <c r="E380" s="99"/>
      <c r="F380" s="99"/>
      <c r="G380" s="77"/>
      <c r="H380" s="102">
        <f>SUM(H350:H379)</f>
        <v>3582820.0199999991</v>
      </c>
      <c r="I380" s="102"/>
      <c r="J380" s="103">
        <f>COUNTIF(H351:H378,"&gt;1")-COUNTIF(H351:H378,"&lt;1")</f>
        <v>14</v>
      </c>
    </row>
    <row r="381" spans="1:10" x14ac:dyDescent="0.2">
      <c r="A381" s="106"/>
      <c r="B381" s="100"/>
      <c r="C381" s="99"/>
      <c r="D381" s="99"/>
      <c r="E381" s="99"/>
      <c r="F381" s="99"/>
      <c r="G381" s="77"/>
      <c r="H381" s="77"/>
      <c r="I381" s="77"/>
      <c r="J381" s="101"/>
    </row>
    <row r="382" spans="1:10" ht="30" customHeight="1" x14ac:dyDescent="0.2">
      <c r="A382" s="106"/>
      <c r="B382" s="136" t="s">
        <v>1061</v>
      </c>
      <c r="C382" s="137"/>
      <c r="D382" s="137"/>
      <c r="E382" s="137"/>
      <c r="F382" s="137"/>
      <c r="G382" s="138"/>
      <c r="H382" s="107">
        <f>+H36+H42+H48+H61+H69+H76+H89+H104+H171+H239+H245+H251+H347+H380</f>
        <v>27337308.940000001</v>
      </c>
      <c r="I382" s="108" t="e">
        <f>+#REF!+#REF!+#REF!+#REF!+#REF!+I95+I101+#REF!+I109+I245+I310+I367+I379</f>
        <v>#REF!</v>
      </c>
      <c r="J382" s="109">
        <f>+J36+J42+J48+J61+J69+J76+J89+J104+J171+J239+J245+J251+J347+J380</f>
        <v>133</v>
      </c>
    </row>
    <row r="383" spans="1:10" x14ac:dyDescent="0.2">
      <c r="A383" s="106"/>
      <c r="B383" s="100"/>
      <c r="C383" s="99"/>
      <c r="D383" s="99"/>
      <c r="E383" s="99"/>
      <c r="F383" s="99"/>
      <c r="G383" s="77"/>
      <c r="H383" s="77"/>
      <c r="I383" s="77"/>
      <c r="J383" s="101"/>
    </row>
    <row r="384" spans="1:10" x14ac:dyDescent="0.2">
      <c r="A384" s="106"/>
      <c r="B384" s="100"/>
      <c r="C384" s="99"/>
      <c r="D384" s="99"/>
      <c r="E384" s="99"/>
      <c r="F384" s="99"/>
      <c r="G384" s="77"/>
      <c r="H384" s="77"/>
      <c r="I384" s="77"/>
      <c r="J384" s="101"/>
    </row>
    <row r="385" spans="1:10" x14ac:dyDescent="0.2">
      <c r="A385" s="104" t="s">
        <v>1560</v>
      </c>
      <c r="B385" s="98"/>
      <c r="C385" s="99"/>
      <c r="D385" s="99"/>
      <c r="E385" s="98"/>
      <c r="F385" s="98"/>
      <c r="G385" s="76"/>
      <c r="H385" s="76"/>
      <c r="I385" s="76"/>
      <c r="J385" s="101"/>
    </row>
    <row r="386" spans="1:10" x14ac:dyDescent="0.2">
      <c r="A386" s="105" t="s">
        <v>2</v>
      </c>
      <c r="B386" s="98" t="s">
        <v>4</v>
      </c>
      <c r="C386" s="99"/>
      <c r="D386" s="99"/>
      <c r="E386" s="98"/>
      <c r="F386" s="98"/>
      <c r="G386" s="76"/>
      <c r="H386" s="76"/>
      <c r="I386" s="76"/>
      <c r="J386" s="101"/>
    </row>
    <row r="387" spans="1:10" hidden="1" outlineLevel="1" x14ac:dyDescent="0.2">
      <c r="A387" s="106"/>
      <c r="B387" s="99"/>
      <c r="C387" s="99"/>
      <c r="D387" s="99"/>
      <c r="E387" s="99" t="s">
        <v>1110</v>
      </c>
      <c r="F387" s="99"/>
      <c r="G387" s="77">
        <v>0</v>
      </c>
      <c r="H387" s="77">
        <v>0</v>
      </c>
      <c r="I387" s="77">
        <v>-804064.9</v>
      </c>
      <c r="J387" s="101"/>
    </row>
    <row r="388" spans="1:10" hidden="1" outlineLevel="1" x14ac:dyDescent="0.2">
      <c r="A388" s="106"/>
      <c r="B388" s="100">
        <v>42889</v>
      </c>
      <c r="C388" s="99">
        <v>34</v>
      </c>
      <c r="D388" s="99" t="s">
        <v>5</v>
      </c>
      <c r="E388" s="99" t="s">
        <v>1118</v>
      </c>
      <c r="F388" s="99" t="s">
        <v>5340</v>
      </c>
      <c r="G388" s="77">
        <v>0</v>
      </c>
      <c r="H388" s="77">
        <v>287994.58</v>
      </c>
      <c r="I388" s="77">
        <v>-1032140.68</v>
      </c>
      <c r="J388" s="101"/>
    </row>
    <row r="389" spans="1:10" collapsed="1" x14ac:dyDescent="0.2">
      <c r="A389" s="106"/>
      <c r="B389" s="100"/>
      <c r="C389" s="99"/>
      <c r="D389" s="99"/>
      <c r="E389" s="99"/>
      <c r="F389" s="99"/>
      <c r="G389" s="77"/>
      <c r="H389" s="77"/>
      <c r="I389" s="77"/>
      <c r="J389" s="101"/>
    </row>
    <row r="390" spans="1:10" x14ac:dyDescent="0.2">
      <c r="A390" s="106"/>
      <c r="B390" s="100"/>
      <c r="C390" s="99"/>
      <c r="D390" s="99"/>
      <c r="E390" s="99"/>
      <c r="F390" s="99"/>
      <c r="G390" s="77"/>
      <c r="H390" s="102">
        <f>SUM(H387:H389)</f>
        <v>287994.58</v>
      </c>
      <c r="I390" s="102"/>
      <c r="J390" s="103">
        <f>COUNTIF(H388:H388,"&gt;1")-COUNTIF(H388:H388,"&lt;1")</f>
        <v>1</v>
      </c>
    </row>
    <row r="391" spans="1:10" x14ac:dyDescent="0.2">
      <c r="A391" s="104" t="s">
        <v>5341</v>
      </c>
      <c r="B391" s="98"/>
      <c r="C391" s="99"/>
      <c r="D391" s="99"/>
      <c r="E391" s="98"/>
      <c r="F391" s="98"/>
      <c r="G391" s="76"/>
      <c r="H391" s="76"/>
      <c r="I391" s="76"/>
      <c r="J391" s="101"/>
    </row>
    <row r="392" spans="1:10" x14ac:dyDescent="0.2">
      <c r="A392" s="105" t="s">
        <v>2</v>
      </c>
      <c r="B392" s="98" t="s">
        <v>5342</v>
      </c>
      <c r="C392" s="99"/>
      <c r="D392" s="99"/>
      <c r="E392" s="98"/>
      <c r="F392" s="98"/>
      <c r="G392" s="76"/>
      <c r="H392" s="76"/>
      <c r="I392" s="76"/>
      <c r="J392" s="101"/>
    </row>
    <row r="393" spans="1:10" hidden="1" outlineLevel="1" x14ac:dyDescent="0.2">
      <c r="A393" s="106"/>
      <c r="B393" s="99"/>
      <c r="C393" s="99"/>
      <c r="D393" s="99"/>
      <c r="E393" s="99" t="s">
        <v>1110</v>
      </c>
      <c r="F393" s="99"/>
      <c r="G393" s="77">
        <v>0</v>
      </c>
      <c r="H393" s="77">
        <v>0</v>
      </c>
      <c r="I393" s="77">
        <v>-804064.9</v>
      </c>
      <c r="J393" s="101"/>
    </row>
    <row r="394" spans="1:10" hidden="1" outlineLevel="1" x14ac:dyDescent="0.2">
      <c r="A394" s="106"/>
      <c r="B394" s="100">
        <v>42908</v>
      </c>
      <c r="C394" s="99">
        <v>258</v>
      </c>
      <c r="D394" s="99" t="s">
        <v>5</v>
      </c>
      <c r="E394" s="99" t="s">
        <v>5343</v>
      </c>
      <c r="F394" s="99" t="s">
        <v>5345</v>
      </c>
      <c r="G394" s="77">
        <v>0</v>
      </c>
      <c r="H394" s="77">
        <v>155539.24</v>
      </c>
      <c r="I394" s="77">
        <v>-1032140.68</v>
      </c>
      <c r="J394" s="101"/>
    </row>
    <row r="395" spans="1:10" hidden="1" outlineLevel="1" x14ac:dyDescent="0.2">
      <c r="A395" s="106"/>
      <c r="B395" s="100">
        <v>42916</v>
      </c>
      <c r="C395" s="99">
        <v>334</v>
      </c>
      <c r="D395" s="99" t="s">
        <v>5</v>
      </c>
      <c r="E395" s="99" t="s">
        <v>5344</v>
      </c>
      <c r="F395" s="99" t="s">
        <v>5346</v>
      </c>
      <c r="G395" s="77">
        <v>0</v>
      </c>
      <c r="H395" s="77">
        <v>155539.24</v>
      </c>
      <c r="I395" s="77"/>
      <c r="J395" s="101"/>
    </row>
    <row r="396" spans="1:10" collapsed="1" x14ac:dyDescent="0.2">
      <c r="A396" s="106"/>
      <c r="B396" s="100"/>
      <c r="C396" s="99"/>
      <c r="D396" s="99"/>
      <c r="E396" s="99"/>
      <c r="F396" s="99"/>
      <c r="G396" s="77"/>
      <c r="H396" s="77"/>
      <c r="I396" s="77"/>
      <c r="J396" s="101"/>
    </row>
    <row r="397" spans="1:10" x14ac:dyDescent="0.2">
      <c r="A397" s="106"/>
      <c r="B397" s="100"/>
      <c r="C397" s="99"/>
      <c r="D397" s="99"/>
      <c r="E397" s="99"/>
      <c r="F397" s="99"/>
      <c r="G397" s="77"/>
      <c r="H397" s="102">
        <f>SUM(H393:H396)</f>
        <v>311078.48</v>
      </c>
      <c r="I397" s="102"/>
      <c r="J397" s="103">
        <f>COUNTIF(H394:H395,"&gt;1")-COUNTIF(H394:H394,"&lt;1")</f>
        <v>2</v>
      </c>
    </row>
    <row r="398" spans="1:10" x14ac:dyDescent="0.2">
      <c r="A398" s="104" t="s">
        <v>2530</v>
      </c>
      <c r="B398" s="98"/>
      <c r="C398" s="99"/>
      <c r="D398" s="99"/>
      <c r="E398" s="98"/>
      <c r="F398" s="98"/>
      <c r="G398" s="76"/>
      <c r="H398" s="76"/>
      <c r="I398" s="76"/>
      <c r="J398" s="101"/>
    </row>
    <row r="399" spans="1:10" x14ac:dyDescent="0.2">
      <c r="A399" s="105" t="s">
        <v>2</v>
      </c>
      <c r="B399" s="98" t="s">
        <v>2531</v>
      </c>
      <c r="C399" s="99"/>
      <c r="D399" s="99"/>
      <c r="E399" s="98"/>
      <c r="F399" s="98"/>
      <c r="G399" s="76"/>
      <c r="H399" s="76"/>
      <c r="I399" s="76"/>
      <c r="J399" s="101"/>
    </row>
    <row r="400" spans="1:10" hidden="1" outlineLevel="1" x14ac:dyDescent="0.2">
      <c r="A400" s="106"/>
      <c r="B400" s="99"/>
      <c r="C400" s="99"/>
      <c r="D400" s="99"/>
      <c r="E400" s="99" t="s">
        <v>1110</v>
      </c>
      <c r="F400" s="99"/>
      <c r="G400" s="77">
        <v>0</v>
      </c>
      <c r="H400" s="77">
        <v>0</v>
      </c>
      <c r="I400" s="77">
        <v>-450615.73</v>
      </c>
      <c r="J400" s="101"/>
    </row>
    <row r="401" spans="1:10" hidden="1" outlineLevel="1" x14ac:dyDescent="0.2">
      <c r="A401" s="106"/>
      <c r="B401" s="100">
        <v>42887</v>
      </c>
      <c r="C401" s="99">
        <v>16</v>
      </c>
      <c r="D401" s="99" t="s">
        <v>5</v>
      </c>
      <c r="E401" s="99" t="s">
        <v>5347</v>
      </c>
      <c r="F401" s="99" t="s">
        <v>5348</v>
      </c>
      <c r="G401" s="77">
        <v>0</v>
      </c>
      <c r="H401" s="77">
        <v>389532.96</v>
      </c>
      <c r="I401" s="77">
        <v>-809435.03</v>
      </c>
      <c r="J401" s="101"/>
    </row>
    <row r="402" spans="1:10" collapsed="1" x14ac:dyDescent="0.2">
      <c r="A402" s="106"/>
      <c r="B402" s="100"/>
      <c r="C402" s="99"/>
      <c r="D402" s="99"/>
      <c r="E402" s="99"/>
      <c r="F402" s="99"/>
      <c r="G402" s="77"/>
      <c r="H402" s="77"/>
      <c r="I402" s="77"/>
      <c r="J402" s="101"/>
    </row>
    <row r="403" spans="1:10" x14ac:dyDescent="0.2">
      <c r="A403" s="106"/>
      <c r="B403" s="100"/>
      <c r="C403" s="99"/>
      <c r="D403" s="99"/>
      <c r="E403" s="99"/>
      <c r="F403" s="99"/>
      <c r="G403" s="77"/>
      <c r="H403" s="102">
        <f>SUM(H399:H402)</f>
        <v>389532.96</v>
      </c>
      <c r="I403" s="102"/>
      <c r="J403" s="103">
        <f>COUNTIF(H401:H401,"&gt;1")-COUNTIF(H401:H401,"&lt;1")</f>
        <v>1</v>
      </c>
    </row>
    <row r="404" spans="1:10" x14ac:dyDescent="0.2">
      <c r="A404" s="104" t="s">
        <v>1575</v>
      </c>
      <c r="B404" s="98"/>
      <c r="C404" s="99"/>
      <c r="D404" s="99"/>
      <c r="E404" s="98"/>
      <c r="F404" s="98"/>
      <c r="G404" s="76"/>
      <c r="H404" s="76"/>
      <c r="I404" s="76"/>
      <c r="J404" s="101"/>
    </row>
    <row r="405" spans="1:10" x14ac:dyDescent="0.2">
      <c r="A405" s="105" t="s">
        <v>2</v>
      </c>
      <c r="B405" s="98" t="s">
        <v>70</v>
      </c>
      <c r="C405" s="99"/>
      <c r="D405" s="99"/>
      <c r="E405" s="98"/>
      <c r="F405" s="98"/>
      <c r="G405" s="76"/>
      <c r="H405" s="76"/>
      <c r="I405" s="76"/>
      <c r="J405" s="101"/>
    </row>
    <row r="406" spans="1:10" hidden="1" outlineLevel="1" x14ac:dyDescent="0.2">
      <c r="A406" s="106"/>
      <c r="B406" s="99"/>
      <c r="C406" s="99"/>
      <c r="D406" s="99"/>
      <c r="E406" s="99" t="s">
        <v>1110</v>
      </c>
      <c r="F406" s="99"/>
      <c r="G406" s="77">
        <v>0</v>
      </c>
      <c r="H406" s="77">
        <v>0</v>
      </c>
      <c r="I406" s="77">
        <v>-804064.9</v>
      </c>
      <c r="J406" s="101"/>
    </row>
    <row r="407" spans="1:10" hidden="1" outlineLevel="1" x14ac:dyDescent="0.2">
      <c r="A407" s="106"/>
      <c r="B407" s="100">
        <v>42887</v>
      </c>
      <c r="C407" s="99">
        <v>13</v>
      </c>
      <c r="D407" s="99" t="s">
        <v>5</v>
      </c>
      <c r="E407" s="99" t="s">
        <v>3886</v>
      </c>
      <c r="F407" s="99" t="s">
        <v>5350</v>
      </c>
      <c r="G407" s="77">
        <v>0</v>
      </c>
      <c r="H407" s="77">
        <v>258887.57</v>
      </c>
      <c r="I407" s="77">
        <v>-1032140.68</v>
      </c>
      <c r="J407" s="101"/>
    </row>
    <row r="408" spans="1:10" hidden="1" outlineLevel="1" x14ac:dyDescent="0.2">
      <c r="A408" s="106"/>
      <c r="B408" s="100">
        <v>42913</v>
      </c>
      <c r="C408" s="99">
        <v>278</v>
      </c>
      <c r="D408" s="99" t="s">
        <v>5</v>
      </c>
      <c r="E408" s="99" t="s">
        <v>5349</v>
      </c>
      <c r="F408" s="99" t="s">
        <v>5351</v>
      </c>
      <c r="G408" s="77">
        <v>0</v>
      </c>
      <c r="H408" s="77">
        <v>235744.84</v>
      </c>
      <c r="I408" s="77"/>
      <c r="J408" s="101"/>
    </row>
    <row r="409" spans="1:10" collapsed="1" x14ac:dyDescent="0.2">
      <c r="A409" s="106"/>
      <c r="B409" s="100"/>
      <c r="C409" s="99"/>
      <c r="D409" s="99"/>
      <c r="E409" s="99"/>
      <c r="F409" s="99"/>
      <c r="G409" s="77"/>
      <c r="H409" s="77"/>
      <c r="I409" s="77"/>
      <c r="J409" s="101"/>
    </row>
    <row r="410" spans="1:10" x14ac:dyDescent="0.2">
      <c r="A410" s="106"/>
      <c r="B410" s="100"/>
      <c r="C410" s="99"/>
      <c r="D410" s="99"/>
      <c r="E410" s="99"/>
      <c r="F410" s="99"/>
      <c r="G410" s="77"/>
      <c r="H410" s="102">
        <f>SUM(H406:H409)</f>
        <v>494632.41000000003</v>
      </c>
      <c r="I410" s="102"/>
      <c r="J410" s="103">
        <f>COUNTIF(H407:H408,"&gt;1")-COUNTIF(H407:H407,"&lt;1")</f>
        <v>2</v>
      </c>
    </row>
    <row r="411" spans="1:10" x14ac:dyDescent="0.2">
      <c r="A411" s="104" t="s">
        <v>587</v>
      </c>
      <c r="B411" s="98"/>
      <c r="C411" s="99"/>
      <c r="D411" s="99"/>
      <c r="E411" s="98"/>
      <c r="F411" s="98"/>
      <c r="G411" s="76"/>
      <c r="H411" s="76"/>
      <c r="I411" s="76"/>
      <c r="J411" s="101"/>
    </row>
    <row r="412" spans="1:10" x14ac:dyDescent="0.2">
      <c r="A412" s="105" t="s">
        <v>2</v>
      </c>
      <c r="B412" s="98" t="s">
        <v>91</v>
      </c>
      <c r="C412" s="99"/>
      <c r="D412" s="99"/>
      <c r="E412" s="98"/>
      <c r="F412" s="98"/>
      <c r="G412" s="76"/>
      <c r="H412" s="76"/>
      <c r="I412" s="76"/>
      <c r="J412" s="101"/>
    </row>
    <row r="413" spans="1:10" hidden="1" outlineLevel="1" x14ac:dyDescent="0.2">
      <c r="A413" s="106"/>
      <c r="B413" s="99"/>
      <c r="C413" s="99"/>
      <c r="D413" s="99"/>
      <c r="E413" s="99" t="s">
        <v>1110</v>
      </c>
      <c r="F413" s="99"/>
      <c r="G413" s="77">
        <v>0</v>
      </c>
      <c r="H413" s="77">
        <v>0</v>
      </c>
      <c r="I413" s="77">
        <v>-3953194.26</v>
      </c>
      <c r="J413" s="101"/>
    </row>
    <row r="414" spans="1:10" hidden="1" outlineLevel="1" x14ac:dyDescent="0.2">
      <c r="A414" s="106"/>
      <c r="B414" s="100">
        <v>42892</v>
      </c>
      <c r="C414" s="99">
        <v>56</v>
      </c>
      <c r="D414" s="99" t="s">
        <v>5</v>
      </c>
      <c r="E414" s="99" t="s">
        <v>3151</v>
      </c>
      <c r="F414" s="99" t="s">
        <v>5354</v>
      </c>
      <c r="G414" s="77">
        <v>0</v>
      </c>
      <c r="H414" s="77">
        <v>311080.68</v>
      </c>
      <c r="I414" s="77">
        <v>-3606953.22</v>
      </c>
      <c r="J414" s="101"/>
    </row>
    <row r="415" spans="1:10" hidden="1" outlineLevel="1" x14ac:dyDescent="0.2">
      <c r="A415" s="106"/>
      <c r="B415" s="100">
        <v>42905</v>
      </c>
      <c r="C415" s="99">
        <v>217</v>
      </c>
      <c r="D415" s="99" t="s">
        <v>5</v>
      </c>
      <c r="E415" s="99" t="s">
        <v>5352</v>
      </c>
      <c r="F415" s="99" t="s">
        <v>5355</v>
      </c>
      <c r="G415" s="77">
        <v>0</v>
      </c>
      <c r="H415" s="77">
        <v>308996.09000000003</v>
      </c>
      <c r="I415" s="77"/>
      <c r="J415" s="101"/>
    </row>
    <row r="416" spans="1:10" hidden="1" outlineLevel="1" x14ac:dyDescent="0.2">
      <c r="A416" s="106"/>
      <c r="B416" s="100">
        <v>42906</v>
      </c>
      <c r="C416" s="99">
        <v>237</v>
      </c>
      <c r="D416" s="99" t="s">
        <v>5</v>
      </c>
      <c r="E416" s="99" t="s">
        <v>5353</v>
      </c>
      <c r="F416" s="99" t="s">
        <v>5356</v>
      </c>
      <c r="G416" s="77">
        <v>0</v>
      </c>
      <c r="H416" s="77">
        <v>308996.09999999998</v>
      </c>
      <c r="I416" s="77"/>
      <c r="J416" s="101"/>
    </row>
    <row r="417" spans="1:10" hidden="1" outlineLevel="1" x14ac:dyDescent="0.2">
      <c r="A417" s="106"/>
      <c r="B417" s="100">
        <v>42916</v>
      </c>
      <c r="C417" s="99">
        <v>338</v>
      </c>
      <c r="D417" s="99" t="s">
        <v>5</v>
      </c>
      <c r="E417" s="99" t="s">
        <v>2542</v>
      </c>
      <c r="F417" s="99" t="s">
        <v>5357</v>
      </c>
      <c r="G417" s="77">
        <v>0</v>
      </c>
      <c r="H417" s="77">
        <v>346241.05</v>
      </c>
      <c r="I417" s="77"/>
      <c r="J417" s="101"/>
    </row>
    <row r="418" spans="1:10" collapsed="1" x14ac:dyDescent="0.2">
      <c r="A418" s="106"/>
      <c r="B418" s="100"/>
      <c r="C418" s="99"/>
      <c r="D418" s="99"/>
      <c r="E418" s="99"/>
      <c r="F418" s="99"/>
      <c r="G418" s="77"/>
      <c r="H418" s="77"/>
      <c r="I418" s="77"/>
      <c r="J418" s="101"/>
    </row>
    <row r="419" spans="1:10" x14ac:dyDescent="0.2">
      <c r="A419" s="106"/>
      <c r="B419" s="100"/>
      <c r="C419" s="99"/>
      <c r="D419" s="99"/>
      <c r="E419" s="99"/>
      <c r="F419" s="99"/>
      <c r="G419" s="77"/>
      <c r="H419" s="102">
        <f>SUM(H413:H418)</f>
        <v>1275313.92</v>
      </c>
      <c r="I419" s="102"/>
      <c r="J419" s="103">
        <f>COUNTIF(H414:H418,"&gt;1")-COUNTIF(H414:H418,"&lt;1")</f>
        <v>4</v>
      </c>
    </row>
    <row r="420" spans="1:10" x14ac:dyDescent="0.2">
      <c r="A420" s="104" t="s">
        <v>598</v>
      </c>
      <c r="B420" s="98"/>
      <c r="C420" s="99"/>
      <c r="D420" s="99"/>
      <c r="E420" s="98"/>
      <c r="F420" s="98"/>
      <c r="G420" s="76"/>
      <c r="H420" s="76"/>
      <c r="I420" s="76"/>
      <c r="J420" s="101"/>
    </row>
    <row r="421" spans="1:10" x14ac:dyDescent="0.2">
      <c r="A421" s="105" t="s">
        <v>2</v>
      </c>
      <c r="B421" s="98" t="s">
        <v>108</v>
      </c>
      <c r="C421" s="99"/>
      <c r="D421" s="99"/>
      <c r="E421" s="98"/>
      <c r="F421" s="98"/>
      <c r="G421" s="76"/>
      <c r="H421" s="76"/>
      <c r="I421" s="76"/>
      <c r="J421" s="101"/>
    </row>
    <row r="422" spans="1:10" hidden="1" outlineLevel="1" x14ac:dyDescent="0.2">
      <c r="A422" s="106"/>
      <c r="B422" s="99"/>
      <c r="C422" s="99"/>
      <c r="D422" s="99"/>
      <c r="E422" s="99" t="s">
        <v>1110</v>
      </c>
      <c r="F422" s="99"/>
      <c r="G422" s="77">
        <v>0</v>
      </c>
      <c r="H422" s="77">
        <v>0</v>
      </c>
      <c r="I422" s="77">
        <v>-6049657.0700000003</v>
      </c>
      <c r="J422" s="101"/>
    </row>
    <row r="423" spans="1:10" hidden="1" outlineLevel="1" x14ac:dyDescent="0.2">
      <c r="A423" s="106"/>
      <c r="B423" s="100">
        <v>42889</v>
      </c>
      <c r="C423" s="99">
        <v>35</v>
      </c>
      <c r="D423" s="99" t="s">
        <v>5</v>
      </c>
      <c r="E423" s="99" t="s">
        <v>5358</v>
      </c>
      <c r="F423" s="99" t="s">
        <v>5368</v>
      </c>
      <c r="G423" s="77">
        <v>0</v>
      </c>
      <c r="H423" s="77">
        <v>149450.59</v>
      </c>
      <c r="I423" s="77">
        <v>-6202349.7599999998</v>
      </c>
      <c r="J423" s="101"/>
    </row>
    <row r="424" spans="1:10" hidden="1" outlineLevel="1" x14ac:dyDescent="0.2">
      <c r="A424" s="106"/>
      <c r="B424" s="100">
        <v>42892</v>
      </c>
      <c r="C424" s="99">
        <v>53</v>
      </c>
      <c r="D424" s="99" t="s">
        <v>5</v>
      </c>
      <c r="E424" s="99" t="s">
        <v>5359</v>
      </c>
      <c r="F424" s="99" t="s">
        <v>5369</v>
      </c>
      <c r="G424" s="77">
        <v>0</v>
      </c>
      <c r="H424" s="77">
        <v>149925.22</v>
      </c>
      <c r="I424" s="77"/>
      <c r="J424" s="101"/>
    </row>
    <row r="425" spans="1:10" hidden="1" outlineLevel="1" x14ac:dyDescent="0.2">
      <c r="A425" s="106"/>
      <c r="B425" s="100">
        <v>42896</v>
      </c>
      <c r="C425" s="99">
        <v>164</v>
      </c>
      <c r="D425" s="99" t="s">
        <v>5</v>
      </c>
      <c r="E425" s="99" t="s">
        <v>5360</v>
      </c>
      <c r="F425" s="99" t="s">
        <v>5370</v>
      </c>
      <c r="G425" s="77">
        <v>0</v>
      </c>
      <c r="H425" s="77">
        <v>165344.07999999999</v>
      </c>
      <c r="I425" s="77"/>
      <c r="J425" s="101"/>
    </row>
    <row r="426" spans="1:10" hidden="1" outlineLevel="1" x14ac:dyDescent="0.2">
      <c r="A426" s="106"/>
      <c r="B426" s="100">
        <v>42899</v>
      </c>
      <c r="C426" s="99">
        <v>182</v>
      </c>
      <c r="D426" s="99" t="s">
        <v>5</v>
      </c>
      <c r="E426" s="99" t="s">
        <v>5361</v>
      </c>
      <c r="F426" s="99" t="s">
        <v>5371</v>
      </c>
      <c r="G426" s="77">
        <v>0</v>
      </c>
      <c r="H426" s="77">
        <v>161864.93</v>
      </c>
      <c r="I426" s="77"/>
      <c r="J426" s="101"/>
    </row>
    <row r="427" spans="1:10" hidden="1" outlineLevel="1" x14ac:dyDescent="0.2">
      <c r="A427" s="106"/>
      <c r="B427" s="100">
        <v>42899</v>
      </c>
      <c r="C427" s="99">
        <v>185</v>
      </c>
      <c r="D427" s="99" t="s">
        <v>5</v>
      </c>
      <c r="E427" s="99" t="s">
        <v>4988</v>
      </c>
      <c r="F427" s="99" t="s">
        <v>5372</v>
      </c>
      <c r="G427" s="77">
        <v>0</v>
      </c>
      <c r="H427" s="77">
        <v>165344.07999999999</v>
      </c>
      <c r="I427" s="77"/>
      <c r="J427" s="101"/>
    </row>
    <row r="428" spans="1:10" hidden="1" outlineLevel="1" x14ac:dyDescent="0.2">
      <c r="A428" s="106"/>
      <c r="B428" s="100">
        <v>42900</v>
      </c>
      <c r="C428" s="99">
        <v>187</v>
      </c>
      <c r="D428" s="99" t="s">
        <v>5</v>
      </c>
      <c r="E428" s="99" t="s">
        <v>5362</v>
      </c>
      <c r="F428" s="99" t="s">
        <v>5373</v>
      </c>
      <c r="G428" s="77">
        <v>0</v>
      </c>
      <c r="H428" s="77">
        <v>165818.5</v>
      </c>
      <c r="I428" s="77"/>
      <c r="J428" s="101"/>
    </row>
    <row r="429" spans="1:10" hidden="1" outlineLevel="1" x14ac:dyDescent="0.2">
      <c r="A429" s="106"/>
      <c r="B429" s="100">
        <v>42913</v>
      </c>
      <c r="C429" s="99">
        <v>282</v>
      </c>
      <c r="D429" s="99" t="s">
        <v>5</v>
      </c>
      <c r="E429" s="99" t="s">
        <v>5363</v>
      </c>
      <c r="F429" s="99" t="s">
        <v>5374</v>
      </c>
      <c r="G429" s="77">
        <v>0</v>
      </c>
      <c r="H429" s="77">
        <v>165344.07999999999</v>
      </c>
      <c r="I429" s="77">
        <v>-6367693.8399999999</v>
      </c>
      <c r="J429" s="101"/>
    </row>
    <row r="430" spans="1:10" hidden="1" outlineLevel="1" x14ac:dyDescent="0.2">
      <c r="A430" s="106"/>
      <c r="B430" s="100">
        <v>42913</v>
      </c>
      <c r="C430" s="99">
        <v>285</v>
      </c>
      <c r="D430" s="99" t="s">
        <v>5</v>
      </c>
      <c r="E430" s="99" t="s">
        <v>5364</v>
      </c>
      <c r="F430" s="99" t="s">
        <v>5375</v>
      </c>
      <c r="G430" s="77">
        <v>0</v>
      </c>
      <c r="H430" s="77">
        <v>165344.07999999999</v>
      </c>
      <c r="I430" s="77"/>
      <c r="J430" s="101"/>
    </row>
    <row r="431" spans="1:10" hidden="1" outlineLevel="1" x14ac:dyDescent="0.2">
      <c r="A431" s="106"/>
      <c r="B431" s="100">
        <v>42913</v>
      </c>
      <c r="C431" s="99">
        <v>287</v>
      </c>
      <c r="D431" s="99" t="s">
        <v>5</v>
      </c>
      <c r="E431" s="99" t="s">
        <v>5365</v>
      </c>
      <c r="F431" s="99" t="s">
        <v>5376</v>
      </c>
      <c r="G431" s="77">
        <v>0</v>
      </c>
      <c r="H431" s="77">
        <v>165344.07999999999</v>
      </c>
      <c r="I431" s="77">
        <v>-6202349.7599999998</v>
      </c>
      <c r="J431" s="101"/>
    </row>
    <row r="432" spans="1:10" hidden="1" outlineLevel="1" x14ac:dyDescent="0.2">
      <c r="A432" s="106"/>
      <c r="B432" s="100">
        <v>42915</v>
      </c>
      <c r="C432" s="99">
        <v>306</v>
      </c>
      <c r="D432" s="99" t="s">
        <v>5</v>
      </c>
      <c r="E432" s="99" t="s">
        <v>4992</v>
      </c>
      <c r="F432" s="99" t="s">
        <v>5377</v>
      </c>
      <c r="G432" s="77">
        <v>0</v>
      </c>
      <c r="H432" s="77">
        <v>165344.07999999999</v>
      </c>
      <c r="I432" s="77">
        <v>-6367693.8399999999</v>
      </c>
      <c r="J432" s="101"/>
    </row>
    <row r="433" spans="1:10" hidden="1" outlineLevel="1" x14ac:dyDescent="0.2">
      <c r="A433" s="106"/>
      <c r="B433" s="100">
        <v>42915</v>
      </c>
      <c r="C433" s="99">
        <v>310</v>
      </c>
      <c r="D433" s="99" t="s">
        <v>5</v>
      </c>
      <c r="E433" s="99" t="s">
        <v>3971</v>
      </c>
      <c r="F433" s="99" t="s">
        <v>5378</v>
      </c>
      <c r="G433" s="77">
        <v>0</v>
      </c>
      <c r="H433" s="77">
        <v>165344.07999999999</v>
      </c>
      <c r="I433" s="77">
        <v>-6517619.0599999996</v>
      </c>
      <c r="J433" s="101"/>
    </row>
    <row r="434" spans="1:10" hidden="1" outlineLevel="1" x14ac:dyDescent="0.2">
      <c r="A434" s="106"/>
      <c r="B434" s="100">
        <v>42916</v>
      </c>
      <c r="C434" s="99">
        <v>337</v>
      </c>
      <c r="D434" s="99" t="s">
        <v>5</v>
      </c>
      <c r="E434" s="99" t="s">
        <v>5366</v>
      </c>
      <c r="F434" s="99" t="s">
        <v>5379</v>
      </c>
      <c r="G434" s="77">
        <v>0</v>
      </c>
      <c r="H434" s="77">
        <v>165818.20000000001</v>
      </c>
      <c r="I434" s="77">
        <v>-6681460.7800000003</v>
      </c>
      <c r="J434" s="101"/>
    </row>
    <row r="435" spans="1:10" hidden="1" outlineLevel="1" x14ac:dyDescent="0.2">
      <c r="A435" s="106"/>
      <c r="B435" s="100">
        <v>42916</v>
      </c>
      <c r="C435" s="99">
        <v>339</v>
      </c>
      <c r="D435" s="99" t="s">
        <v>5</v>
      </c>
      <c r="E435" s="99" t="s">
        <v>5367</v>
      </c>
      <c r="F435" s="99" t="s">
        <v>5380</v>
      </c>
      <c r="G435" s="77">
        <v>0</v>
      </c>
      <c r="H435" s="77">
        <v>161864.93</v>
      </c>
      <c r="I435" s="77">
        <v>-6846014.1500000004</v>
      </c>
      <c r="J435" s="101"/>
    </row>
    <row r="436" spans="1:10" collapsed="1" x14ac:dyDescent="0.2">
      <c r="A436" s="106"/>
      <c r="B436" s="100"/>
      <c r="C436" s="99"/>
      <c r="D436" s="99"/>
      <c r="E436" s="99"/>
      <c r="F436" s="99"/>
      <c r="G436" s="77"/>
      <c r="H436" s="77"/>
      <c r="I436" s="77"/>
      <c r="J436" s="101"/>
    </row>
    <row r="437" spans="1:10" x14ac:dyDescent="0.2">
      <c r="A437" s="106"/>
      <c r="B437" s="100"/>
      <c r="C437" s="99"/>
      <c r="D437" s="99"/>
      <c r="E437" s="99"/>
      <c r="F437" s="99"/>
      <c r="G437" s="77"/>
      <c r="H437" s="102">
        <f>SUM(H422:H436)</f>
        <v>2112150.9300000002</v>
      </c>
      <c r="I437" s="102"/>
      <c r="J437" s="103">
        <f>COUNTIF(H423:H435,"&gt;1")-COUNTIF(H423:H435,"&lt;1")</f>
        <v>13</v>
      </c>
    </row>
    <row r="438" spans="1:10" x14ac:dyDescent="0.2">
      <c r="A438" s="104" t="s">
        <v>625</v>
      </c>
      <c r="B438" s="98"/>
      <c r="C438" s="99"/>
      <c r="D438" s="99"/>
      <c r="E438" s="98"/>
      <c r="F438" s="98"/>
      <c r="G438" s="76"/>
      <c r="H438" s="76"/>
      <c r="I438" s="76"/>
      <c r="J438" s="101"/>
    </row>
    <row r="439" spans="1:10" x14ac:dyDescent="0.2">
      <c r="A439" s="105" t="s">
        <v>2</v>
      </c>
      <c r="B439" s="98" t="s">
        <v>312</v>
      </c>
      <c r="C439" s="99"/>
      <c r="D439" s="99"/>
      <c r="E439" s="98"/>
      <c r="F439" s="98"/>
      <c r="G439" s="76"/>
      <c r="H439" s="76"/>
      <c r="I439" s="76"/>
      <c r="J439" s="101"/>
    </row>
    <row r="440" spans="1:10" hidden="1" outlineLevel="1" x14ac:dyDescent="0.2">
      <c r="A440" s="106"/>
      <c r="B440" s="99"/>
      <c r="C440" s="99"/>
      <c r="D440" s="99"/>
      <c r="E440" s="99" t="s">
        <v>1110</v>
      </c>
      <c r="F440" s="99"/>
      <c r="G440" s="77">
        <v>0</v>
      </c>
      <c r="H440" s="77">
        <v>0</v>
      </c>
      <c r="I440" s="77">
        <v>-4248722.46</v>
      </c>
      <c r="J440" s="101"/>
    </row>
    <row r="441" spans="1:10" hidden="1" outlineLevel="1" x14ac:dyDescent="0.2">
      <c r="A441" s="106"/>
      <c r="B441" s="100">
        <v>42891</v>
      </c>
      <c r="C441" s="99">
        <v>45</v>
      </c>
      <c r="D441" s="99" t="s">
        <v>5</v>
      </c>
      <c r="E441" s="99" t="s">
        <v>5381</v>
      </c>
      <c r="F441" s="99" t="s">
        <v>5382</v>
      </c>
      <c r="G441" s="77">
        <v>0</v>
      </c>
      <c r="H441" s="77">
        <v>195707.34</v>
      </c>
      <c r="I441" s="77">
        <v>-4434387.78</v>
      </c>
      <c r="J441" s="101"/>
    </row>
    <row r="442" spans="1:10" collapsed="1" x14ac:dyDescent="0.2">
      <c r="A442" s="106"/>
      <c r="B442" s="100"/>
      <c r="C442" s="99"/>
      <c r="D442" s="99"/>
      <c r="E442" s="99"/>
      <c r="F442" s="99"/>
      <c r="G442" s="77"/>
      <c r="H442" s="77"/>
      <c r="I442" s="77"/>
      <c r="J442" s="101"/>
    </row>
    <row r="443" spans="1:10" x14ac:dyDescent="0.2">
      <c r="A443" s="106"/>
      <c r="B443" s="100"/>
      <c r="C443" s="99"/>
      <c r="D443" s="99"/>
      <c r="E443" s="99"/>
      <c r="F443" s="99"/>
      <c r="G443" s="77"/>
      <c r="H443" s="102">
        <f>SUM(H440:H442)</f>
        <v>195707.34</v>
      </c>
      <c r="I443" s="102"/>
      <c r="J443" s="103">
        <f>COUNTIF(H441:H441,"&gt;1")-COUNTIF(H441:H441,"&lt;1")</f>
        <v>1</v>
      </c>
    </row>
    <row r="444" spans="1:10" x14ac:dyDescent="0.2">
      <c r="A444" s="104" t="s">
        <v>663</v>
      </c>
      <c r="B444" s="98"/>
      <c r="C444" s="99"/>
      <c r="D444" s="99"/>
      <c r="E444" s="98"/>
      <c r="F444" s="98"/>
      <c r="G444" s="76"/>
      <c r="H444" s="76"/>
      <c r="I444" s="76"/>
      <c r="J444" s="101"/>
    </row>
    <row r="445" spans="1:10" x14ac:dyDescent="0.2">
      <c r="A445" s="105" t="s">
        <v>2</v>
      </c>
      <c r="B445" s="98" t="s">
        <v>422</v>
      </c>
      <c r="C445" s="99"/>
      <c r="D445" s="99"/>
      <c r="E445" s="98"/>
      <c r="F445" s="98"/>
      <c r="G445" s="76"/>
      <c r="H445" s="76"/>
      <c r="I445" s="76"/>
      <c r="J445" s="101"/>
    </row>
    <row r="446" spans="1:10" hidden="1" outlineLevel="1" x14ac:dyDescent="0.2">
      <c r="A446" s="106"/>
      <c r="B446" s="99"/>
      <c r="C446" s="99"/>
      <c r="D446" s="99"/>
      <c r="E446" s="99" t="s">
        <v>1110</v>
      </c>
      <c r="F446" s="99"/>
      <c r="G446" s="77">
        <v>0</v>
      </c>
      <c r="H446" s="77">
        <v>0</v>
      </c>
      <c r="I446" s="77">
        <v>-6780759.5</v>
      </c>
      <c r="J446" s="101"/>
    </row>
    <row r="447" spans="1:10" hidden="1" outlineLevel="1" x14ac:dyDescent="0.2">
      <c r="A447" s="106"/>
      <c r="B447" s="100">
        <v>42887</v>
      </c>
      <c r="C447" s="99">
        <v>15</v>
      </c>
      <c r="D447" s="99" t="s">
        <v>5</v>
      </c>
      <c r="E447" s="99" t="s">
        <v>5383</v>
      </c>
      <c r="F447" s="99" t="s">
        <v>5393</v>
      </c>
      <c r="G447" s="77">
        <v>0</v>
      </c>
      <c r="H447" s="77">
        <v>155539.24</v>
      </c>
      <c r="I447" s="77">
        <v>-6897949.5599999996</v>
      </c>
      <c r="J447" s="101"/>
    </row>
    <row r="448" spans="1:10" hidden="1" outlineLevel="1" x14ac:dyDescent="0.2">
      <c r="A448" s="106"/>
      <c r="B448" s="100">
        <v>42894</v>
      </c>
      <c r="C448" s="99">
        <v>106</v>
      </c>
      <c r="D448" s="99" t="s">
        <v>5</v>
      </c>
      <c r="E448" s="99" t="s">
        <v>5384</v>
      </c>
      <c r="F448" s="99" t="s">
        <v>5394</v>
      </c>
      <c r="G448" s="77">
        <v>0</v>
      </c>
      <c r="H448" s="77">
        <v>132766.79</v>
      </c>
      <c r="I448" s="77"/>
      <c r="J448" s="101"/>
    </row>
    <row r="449" spans="1:10" hidden="1" outlineLevel="1" x14ac:dyDescent="0.2">
      <c r="A449" s="106"/>
      <c r="B449" s="100">
        <v>42894</v>
      </c>
      <c r="C449" s="99">
        <v>116</v>
      </c>
      <c r="D449" s="99" t="s">
        <v>5</v>
      </c>
      <c r="E449" s="99" t="s">
        <v>5385</v>
      </c>
      <c r="F449" s="99" t="s">
        <v>5395</v>
      </c>
      <c r="G449" s="77">
        <v>0</v>
      </c>
      <c r="H449" s="77">
        <v>149134.51999999999</v>
      </c>
      <c r="I449" s="77"/>
      <c r="J449" s="101"/>
    </row>
    <row r="450" spans="1:10" hidden="1" outlineLevel="1" x14ac:dyDescent="0.2">
      <c r="A450" s="106"/>
      <c r="B450" s="100">
        <v>42899</v>
      </c>
      <c r="C450" s="99">
        <v>183</v>
      </c>
      <c r="D450" s="99" t="s">
        <v>5</v>
      </c>
      <c r="E450" s="99" t="s">
        <v>5386</v>
      </c>
      <c r="F450" s="99" t="s">
        <v>5396</v>
      </c>
      <c r="G450" s="77">
        <v>0</v>
      </c>
      <c r="H450" s="77">
        <v>149134.51999999999</v>
      </c>
      <c r="I450" s="77"/>
      <c r="J450" s="101"/>
    </row>
    <row r="451" spans="1:10" hidden="1" outlineLevel="1" x14ac:dyDescent="0.2">
      <c r="A451" s="106"/>
      <c r="B451" s="100">
        <v>42900</v>
      </c>
      <c r="C451" s="99">
        <v>188</v>
      </c>
      <c r="D451" s="99" t="s">
        <v>5</v>
      </c>
      <c r="E451" s="99" t="s">
        <v>5387</v>
      </c>
      <c r="F451" s="99" t="s">
        <v>5397</v>
      </c>
      <c r="G451" s="77">
        <v>0</v>
      </c>
      <c r="H451" s="77">
        <v>149134.51999999999</v>
      </c>
      <c r="I451" s="77">
        <v>-7015139.3600000003</v>
      </c>
      <c r="J451" s="101"/>
    </row>
    <row r="452" spans="1:10" hidden="1" outlineLevel="1" x14ac:dyDescent="0.2">
      <c r="A452" s="106"/>
      <c r="B452" s="100">
        <v>42900</v>
      </c>
      <c r="C452" s="99">
        <v>189</v>
      </c>
      <c r="D452" s="99" t="s">
        <v>5</v>
      </c>
      <c r="E452" s="99" t="s">
        <v>5388</v>
      </c>
      <c r="F452" s="99" t="s">
        <v>5398</v>
      </c>
      <c r="G452" s="77">
        <v>0</v>
      </c>
      <c r="H452" s="77">
        <v>132766.79</v>
      </c>
      <c r="I452" s="77"/>
      <c r="J452" s="101"/>
    </row>
    <row r="453" spans="1:10" hidden="1" outlineLevel="1" x14ac:dyDescent="0.2">
      <c r="A453" s="106"/>
      <c r="B453" s="100">
        <v>42900</v>
      </c>
      <c r="C453" s="99">
        <v>194</v>
      </c>
      <c r="D453" s="99" t="s">
        <v>5</v>
      </c>
      <c r="E453" s="99" t="s">
        <v>3370</v>
      </c>
      <c r="F453" s="99" t="s">
        <v>5399</v>
      </c>
      <c r="G453" s="77">
        <v>0</v>
      </c>
      <c r="H453" s="77">
        <v>147948.44</v>
      </c>
      <c r="I453" s="77"/>
      <c r="J453" s="101"/>
    </row>
    <row r="454" spans="1:10" hidden="1" outlineLevel="1" x14ac:dyDescent="0.2">
      <c r="A454" s="106"/>
      <c r="B454" s="100">
        <v>42905</v>
      </c>
      <c r="C454" s="99">
        <v>216</v>
      </c>
      <c r="D454" s="99" t="s">
        <v>5</v>
      </c>
      <c r="E454" s="99" t="s">
        <v>4193</v>
      </c>
      <c r="F454" s="99" t="s">
        <v>5400</v>
      </c>
      <c r="G454" s="77">
        <v>0</v>
      </c>
      <c r="H454" s="77">
        <v>154274.13</v>
      </c>
      <c r="I454" s="77"/>
      <c r="J454" s="101"/>
    </row>
    <row r="455" spans="1:10" hidden="1" outlineLevel="1" x14ac:dyDescent="0.2">
      <c r="A455" s="106"/>
      <c r="B455" s="100">
        <v>42908</v>
      </c>
      <c r="C455" s="99">
        <v>254</v>
      </c>
      <c r="D455" s="99" t="s">
        <v>5</v>
      </c>
      <c r="E455" s="99" t="s">
        <v>5389</v>
      </c>
      <c r="F455" s="99" t="s">
        <v>5401</v>
      </c>
      <c r="G455" s="77">
        <v>0</v>
      </c>
      <c r="H455" s="77">
        <v>149134.51999999999</v>
      </c>
      <c r="I455" s="77"/>
      <c r="J455" s="101"/>
    </row>
    <row r="456" spans="1:10" hidden="1" outlineLevel="1" x14ac:dyDescent="0.2">
      <c r="A456" s="106"/>
      <c r="B456" s="100">
        <v>42913</v>
      </c>
      <c r="C456" s="99">
        <v>280</v>
      </c>
      <c r="D456" s="99" t="s">
        <v>5</v>
      </c>
      <c r="E456" s="99" t="s">
        <v>5390</v>
      </c>
      <c r="F456" s="99" t="s">
        <v>5402</v>
      </c>
      <c r="G456" s="77">
        <v>0</v>
      </c>
      <c r="H456" s="77">
        <v>155064.82999999999</v>
      </c>
      <c r="I456" s="77">
        <v>-6897949.5599999996</v>
      </c>
      <c r="J456" s="101"/>
    </row>
    <row r="457" spans="1:10" hidden="1" outlineLevel="1" x14ac:dyDescent="0.2">
      <c r="A457" s="106"/>
      <c r="B457" s="100">
        <v>42913</v>
      </c>
      <c r="C457" s="99">
        <v>281</v>
      </c>
      <c r="D457" s="99" t="s">
        <v>5</v>
      </c>
      <c r="E457" s="99" t="s">
        <v>4202</v>
      </c>
      <c r="F457" s="99" t="s">
        <v>5403</v>
      </c>
      <c r="G457" s="77">
        <v>0</v>
      </c>
      <c r="H457" s="77">
        <v>131027.23</v>
      </c>
      <c r="I457" s="77">
        <v>-7015139.3600000003</v>
      </c>
      <c r="J457" s="101"/>
    </row>
    <row r="458" spans="1:10" hidden="1" outlineLevel="1" x14ac:dyDescent="0.2">
      <c r="A458" s="106"/>
      <c r="B458" s="100">
        <v>42915</v>
      </c>
      <c r="C458" s="99">
        <v>303</v>
      </c>
      <c r="D458" s="99" t="s">
        <v>5</v>
      </c>
      <c r="E458" s="99" t="s">
        <v>2339</v>
      </c>
      <c r="F458" s="99" t="s">
        <v>5404</v>
      </c>
      <c r="G458" s="77">
        <v>0</v>
      </c>
      <c r="H458" s="77">
        <v>147236.79999999999</v>
      </c>
      <c r="I458" s="77">
        <v>-7168701.8300000001</v>
      </c>
      <c r="J458" s="101"/>
    </row>
    <row r="459" spans="1:10" hidden="1" outlineLevel="1" x14ac:dyDescent="0.2">
      <c r="A459" s="106"/>
      <c r="B459" s="100">
        <v>42915</v>
      </c>
      <c r="C459" s="99">
        <v>304</v>
      </c>
      <c r="D459" s="99" t="s">
        <v>5</v>
      </c>
      <c r="E459" s="99" t="s">
        <v>5391</v>
      </c>
      <c r="F459" s="99" t="s">
        <v>5405</v>
      </c>
      <c r="G459" s="77">
        <v>0</v>
      </c>
      <c r="H459" s="77">
        <v>155064.82999999999</v>
      </c>
      <c r="I459" s="77">
        <v>-7317361.8899999997</v>
      </c>
      <c r="J459" s="101"/>
    </row>
    <row r="460" spans="1:10" hidden="1" outlineLevel="1" x14ac:dyDescent="0.2">
      <c r="A460" s="106"/>
      <c r="B460" s="100">
        <v>42915</v>
      </c>
      <c r="C460" s="99">
        <v>309</v>
      </c>
      <c r="D460" s="99" t="s">
        <v>5</v>
      </c>
      <c r="E460" s="99" t="s">
        <v>5392</v>
      </c>
      <c r="F460" s="99" t="s">
        <v>5406</v>
      </c>
      <c r="G460" s="77">
        <v>0</v>
      </c>
      <c r="H460" s="77">
        <v>191279.35999999999</v>
      </c>
      <c r="I460" s="77">
        <v>-7163799.4199999999</v>
      </c>
      <c r="J460" s="101"/>
    </row>
    <row r="461" spans="1:10" collapsed="1" x14ac:dyDescent="0.2">
      <c r="A461" s="106"/>
      <c r="B461" s="100"/>
      <c r="C461" s="99"/>
      <c r="D461" s="99"/>
      <c r="E461" s="99"/>
      <c r="F461" s="99"/>
      <c r="G461" s="77"/>
      <c r="H461" s="77"/>
      <c r="I461" s="77"/>
      <c r="J461" s="101"/>
    </row>
    <row r="462" spans="1:10" x14ac:dyDescent="0.2">
      <c r="A462" s="106"/>
      <c r="B462" s="100"/>
      <c r="C462" s="99"/>
      <c r="D462" s="99"/>
      <c r="E462" s="99"/>
      <c r="F462" s="99"/>
      <c r="G462" s="77"/>
      <c r="H462" s="102">
        <f>SUM(H446:H461)</f>
        <v>2099506.5200000005</v>
      </c>
      <c r="I462" s="102"/>
      <c r="J462" s="103">
        <f>COUNTIF(H447:H460,"&gt;1")-COUNTIF(H447:H460,"&lt;1")</f>
        <v>14</v>
      </c>
    </row>
    <row r="463" spans="1:10" x14ac:dyDescent="0.2">
      <c r="A463" s="104" t="s">
        <v>702</v>
      </c>
      <c r="B463" s="98"/>
      <c r="C463" s="99"/>
      <c r="D463" s="99"/>
      <c r="E463" s="98"/>
      <c r="F463" s="98"/>
      <c r="G463" s="76"/>
      <c r="H463" s="76"/>
      <c r="I463" s="76"/>
      <c r="J463" s="101"/>
    </row>
    <row r="464" spans="1:10" x14ac:dyDescent="0.2">
      <c r="A464" s="105" t="s">
        <v>2</v>
      </c>
      <c r="B464" s="98" t="s">
        <v>532</v>
      </c>
      <c r="C464" s="99"/>
      <c r="D464" s="99"/>
      <c r="E464" s="98"/>
      <c r="F464" s="98"/>
      <c r="G464" s="76"/>
      <c r="H464" s="76"/>
      <c r="I464" s="76"/>
      <c r="J464" s="101"/>
    </row>
    <row r="465" spans="1:10" hidden="1" outlineLevel="1" x14ac:dyDescent="0.2">
      <c r="A465" s="106"/>
      <c r="B465" s="99"/>
      <c r="C465" s="99"/>
      <c r="D465" s="99"/>
      <c r="E465" s="99" t="s">
        <v>1110</v>
      </c>
      <c r="F465" s="99"/>
      <c r="G465" s="77">
        <v>0</v>
      </c>
      <c r="H465" s="77">
        <v>0</v>
      </c>
      <c r="I465" s="77">
        <v>-2339528.0699999998</v>
      </c>
      <c r="J465" s="101"/>
    </row>
    <row r="466" spans="1:10" hidden="1" outlineLevel="1" x14ac:dyDescent="0.2">
      <c r="A466" s="106"/>
      <c r="B466" s="100">
        <v>42892</v>
      </c>
      <c r="C466" s="99">
        <v>54</v>
      </c>
      <c r="D466" s="99" t="s">
        <v>5</v>
      </c>
      <c r="E466" s="99" t="s">
        <v>5407</v>
      </c>
      <c r="F466" s="99" t="s">
        <v>5409</v>
      </c>
      <c r="G466" s="77">
        <v>0</v>
      </c>
      <c r="H466" s="77">
        <v>252671.1</v>
      </c>
      <c r="I466" s="77">
        <v>-2554846.7799999998</v>
      </c>
      <c r="J466" s="101"/>
    </row>
    <row r="467" spans="1:10" hidden="1" outlineLevel="1" x14ac:dyDescent="0.2">
      <c r="A467" s="106"/>
      <c r="B467" s="100">
        <v>42913</v>
      </c>
      <c r="C467" s="99">
        <v>279</v>
      </c>
      <c r="D467" s="99" t="s">
        <v>5</v>
      </c>
      <c r="E467" s="99" t="s">
        <v>5408</v>
      </c>
      <c r="F467" s="99" t="s">
        <v>5410</v>
      </c>
      <c r="G467" s="77">
        <v>0</v>
      </c>
      <c r="H467" s="77">
        <v>292678.73</v>
      </c>
      <c r="I467" s="77"/>
      <c r="J467" s="101"/>
    </row>
    <row r="468" spans="1:10" hidden="1" outlineLevel="1" x14ac:dyDescent="0.2">
      <c r="A468" s="106"/>
      <c r="B468" s="100">
        <v>42913</v>
      </c>
      <c r="C468" s="99">
        <v>283</v>
      </c>
      <c r="D468" s="99" t="s">
        <v>5</v>
      </c>
      <c r="E468" s="99" t="s">
        <v>2512</v>
      </c>
      <c r="F468" s="99" t="s">
        <v>5411</v>
      </c>
      <c r="G468" s="77">
        <v>0</v>
      </c>
      <c r="H468" s="77">
        <v>237761.53</v>
      </c>
      <c r="I468" s="77">
        <v>-2792608.31</v>
      </c>
      <c r="J468" s="101"/>
    </row>
    <row r="469" spans="1:10" collapsed="1" x14ac:dyDescent="0.2">
      <c r="A469" s="106"/>
      <c r="B469" s="100"/>
      <c r="C469" s="99"/>
      <c r="D469" s="99"/>
      <c r="E469" s="99"/>
      <c r="F469" s="99"/>
      <c r="G469" s="77"/>
      <c r="H469" s="77"/>
      <c r="I469" s="77"/>
      <c r="J469" s="101"/>
    </row>
    <row r="470" spans="1:10" x14ac:dyDescent="0.2">
      <c r="A470" s="106"/>
      <c r="B470" s="100"/>
      <c r="C470" s="99"/>
      <c r="D470" s="99"/>
      <c r="E470" s="99"/>
      <c r="F470" s="99"/>
      <c r="G470" s="77"/>
      <c r="H470" s="102">
        <f>SUM(H465:H469)</f>
        <v>783111.36</v>
      </c>
      <c r="I470" s="102"/>
      <c r="J470" s="103">
        <f>COUNTIF(H466:H468,"&gt;1")-COUNTIF(H466:H468,"&lt;1")</f>
        <v>3</v>
      </c>
    </row>
    <row r="471" spans="1:10" x14ac:dyDescent="0.2">
      <c r="A471" s="106"/>
      <c r="B471" s="100"/>
      <c r="C471" s="99"/>
      <c r="D471" s="99"/>
      <c r="E471" s="99"/>
      <c r="F471" s="99"/>
      <c r="G471" s="77"/>
      <c r="H471" s="77"/>
      <c r="I471" s="77"/>
      <c r="J471" s="101"/>
    </row>
    <row r="472" spans="1:10" ht="33" customHeight="1" x14ac:dyDescent="0.2">
      <c r="A472" s="106"/>
      <c r="B472" s="136" t="s">
        <v>1062</v>
      </c>
      <c r="C472" s="137"/>
      <c r="D472" s="137"/>
      <c r="E472" s="137"/>
      <c r="F472" s="137"/>
      <c r="G472" s="138"/>
      <c r="H472" s="107">
        <f>+H390+H397+H403+H410+H419+H437+H443+H462+H470</f>
        <v>7949028.5000000009</v>
      </c>
      <c r="I472" s="108" t="e">
        <f>+I141+#REF!+#REF!+#REF!+I223+I230+I236+#REF!+I243+I346+#REF!+I459+I469</f>
        <v>#REF!</v>
      </c>
      <c r="J472" s="109">
        <f>+J390+J397+J403+J410+J419+J437+J443+J462+J470</f>
        <v>41</v>
      </c>
    </row>
    <row r="473" spans="1:10" x14ac:dyDescent="0.2">
      <c r="A473" s="106"/>
      <c r="B473" s="100"/>
      <c r="C473" s="99"/>
      <c r="D473" s="99"/>
      <c r="E473" s="99"/>
      <c r="F473" s="99"/>
      <c r="G473" s="77"/>
      <c r="H473" s="77"/>
      <c r="I473" s="77"/>
      <c r="J473" s="101"/>
    </row>
    <row r="474" spans="1:10" x14ac:dyDescent="0.2">
      <c r="A474" s="106"/>
      <c r="B474" s="100"/>
      <c r="C474" s="99"/>
      <c r="D474" s="99"/>
      <c r="E474" s="99"/>
      <c r="F474" s="99"/>
      <c r="G474" s="77"/>
      <c r="H474" s="77"/>
      <c r="I474" s="77"/>
      <c r="J474" s="101"/>
    </row>
    <row r="475" spans="1:10" x14ac:dyDescent="0.2">
      <c r="A475" s="106"/>
      <c r="B475" s="100"/>
      <c r="C475" s="99"/>
      <c r="D475" s="99"/>
      <c r="E475" s="99"/>
      <c r="F475" s="99"/>
      <c r="G475" s="77"/>
      <c r="H475" s="77"/>
      <c r="I475" s="77"/>
      <c r="J475" s="101"/>
    </row>
    <row r="476" spans="1:10" x14ac:dyDescent="0.2">
      <c r="A476" s="104" t="s">
        <v>713</v>
      </c>
      <c r="B476" s="98"/>
      <c r="C476" s="99"/>
      <c r="D476" s="99"/>
      <c r="E476" s="98"/>
      <c r="F476" s="98"/>
      <c r="G476" s="76"/>
      <c r="H476" s="76"/>
      <c r="I476" s="76"/>
      <c r="J476" s="101"/>
    </row>
    <row r="477" spans="1:10" x14ac:dyDescent="0.2">
      <c r="A477" s="105" t="s">
        <v>2</v>
      </c>
      <c r="B477" s="98" t="s">
        <v>714</v>
      </c>
      <c r="C477" s="99"/>
      <c r="D477" s="99"/>
      <c r="E477" s="98"/>
      <c r="F477" s="98"/>
      <c r="G477" s="76"/>
      <c r="H477" s="76"/>
      <c r="I477" s="76"/>
      <c r="J477" s="101"/>
    </row>
    <row r="478" spans="1:10" hidden="1" outlineLevel="1" x14ac:dyDescent="0.2">
      <c r="A478" s="106"/>
      <c r="B478" s="99"/>
      <c r="C478" s="99"/>
      <c r="D478" s="99"/>
      <c r="E478" s="99" t="s">
        <v>1110</v>
      </c>
      <c r="F478" s="99"/>
      <c r="G478" s="77">
        <v>0</v>
      </c>
      <c r="H478" s="77">
        <v>0</v>
      </c>
      <c r="I478" s="77">
        <v>908070.29</v>
      </c>
      <c r="J478" s="101"/>
    </row>
    <row r="479" spans="1:10" hidden="1" outlineLevel="1" x14ac:dyDescent="0.2">
      <c r="A479" s="106"/>
      <c r="B479" s="100">
        <v>42887</v>
      </c>
      <c r="C479" s="99">
        <v>1</v>
      </c>
      <c r="D479" s="99" t="s">
        <v>715</v>
      </c>
      <c r="E479" s="99" t="s">
        <v>716</v>
      </c>
      <c r="F479" s="99" t="s">
        <v>5414</v>
      </c>
      <c r="G479" s="77">
        <v>0</v>
      </c>
      <c r="H479" s="77">
        <v>3448.28</v>
      </c>
      <c r="I479" s="77">
        <v>913242.7</v>
      </c>
      <c r="J479" s="101"/>
    </row>
    <row r="480" spans="1:10" hidden="1" outlineLevel="1" x14ac:dyDescent="0.2">
      <c r="A480" s="106"/>
      <c r="B480" s="100">
        <v>42887</v>
      </c>
      <c r="C480" s="99">
        <v>3</v>
      </c>
      <c r="D480" s="99" t="s">
        <v>82</v>
      </c>
      <c r="E480" s="99" t="s">
        <v>720</v>
      </c>
      <c r="F480" s="99" t="s">
        <v>5415</v>
      </c>
      <c r="G480" s="77">
        <v>0</v>
      </c>
      <c r="H480" s="77">
        <v>-4310.3500000000004</v>
      </c>
      <c r="I480" s="77">
        <v>908932.35</v>
      </c>
      <c r="J480" s="101"/>
    </row>
    <row r="481" spans="1:10" hidden="1" outlineLevel="1" x14ac:dyDescent="0.2">
      <c r="A481" s="106"/>
      <c r="B481" s="100">
        <v>42887</v>
      </c>
      <c r="C481" s="99">
        <v>3</v>
      </c>
      <c r="D481" s="99" t="s">
        <v>715</v>
      </c>
      <c r="E481" s="99" t="s">
        <v>716</v>
      </c>
      <c r="F481" s="99" t="s">
        <v>5416</v>
      </c>
      <c r="G481" s="77">
        <v>0</v>
      </c>
      <c r="H481" s="77">
        <v>-5172.41</v>
      </c>
      <c r="I481" s="77">
        <v>913294.42</v>
      </c>
      <c r="J481" s="101"/>
    </row>
    <row r="482" spans="1:10" hidden="1" outlineLevel="1" x14ac:dyDescent="0.2">
      <c r="A482" s="106"/>
      <c r="B482" s="100">
        <v>42887</v>
      </c>
      <c r="C482" s="99">
        <v>6</v>
      </c>
      <c r="D482" s="99" t="s">
        <v>715</v>
      </c>
      <c r="E482" s="99" t="s">
        <v>716</v>
      </c>
      <c r="F482" s="99" t="s">
        <v>5417</v>
      </c>
      <c r="G482" s="77">
        <v>0</v>
      </c>
      <c r="H482" s="77">
        <v>-5172.41</v>
      </c>
      <c r="I482" s="77">
        <v>917303.04</v>
      </c>
      <c r="J482" s="101"/>
    </row>
    <row r="483" spans="1:10" hidden="1" outlineLevel="1" x14ac:dyDescent="0.2">
      <c r="A483" s="106"/>
      <c r="B483" s="100">
        <v>42887</v>
      </c>
      <c r="C483" s="99">
        <v>7</v>
      </c>
      <c r="D483" s="99" t="s">
        <v>715</v>
      </c>
      <c r="E483" s="99" t="s">
        <v>716</v>
      </c>
      <c r="F483" s="99" t="s">
        <v>5418</v>
      </c>
      <c r="G483" s="77">
        <v>0</v>
      </c>
      <c r="H483" s="77">
        <v>-2931.04</v>
      </c>
      <c r="I483" s="77">
        <v>918596.14</v>
      </c>
      <c r="J483" s="101"/>
    </row>
    <row r="484" spans="1:10" hidden="1" outlineLevel="1" x14ac:dyDescent="0.2">
      <c r="A484" s="106"/>
      <c r="B484" s="100">
        <v>42887</v>
      </c>
      <c r="C484" s="99">
        <v>8</v>
      </c>
      <c r="D484" s="99" t="s">
        <v>715</v>
      </c>
      <c r="E484" s="99" t="s">
        <v>716</v>
      </c>
      <c r="F484" s="99" t="s">
        <v>5419</v>
      </c>
      <c r="G484" s="77">
        <v>0</v>
      </c>
      <c r="H484" s="77">
        <v>-4310.3500000000004</v>
      </c>
      <c r="I484" s="77">
        <v>919458.21</v>
      </c>
      <c r="J484" s="101"/>
    </row>
    <row r="485" spans="1:10" hidden="1" outlineLevel="1" x14ac:dyDescent="0.2">
      <c r="A485" s="106"/>
      <c r="B485" s="100">
        <v>42887</v>
      </c>
      <c r="C485" s="99">
        <v>11</v>
      </c>
      <c r="D485" s="99" t="s">
        <v>715</v>
      </c>
      <c r="E485" s="99" t="s">
        <v>716</v>
      </c>
      <c r="F485" s="99" t="s">
        <v>5420</v>
      </c>
      <c r="G485" s="77">
        <v>0</v>
      </c>
      <c r="H485" s="77">
        <v>4310.3500000000004</v>
      </c>
      <c r="I485" s="77">
        <v>921182.35</v>
      </c>
      <c r="J485" s="101"/>
    </row>
    <row r="486" spans="1:10" hidden="1" outlineLevel="1" x14ac:dyDescent="0.2">
      <c r="A486" s="106"/>
      <c r="B486" s="100">
        <v>42887</v>
      </c>
      <c r="C486" s="99">
        <v>12</v>
      </c>
      <c r="D486" s="99" t="s">
        <v>715</v>
      </c>
      <c r="E486" s="99" t="s">
        <v>716</v>
      </c>
      <c r="F486" s="99" t="s">
        <v>5421</v>
      </c>
      <c r="G486" s="77">
        <v>0</v>
      </c>
      <c r="H486" s="77">
        <v>-4310.3500000000004</v>
      </c>
      <c r="I486" s="77">
        <v>924630.63</v>
      </c>
      <c r="J486" s="101"/>
    </row>
    <row r="487" spans="1:10" hidden="1" outlineLevel="1" x14ac:dyDescent="0.2">
      <c r="A487" s="106"/>
      <c r="B487" s="100">
        <v>42888</v>
      </c>
      <c r="C487" s="99">
        <v>15</v>
      </c>
      <c r="D487" s="99" t="s">
        <v>715</v>
      </c>
      <c r="E487" s="99" t="s">
        <v>716</v>
      </c>
      <c r="F487" s="99" t="s">
        <v>5422</v>
      </c>
      <c r="G487" s="77">
        <v>0</v>
      </c>
      <c r="H487" s="77">
        <v>1724.14</v>
      </c>
      <c r="I487" s="77"/>
      <c r="J487" s="101"/>
    </row>
    <row r="488" spans="1:10" hidden="1" outlineLevel="1" x14ac:dyDescent="0.2">
      <c r="A488" s="106"/>
      <c r="B488" s="100">
        <v>42888</v>
      </c>
      <c r="C488" s="99">
        <v>18</v>
      </c>
      <c r="D488" s="99" t="s">
        <v>715</v>
      </c>
      <c r="E488" s="99" t="s">
        <v>716</v>
      </c>
      <c r="F488" s="99" t="s">
        <v>5423</v>
      </c>
      <c r="G488" s="77">
        <v>0</v>
      </c>
      <c r="H488" s="77">
        <v>2931.04</v>
      </c>
      <c r="I488" s="77"/>
      <c r="J488" s="101"/>
    </row>
    <row r="489" spans="1:10" hidden="1" outlineLevel="1" x14ac:dyDescent="0.2">
      <c r="A489" s="106"/>
      <c r="B489" s="100">
        <v>42888</v>
      </c>
      <c r="C489" s="99">
        <v>19</v>
      </c>
      <c r="D489" s="99" t="s">
        <v>715</v>
      </c>
      <c r="E489" s="99" t="s">
        <v>716</v>
      </c>
      <c r="F489" s="99" t="s">
        <v>5424</v>
      </c>
      <c r="G489" s="77">
        <v>0</v>
      </c>
      <c r="H489" s="77">
        <v>-1637.93</v>
      </c>
      <c r="I489" s="77">
        <v>928078.91</v>
      </c>
      <c r="J489" s="101"/>
    </row>
    <row r="490" spans="1:10" hidden="1" outlineLevel="1" x14ac:dyDescent="0.2">
      <c r="A490" s="106"/>
      <c r="B490" s="100">
        <v>42889</v>
      </c>
      <c r="C490" s="99">
        <v>17</v>
      </c>
      <c r="D490" s="99" t="s">
        <v>82</v>
      </c>
      <c r="E490" s="99" t="s">
        <v>720</v>
      </c>
      <c r="F490" s="99" t="s">
        <v>5425</v>
      </c>
      <c r="G490" s="77">
        <v>0</v>
      </c>
      <c r="H490" s="77">
        <v>-1293.0999999999999</v>
      </c>
      <c r="I490" s="77">
        <v>925492.7</v>
      </c>
      <c r="J490" s="101"/>
    </row>
    <row r="491" spans="1:10" hidden="1" outlineLevel="1" x14ac:dyDescent="0.2">
      <c r="A491" s="106"/>
      <c r="B491" s="100">
        <v>42889</v>
      </c>
      <c r="C491" s="99">
        <v>19</v>
      </c>
      <c r="D491" s="99" t="s">
        <v>82</v>
      </c>
      <c r="E491" s="99" t="s">
        <v>720</v>
      </c>
      <c r="F491" s="99" t="s">
        <v>5425</v>
      </c>
      <c r="G491" s="77">
        <v>0</v>
      </c>
      <c r="H491" s="77">
        <v>1293.0999999999999</v>
      </c>
      <c r="I491" s="77"/>
      <c r="J491" s="101"/>
    </row>
    <row r="492" spans="1:10" hidden="1" outlineLevel="1" x14ac:dyDescent="0.2">
      <c r="A492" s="106"/>
      <c r="B492" s="100">
        <v>42889</v>
      </c>
      <c r="C492" s="99">
        <v>20</v>
      </c>
      <c r="D492" s="99" t="s">
        <v>82</v>
      </c>
      <c r="E492" s="99" t="s">
        <v>720</v>
      </c>
      <c r="F492" s="99" t="s">
        <v>5426</v>
      </c>
      <c r="G492" s="77">
        <v>0</v>
      </c>
      <c r="H492" s="77">
        <v>-862.07</v>
      </c>
      <c r="I492" s="77"/>
      <c r="J492" s="101"/>
    </row>
    <row r="493" spans="1:10" hidden="1" outlineLevel="1" x14ac:dyDescent="0.2">
      <c r="A493" s="106"/>
      <c r="B493" s="100">
        <v>42889</v>
      </c>
      <c r="C493" s="99">
        <v>21</v>
      </c>
      <c r="D493" s="99" t="s">
        <v>82</v>
      </c>
      <c r="E493" s="99" t="s">
        <v>720</v>
      </c>
      <c r="F493" s="99" t="s">
        <v>5427</v>
      </c>
      <c r="G493" s="77">
        <v>0</v>
      </c>
      <c r="H493" s="77">
        <v>-431.04</v>
      </c>
      <c r="I493" s="77"/>
      <c r="J493" s="101"/>
    </row>
    <row r="494" spans="1:10" hidden="1" outlineLevel="1" x14ac:dyDescent="0.2">
      <c r="A494" s="106"/>
      <c r="B494" s="100">
        <v>42889</v>
      </c>
      <c r="C494" s="99">
        <v>22</v>
      </c>
      <c r="D494" s="99" t="s">
        <v>82</v>
      </c>
      <c r="E494" s="99" t="s">
        <v>720</v>
      </c>
      <c r="F494" s="99" t="s">
        <v>5428</v>
      </c>
      <c r="G494" s="77">
        <v>0</v>
      </c>
      <c r="H494" s="77">
        <v>-1724.14</v>
      </c>
      <c r="I494" s="77"/>
      <c r="J494" s="101"/>
    </row>
    <row r="495" spans="1:10" hidden="1" outlineLevel="1" x14ac:dyDescent="0.2">
      <c r="A495" s="106"/>
      <c r="B495" s="100">
        <v>42891</v>
      </c>
      <c r="C495" s="99">
        <v>23</v>
      </c>
      <c r="D495" s="99" t="s">
        <v>82</v>
      </c>
      <c r="E495" s="99" t="s">
        <v>720</v>
      </c>
      <c r="F495" s="99" t="s">
        <v>5429</v>
      </c>
      <c r="G495" s="77">
        <v>0</v>
      </c>
      <c r="H495" s="77">
        <v>-862.07</v>
      </c>
      <c r="I495" s="77"/>
      <c r="J495" s="101"/>
    </row>
    <row r="496" spans="1:10" hidden="1" outlineLevel="1" x14ac:dyDescent="0.2">
      <c r="A496" s="106"/>
      <c r="B496" s="100">
        <v>42891</v>
      </c>
      <c r="C496" s="99">
        <v>24</v>
      </c>
      <c r="D496" s="99" t="s">
        <v>82</v>
      </c>
      <c r="E496" s="99" t="s">
        <v>720</v>
      </c>
      <c r="F496" s="99" t="s">
        <v>5430</v>
      </c>
      <c r="G496" s="77">
        <v>0</v>
      </c>
      <c r="H496" s="77">
        <v>-1987.64</v>
      </c>
      <c r="I496" s="77"/>
      <c r="J496" s="101"/>
    </row>
    <row r="497" spans="1:10" hidden="1" outlineLevel="1" x14ac:dyDescent="0.2">
      <c r="A497" s="106"/>
      <c r="B497" s="100">
        <v>42891</v>
      </c>
      <c r="C497" s="99">
        <v>27</v>
      </c>
      <c r="D497" s="99" t="s">
        <v>82</v>
      </c>
      <c r="E497" s="99" t="s">
        <v>720</v>
      </c>
      <c r="F497" s="99" t="s">
        <v>5431</v>
      </c>
      <c r="G497" s="77">
        <v>0</v>
      </c>
      <c r="H497" s="77">
        <v>-568.97</v>
      </c>
      <c r="I497" s="77"/>
      <c r="J497" s="101"/>
    </row>
    <row r="498" spans="1:10" hidden="1" outlineLevel="1" x14ac:dyDescent="0.2">
      <c r="A498" s="106"/>
      <c r="B498" s="100">
        <v>42892</v>
      </c>
      <c r="C498" s="99">
        <v>28</v>
      </c>
      <c r="D498" s="99" t="s">
        <v>82</v>
      </c>
      <c r="E498" s="99" t="s">
        <v>720</v>
      </c>
      <c r="F498" s="99" t="s">
        <v>5432</v>
      </c>
      <c r="G498" s="77">
        <v>0</v>
      </c>
      <c r="H498" s="77">
        <v>-2155.17</v>
      </c>
      <c r="I498" s="77"/>
      <c r="J498" s="101"/>
    </row>
    <row r="499" spans="1:10" hidden="1" outlineLevel="1" x14ac:dyDescent="0.2">
      <c r="A499" s="106"/>
      <c r="B499" s="100">
        <v>42892</v>
      </c>
      <c r="C499" s="99">
        <v>29</v>
      </c>
      <c r="D499" s="99" t="s">
        <v>82</v>
      </c>
      <c r="E499" s="99" t="s">
        <v>720</v>
      </c>
      <c r="F499" s="99" t="s">
        <v>5433</v>
      </c>
      <c r="G499" s="77">
        <v>0</v>
      </c>
      <c r="H499" s="77">
        <v>-862.07</v>
      </c>
      <c r="I499" s="77"/>
      <c r="J499" s="101"/>
    </row>
    <row r="500" spans="1:10" hidden="1" outlineLevel="1" x14ac:dyDescent="0.2">
      <c r="A500" s="106"/>
      <c r="B500" s="100">
        <v>42892</v>
      </c>
      <c r="C500" s="99">
        <v>36</v>
      </c>
      <c r="D500" s="99" t="s">
        <v>715</v>
      </c>
      <c r="E500" s="99" t="s">
        <v>716</v>
      </c>
      <c r="F500" s="99" t="s">
        <v>5434</v>
      </c>
      <c r="G500" s="77">
        <v>0</v>
      </c>
      <c r="H500" s="77">
        <v>-7758.62</v>
      </c>
      <c r="I500" s="77"/>
      <c r="J500" s="101"/>
    </row>
    <row r="501" spans="1:10" hidden="1" outlineLevel="1" x14ac:dyDescent="0.2">
      <c r="A501" s="106"/>
      <c r="B501" s="100">
        <v>42892</v>
      </c>
      <c r="C501" s="99">
        <v>37</v>
      </c>
      <c r="D501" s="99" t="s">
        <v>715</v>
      </c>
      <c r="E501" s="99" t="s">
        <v>716</v>
      </c>
      <c r="F501" s="99" t="s">
        <v>5435</v>
      </c>
      <c r="G501" s="77">
        <v>0</v>
      </c>
      <c r="H501" s="77">
        <v>7758.62</v>
      </c>
      <c r="I501" s="77"/>
      <c r="J501" s="101"/>
    </row>
    <row r="502" spans="1:10" hidden="1" outlineLevel="1" x14ac:dyDescent="0.2">
      <c r="A502" s="106"/>
      <c r="B502" s="100">
        <v>42892</v>
      </c>
      <c r="C502" s="99">
        <v>38</v>
      </c>
      <c r="D502" s="99" t="s">
        <v>715</v>
      </c>
      <c r="E502" s="99" t="s">
        <v>716</v>
      </c>
      <c r="F502" s="99" t="s">
        <v>5436</v>
      </c>
      <c r="G502" s="77">
        <v>0</v>
      </c>
      <c r="H502" s="77">
        <v>-7758.62</v>
      </c>
      <c r="I502" s="77"/>
      <c r="J502" s="101"/>
    </row>
    <row r="503" spans="1:10" hidden="1" outlineLevel="1" x14ac:dyDescent="0.2">
      <c r="A503" s="106"/>
      <c r="B503" s="100">
        <v>42892</v>
      </c>
      <c r="C503" s="99">
        <v>39</v>
      </c>
      <c r="D503" s="99" t="s">
        <v>715</v>
      </c>
      <c r="E503" s="99" t="s">
        <v>716</v>
      </c>
      <c r="F503" s="99" t="s">
        <v>5437</v>
      </c>
      <c r="G503" s="77">
        <v>0</v>
      </c>
      <c r="H503" s="77">
        <v>-7758.62</v>
      </c>
      <c r="I503" s="77">
        <v>932820.29</v>
      </c>
      <c r="J503" s="101"/>
    </row>
    <row r="504" spans="1:10" hidden="1" outlineLevel="1" x14ac:dyDescent="0.2">
      <c r="A504" s="106"/>
      <c r="B504" s="100">
        <v>42892</v>
      </c>
      <c r="C504" s="99">
        <v>40</v>
      </c>
      <c r="D504" s="99" t="s">
        <v>715</v>
      </c>
      <c r="E504" s="99" t="s">
        <v>716</v>
      </c>
      <c r="F504" s="99" t="s">
        <v>5438</v>
      </c>
      <c r="G504" s="77">
        <v>0</v>
      </c>
      <c r="H504" s="77">
        <v>7758.62</v>
      </c>
      <c r="I504" s="77">
        <v>934544.43</v>
      </c>
      <c r="J504" s="101"/>
    </row>
    <row r="505" spans="1:10" hidden="1" outlineLevel="1" x14ac:dyDescent="0.2">
      <c r="A505" s="106"/>
      <c r="B505" s="100">
        <v>42892</v>
      </c>
      <c r="C505" s="99">
        <v>41</v>
      </c>
      <c r="D505" s="99" t="s">
        <v>715</v>
      </c>
      <c r="E505" s="99" t="s">
        <v>716</v>
      </c>
      <c r="F505" s="99" t="s">
        <v>5439</v>
      </c>
      <c r="G505" s="77">
        <v>0</v>
      </c>
      <c r="H505" s="77">
        <v>-7758.62</v>
      </c>
      <c r="I505" s="77">
        <v>931958.22</v>
      </c>
      <c r="J505" s="101"/>
    </row>
    <row r="506" spans="1:10" hidden="1" outlineLevel="1" x14ac:dyDescent="0.2">
      <c r="A506" s="106"/>
      <c r="B506" s="100">
        <v>42893</v>
      </c>
      <c r="C506" s="99">
        <v>50</v>
      </c>
      <c r="D506" s="99" t="s">
        <v>715</v>
      </c>
      <c r="E506" s="99" t="s">
        <v>716</v>
      </c>
      <c r="F506" s="99" t="s">
        <v>5440</v>
      </c>
      <c r="G506" s="77">
        <v>0</v>
      </c>
      <c r="H506" s="77">
        <v>-1724.14</v>
      </c>
      <c r="I506" s="77">
        <v>937130.63</v>
      </c>
      <c r="J506" s="101"/>
    </row>
    <row r="507" spans="1:10" hidden="1" outlineLevel="1" x14ac:dyDescent="0.2">
      <c r="A507" s="106"/>
      <c r="B507" s="100">
        <v>42893</v>
      </c>
      <c r="C507" s="99">
        <v>52</v>
      </c>
      <c r="D507" s="99" t="s">
        <v>715</v>
      </c>
      <c r="E507" s="99" t="s">
        <v>716</v>
      </c>
      <c r="F507" s="99" t="s">
        <v>5441</v>
      </c>
      <c r="G507" s="77">
        <v>0</v>
      </c>
      <c r="H507" s="77">
        <v>-862.07</v>
      </c>
      <c r="I507" s="77">
        <v>953466.84</v>
      </c>
      <c r="J507" s="101"/>
    </row>
    <row r="508" spans="1:10" hidden="1" outlineLevel="1" x14ac:dyDescent="0.2">
      <c r="A508" s="106"/>
      <c r="B508" s="100">
        <v>42893</v>
      </c>
      <c r="C508" s="99">
        <v>56</v>
      </c>
      <c r="D508" s="99" t="s">
        <v>715</v>
      </c>
      <c r="E508" s="99" t="s">
        <v>716</v>
      </c>
      <c r="F508" s="99" t="s">
        <v>5442</v>
      </c>
      <c r="G508" s="77">
        <v>0</v>
      </c>
      <c r="H508" s="77">
        <v>-6034.48</v>
      </c>
      <c r="I508" s="77">
        <v>1005190.98</v>
      </c>
      <c r="J508" s="101"/>
    </row>
    <row r="509" spans="1:10" hidden="1" outlineLevel="1" x14ac:dyDescent="0.2">
      <c r="A509" s="106"/>
      <c r="B509" s="100">
        <v>42893</v>
      </c>
      <c r="C509" s="99">
        <v>57</v>
      </c>
      <c r="D509" s="99" t="s">
        <v>715</v>
      </c>
      <c r="E509" s="99" t="s">
        <v>716</v>
      </c>
      <c r="F509" s="99" t="s">
        <v>5443</v>
      </c>
      <c r="G509" s="77">
        <v>0</v>
      </c>
      <c r="H509" s="77">
        <v>6034.48</v>
      </c>
      <c r="I509" s="77">
        <v>1007777.19</v>
      </c>
      <c r="J509" s="101"/>
    </row>
    <row r="510" spans="1:10" hidden="1" outlineLevel="1" x14ac:dyDescent="0.2">
      <c r="A510" s="106"/>
      <c r="B510" s="100">
        <v>42893</v>
      </c>
      <c r="C510" s="99">
        <v>58</v>
      </c>
      <c r="D510" s="99" t="s">
        <v>715</v>
      </c>
      <c r="E510" s="99" t="s">
        <v>716</v>
      </c>
      <c r="F510" s="99" t="s">
        <v>5444</v>
      </c>
      <c r="G510" s="77">
        <v>0</v>
      </c>
      <c r="H510" s="77">
        <v>-6034.48</v>
      </c>
      <c r="I510" s="77">
        <v>1000449.6</v>
      </c>
      <c r="J510" s="101"/>
    </row>
    <row r="511" spans="1:10" hidden="1" outlineLevel="1" x14ac:dyDescent="0.2">
      <c r="A511" s="106"/>
      <c r="B511" s="100">
        <v>42894</v>
      </c>
      <c r="C511" s="99">
        <v>34</v>
      </c>
      <c r="D511" s="99" t="s">
        <v>82</v>
      </c>
      <c r="E511" s="99" t="s">
        <v>720</v>
      </c>
      <c r="F511" s="99" t="s">
        <v>5445</v>
      </c>
      <c r="G511" s="77">
        <v>0</v>
      </c>
      <c r="H511" s="77">
        <v>-2586.21</v>
      </c>
      <c r="I511" s="77">
        <v>1007777.19</v>
      </c>
      <c r="J511" s="101"/>
    </row>
    <row r="512" spans="1:10" hidden="1" outlineLevel="1" x14ac:dyDescent="0.2">
      <c r="A512" s="106"/>
      <c r="B512" s="100">
        <v>42894</v>
      </c>
      <c r="C512" s="99">
        <v>63</v>
      </c>
      <c r="D512" s="99" t="s">
        <v>715</v>
      </c>
      <c r="E512" s="99" t="s">
        <v>716</v>
      </c>
      <c r="F512" s="99" t="s">
        <v>5446</v>
      </c>
      <c r="G512" s="77">
        <v>0</v>
      </c>
      <c r="H512" s="77">
        <v>-2586.21</v>
      </c>
      <c r="I512" s="77">
        <v>1016075.76</v>
      </c>
      <c r="J512" s="101"/>
    </row>
    <row r="513" spans="1:10" hidden="1" outlineLevel="1" x14ac:dyDescent="0.2">
      <c r="A513" s="106"/>
      <c r="B513" s="100">
        <v>42894</v>
      </c>
      <c r="C513" s="99">
        <v>65</v>
      </c>
      <c r="D513" s="99" t="s">
        <v>715</v>
      </c>
      <c r="E513" s="99" t="s">
        <v>716</v>
      </c>
      <c r="F513" s="99" t="s">
        <v>5447</v>
      </c>
      <c r="G513" s="77">
        <v>0</v>
      </c>
      <c r="H513" s="77">
        <v>-2586.21</v>
      </c>
      <c r="I513" s="77">
        <v>1050558.52</v>
      </c>
      <c r="J513" s="101"/>
    </row>
    <row r="514" spans="1:10" hidden="1" outlineLevel="1" x14ac:dyDescent="0.2">
      <c r="A514" s="106"/>
      <c r="B514" s="100">
        <v>42894</v>
      </c>
      <c r="C514" s="99">
        <v>68</v>
      </c>
      <c r="D514" s="99" t="s">
        <v>715</v>
      </c>
      <c r="E514" s="99" t="s">
        <v>716</v>
      </c>
      <c r="F514" s="99" t="s">
        <v>5448</v>
      </c>
      <c r="G514" s="77">
        <v>0</v>
      </c>
      <c r="H514" s="77">
        <v>7758.62</v>
      </c>
      <c r="I514" s="77">
        <v>1047972.31</v>
      </c>
      <c r="J514" s="101"/>
    </row>
    <row r="515" spans="1:10" hidden="1" outlineLevel="1" x14ac:dyDescent="0.2">
      <c r="A515" s="106"/>
      <c r="B515" s="100">
        <v>42894</v>
      </c>
      <c r="C515" s="99">
        <v>69</v>
      </c>
      <c r="D515" s="99" t="s">
        <v>715</v>
      </c>
      <c r="E515" s="99" t="s">
        <v>716</v>
      </c>
      <c r="F515" s="99" t="s">
        <v>5449</v>
      </c>
      <c r="G515" s="77">
        <v>0</v>
      </c>
      <c r="H515" s="77">
        <v>-7909.05</v>
      </c>
      <c r="I515" s="77">
        <v>1050558.52</v>
      </c>
      <c r="J515" s="101"/>
    </row>
    <row r="516" spans="1:10" hidden="1" outlineLevel="1" x14ac:dyDescent="0.2">
      <c r="A516" s="106"/>
      <c r="B516" s="100">
        <v>42894</v>
      </c>
      <c r="C516" s="99">
        <v>36</v>
      </c>
      <c r="D516" s="99" t="s">
        <v>82</v>
      </c>
      <c r="E516" s="99" t="s">
        <v>720</v>
      </c>
      <c r="F516" s="99" t="s">
        <v>5450</v>
      </c>
      <c r="G516" s="77">
        <v>0</v>
      </c>
      <c r="H516" s="77">
        <v>-862.07</v>
      </c>
      <c r="I516" s="77">
        <v>1051851.6200000001</v>
      </c>
      <c r="J516" s="101"/>
    </row>
    <row r="517" spans="1:10" hidden="1" outlineLevel="1" x14ac:dyDescent="0.2">
      <c r="A517" s="106"/>
      <c r="B517" s="100">
        <v>42894</v>
      </c>
      <c r="C517" s="99">
        <v>78</v>
      </c>
      <c r="D517" s="99" t="s">
        <v>715</v>
      </c>
      <c r="E517" s="99" t="s">
        <v>716</v>
      </c>
      <c r="F517" s="99" t="s">
        <v>5451</v>
      </c>
      <c r="G517" s="77">
        <v>0</v>
      </c>
      <c r="H517" s="77">
        <v>-14655.17</v>
      </c>
      <c r="I517" s="77">
        <v>1056161.97</v>
      </c>
      <c r="J517" s="101"/>
    </row>
    <row r="518" spans="1:10" hidden="1" outlineLevel="1" x14ac:dyDescent="0.2">
      <c r="A518" s="106"/>
      <c r="B518" s="100">
        <v>42894</v>
      </c>
      <c r="C518" s="99">
        <v>80</v>
      </c>
      <c r="D518" s="99" t="s">
        <v>715</v>
      </c>
      <c r="E518" s="99" t="s">
        <v>716</v>
      </c>
      <c r="F518" s="99" t="s">
        <v>5452</v>
      </c>
      <c r="G518" s="77">
        <v>0</v>
      </c>
      <c r="H518" s="77">
        <v>14655.17</v>
      </c>
      <c r="I518" s="77">
        <v>1061065.21</v>
      </c>
      <c r="J518" s="101"/>
    </row>
    <row r="519" spans="1:10" hidden="1" outlineLevel="1" x14ac:dyDescent="0.2">
      <c r="A519" s="106"/>
      <c r="B519" s="100">
        <v>42894</v>
      </c>
      <c r="C519" s="99">
        <v>82</v>
      </c>
      <c r="D519" s="99" t="s">
        <v>715</v>
      </c>
      <c r="E519" s="99" t="s">
        <v>716</v>
      </c>
      <c r="F519" s="99" t="s">
        <v>5453</v>
      </c>
      <c r="G519" s="77">
        <v>0</v>
      </c>
      <c r="H519" s="77">
        <v>-14655.17</v>
      </c>
      <c r="I519" s="77">
        <v>1063651.42</v>
      </c>
      <c r="J519" s="101"/>
    </row>
    <row r="520" spans="1:10" hidden="1" outlineLevel="1" x14ac:dyDescent="0.2">
      <c r="A520" s="106"/>
      <c r="B520" s="100">
        <v>42894</v>
      </c>
      <c r="C520" s="99">
        <v>83</v>
      </c>
      <c r="D520" s="99" t="s">
        <v>715</v>
      </c>
      <c r="E520" s="99" t="s">
        <v>716</v>
      </c>
      <c r="F520" s="99" t="s">
        <v>5454</v>
      </c>
      <c r="G520" s="77">
        <v>0</v>
      </c>
      <c r="H520" s="77">
        <v>-3448.28</v>
      </c>
      <c r="I520" s="77">
        <v>1067961.77</v>
      </c>
      <c r="J520" s="101"/>
    </row>
    <row r="521" spans="1:10" hidden="1" outlineLevel="1" x14ac:dyDescent="0.2">
      <c r="A521" s="106"/>
      <c r="B521" s="100">
        <v>42894</v>
      </c>
      <c r="C521" s="99">
        <v>37</v>
      </c>
      <c r="D521" s="99" t="s">
        <v>82</v>
      </c>
      <c r="E521" s="99" t="s">
        <v>720</v>
      </c>
      <c r="F521" s="99" t="s">
        <v>5455</v>
      </c>
      <c r="G521" s="77">
        <v>0</v>
      </c>
      <c r="H521" s="77">
        <v>-2155.17</v>
      </c>
      <c r="I521" s="77">
        <v>1070731.81</v>
      </c>
      <c r="J521" s="101"/>
    </row>
    <row r="522" spans="1:10" hidden="1" outlineLevel="1" x14ac:dyDescent="0.2">
      <c r="A522" s="106"/>
      <c r="B522" s="100">
        <v>42895</v>
      </c>
      <c r="C522" s="99">
        <v>85</v>
      </c>
      <c r="D522" s="99" t="s">
        <v>715</v>
      </c>
      <c r="E522" s="99" t="s">
        <v>716</v>
      </c>
      <c r="F522" s="99" t="s">
        <v>5456</v>
      </c>
      <c r="G522" s="77">
        <v>0</v>
      </c>
      <c r="H522" s="77">
        <v>56034.48</v>
      </c>
      <c r="I522" s="77">
        <v>1072455.95</v>
      </c>
      <c r="J522" s="101"/>
    </row>
    <row r="523" spans="1:10" hidden="1" outlineLevel="1" x14ac:dyDescent="0.2">
      <c r="A523" s="106"/>
      <c r="B523" s="100">
        <v>42895</v>
      </c>
      <c r="C523" s="99">
        <v>38</v>
      </c>
      <c r="D523" s="99" t="s">
        <v>82</v>
      </c>
      <c r="E523" s="99" t="s">
        <v>720</v>
      </c>
      <c r="F523" s="99" t="s">
        <v>5457</v>
      </c>
      <c r="G523" s="77">
        <v>0</v>
      </c>
      <c r="H523" s="77">
        <v>-68103.45</v>
      </c>
      <c r="I523" s="77">
        <v>1072538.3700000001</v>
      </c>
      <c r="J523" s="101"/>
    </row>
    <row r="524" spans="1:10" hidden="1" outlineLevel="1" x14ac:dyDescent="0.2">
      <c r="A524" s="106"/>
      <c r="B524" s="100">
        <v>42895</v>
      </c>
      <c r="C524" s="99">
        <v>5</v>
      </c>
      <c r="D524" s="99" t="s">
        <v>78</v>
      </c>
      <c r="E524" s="99" t="s">
        <v>859</v>
      </c>
      <c r="F524" s="99" t="s">
        <v>5458</v>
      </c>
      <c r="G524" s="77">
        <v>0</v>
      </c>
      <c r="H524" s="77">
        <v>7758.62</v>
      </c>
      <c r="I524" s="77">
        <v>1083400.44</v>
      </c>
      <c r="J524" s="101"/>
    </row>
    <row r="525" spans="1:10" hidden="1" outlineLevel="1" x14ac:dyDescent="0.2">
      <c r="A525" s="106"/>
      <c r="B525" s="100">
        <v>42895</v>
      </c>
      <c r="C525" s="99">
        <v>40</v>
      </c>
      <c r="D525" s="99" t="s">
        <v>82</v>
      </c>
      <c r="E525" s="99" t="s">
        <v>720</v>
      </c>
      <c r="F525" s="99" t="s">
        <v>5459</v>
      </c>
      <c r="G525" s="77">
        <v>0</v>
      </c>
      <c r="H525" s="77">
        <v>-2586.21</v>
      </c>
      <c r="I525" s="77">
        <v>1084064.23</v>
      </c>
      <c r="J525" s="101"/>
    </row>
    <row r="526" spans="1:10" hidden="1" outlineLevel="1" x14ac:dyDescent="0.2">
      <c r="A526" s="106"/>
      <c r="B526" s="100">
        <v>42895</v>
      </c>
      <c r="C526" s="99">
        <v>99</v>
      </c>
      <c r="D526" s="99" t="s">
        <v>715</v>
      </c>
      <c r="E526" s="99" t="s">
        <v>716</v>
      </c>
      <c r="F526" s="99" t="s">
        <v>5460</v>
      </c>
      <c r="G526" s="77">
        <v>0</v>
      </c>
      <c r="H526" s="77">
        <v>-3448.28</v>
      </c>
      <c r="I526" s="77">
        <v>1084926.3</v>
      </c>
      <c r="J526" s="101"/>
    </row>
    <row r="527" spans="1:10" hidden="1" outlineLevel="1" x14ac:dyDescent="0.2">
      <c r="A527" s="106"/>
      <c r="B527" s="100">
        <v>42895</v>
      </c>
      <c r="C527" s="99">
        <v>41</v>
      </c>
      <c r="D527" s="99" t="s">
        <v>82</v>
      </c>
      <c r="E527" s="99" t="s">
        <v>720</v>
      </c>
      <c r="F527" s="99" t="s">
        <v>5461</v>
      </c>
      <c r="G527" s="77">
        <v>0</v>
      </c>
      <c r="H527" s="77">
        <v>-862.07</v>
      </c>
      <c r="I527" s="77">
        <v>1084955.47</v>
      </c>
      <c r="J527" s="101"/>
    </row>
    <row r="528" spans="1:10" hidden="1" outlineLevel="1" x14ac:dyDescent="0.2">
      <c r="A528" s="106"/>
      <c r="B528" s="100">
        <v>42895</v>
      </c>
      <c r="C528" s="99">
        <v>42</v>
      </c>
      <c r="D528" s="99" t="s">
        <v>82</v>
      </c>
      <c r="E528" s="99" t="s">
        <v>720</v>
      </c>
      <c r="F528" s="99" t="s">
        <v>5462</v>
      </c>
      <c r="G528" s="77">
        <v>0</v>
      </c>
      <c r="H528" s="77">
        <v>-94827.59</v>
      </c>
      <c r="I528" s="77">
        <v>1086248.57</v>
      </c>
      <c r="J528" s="101"/>
    </row>
    <row r="529" spans="1:10" hidden="1" outlineLevel="1" x14ac:dyDescent="0.2">
      <c r="A529" s="106"/>
      <c r="B529" s="100">
        <v>42896</v>
      </c>
      <c r="C529" s="99">
        <v>102</v>
      </c>
      <c r="D529" s="99" t="s">
        <v>715</v>
      </c>
      <c r="E529" s="99" t="s">
        <v>716</v>
      </c>
      <c r="F529" s="99" t="s">
        <v>5463</v>
      </c>
      <c r="G529" s="77">
        <v>0</v>
      </c>
      <c r="H529" s="77">
        <v>-8620.69</v>
      </c>
      <c r="I529" s="77">
        <v>1088403.74</v>
      </c>
      <c r="J529" s="101"/>
    </row>
    <row r="530" spans="1:10" hidden="1" outlineLevel="1" x14ac:dyDescent="0.2">
      <c r="A530" s="106"/>
      <c r="B530" s="100">
        <v>42896</v>
      </c>
      <c r="C530" s="99">
        <v>104</v>
      </c>
      <c r="D530" s="99" t="s">
        <v>715</v>
      </c>
      <c r="E530" s="99" t="s">
        <v>716</v>
      </c>
      <c r="F530" s="99" t="s">
        <v>5464</v>
      </c>
      <c r="G530" s="77">
        <v>0</v>
      </c>
      <c r="H530" s="77">
        <v>-14396.55</v>
      </c>
      <c r="I530" s="77">
        <v>1085817.53</v>
      </c>
      <c r="J530" s="101"/>
    </row>
    <row r="531" spans="1:10" hidden="1" outlineLevel="1" x14ac:dyDescent="0.2">
      <c r="A531" s="106"/>
      <c r="B531" s="100">
        <v>42896</v>
      </c>
      <c r="C531" s="99">
        <v>106</v>
      </c>
      <c r="D531" s="99" t="s">
        <v>715</v>
      </c>
      <c r="E531" s="99" t="s">
        <v>716</v>
      </c>
      <c r="F531" s="99" t="s">
        <v>5465</v>
      </c>
      <c r="G531" s="77">
        <v>0</v>
      </c>
      <c r="H531" s="77">
        <v>-2586.21</v>
      </c>
      <c r="I531" s="77">
        <v>1088403.74</v>
      </c>
      <c r="J531" s="101"/>
    </row>
    <row r="532" spans="1:10" hidden="1" outlineLevel="1" x14ac:dyDescent="0.2">
      <c r="A532" s="106"/>
      <c r="B532" s="100">
        <v>42896</v>
      </c>
      <c r="C532" s="99">
        <v>107</v>
      </c>
      <c r="D532" s="99" t="s">
        <v>715</v>
      </c>
      <c r="E532" s="99" t="s">
        <v>716</v>
      </c>
      <c r="F532" s="99" t="s">
        <v>5466</v>
      </c>
      <c r="G532" s="77">
        <v>0</v>
      </c>
      <c r="H532" s="77">
        <v>-3448.28</v>
      </c>
      <c r="I532" s="77">
        <v>1095127.8799999999</v>
      </c>
      <c r="J532" s="101"/>
    </row>
    <row r="533" spans="1:10" hidden="1" outlineLevel="1" x14ac:dyDescent="0.2">
      <c r="A533" s="106"/>
      <c r="B533" s="100">
        <v>42896</v>
      </c>
      <c r="C533" s="99">
        <v>43</v>
      </c>
      <c r="D533" s="99" t="s">
        <v>82</v>
      </c>
      <c r="E533" s="99" t="s">
        <v>720</v>
      </c>
      <c r="F533" s="99" t="s">
        <v>5467</v>
      </c>
      <c r="G533" s="77">
        <v>0</v>
      </c>
      <c r="H533" s="77">
        <v>-662.8</v>
      </c>
      <c r="I533" s="77">
        <v>1100391.67</v>
      </c>
      <c r="J533" s="101"/>
    </row>
    <row r="534" spans="1:10" hidden="1" outlineLevel="1" x14ac:dyDescent="0.2">
      <c r="A534" s="106"/>
      <c r="B534" s="100">
        <v>42898</v>
      </c>
      <c r="C534" s="99">
        <v>6</v>
      </c>
      <c r="D534" s="99" t="s">
        <v>78</v>
      </c>
      <c r="E534" s="99" t="s">
        <v>859</v>
      </c>
      <c r="F534" s="99" t="s">
        <v>5468</v>
      </c>
      <c r="G534" s="77">
        <v>0</v>
      </c>
      <c r="H534" s="77">
        <v>3343.98</v>
      </c>
      <c r="I534" s="77">
        <v>1102096.2</v>
      </c>
      <c r="J534" s="101"/>
    </row>
    <row r="535" spans="1:10" hidden="1" outlineLevel="1" x14ac:dyDescent="0.2">
      <c r="A535" s="106"/>
      <c r="B535" s="100">
        <v>42898</v>
      </c>
      <c r="C535" s="99">
        <v>44</v>
      </c>
      <c r="D535" s="99" t="s">
        <v>82</v>
      </c>
      <c r="E535" s="99" t="s">
        <v>720</v>
      </c>
      <c r="F535" s="99" t="s">
        <v>5469</v>
      </c>
      <c r="G535" s="77">
        <v>0</v>
      </c>
      <c r="H535" s="77">
        <v>-3314.66</v>
      </c>
      <c r="I535" s="77">
        <v>1102357.4099999999</v>
      </c>
      <c r="J535" s="101"/>
    </row>
    <row r="536" spans="1:10" hidden="1" outlineLevel="1" x14ac:dyDescent="0.2">
      <c r="A536" s="106"/>
      <c r="B536" s="100">
        <v>42899</v>
      </c>
      <c r="C536" s="99">
        <v>121</v>
      </c>
      <c r="D536" s="99" t="s">
        <v>715</v>
      </c>
      <c r="E536" s="99" t="s">
        <v>716</v>
      </c>
      <c r="F536" s="99" t="s">
        <v>5470</v>
      </c>
      <c r="G536" s="77">
        <v>0</v>
      </c>
      <c r="H536" s="77">
        <v>2586.21</v>
      </c>
      <c r="I536" s="77">
        <v>1107271.2</v>
      </c>
      <c r="J536" s="101"/>
    </row>
    <row r="537" spans="1:10" hidden="1" outlineLevel="1" x14ac:dyDescent="0.2">
      <c r="A537" s="106"/>
      <c r="B537" s="100">
        <v>42899</v>
      </c>
      <c r="C537" s="99">
        <v>122</v>
      </c>
      <c r="D537" s="99" t="s">
        <v>715</v>
      </c>
      <c r="E537" s="99" t="s">
        <v>716</v>
      </c>
      <c r="F537" s="99" t="s">
        <v>5471</v>
      </c>
      <c r="G537" s="77">
        <v>0</v>
      </c>
      <c r="H537" s="77">
        <v>-2586.21</v>
      </c>
      <c r="I537" s="77">
        <v>1111022.67</v>
      </c>
      <c r="J537" s="101"/>
    </row>
    <row r="538" spans="1:10" hidden="1" outlineLevel="1" x14ac:dyDescent="0.2">
      <c r="A538" s="106"/>
      <c r="B538" s="100">
        <v>42899</v>
      </c>
      <c r="C538" s="99">
        <v>45</v>
      </c>
      <c r="D538" s="99" t="s">
        <v>82</v>
      </c>
      <c r="E538" s="99" t="s">
        <v>720</v>
      </c>
      <c r="F538" s="99" t="s">
        <v>5472</v>
      </c>
      <c r="G538" s="77">
        <v>0</v>
      </c>
      <c r="H538" s="77">
        <v>-6724.14</v>
      </c>
      <c r="I538" s="77">
        <v>1114470.95</v>
      </c>
      <c r="J538" s="101"/>
    </row>
    <row r="539" spans="1:10" hidden="1" outlineLevel="1" x14ac:dyDescent="0.2">
      <c r="A539" s="106"/>
      <c r="B539" s="100">
        <v>42900</v>
      </c>
      <c r="C539" s="99">
        <v>51</v>
      </c>
      <c r="D539" s="99" t="s">
        <v>82</v>
      </c>
      <c r="E539" s="99" t="s">
        <v>720</v>
      </c>
      <c r="F539" s="99" t="s">
        <v>5473</v>
      </c>
      <c r="G539" s="77">
        <v>0</v>
      </c>
      <c r="H539" s="77">
        <v>-2559.85</v>
      </c>
      <c r="I539" s="77">
        <v>1123953.71</v>
      </c>
      <c r="J539" s="101"/>
    </row>
    <row r="540" spans="1:10" hidden="1" outlineLevel="1" x14ac:dyDescent="0.2">
      <c r="A540" s="106"/>
      <c r="B540" s="100">
        <v>42900</v>
      </c>
      <c r="C540" s="99">
        <v>52</v>
      </c>
      <c r="D540" s="99" t="s">
        <v>82</v>
      </c>
      <c r="E540" s="99" t="s">
        <v>720</v>
      </c>
      <c r="F540" s="99" t="s">
        <v>5474</v>
      </c>
      <c r="G540" s="77">
        <v>0</v>
      </c>
      <c r="H540" s="77">
        <v>-103.45</v>
      </c>
      <c r="I540" s="77">
        <v>1135926.1200000001</v>
      </c>
      <c r="J540" s="101"/>
    </row>
    <row r="541" spans="1:10" hidden="1" outlineLevel="1" x14ac:dyDescent="0.2">
      <c r="A541" s="106"/>
      <c r="B541" s="100">
        <v>42901</v>
      </c>
      <c r="C541" s="99">
        <v>133</v>
      </c>
      <c r="D541" s="99" t="s">
        <v>715</v>
      </c>
      <c r="E541" s="99" t="s">
        <v>716</v>
      </c>
      <c r="F541" s="99" t="s">
        <v>5475</v>
      </c>
      <c r="G541" s="77">
        <v>0</v>
      </c>
      <c r="H541" s="77">
        <v>-3448.28</v>
      </c>
      <c r="I541" s="77">
        <v>1133339.9099999999</v>
      </c>
      <c r="J541" s="101"/>
    </row>
    <row r="542" spans="1:10" hidden="1" outlineLevel="1" x14ac:dyDescent="0.2">
      <c r="A542" s="106"/>
      <c r="B542" s="100">
        <v>42901</v>
      </c>
      <c r="C542" s="99">
        <v>53</v>
      </c>
      <c r="D542" s="99" t="s">
        <v>82</v>
      </c>
      <c r="E542" s="99" t="s">
        <v>720</v>
      </c>
      <c r="F542" s="99" t="s">
        <v>5476</v>
      </c>
      <c r="G542" s="77">
        <v>0</v>
      </c>
      <c r="H542" s="77">
        <v>-14655.17</v>
      </c>
      <c r="I542" s="77">
        <v>1137650.26</v>
      </c>
      <c r="J542" s="101"/>
    </row>
    <row r="543" spans="1:10" hidden="1" outlineLevel="1" x14ac:dyDescent="0.2">
      <c r="A543" s="106"/>
      <c r="B543" s="100">
        <v>42901</v>
      </c>
      <c r="C543" s="99">
        <v>136</v>
      </c>
      <c r="D543" s="99" t="s">
        <v>715</v>
      </c>
      <c r="E543" s="99" t="s">
        <v>716</v>
      </c>
      <c r="F543" s="99" t="s">
        <v>5477</v>
      </c>
      <c r="G543" s="77">
        <v>0</v>
      </c>
      <c r="H543" s="77">
        <v>-22586.21</v>
      </c>
      <c r="I543" s="77">
        <v>1141098.54</v>
      </c>
      <c r="J543" s="101"/>
    </row>
    <row r="544" spans="1:10" hidden="1" outlineLevel="1" x14ac:dyDescent="0.2">
      <c r="A544" s="106"/>
      <c r="B544" s="100">
        <v>42901</v>
      </c>
      <c r="C544" s="99">
        <v>54</v>
      </c>
      <c r="D544" s="99" t="s">
        <v>82</v>
      </c>
      <c r="E544" s="99" t="s">
        <v>720</v>
      </c>
      <c r="F544" s="99" t="s">
        <v>5478</v>
      </c>
      <c r="G544" s="77">
        <v>0</v>
      </c>
      <c r="H544" s="77">
        <v>-14956.9</v>
      </c>
      <c r="I544" s="77">
        <v>1144793.68</v>
      </c>
      <c r="J544" s="101"/>
    </row>
    <row r="545" spans="1:10" hidden="1" outlineLevel="1" x14ac:dyDescent="0.2">
      <c r="A545" s="106"/>
      <c r="B545" s="100">
        <v>42902</v>
      </c>
      <c r="C545" s="99">
        <v>139</v>
      </c>
      <c r="D545" s="99" t="s">
        <v>715</v>
      </c>
      <c r="E545" s="99" t="s">
        <v>716</v>
      </c>
      <c r="F545" s="99" t="s">
        <v>5479</v>
      </c>
      <c r="G545" s="77">
        <v>0</v>
      </c>
      <c r="H545" s="77">
        <v>-4310.3500000000004</v>
      </c>
      <c r="I545" s="77">
        <v>1164621.27</v>
      </c>
      <c r="J545" s="101"/>
    </row>
    <row r="546" spans="1:10" hidden="1" outlineLevel="1" x14ac:dyDescent="0.2">
      <c r="A546" s="106"/>
      <c r="B546" s="100">
        <v>42902</v>
      </c>
      <c r="C546" s="99">
        <v>140</v>
      </c>
      <c r="D546" s="99" t="s">
        <v>715</v>
      </c>
      <c r="E546" s="99" t="s">
        <v>716</v>
      </c>
      <c r="F546" s="99" t="s">
        <v>5480</v>
      </c>
      <c r="G546" s="77">
        <v>0</v>
      </c>
      <c r="H546" s="77">
        <v>-3448.28</v>
      </c>
      <c r="I546" s="77">
        <v>1167207.48</v>
      </c>
      <c r="J546" s="101"/>
    </row>
    <row r="547" spans="1:10" hidden="1" outlineLevel="1" x14ac:dyDescent="0.2">
      <c r="A547" s="106"/>
      <c r="B547" s="100">
        <v>42902</v>
      </c>
      <c r="C547" s="99">
        <v>141</v>
      </c>
      <c r="D547" s="99" t="s">
        <v>715</v>
      </c>
      <c r="E547" s="99" t="s">
        <v>716</v>
      </c>
      <c r="F547" s="99" t="s">
        <v>5481</v>
      </c>
      <c r="G547" s="77">
        <v>0</v>
      </c>
      <c r="H547" s="77">
        <v>-10344.83</v>
      </c>
      <c r="I547" s="77">
        <v>1168500.58</v>
      </c>
      <c r="J547" s="101"/>
    </row>
    <row r="548" spans="1:10" hidden="1" outlineLevel="1" x14ac:dyDescent="0.2">
      <c r="A548" s="106"/>
      <c r="B548" s="100">
        <v>42903</v>
      </c>
      <c r="C548" s="99">
        <v>146</v>
      </c>
      <c r="D548" s="99" t="s">
        <v>715</v>
      </c>
      <c r="E548" s="99" t="s">
        <v>716</v>
      </c>
      <c r="F548" s="99" t="s">
        <v>5482</v>
      </c>
      <c r="G548" s="77">
        <v>0</v>
      </c>
      <c r="H548" s="77">
        <v>22586.21</v>
      </c>
      <c r="I548" s="77">
        <v>1156528.17</v>
      </c>
      <c r="J548" s="101"/>
    </row>
    <row r="549" spans="1:10" hidden="1" outlineLevel="1" x14ac:dyDescent="0.2">
      <c r="A549" s="106"/>
      <c r="B549" s="100">
        <v>42903</v>
      </c>
      <c r="C549" s="99">
        <v>147</v>
      </c>
      <c r="D549" s="99" t="s">
        <v>715</v>
      </c>
      <c r="E549" s="99" t="s">
        <v>716</v>
      </c>
      <c r="F549" s="99" t="s">
        <v>5483</v>
      </c>
      <c r="G549" s="77">
        <v>0</v>
      </c>
      <c r="H549" s="77">
        <v>-22586.21</v>
      </c>
      <c r="I549" s="77">
        <v>1168500.58</v>
      </c>
      <c r="J549" s="101"/>
    </row>
    <row r="550" spans="1:10" hidden="1" outlineLevel="1" x14ac:dyDescent="0.2">
      <c r="A550" s="106"/>
      <c r="B550" s="100">
        <v>42905</v>
      </c>
      <c r="C550" s="99">
        <v>58</v>
      </c>
      <c r="D550" s="99" t="s">
        <v>82</v>
      </c>
      <c r="E550" s="99" t="s">
        <v>720</v>
      </c>
      <c r="F550" s="99" t="s">
        <v>5484</v>
      </c>
      <c r="G550" s="77">
        <v>0</v>
      </c>
      <c r="H550" s="77">
        <v>-6048.28</v>
      </c>
      <c r="I550" s="77">
        <v>1176638.1499999999</v>
      </c>
      <c r="J550" s="101"/>
    </row>
    <row r="551" spans="1:10" hidden="1" outlineLevel="1" x14ac:dyDescent="0.2">
      <c r="A551" s="106"/>
      <c r="B551" s="100">
        <v>42905</v>
      </c>
      <c r="C551" s="99">
        <v>59</v>
      </c>
      <c r="D551" s="99" t="s">
        <v>82</v>
      </c>
      <c r="E551" s="99" t="s">
        <v>720</v>
      </c>
      <c r="F551" s="99" t="s">
        <v>5485</v>
      </c>
      <c r="G551" s="77">
        <v>0</v>
      </c>
      <c r="H551" s="77">
        <v>-3793.1</v>
      </c>
      <c r="I551" s="77">
        <v>1180948.5</v>
      </c>
      <c r="J551" s="101"/>
    </row>
    <row r="552" spans="1:10" hidden="1" outlineLevel="1" x14ac:dyDescent="0.2">
      <c r="A552" s="106"/>
      <c r="B552" s="100">
        <v>42905</v>
      </c>
      <c r="C552" s="99">
        <v>154</v>
      </c>
      <c r="D552" s="99" t="s">
        <v>715</v>
      </c>
      <c r="E552" s="99" t="s">
        <v>716</v>
      </c>
      <c r="F552" s="99" t="s">
        <v>5486</v>
      </c>
      <c r="G552" s="77">
        <v>0</v>
      </c>
      <c r="H552" s="77">
        <v>-17241.38</v>
      </c>
      <c r="I552" s="77">
        <v>1182241.6000000001</v>
      </c>
      <c r="J552" s="101"/>
    </row>
    <row r="553" spans="1:10" hidden="1" outlineLevel="1" x14ac:dyDescent="0.2">
      <c r="A553" s="106"/>
      <c r="B553" s="100">
        <v>42905</v>
      </c>
      <c r="C553" s="99">
        <v>158</v>
      </c>
      <c r="D553" s="99" t="s">
        <v>715</v>
      </c>
      <c r="E553" s="99" t="s">
        <v>716</v>
      </c>
      <c r="F553" s="99" t="s">
        <v>5487</v>
      </c>
      <c r="G553" s="77">
        <v>0</v>
      </c>
      <c r="H553" s="77">
        <v>7931.04</v>
      </c>
      <c r="I553" s="77">
        <v>1182375.06</v>
      </c>
      <c r="J553" s="101"/>
    </row>
    <row r="554" spans="1:10" hidden="1" outlineLevel="1" x14ac:dyDescent="0.2">
      <c r="A554" s="106"/>
      <c r="B554" s="100">
        <v>42905</v>
      </c>
      <c r="C554" s="99">
        <v>160</v>
      </c>
      <c r="D554" s="99" t="s">
        <v>715</v>
      </c>
      <c r="E554" s="99" t="s">
        <v>716</v>
      </c>
      <c r="F554" s="99" t="s">
        <v>5488</v>
      </c>
      <c r="G554" s="77">
        <v>0</v>
      </c>
      <c r="H554" s="77">
        <v>-3448.28</v>
      </c>
      <c r="I554" s="77">
        <v>1185753.31</v>
      </c>
      <c r="J554" s="101"/>
    </row>
    <row r="555" spans="1:10" hidden="1" outlineLevel="1" x14ac:dyDescent="0.2">
      <c r="A555" s="106"/>
      <c r="B555" s="100">
        <v>42906</v>
      </c>
      <c r="C555" s="99">
        <v>162</v>
      </c>
      <c r="D555" s="99" t="s">
        <v>715</v>
      </c>
      <c r="E555" s="99" t="s">
        <v>716</v>
      </c>
      <c r="F555" s="99" t="s">
        <v>5489</v>
      </c>
      <c r="G555" s="77">
        <v>0</v>
      </c>
      <c r="H555" s="77">
        <v>-3448.28</v>
      </c>
      <c r="I555" s="77">
        <v>1182375.06</v>
      </c>
      <c r="J555" s="101"/>
    </row>
    <row r="556" spans="1:10" hidden="1" outlineLevel="1" x14ac:dyDescent="0.2">
      <c r="A556" s="106"/>
      <c r="B556" s="100">
        <v>42906</v>
      </c>
      <c r="C556" s="99">
        <v>60</v>
      </c>
      <c r="D556" s="99" t="s">
        <v>82</v>
      </c>
      <c r="E556" s="99" t="s">
        <v>720</v>
      </c>
      <c r="F556" s="99" t="s">
        <v>5490</v>
      </c>
      <c r="G556" s="77">
        <v>0</v>
      </c>
      <c r="H556" s="77">
        <v>-8905.17</v>
      </c>
      <c r="I556" s="77">
        <v>1185070.52</v>
      </c>
      <c r="J556" s="101"/>
    </row>
    <row r="557" spans="1:10" hidden="1" outlineLevel="1" x14ac:dyDescent="0.2">
      <c r="A557" s="106"/>
      <c r="B557" s="100">
        <v>42906</v>
      </c>
      <c r="C557" s="99">
        <v>61</v>
      </c>
      <c r="D557" s="99" t="s">
        <v>82</v>
      </c>
      <c r="E557" s="99" t="s">
        <v>720</v>
      </c>
      <c r="F557" s="99" t="s">
        <v>5491</v>
      </c>
      <c r="G557" s="77">
        <v>0</v>
      </c>
      <c r="H557" s="77">
        <v>-2586.21</v>
      </c>
      <c r="I557" s="77">
        <v>1202311.8999999999</v>
      </c>
      <c r="J557" s="101"/>
    </row>
    <row r="558" spans="1:10" hidden="1" outlineLevel="1" x14ac:dyDescent="0.2">
      <c r="A558" s="106"/>
      <c r="B558" s="100">
        <v>42907</v>
      </c>
      <c r="C558" s="99">
        <v>166</v>
      </c>
      <c r="D558" s="99" t="s">
        <v>715</v>
      </c>
      <c r="E558" s="99" t="s">
        <v>716</v>
      </c>
      <c r="F558" s="99" t="s">
        <v>5492</v>
      </c>
      <c r="G558" s="77">
        <v>0</v>
      </c>
      <c r="H558" s="77">
        <v>-4310.3500000000004</v>
      </c>
      <c r="I558" s="77">
        <v>1204036.04</v>
      </c>
      <c r="J558" s="101"/>
    </row>
    <row r="559" spans="1:10" hidden="1" outlineLevel="1" x14ac:dyDescent="0.2">
      <c r="A559" s="106"/>
      <c r="B559" s="100">
        <v>42907</v>
      </c>
      <c r="C559" s="99">
        <v>62</v>
      </c>
      <c r="D559" s="99" t="s">
        <v>82</v>
      </c>
      <c r="E559" s="99" t="s">
        <v>720</v>
      </c>
      <c r="F559" s="99" t="s">
        <v>5493</v>
      </c>
      <c r="G559" s="77">
        <v>0</v>
      </c>
      <c r="H559" s="77">
        <v>-5853.45</v>
      </c>
      <c r="I559" s="77">
        <v>1204553.28</v>
      </c>
      <c r="J559" s="101"/>
    </row>
    <row r="560" spans="1:10" hidden="1" outlineLevel="1" x14ac:dyDescent="0.2">
      <c r="A560" s="106"/>
      <c r="B560" s="100">
        <v>42907</v>
      </c>
      <c r="C560" s="99">
        <v>63</v>
      </c>
      <c r="D560" s="99" t="s">
        <v>82</v>
      </c>
      <c r="E560" s="99" t="s">
        <v>720</v>
      </c>
      <c r="F560" s="99" t="s">
        <v>5494</v>
      </c>
      <c r="G560" s="77">
        <v>0</v>
      </c>
      <c r="H560" s="77">
        <v>-4310.3500000000004</v>
      </c>
      <c r="I560" s="77">
        <v>1221794.6599999999</v>
      </c>
      <c r="J560" s="101"/>
    </row>
    <row r="561" spans="1:10" hidden="1" outlineLevel="1" x14ac:dyDescent="0.2">
      <c r="A561" s="106"/>
      <c r="B561" s="100">
        <v>42907</v>
      </c>
      <c r="C561" s="99">
        <v>173</v>
      </c>
      <c r="D561" s="99" t="s">
        <v>715</v>
      </c>
      <c r="E561" s="99" t="s">
        <v>716</v>
      </c>
      <c r="F561" s="99" t="s">
        <v>5495</v>
      </c>
      <c r="G561" s="77">
        <v>0</v>
      </c>
      <c r="H561" s="77">
        <v>-71465.52</v>
      </c>
      <c r="I561" s="77">
        <v>1226105.01</v>
      </c>
      <c r="J561" s="101"/>
    </row>
    <row r="562" spans="1:10" hidden="1" outlineLevel="1" x14ac:dyDescent="0.2">
      <c r="A562" s="106"/>
      <c r="B562" s="100">
        <v>42908</v>
      </c>
      <c r="C562" s="99">
        <v>176</v>
      </c>
      <c r="D562" s="99" t="s">
        <v>715</v>
      </c>
      <c r="E562" s="99" t="s">
        <v>716</v>
      </c>
      <c r="F562" s="99" t="s">
        <v>5496</v>
      </c>
      <c r="G562" s="77">
        <v>0</v>
      </c>
      <c r="H562" s="77">
        <v>-2672.41</v>
      </c>
      <c r="I562" s="77">
        <v>1224811.9099999999</v>
      </c>
      <c r="J562" s="101"/>
    </row>
    <row r="563" spans="1:10" hidden="1" outlineLevel="1" x14ac:dyDescent="0.2">
      <c r="A563" s="106"/>
      <c r="B563" s="100">
        <v>42908</v>
      </c>
      <c r="C563" s="99">
        <v>177</v>
      </c>
      <c r="D563" s="99" t="s">
        <v>715</v>
      </c>
      <c r="E563" s="99" t="s">
        <v>716</v>
      </c>
      <c r="F563" s="99" t="s">
        <v>5497</v>
      </c>
      <c r="G563" s="77">
        <v>0</v>
      </c>
      <c r="H563" s="77">
        <v>-4310.3500000000004</v>
      </c>
      <c r="I563" s="77"/>
      <c r="J563" s="101"/>
    </row>
    <row r="564" spans="1:10" hidden="1" outlineLevel="1" x14ac:dyDescent="0.2">
      <c r="A564" s="106"/>
      <c r="B564" s="100">
        <v>42908</v>
      </c>
      <c r="C564" s="99">
        <v>178</v>
      </c>
      <c r="D564" s="99" t="s">
        <v>715</v>
      </c>
      <c r="E564" s="99" t="s">
        <v>716</v>
      </c>
      <c r="F564" s="99" t="s">
        <v>5498</v>
      </c>
      <c r="G564" s="77">
        <v>0</v>
      </c>
      <c r="H564" s="77">
        <v>-4310.3500000000004</v>
      </c>
      <c r="I564" s="77"/>
      <c r="J564" s="101"/>
    </row>
    <row r="565" spans="1:10" hidden="1" outlineLevel="1" x14ac:dyDescent="0.2">
      <c r="A565" s="106"/>
      <c r="B565" s="100">
        <v>42908</v>
      </c>
      <c r="C565" s="99">
        <v>64</v>
      </c>
      <c r="D565" s="99" t="s">
        <v>82</v>
      </c>
      <c r="E565" s="99" t="s">
        <v>720</v>
      </c>
      <c r="F565" s="99" t="s">
        <v>5499</v>
      </c>
      <c r="G565" s="77">
        <v>0</v>
      </c>
      <c r="H565" s="77">
        <v>-51.44</v>
      </c>
      <c r="I565" s="77"/>
      <c r="J565" s="101"/>
    </row>
    <row r="566" spans="1:10" hidden="1" outlineLevel="1" x14ac:dyDescent="0.2">
      <c r="A566" s="106"/>
      <c r="B566" s="100">
        <v>42908</v>
      </c>
      <c r="C566" s="99">
        <v>180</v>
      </c>
      <c r="D566" s="99" t="s">
        <v>715</v>
      </c>
      <c r="E566" s="99" t="s">
        <v>716</v>
      </c>
      <c r="F566" s="99" t="s">
        <v>5500</v>
      </c>
      <c r="G566" s="77">
        <v>0</v>
      </c>
      <c r="H566" s="77">
        <v>-7525.86</v>
      </c>
      <c r="I566" s="77"/>
      <c r="J566" s="101"/>
    </row>
    <row r="567" spans="1:10" hidden="1" outlineLevel="1" x14ac:dyDescent="0.2">
      <c r="A567" s="106"/>
      <c r="B567" s="100">
        <v>42909</v>
      </c>
      <c r="C567" s="99">
        <v>66</v>
      </c>
      <c r="D567" s="99" t="s">
        <v>82</v>
      </c>
      <c r="E567" s="99" t="s">
        <v>720</v>
      </c>
      <c r="F567" s="99" t="s">
        <v>5501</v>
      </c>
      <c r="G567" s="77">
        <v>0</v>
      </c>
      <c r="H567" s="77">
        <v>-17241.38</v>
      </c>
      <c r="I567" s="77"/>
      <c r="J567" s="101"/>
    </row>
    <row r="568" spans="1:10" hidden="1" outlineLevel="1" x14ac:dyDescent="0.2">
      <c r="A568" s="106"/>
      <c r="B568" s="100">
        <v>42910</v>
      </c>
      <c r="C568" s="99">
        <v>67</v>
      </c>
      <c r="D568" s="99" t="s">
        <v>82</v>
      </c>
      <c r="E568" s="99" t="s">
        <v>720</v>
      </c>
      <c r="F568" s="99" t="s">
        <v>5502</v>
      </c>
      <c r="G568" s="77">
        <v>0</v>
      </c>
      <c r="H568" s="77">
        <v>-1543.97</v>
      </c>
      <c r="I568" s="77"/>
      <c r="J568" s="101"/>
    </row>
    <row r="569" spans="1:10" hidden="1" outlineLevel="1" x14ac:dyDescent="0.2">
      <c r="A569" s="106"/>
      <c r="B569" s="100">
        <v>42910</v>
      </c>
      <c r="C569" s="99">
        <v>185</v>
      </c>
      <c r="D569" s="99" t="s">
        <v>715</v>
      </c>
      <c r="E569" s="99" t="s">
        <v>716</v>
      </c>
      <c r="F569" s="99" t="s">
        <v>5503</v>
      </c>
      <c r="G569" s="77">
        <v>0</v>
      </c>
      <c r="H569" s="77">
        <v>-8620.69</v>
      </c>
      <c r="I569" s="77"/>
      <c r="J569" s="101"/>
    </row>
    <row r="570" spans="1:10" hidden="1" outlineLevel="1" x14ac:dyDescent="0.2">
      <c r="A570" s="106"/>
      <c r="B570" s="100">
        <v>42912</v>
      </c>
      <c r="C570" s="99">
        <v>187</v>
      </c>
      <c r="D570" s="99" t="s">
        <v>715</v>
      </c>
      <c r="E570" s="99" t="s">
        <v>716</v>
      </c>
      <c r="F570" s="99" t="s">
        <v>5504</v>
      </c>
      <c r="G570" s="77">
        <v>0</v>
      </c>
      <c r="H570" s="77">
        <v>4310.3500000000004</v>
      </c>
      <c r="I570" s="77"/>
      <c r="J570" s="101"/>
    </row>
    <row r="571" spans="1:10" hidden="1" outlineLevel="1" x14ac:dyDescent="0.2">
      <c r="A571" s="106"/>
      <c r="B571" s="100">
        <v>42912</v>
      </c>
      <c r="C571" s="99">
        <v>188</v>
      </c>
      <c r="D571" s="99" t="s">
        <v>715</v>
      </c>
      <c r="E571" s="99" t="s">
        <v>716</v>
      </c>
      <c r="F571" s="99" t="s">
        <v>5505</v>
      </c>
      <c r="G571" s="77">
        <v>0</v>
      </c>
      <c r="H571" s="77">
        <v>-4310.3500000000004</v>
      </c>
      <c r="I571" s="77"/>
      <c r="J571" s="101"/>
    </row>
    <row r="572" spans="1:10" hidden="1" outlineLevel="1" x14ac:dyDescent="0.2">
      <c r="A572" s="106"/>
      <c r="B572" s="100">
        <v>42912</v>
      </c>
      <c r="C572" s="99">
        <v>68</v>
      </c>
      <c r="D572" s="99" t="s">
        <v>82</v>
      </c>
      <c r="E572" s="99" t="s">
        <v>720</v>
      </c>
      <c r="F572" s="99" t="s">
        <v>5506</v>
      </c>
      <c r="G572" s="77">
        <v>0</v>
      </c>
      <c r="H572" s="77">
        <v>-1293.0999999999999</v>
      </c>
      <c r="I572" s="77"/>
      <c r="J572" s="101"/>
    </row>
    <row r="573" spans="1:10" hidden="1" outlineLevel="1" x14ac:dyDescent="0.2">
      <c r="A573" s="106"/>
      <c r="B573" s="100">
        <v>42912</v>
      </c>
      <c r="C573" s="99">
        <v>69</v>
      </c>
      <c r="D573" s="99" t="s">
        <v>82</v>
      </c>
      <c r="E573" s="99" t="s">
        <v>720</v>
      </c>
      <c r="F573" s="99" t="s">
        <v>5507</v>
      </c>
      <c r="G573" s="77">
        <v>0</v>
      </c>
      <c r="H573" s="77">
        <v>-1715.36</v>
      </c>
      <c r="I573" s="77"/>
      <c r="J573" s="101"/>
    </row>
    <row r="574" spans="1:10" hidden="1" outlineLevel="1" x14ac:dyDescent="0.2">
      <c r="A574" s="106"/>
      <c r="B574" s="100">
        <v>42912</v>
      </c>
      <c r="C574" s="99">
        <v>189</v>
      </c>
      <c r="D574" s="99" t="s">
        <v>715</v>
      </c>
      <c r="E574" s="99" t="s">
        <v>716</v>
      </c>
      <c r="F574" s="99" t="s">
        <v>5508</v>
      </c>
      <c r="G574" s="77">
        <v>0</v>
      </c>
      <c r="H574" s="77">
        <v>6034.48</v>
      </c>
      <c r="I574" s="77"/>
      <c r="J574" s="101"/>
    </row>
    <row r="575" spans="1:10" hidden="1" outlineLevel="1" x14ac:dyDescent="0.2">
      <c r="A575" s="106"/>
      <c r="B575" s="100">
        <v>42912</v>
      </c>
      <c r="C575" s="99">
        <v>190</v>
      </c>
      <c r="D575" s="99" t="s">
        <v>715</v>
      </c>
      <c r="E575" s="99" t="s">
        <v>716</v>
      </c>
      <c r="F575" s="99" t="s">
        <v>5509</v>
      </c>
      <c r="G575" s="77">
        <v>0</v>
      </c>
      <c r="H575" s="77">
        <v>-2586.21</v>
      </c>
      <c r="I575" s="77"/>
      <c r="J575" s="101"/>
    </row>
    <row r="576" spans="1:10" hidden="1" outlineLevel="1" x14ac:dyDescent="0.2">
      <c r="A576" s="106"/>
      <c r="B576" s="100">
        <v>42912</v>
      </c>
      <c r="C576" s="99">
        <v>70</v>
      </c>
      <c r="D576" s="99" t="s">
        <v>82</v>
      </c>
      <c r="E576" s="99" t="s">
        <v>720</v>
      </c>
      <c r="F576" s="99" t="s">
        <v>5510</v>
      </c>
      <c r="G576" s="77">
        <v>0</v>
      </c>
      <c r="H576" s="77">
        <v>-17241.38</v>
      </c>
      <c r="I576" s="77"/>
      <c r="J576" s="101"/>
    </row>
    <row r="577" spans="1:10" hidden="1" outlineLevel="1" x14ac:dyDescent="0.2">
      <c r="A577" s="106"/>
      <c r="B577" s="100">
        <v>42913</v>
      </c>
      <c r="C577" s="99">
        <v>192</v>
      </c>
      <c r="D577" s="99" t="s">
        <v>715</v>
      </c>
      <c r="E577" s="99" t="s">
        <v>716</v>
      </c>
      <c r="F577" s="99" t="s">
        <v>5511</v>
      </c>
      <c r="G577" s="77">
        <v>0</v>
      </c>
      <c r="H577" s="77">
        <v>3448.28</v>
      </c>
      <c r="I577" s="77"/>
      <c r="J577" s="101"/>
    </row>
    <row r="578" spans="1:10" hidden="1" outlineLevel="1" x14ac:dyDescent="0.2">
      <c r="A578" s="106"/>
      <c r="B578" s="100">
        <v>42913</v>
      </c>
      <c r="C578" s="99">
        <v>193</v>
      </c>
      <c r="D578" s="99" t="s">
        <v>715</v>
      </c>
      <c r="E578" s="99" t="s">
        <v>716</v>
      </c>
      <c r="F578" s="99" t="s">
        <v>5512</v>
      </c>
      <c r="G578" s="77">
        <v>0</v>
      </c>
      <c r="H578" s="77">
        <v>3448.28</v>
      </c>
      <c r="I578" s="77"/>
      <c r="J578" s="101"/>
    </row>
    <row r="579" spans="1:10" hidden="1" outlineLevel="1" x14ac:dyDescent="0.2">
      <c r="A579" s="106"/>
      <c r="B579" s="100">
        <v>42913</v>
      </c>
      <c r="C579" s="99">
        <v>194</v>
      </c>
      <c r="D579" s="99" t="s">
        <v>715</v>
      </c>
      <c r="E579" s="99" t="s">
        <v>716</v>
      </c>
      <c r="F579" s="99" t="s">
        <v>5513</v>
      </c>
      <c r="G579" s="77">
        <v>0</v>
      </c>
      <c r="H579" s="77">
        <v>3448.28</v>
      </c>
      <c r="I579" s="77"/>
      <c r="J579" s="101"/>
    </row>
    <row r="580" spans="1:10" hidden="1" outlineLevel="1" x14ac:dyDescent="0.2">
      <c r="A580" s="106"/>
      <c r="B580" s="100">
        <v>42913</v>
      </c>
      <c r="C580" s="99">
        <v>195</v>
      </c>
      <c r="D580" s="99" t="s">
        <v>715</v>
      </c>
      <c r="E580" s="99" t="s">
        <v>716</v>
      </c>
      <c r="F580" s="99" t="s">
        <v>5514</v>
      </c>
      <c r="G580" s="77">
        <v>0</v>
      </c>
      <c r="H580" s="77">
        <v>3448.28</v>
      </c>
      <c r="I580" s="77"/>
      <c r="J580" s="101"/>
    </row>
    <row r="581" spans="1:10" hidden="1" outlineLevel="1" x14ac:dyDescent="0.2">
      <c r="A581" s="106"/>
      <c r="B581" s="100">
        <v>42913</v>
      </c>
      <c r="C581" s="99">
        <v>196</v>
      </c>
      <c r="D581" s="99" t="s">
        <v>715</v>
      </c>
      <c r="E581" s="99" t="s">
        <v>716</v>
      </c>
      <c r="F581" s="99" t="s">
        <v>5515</v>
      </c>
      <c r="G581" s="77">
        <v>0</v>
      </c>
      <c r="H581" s="77">
        <v>3448.28</v>
      </c>
      <c r="I581" s="77"/>
      <c r="J581" s="101"/>
    </row>
    <row r="582" spans="1:10" hidden="1" outlineLevel="1" x14ac:dyDescent="0.2">
      <c r="A582" s="106"/>
      <c r="B582" s="100">
        <v>42913</v>
      </c>
      <c r="C582" s="99">
        <v>197</v>
      </c>
      <c r="D582" s="99" t="s">
        <v>715</v>
      </c>
      <c r="E582" s="99" t="s">
        <v>716</v>
      </c>
      <c r="F582" s="99" t="s">
        <v>5516</v>
      </c>
      <c r="G582" s="77">
        <v>0</v>
      </c>
      <c r="H582" s="77">
        <v>3448.28</v>
      </c>
      <c r="I582" s="77"/>
      <c r="J582" s="101"/>
    </row>
    <row r="583" spans="1:10" hidden="1" outlineLevel="1" x14ac:dyDescent="0.2">
      <c r="A583" s="106"/>
      <c r="B583" s="100">
        <v>42913</v>
      </c>
      <c r="C583" s="99">
        <v>198</v>
      </c>
      <c r="D583" s="99" t="s">
        <v>715</v>
      </c>
      <c r="E583" s="99" t="s">
        <v>716</v>
      </c>
      <c r="F583" s="99" t="s">
        <v>5517</v>
      </c>
      <c r="G583" s="77">
        <v>0</v>
      </c>
      <c r="H583" s="77">
        <v>3448.28</v>
      </c>
      <c r="I583" s="77">
        <v>1221116.77</v>
      </c>
      <c r="J583" s="101"/>
    </row>
    <row r="584" spans="1:10" hidden="1" outlineLevel="1" x14ac:dyDescent="0.2">
      <c r="A584" s="106"/>
      <c r="B584" s="100">
        <v>42913</v>
      </c>
      <c r="C584" s="99">
        <v>201</v>
      </c>
      <c r="D584" s="99" t="s">
        <v>715</v>
      </c>
      <c r="E584" s="99" t="s">
        <v>716</v>
      </c>
      <c r="F584" s="99" t="s">
        <v>5518</v>
      </c>
      <c r="G584" s="77">
        <v>0</v>
      </c>
      <c r="H584" s="77">
        <v>3448.28</v>
      </c>
      <c r="I584" s="77">
        <v>1224853.98</v>
      </c>
      <c r="J584" s="101"/>
    </row>
    <row r="585" spans="1:10" hidden="1" outlineLevel="1" x14ac:dyDescent="0.2">
      <c r="A585" s="106"/>
      <c r="B585" s="100">
        <v>42913</v>
      </c>
      <c r="C585" s="99">
        <v>392</v>
      </c>
      <c r="D585" s="99" t="s">
        <v>5412</v>
      </c>
      <c r="E585" s="99" t="s">
        <v>5413</v>
      </c>
      <c r="F585" s="99" t="s">
        <v>5511</v>
      </c>
      <c r="G585" s="77">
        <v>0</v>
      </c>
      <c r="H585" s="77">
        <v>-3448.28</v>
      </c>
      <c r="I585" s="77">
        <v>1227534.33</v>
      </c>
      <c r="J585" s="101"/>
    </row>
    <row r="586" spans="1:10" hidden="1" outlineLevel="1" x14ac:dyDescent="0.2">
      <c r="A586" s="106"/>
      <c r="B586" s="100">
        <v>42913</v>
      </c>
      <c r="C586" s="99">
        <v>393</v>
      </c>
      <c r="D586" s="99" t="s">
        <v>5412</v>
      </c>
      <c r="E586" s="99" t="s">
        <v>5413</v>
      </c>
      <c r="F586" s="99" t="s">
        <v>5512</v>
      </c>
      <c r="G586" s="77">
        <v>0</v>
      </c>
      <c r="H586" s="77">
        <v>-3448.28</v>
      </c>
      <c r="I586" s="77">
        <v>1228103.3</v>
      </c>
      <c r="J586" s="101"/>
    </row>
    <row r="587" spans="1:10" hidden="1" outlineLevel="1" x14ac:dyDescent="0.2">
      <c r="A587" s="106"/>
      <c r="B587" s="100">
        <v>42913</v>
      </c>
      <c r="C587" s="99">
        <v>394</v>
      </c>
      <c r="D587" s="99" t="s">
        <v>5412</v>
      </c>
      <c r="E587" s="99" t="s">
        <v>5413</v>
      </c>
      <c r="F587" s="99" t="s">
        <v>5513</v>
      </c>
      <c r="G587" s="77">
        <v>0</v>
      </c>
      <c r="H587" s="77">
        <v>-3448.28</v>
      </c>
      <c r="I587" s="77">
        <v>1225422.95</v>
      </c>
      <c r="J587" s="101"/>
    </row>
    <row r="588" spans="1:10" hidden="1" outlineLevel="1" x14ac:dyDescent="0.2">
      <c r="A588" s="106"/>
      <c r="B588" s="100">
        <v>42913</v>
      </c>
      <c r="C588" s="99">
        <v>395</v>
      </c>
      <c r="D588" s="99" t="s">
        <v>5412</v>
      </c>
      <c r="E588" s="99" t="s">
        <v>5413</v>
      </c>
      <c r="F588" s="99" t="s">
        <v>5514</v>
      </c>
      <c r="G588" s="77">
        <v>0</v>
      </c>
      <c r="H588" s="77">
        <v>-3448.28</v>
      </c>
      <c r="I588" s="77">
        <v>1225792.6599999999</v>
      </c>
      <c r="J588" s="101"/>
    </row>
    <row r="589" spans="1:10" hidden="1" outlineLevel="1" x14ac:dyDescent="0.2">
      <c r="A589" s="106"/>
      <c r="B589" s="100">
        <v>42913</v>
      </c>
      <c r="C589" s="99">
        <v>396</v>
      </c>
      <c r="D589" s="99" t="s">
        <v>5412</v>
      </c>
      <c r="E589" s="99" t="s">
        <v>5413</v>
      </c>
      <c r="F589" s="99" t="s">
        <v>5515</v>
      </c>
      <c r="G589" s="77">
        <v>0</v>
      </c>
      <c r="H589" s="77">
        <v>-3448.28</v>
      </c>
      <c r="I589" s="77">
        <v>1230089.21</v>
      </c>
      <c r="J589" s="101"/>
    </row>
    <row r="590" spans="1:10" hidden="1" outlineLevel="1" x14ac:dyDescent="0.2">
      <c r="A590" s="106"/>
      <c r="B590" s="100">
        <v>42913</v>
      </c>
      <c r="C590" s="99">
        <v>397</v>
      </c>
      <c r="D590" s="99" t="s">
        <v>5412</v>
      </c>
      <c r="E590" s="99" t="s">
        <v>5413</v>
      </c>
      <c r="F590" s="99" t="s">
        <v>5516</v>
      </c>
      <c r="G590" s="77">
        <v>0</v>
      </c>
      <c r="H590" s="77">
        <v>-3448.28</v>
      </c>
      <c r="I590" s="77">
        <v>1228796.1100000001</v>
      </c>
      <c r="J590" s="101"/>
    </row>
    <row r="591" spans="1:10" hidden="1" outlineLevel="1" x14ac:dyDescent="0.2">
      <c r="A591" s="106"/>
      <c r="B591" s="100">
        <v>42913</v>
      </c>
      <c r="C591" s="99">
        <v>398</v>
      </c>
      <c r="D591" s="99" t="s">
        <v>5412</v>
      </c>
      <c r="E591" s="99" t="s">
        <v>5413</v>
      </c>
      <c r="F591" s="99" t="s">
        <v>5517</v>
      </c>
      <c r="G591" s="77">
        <v>0</v>
      </c>
      <c r="H591" s="77">
        <v>-3448.28</v>
      </c>
      <c r="I591" s="77">
        <v>1230089.21</v>
      </c>
      <c r="J591" s="101"/>
    </row>
    <row r="592" spans="1:10" hidden="1" outlineLevel="1" x14ac:dyDescent="0.2">
      <c r="A592" s="106"/>
      <c r="B592" s="100">
        <v>42914</v>
      </c>
      <c r="C592" s="99">
        <v>71</v>
      </c>
      <c r="D592" s="99" t="s">
        <v>82</v>
      </c>
      <c r="E592" s="99" t="s">
        <v>720</v>
      </c>
      <c r="F592" s="99" t="s">
        <v>5519</v>
      </c>
      <c r="G592" s="77">
        <v>0</v>
      </c>
      <c r="H592" s="77">
        <v>-5172.41</v>
      </c>
      <c r="I592" s="77">
        <v>1228796.1100000001</v>
      </c>
      <c r="J592" s="101"/>
    </row>
    <row r="593" spans="1:10" hidden="1" outlineLevel="1" x14ac:dyDescent="0.2">
      <c r="A593" s="106"/>
      <c r="B593" s="100">
        <v>42914</v>
      </c>
      <c r="C593" s="99">
        <v>211</v>
      </c>
      <c r="D593" s="99" t="s">
        <v>715</v>
      </c>
      <c r="E593" s="99" t="s">
        <v>716</v>
      </c>
      <c r="F593" s="99" t="s">
        <v>5520</v>
      </c>
      <c r="G593" s="77">
        <v>0</v>
      </c>
      <c r="H593" s="77">
        <v>-19827.59</v>
      </c>
      <c r="I593" s="77">
        <v>1230089.21</v>
      </c>
      <c r="J593" s="101"/>
    </row>
    <row r="594" spans="1:10" hidden="1" outlineLevel="1" x14ac:dyDescent="0.2">
      <c r="A594" s="106"/>
      <c r="B594" s="100">
        <v>42914</v>
      </c>
      <c r="C594" s="99">
        <v>213</v>
      </c>
      <c r="D594" s="99" t="s">
        <v>715</v>
      </c>
      <c r="E594" s="99" t="s">
        <v>716</v>
      </c>
      <c r="F594" s="99" t="s">
        <v>5521</v>
      </c>
      <c r="G594" s="77">
        <v>0</v>
      </c>
      <c r="H594" s="77">
        <v>-4310.3500000000004</v>
      </c>
      <c r="I594" s="77">
        <v>1232675.42</v>
      </c>
      <c r="J594" s="101"/>
    </row>
    <row r="595" spans="1:10" hidden="1" outlineLevel="1" x14ac:dyDescent="0.2">
      <c r="A595" s="106"/>
      <c r="B595" s="100">
        <v>42915</v>
      </c>
      <c r="C595" s="99">
        <v>74</v>
      </c>
      <c r="D595" s="99" t="s">
        <v>82</v>
      </c>
      <c r="E595" s="99" t="s">
        <v>720</v>
      </c>
      <c r="F595" s="99" t="s">
        <v>5522</v>
      </c>
      <c r="G595" s="77">
        <v>0</v>
      </c>
      <c r="H595" s="77">
        <v>-7758.62</v>
      </c>
      <c r="I595" s="77">
        <v>1236985.77</v>
      </c>
      <c r="J595" s="101"/>
    </row>
    <row r="596" spans="1:10" hidden="1" outlineLevel="1" x14ac:dyDescent="0.2">
      <c r="A596" s="106"/>
      <c r="B596" s="100">
        <v>42915</v>
      </c>
      <c r="C596" s="99">
        <v>75</v>
      </c>
      <c r="D596" s="99" t="s">
        <v>82</v>
      </c>
      <c r="E596" s="99" t="s">
        <v>720</v>
      </c>
      <c r="F596" s="99" t="s">
        <v>5523</v>
      </c>
      <c r="G596" s="77">
        <v>0</v>
      </c>
      <c r="H596" s="77">
        <v>-8724.14</v>
      </c>
      <c r="I596" s="77">
        <v>1248537.49</v>
      </c>
      <c r="J596" s="101"/>
    </row>
    <row r="597" spans="1:10" hidden="1" outlineLevel="1" x14ac:dyDescent="0.2">
      <c r="A597" s="106"/>
      <c r="B597" s="100">
        <v>42915</v>
      </c>
      <c r="C597" s="99">
        <v>76</v>
      </c>
      <c r="D597" s="99" t="s">
        <v>82</v>
      </c>
      <c r="E597" s="99" t="s">
        <v>720</v>
      </c>
      <c r="F597" s="99" t="s">
        <v>5524</v>
      </c>
      <c r="G597" s="77">
        <v>0</v>
      </c>
      <c r="H597" s="77">
        <v>-4310.3500000000004</v>
      </c>
      <c r="I597" s="77">
        <v>1252416.8</v>
      </c>
      <c r="J597" s="101"/>
    </row>
    <row r="598" spans="1:10" hidden="1" outlineLevel="1" x14ac:dyDescent="0.2">
      <c r="A598" s="106"/>
      <c r="B598" s="100">
        <v>42915</v>
      </c>
      <c r="C598" s="99">
        <v>215</v>
      </c>
      <c r="D598" s="99" t="s">
        <v>715</v>
      </c>
      <c r="E598" s="99" t="s">
        <v>716</v>
      </c>
      <c r="F598" s="99" t="s">
        <v>5525</v>
      </c>
      <c r="G598" s="77">
        <v>0</v>
      </c>
      <c r="H598" s="77">
        <v>4310.3500000000004</v>
      </c>
      <c r="I598" s="77">
        <v>1256727.1499999999</v>
      </c>
      <c r="J598" s="101"/>
    </row>
    <row r="599" spans="1:10" hidden="1" outlineLevel="1" x14ac:dyDescent="0.2">
      <c r="A599" s="106"/>
      <c r="B599" s="100">
        <v>42915</v>
      </c>
      <c r="C599" s="99">
        <v>216</v>
      </c>
      <c r="D599" s="99" t="s">
        <v>715</v>
      </c>
      <c r="E599" s="99" t="s">
        <v>716</v>
      </c>
      <c r="F599" s="99" t="s">
        <v>5526</v>
      </c>
      <c r="G599" s="77">
        <v>0</v>
      </c>
      <c r="H599" s="77">
        <v>-5603.45</v>
      </c>
      <c r="I599" s="77">
        <v>1277302.1499999999</v>
      </c>
      <c r="J599" s="101"/>
    </row>
    <row r="600" spans="1:10" hidden="1" outlineLevel="1" x14ac:dyDescent="0.2">
      <c r="A600" s="106"/>
      <c r="B600" s="100">
        <v>42915</v>
      </c>
      <c r="C600" s="99">
        <v>217</v>
      </c>
      <c r="D600" s="99" t="s">
        <v>715</v>
      </c>
      <c r="E600" s="99" t="s">
        <v>716</v>
      </c>
      <c r="F600" s="99" t="s">
        <v>5527</v>
      </c>
      <c r="G600" s="77">
        <v>0</v>
      </c>
      <c r="H600" s="77">
        <v>-5603.45</v>
      </c>
      <c r="I600" s="77">
        <v>1287129.74</v>
      </c>
      <c r="J600" s="101"/>
    </row>
    <row r="601" spans="1:10" hidden="1" outlineLevel="1" x14ac:dyDescent="0.2">
      <c r="A601" s="106"/>
      <c r="B601" s="100">
        <v>42915</v>
      </c>
      <c r="C601" s="99">
        <v>80</v>
      </c>
      <c r="D601" s="99" t="s">
        <v>82</v>
      </c>
      <c r="E601" s="99" t="s">
        <v>720</v>
      </c>
      <c r="F601" s="99" t="s">
        <v>5528</v>
      </c>
      <c r="G601" s="77">
        <v>0</v>
      </c>
      <c r="H601" s="77">
        <v>-17241.38</v>
      </c>
      <c r="I601" s="77">
        <v>1300060.78</v>
      </c>
      <c r="J601" s="101"/>
    </row>
    <row r="602" spans="1:10" hidden="1" outlineLevel="1" x14ac:dyDescent="0.2">
      <c r="A602" s="106"/>
      <c r="B602" s="100">
        <v>42916</v>
      </c>
      <c r="C602" s="99">
        <v>220</v>
      </c>
      <c r="D602" s="99" t="s">
        <v>715</v>
      </c>
      <c r="E602" s="99" t="s">
        <v>716</v>
      </c>
      <c r="F602" s="99" t="s">
        <v>5529</v>
      </c>
      <c r="G602" s="77">
        <v>0</v>
      </c>
      <c r="H602" s="77">
        <v>-25862.07</v>
      </c>
      <c r="I602" s="77">
        <v>1302384.51</v>
      </c>
      <c r="J602" s="101"/>
    </row>
    <row r="603" spans="1:10" hidden="1" outlineLevel="1" x14ac:dyDescent="0.2">
      <c r="A603" s="106"/>
      <c r="B603" s="100">
        <v>42916</v>
      </c>
      <c r="C603" s="99">
        <v>224</v>
      </c>
      <c r="D603" s="99" t="s">
        <v>715</v>
      </c>
      <c r="E603" s="99" t="s">
        <v>716</v>
      </c>
      <c r="F603" s="99" t="s">
        <v>5530</v>
      </c>
      <c r="G603" s="77">
        <v>0</v>
      </c>
      <c r="H603" s="77">
        <v>-12931.04</v>
      </c>
      <c r="I603" s="77">
        <v>1304108.6499999999</v>
      </c>
      <c r="J603" s="101"/>
    </row>
    <row r="604" spans="1:10" hidden="1" outlineLevel="1" x14ac:dyDescent="0.2">
      <c r="A604" s="106"/>
      <c r="B604" s="100">
        <v>42916</v>
      </c>
      <c r="C604" s="99">
        <v>82</v>
      </c>
      <c r="D604" s="99" t="s">
        <v>82</v>
      </c>
      <c r="E604" s="99" t="s">
        <v>720</v>
      </c>
      <c r="F604" s="99" t="s">
        <v>5531</v>
      </c>
      <c r="G604" s="77">
        <v>0</v>
      </c>
      <c r="H604" s="77">
        <v>-2586.21</v>
      </c>
      <c r="I604" s="77">
        <v>1306694.8600000001</v>
      </c>
      <c r="J604" s="101"/>
    </row>
    <row r="605" spans="1:10" hidden="1" outlineLevel="1" x14ac:dyDescent="0.2">
      <c r="A605" s="106"/>
      <c r="B605" s="100">
        <v>42916</v>
      </c>
      <c r="C605" s="99">
        <v>227</v>
      </c>
      <c r="D605" s="99" t="s">
        <v>715</v>
      </c>
      <c r="E605" s="99" t="s">
        <v>716</v>
      </c>
      <c r="F605" s="99" t="s">
        <v>5532</v>
      </c>
      <c r="G605" s="77">
        <v>0</v>
      </c>
      <c r="H605" s="77">
        <v>-2586.21</v>
      </c>
      <c r="I605" s="77">
        <v>1314453.49</v>
      </c>
      <c r="J605" s="101"/>
    </row>
    <row r="606" spans="1:10" hidden="1" outlineLevel="1" x14ac:dyDescent="0.2">
      <c r="A606" s="106"/>
      <c r="B606" s="100">
        <v>42916</v>
      </c>
      <c r="C606" s="99">
        <v>83</v>
      </c>
      <c r="D606" s="99" t="s">
        <v>82</v>
      </c>
      <c r="E606" s="99" t="s">
        <v>720</v>
      </c>
      <c r="F606" s="99" t="s">
        <v>5533</v>
      </c>
      <c r="G606" s="77">
        <v>0</v>
      </c>
      <c r="H606" s="77">
        <v>-2405.17</v>
      </c>
      <c r="I606" s="77">
        <v>1306694.8600000001</v>
      </c>
      <c r="J606" s="101"/>
    </row>
    <row r="607" spans="1:10" hidden="1" outlineLevel="1" x14ac:dyDescent="0.2">
      <c r="A607" s="106"/>
      <c r="B607" s="100">
        <v>42916</v>
      </c>
      <c r="C607" s="99">
        <v>228</v>
      </c>
      <c r="D607" s="99" t="s">
        <v>715</v>
      </c>
      <c r="E607" s="99" t="s">
        <v>716</v>
      </c>
      <c r="F607" s="99" t="s">
        <v>5534</v>
      </c>
      <c r="G607" s="77">
        <v>0</v>
      </c>
      <c r="H607" s="77">
        <v>-8017.24</v>
      </c>
      <c r="I607" s="77">
        <v>1314453.48</v>
      </c>
      <c r="J607" s="101"/>
    </row>
    <row r="608" spans="1:10" hidden="1" outlineLevel="1" x14ac:dyDescent="0.2">
      <c r="A608" s="106"/>
      <c r="B608" s="100">
        <v>42916</v>
      </c>
      <c r="C608" s="99">
        <v>231</v>
      </c>
      <c r="D608" s="99" t="s">
        <v>715</v>
      </c>
      <c r="E608" s="99" t="s">
        <v>716</v>
      </c>
      <c r="F608" s="99" t="s">
        <v>5535</v>
      </c>
      <c r="G608" s="77">
        <v>0</v>
      </c>
      <c r="H608" s="77">
        <v>-1724.14</v>
      </c>
      <c r="I608" s="77">
        <v>1313160.3799999999</v>
      </c>
      <c r="J608" s="101"/>
    </row>
    <row r="609" spans="1:10" hidden="1" outlineLevel="1" x14ac:dyDescent="0.2">
      <c r="A609" s="106"/>
      <c r="B609" s="100">
        <v>42916</v>
      </c>
      <c r="C609" s="99">
        <v>233</v>
      </c>
      <c r="D609" s="99" t="s">
        <v>715</v>
      </c>
      <c r="E609" s="99" t="s">
        <v>716</v>
      </c>
      <c r="F609" s="99" t="s">
        <v>5536</v>
      </c>
      <c r="G609" s="77">
        <v>0</v>
      </c>
      <c r="H609" s="77">
        <v>-6920.69</v>
      </c>
      <c r="I609" s="77">
        <v>1310574.17</v>
      </c>
      <c r="J609" s="101"/>
    </row>
    <row r="610" spans="1:10" hidden="1" outlineLevel="1" x14ac:dyDescent="0.2">
      <c r="A610" s="106"/>
      <c r="B610" s="100">
        <v>42916</v>
      </c>
      <c r="C610" s="99">
        <v>236</v>
      </c>
      <c r="D610" s="99" t="s">
        <v>715</v>
      </c>
      <c r="E610" s="99" t="s">
        <v>716</v>
      </c>
      <c r="F610" s="99" t="s">
        <v>5537</v>
      </c>
      <c r="G610" s="77">
        <v>0</v>
      </c>
      <c r="H610" s="77">
        <v>-5172.41</v>
      </c>
      <c r="I610" s="77">
        <v>1313160.3799999999</v>
      </c>
      <c r="J610" s="101"/>
    </row>
    <row r="611" spans="1:10" collapsed="1" x14ac:dyDescent="0.2">
      <c r="A611" s="106"/>
      <c r="B611" s="100"/>
      <c r="C611" s="99"/>
      <c r="D611" s="99"/>
      <c r="E611" s="99"/>
      <c r="F611" s="99"/>
      <c r="G611" s="77"/>
      <c r="H611" s="77"/>
      <c r="I611" s="77"/>
      <c r="J611" s="101"/>
    </row>
    <row r="612" spans="1:10" x14ac:dyDescent="0.2">
      <c r="A612" s="106"/>
      <c r="B612" s="100"/>
      <c r="C612" s="99"/>
      <c r="D612" s="99"/>
      <c r="E612" s="99"/>
      <c r="F612" s="99"/>
      <c r="G612" s="77"/>
      <c r="H612" s="110">
        <f>SUM(H478:H611)</f>
        <v>-622464.68999999983</v>
      </c>
      <c r="I612" s="77"/>
      <c r="J612" s="101"/>
    </row>
    <row r="613" spans="1:10" x14ac:dyDescent="0.2">
      <c r="A613" s="104" t="s">
        <v>817</v>
      </c>
      <c r="B613" s="98"/>
      <c r="C613" s="99"/>
      <c r="D613" s="99"/>
      <c r="E613" s="98"/>
      <c r="F613" s="98"/>
      <c r="G613" s="76"/>
      <c r="H613" s="76"/>
      <c r="I613" s="76"/>
      <c r="J613" s="101"/>
    </row>
    <row r="614" spans="1:10" x14ac:dyDescent="0.2">
      <c r="A614" s="105" t="s">
        <v>2</v>
      </c>
      <c r="B614" s="98" t="s">
        <v>818</v>
      </c>
      <c r="C614" s="99"/>
      <c r="D614" s="99"/>
      <c r="E614" s="98"/>
      <c r="F614" s="98"/>
      <c r="G614" s="76"/>
      <c r="H614" s="76"/>
      <c r="I614" s="76"/>
      <c r="J614" s="101"/>
    </row>
    <row r="615" spans="1:10" hidden="1" outlineLevel="1" x14ac:dyDescent="0.2">
      <c r="A615" s="106"/>
      <c r="B615" s="99"/>
      <c r="C615" s="99"/>
      <c r="D615" s="99"/>
      <c r="E615" s="99" t="s">
        <v>1110</v>
      </c>
      <c r="F615" s="99"/>
      <c r="G615" s="77">
        <v>0</v>
      </c>
      <c r="H615" s="77">
        <v>0</v>
      </c>
      <c r="I615" s="77">
        <v>430172.44</v>
      </c>
      <c r="J615" s="101"/>
    </row>
    <row r="616" spans="1:10" hidden="1" outlineLevel="1" x14ac:dyDescent="0.2">
      <c r="A616" s="106"/>
      <c r="B616" s="100">
        <v>42891</v>
      </c>
      <c r="C616" s="99">
        <v>25</v>
      </c>
      <c r="D616" s="99" t="s">
        <v>82</v>
      </c>
      <c r="E616" s="99" t="s">
        <v>720</v>
      </c>
      <c r="F616" s="99" t="s">
        <v>5538</v>
      </c>
      <c r="G616" s="77">
        <v>0</v>
      </c>
      <c r="H616" s="77">
        <v>-103448.28</v>
      </c>
      <c r="I616" s="77">
        <v>499137.96</v>
      </c>
      <c r="J616" s="101"/>
    </row>
    <row r="617" spans="1:10" hidden="1" outlineLevel="1" x14ac:dyDescent="0.2">
      <c r="A617" s="106"/>
      <c r="B617" s="100">
        <v>42892</v>
      </c>
      <c r="C617" s="99">
        <v>30</v>
      </c>
      <c r="D617" s="99" t="s">
        <v>82</v>
      </c>
      <c r="E617" s="99" t="s">
        <v>720</v>
      </c>
      <c r="F617" s="99" t="s">
        <v>5539</v>
      </c>
      <c r="G617" s="77">
        <v>0</v>
      </c>
      <c r="H617" s="77">
        <v>-4310.3500000000004</v>
      </c>
      <c r="I617" s="77"/>
      <c r="J617" s="101"/>
    </row>
    <row r="618" spans="1:10" collapsed="1" x14ac:dyDescent="0.2">
      <c r="A618" s="106"/>
      <c r="B618" s="100"/>
      <c r="C618" s="99"/>
      <c r="D618" s="99"/>
      <c r="E618" s="99"/>
      <c r="F618" s="99"/>
      <c r="G618" s="77"/>
      <c r="H618" s="77"/>
      <c r="I618" s="77"/>
      <c r="J618" s="101"/>
    </row>
    <row r="619" spans="1:10" x14ac:dyDescent="0.2">
      <c r="A619" s="106"/>
      <c r="B619" s="100"/>
      <c r="C619" s="99"/>
      <c r="D619" s="99"/>
      <c r="E619" s="99"/>
      <c r="F619" s="99"/>
      <c r="G619" s="77"/>
      <c r="H619" s="102">
        <f>SUM(H615:H618)</f>
        <v>-107758.63</v>
      </c>
      <c r="I619" s="77"/>
      <c r="J619" s="101"/>
    </row>
    <row r="620" spans="1:10" x14ac:dyDescent="0.2">
      <c r="A620" s="106"/>
      <c r="B620" s="100"/>
      <c r="C620" s="99"/>
      <c r="D620" s="99"/>
      <c r="E620" s="99"/>
      <c r="F620" s="99"/>
      <c r="G620" s="77"/>
      <c r="H620" s="77"/>
      <c r="I620" s="77"/>
      <c r="J620" s="101"/>
    </row>
    <row r="621" spans="1:10" ht="33" customHeight="1" x14ac:dyDescent="0.2">
      <c r="A621" s="106"/>
      <c r="B621" s="136" t="s">
        <v>3860</v>
      </c>
      <c r="C621" s="137"/>
      <c r="D621" s="137"/>
      <c r="E621" s="137"/>
      <c r="F621" s="137"/>
      <c r="G621" s="138"/>
      <c r="H621" s="119">
        <f>+H612+H619</f>
        <v>-730223.31999999983</v>
      </c>
      <c r="I621" s="77"/>
      <c r="J621" s="101"/>
    </row>
    <row r="622" spans="1:10" x14ac:dyDescent="0.2">
      <c r="A622" s="106"/>
      <c r="B622" s="100"/>
      <c r="C622" s="99"/>
      <c r="D622" s="99"/>
      <c r="E622" s="99"/>
      <c r="F622" s="99"/>
      <c r="G622" s="77"/>
      <c r="H622" s="77"/>
      <c r="I622" s="77"/>
      <c r="J622" s="101"/>
    </row>
    <row r="623" spans="1:10" x14ac:dyDescent="0.2">
      <c r="A623" s="106"/>
      <c r="B623" s="100"/>
      <c r="C623" s="99"/>
      <c r="D623" s="99"/>
      <c r="E623" s="99"/>
      <c r="F623" s="99"/>
      <c r="G623" s="77"/>
      <c r="H623" s="77"/>
      <c r="I623" s="77"/>
      <c r="J623" s="101"/>
    </row>
    <row r="624" spans="1:10" x14ac:dyDescent="0.2">
      <c r="A624" s="104" t="s">
        <v>827</v>
      </c>
      <c r="B624" s="98"/>
      <c r="C624" s="99"/>
      <c r="D624" s="99"/>
      <c r="E624" s="98"/>
      <c r="F624" s="98"/>
      <c r="G624" s="76"/>
      <c r="H624" s="76"/>
      <c r="I624" s="76"/>
      <c r="J624" s="101"/>
    </row>
    <row r="625" spans="1:10" x14ac:dyDescent="0.2">
      <c r="A625" s="105" t="s">
        <v>2</v>
      </c>
      <c r="B625" s="98" t="s">
        <v>828</v>
      </c>
      <c r="C625" s="99"/>
      <c r="D625" s="99"/>
      <c r="E625" s="98"/>
      <c r="F625" s="98"/>
      <c r="G625" s="76"/>
      <c r="H625" s="76"/>
      <c r="I625" s="76"/>
      <c r="J625" s="101"/>
    </row>
    <row r="626" spans="1:10" hidden="1" outlineLevel="1" x14ac:dyDescent="0.2">
      <c r="A626" s="106"/>
      <c r="B626" s="99"/>
      <c r="C626" s="99"/>
      <c r="D626" s="99"/>
      <c r="E626" s="99" t="s">
        <v>1110</v>
      </c>
      <c r="F626" s="99"/>
      <c r="G626" s="77">
        <v>0</v>
      </c>
      <c r="H626" s="77">
        <v>0</v>
      </c>
      <c r="I626" s="77">
        <v>-894209.4</v>
      </c>
      <c r="J626" s="101"/>
    </row>
    <row r="627" spans="1:10" hidden="1" outlineLevel="1" x14ac:dyDescent="0.2">
      <c r="A627" s="106"/>
      <c r="B627" s="100">
        <v>42887</v>
      </c>
      <c r="C627" s="99">
        <v>2</v>
      </c>
      <c r="D627" s="99" t="s">
        <v>715</v>
      </c>
      <c r="E627" s="99" t="s">
        <v>716</v>
      </c>
      <c r="F627" s="99" t="s">
        <v>5540</v>
      </c>
      <c r="G627" s="77">
        <v>0</v>
      </c>
      <c r="H627" s="77">
        <v>-3448.28</v>
      </c>
      <c r="I627" s="77">
        <v>-897657.68</v>
      </c>
      <c r="J627" s="101"/>
    </row>
    <row r="628" spans="1:10" hidden="1" outlineLevel="1" x14ac:dyDescent="0.2">
      <c r="A628" s="106"/>
      <c r="B628" s="100">
        <v>42887</v>
      </c>
      <c r="C628" s="99">
        <v>4</v>
      </c>
      <c r="D628" s="99" t="s">
        <v>715</v>
      </c>
      <c r="E628" s="99" t="s">
        <v>716</v>
      </c>
      <c r="F628" s="99" t="s">
        <v>5541</v>
      </c>
      <c r="G628" s="77">
        <v>0</v>
      </c>
      <c r="H628" s="77">
        <v>-4310.3500000000004</v>
      </c>
      <c r="I628" s="77">
        <v>-901968.03</v>
      </c>
      <c r="J628" s="101"/>
    </row>
    <row r="629" spans="1:10" hidden="1" outlineLevel="1" x14ac:dyDescent="0.2">
      <c r="A629" s="106"/>
      <c r="B629" s="100">
        <v>42887</v>
      </c>
      <c r="C629" s="99">
        <v>5</v>
      </c>
      <c r="D629" s="99" t="s">
        <v>715</v>
      </c>
      <c r="E629" s="99" t="s">
        <v>716</v>
      </c>
      <c r="F629" s="99" t="s">
        <v>5542</v>
      </c>
      <c r="G629" s="77">
        <v>0</v>
      </c>
      <c r="H629" s="77">
        <v>-4310.3500000000004</v>
      </c>
      <c r="I629" s="77">
        <v>-906278.38</v>
      </c>
      <c r="J629" s="101"/>
    </row>
    <row r="630" spans="1:10" hidden="1" outlineLevel="1" x14ac:dyDescent="0.2">
      <c r="A630" s="106"/>
      <c r="B630" s="100">
        <v>42887</v>
      </c>
      <c r="C630" s="99">
        <v>9</v>
      </c>
      <c r="D630" s="99" t="s">
        <v>715</v>
      </c>
      <c r="E630" s="99" t="s">
        <v>716</v>
      </c>
      <c r="F630" s="99" t="s">
        <v>5543</v>
      </c>
      <c r="G630" s="77">
        <v>0</v>
      </c>
      <c r="H630" s="77">
        <v>-3706.9</v>
      </c>
      <c r="I630" s="77">
        <v>-912312.86</v>
      </c>
      <c r="J630" s="101"/>
    </row>
    <row r="631" spans="1:10" hidden="1" outlineLevel="1" x14ac:dyDescent="0.2">
      <c r="A631" s="106"/>
      <c r="B631" s="100">
        <v>42887</v>
      </c>
      <c r="C631" s="99">
        <v>10</v>
      </c>
      <c r="D631" s="99" t="s">
        <v>715</v>
      </c>
      <c r="E631" s="99" t="s">
        <v>716</v>
      </c>
      <c r="F631" s="99" t="s">
        <v>5544</v>
      </c>
      <c r="G631" s="77">
        <v>0</v>
      </c>
      <c r="H631" s="77">
        <v>3706.9</v>
      </c>
      <c r="I631" s="77">
        <v>-906278.38</v>
      </c>
      <c r="J631" s="101"/>
    </row>
    <row r="632" spans="1:10" hidden="1" outlineLevel="1" x14ac:dyDescent="0.2">
      <c r="A632" s="106"/>
      <c r="B632" s="100">
        <v>42888</v>
      </c>
      <c r="C632" s="99">
        <v>13</v>
      </c>
      <c r="D632" s="99" t="s">
        <v>715</v>
      </c>
      <c r="E632" s="99" t="s">
        <v>716</v>
      </c>
      <c r="F632" s="99" t="s">
        <v>5545</v>
      </c>
      <c r="G632" s="77">
        <v>0</v>
      </c>
      <c r="H632" s="77">
        <v>4310.3500000000004</v>
      </c>
      <c r="I632" s="77">
        <v>-912312.86</v>
      </c>
      <c r="J632" s="101"/>
    </row>
    <row r="633" spans="1:10" hidden="1" outlineLevel="1" x14ac:dyDescent="0.2">
      <c r="A633" s="106"/>
      <c r="B633" s="100">
        <v>42888</v>
      </c>
      <c r="C633" s="99">
        <v>14</v>
      </c>
      <c r="D633" s="99" t="s">
        <v>715</v>
      </c>
      <c r="E633" s="99" t="s">
        <v>716</v>
      </c>
      <c r="F633" s="99" t="s">
        <v>5546</v>
      </c>
      <c r="G633" s="77">
        <v>0</v>
      </c>
      <c r="H633" s="77">
        <v>-4310.3500000000004</v>
      </c>
      <c r="I633" s="77">
        <v>-925243.9</v>
      </c>
      <c r="J633" s="101"/>
    </row>
    <row r="634" spans="1:10" hidden="1" outlineLevel="1" x14ac:dyDescent="0.2">
      <c r="A634" s="106"/>
      <c r="B634" s="100">
        <v>42888</v>
      </c>
      <c r="C634" s="99">
        <v>16</v>
      </c>
      <c r="D634" s="99" t="s">
        <v>715</v>
      </c>
      <c r="E634" s="99" t="s">
        <v>716</v>
      </c>
      <c r="F634" s="99" t="s">
        <v>5547</v>
      </c>
      <c r="G634" s="77">
        <v>0</v>
      </c>
      <c r="H634" s="77">
        <v>4310.3500000000004</v>
      </c>
      <c r="I634" s="77">
        <v>-927571.49</v>
      </c>
      <c r="J634" s="101"/>
    </row>
    <row r="635" spans="1:10" hidden="1" outlineLevel="1" x14ac:dyDescent="0.2">
      <c r="A635" s="106"/>
      <c r="B635" s="100">
        <v>42888</v>
      </c>
      <c r="C635" s="99">
        <v>17</v>
      </c>
      <c r="D635" s="99" t="s">
        <v>715</v>
      </c>
      <c r="E635" s="99" t="s">
        <v>716</v>
      </c>
      <c r="F635" s="99" t="s">
        <v>5548</v>
      </c>
      <c r="G635" s="77">
        <v>0</v>
      </c>
      <c r="H635" s="77">
        <v>3448.28</v>
      </c>
      <c r="I635" s="77">
        <v>-936192.18</v>
      </c>
      <c r="J635" s="101"/>
    </row>
    <row r="636" spans="1:10" hidden="1" outlineLevel="1" x14ac:dyDescent="0.2">
      <c r="A636" s="106"/>
      <c r="B636" s="100">
        <v>42888</v>
      </c>
      <c r="C636" s="99">
        <v>20</v>
      </c>
      <c r="D636" s="99" t="s">
        <v>715</v>
      </c>
      <c r="E636" s="99" t="s">
        <v>716</v>
      </c>
      <c r="F636" s="99" t="s">
        <v>5549</v>
      </c>
      <c r="G636" s="77">
        <v>0</v>
      </c>
      <c r="H636" s="77">
        <v>-4036.88</v>
      </c>
      <c r="I636" s="77">
        <v>-923261.14</v>
      </c>
      <c r="J636" s="101"/>
    </row>
    <row r="637" spans="1:10" hidden="1" outlineLevel="1" x14ac:dyDescent="0.2">
      <c r="A637" s="106"/>
      <c r="B637" s="100">
        <v>42888</v>
      </c>
      <c r="C637" s="99">
        <v>21</v>
      </c>
      <c r="D637" s="99" t="s">
        <v>715</v>
      </c>
      <c r="E637" s="99" t="s">
        <v>716</v>
      </c>
      <c r="F637" s="99" t="s">
        <v>5550</v>
      </c>
      <c r="G637" s="77">
        <v>0</v>
      </c>
      <c r="H637" s="77">
        <v>-1724.14</v>
      </c>
      <c r="I637" s="77">
        <v>-936192.18</v>
      </c>
      <c r="J637" s="101"/>
    </row>
    <row r="638" spans="1:10" hidden="1" outlineLevel="1" x14ac:dyDescent="0.2">
      <c r="A638" s="106"/>
      <c r="B638" s="100">
        <v>42888</v>
      </c>
      <c r="C638" s="99">
        <v>22</v>
      </c>
      <c r="D638" s="99" t="s">
        <v>715</v>
      </c>
      <c r="E638" s="99" t="s">
        <v>716</v>
      </c>
      <c r="F638" s="99" t="s">
        <v>5551</v>
      </c>
      <c r="G638" s="77">
        <v>0</v>
      </c>
      <c r="H638" s="77">
        <v>8620.69</v>
      </c>
      <c r="I638" s="77">
        <v>-927571.49</v>
      </c>
      <c r="J638" s="101"/>
    </row>
    <row r="639" spans="1:10" hidden="1" outlineLevel="1" x14ac:dyDescent="0.2">
      <c r="A639" s="106"/>
      <c r="B639" s="100">
        <v>42889</v>
      </c>
      <c r="C639" s="99">
        <v>23</v>
      </c>
      <c r="D639" s="99" t="s">
        <v>715</v>
      </c>
      <c r="E639" s="99" t="s">
        <v>716</v>
      </c>
      <c r="F639" s="99" t="s">
        <v>5552</v>
      </c>
      <c r="G639" s="77">
        <v>0</v>
      </c>
      <c r="H639" s="77">
        <v>-4310.3500000000004</v>
      </c>
      <c r="I639" s="77">
        <v>-936192.18</v>
      </c>
      <c r="J639" s="101"/>
    </row>
    <row r="640" spans="1:10" hidden="1" outlineLevel="1" x14ac:dyDescent="0.2">
      <c r="A640" s="106"/>
      <c r="B640" s="100">
        <v>42889</v>
      </c>
      <c r="C640" s="99">
        <v>24</v>
      </c>
      <c r="D640" s="99" t="s">
        <v>715</v>
      </c>
      <c r="E640" s="99" t="s">
        <v>716</v>
      </c>
      <c r="F640" s="99" t="s">
        <v>5553</v>
      </c>
      <c r="G640" s="77">
        <v>0</v>
      </c>
      <c r="H640" s="77">
        <v>4310.3500000000004</v>
      </c>
      <c r="I640" s="77">
        <v>-940502.53</v>
      </c>
      <c r="J640" s="101"/>
    </row>
    <row r="641" spans="1:10" hidden="1" outlineLevel="1" x14ac:dyDescent="0.2">
      <c r="A641" s="106"/>
      <c r="B641" s="100">
        <v>42889</v>
      </c>
      <c r="C641" s="99">
        <v>25</v>
      </c>
      <c r="D641" s="99" t="s">
        <v>715</v>
      </c>
      <c r="E641" s="99" t="s">
        <v>716</v>
      </c>
      <c r="F641" s="99" t="s">
        <v>5554</v>
      </c>
      <c r="G641" s="77">
        <v>0</v>
      </c>
      <c r="H641" s="77">
        <v>-862.07</v>
      </c>
      <c r="I641" s="77">
        <v>-944381.84</v>
      </c>
      <c r="J641" s="101"/>
    </row>
    <row r="642" spans="1:10" hidden="1" outlineLevel="1" x14ac:dyDescent="0.2">
      <c r="A642" s="106"/>
      <c r="B642" s="100">
        <v>42889</v>
      </c>
      <c r="C642" s="99">
        <v>26</v>
      </c>
      <c r="D642" s="99" t="s">
        <v>715</v>
      </c>
      <c r="E642" s="99" t="s">
        <v>716</v>
      </c>
      <c r="F642" s="99" t="s">
        <v>5555</v>
      </c>
      <c r="G642" s="77">
        <v>0</v>
      </c>
      <c r="H642" s="77">
        <v>5603.45</v>
      </c>
      <c r="I642" s="77">
        <v>-941364.6</v>
      </c>
      <c r="J642" s="101"/>
    </row>
    <row r="643" spans="1:10" hidden="1" outlineLevel="1" x14ac:dyDescent="0.2">
      <c r="A643" s="106"/>
      <c r="B643" s="100">
        <v>42891</v>
      </c>
      <c r="C643" s="99">
        <v>27</v>
      </c>
      <c r="D643" s="99" t="s">
        <v>715</v>
      </c>
      <c r="E643" s="99" t="s">
        <v>716</v>
      </c>
      <c r="F643" s="99" t="s">
        <v>5556</v>
      </c>
      <c r="G643" s="77">
        <v>0</v>
      </c>
      <c r="H643" s="77">
        <v>15517.24</v>
      </c>
      <c r="I643" s="77">
        <v>-937054.25</v>
      </c>
      <c r="J643" s="101"/>
    </row>
    <row r="644" spans="1:10" hidden="1" outlineLevel="1" x14ac:dyDescent="0.2">
      <c r="A644" s="106"/>
      <c r="B644" s="100">
        <v>42891</v>
      </c>
      <c r="C644" s="99">
        <v>28</v>
      </c>
      <c r="D644" s="99" t="s">
        <v>715</v>
      </c>
      <c r="E644" s="99" t="s">
        <v>716</v>
      </c>
      <c r="F644" s="99" t="s">
        <v>5557</v>
      </c>
      <c r="G644" s="77">
        <v>0</v>
      </c>
      <c r="H644" s="77">
        <v>-3448.28</v>
      </c>
      <c r="I644" s="77">
        <v>-938261.15</v>
      </c>
      <c r="J644" s="101"/>
    </row>
    <row r="645" spans="1:10" hidden="1" outlineLevel="1" x14ac:dyDescent="0.2">
      <c r="A645" s="106"/>
      <c r="B645" s="100">
        <v>42891</v>
      </c>
      <c r="C645" s="99">
        <v>29</v>
      </c>
      <c r="D645" s="99" t="s">
        <v>715</v>
      </c>
      <c r="E645" s="99" t="s">
        <v>716</v>
      </c>
      <c r="F645" s="99" t="s">
        <v>5558</v>
      </c>
      <c r="G645" s="77">
        <v>0</v>
      </c>
      <c r="H645" s="77">
        <v>2586.21</v>
      </c>
      <c r="I645" s="77">
        <v>-934381.84</v>
      </c>
      <c r="J645" s="101"/>
    </row>
    <row r="646" spans="1:10" hidden="1" outlineLevel="1" x14ac:dyDescent="0.2">
      <c r="A646" s="106"/>
      <c r="B646" s="100">
        <v>42892</v>
      </c>
      <c r="C646" s="99">
        <v>33</v>
      </c>
      <c r="D646" s="99" t="s">
        <v>715</v>
      </c>
      <c r="E646" s="99" t="s">
        <v>716</v>
      </c>
      <c r="F646" s="99" t="s">
        <v>5559</v>
      </c>
      <c r="G646" s="77">
        <v>0</v>
      </c>
      <c r="H646" s="77">
        <v>6896.55</v>
      </c>
      <c r="I646" s="77">
        <v>-951623.22</v>
      </c>
      <c r="J646" s="101"/>
    </row>
    <row r="647" spans="1:10" hidden="1" outlineLevel="1" x14ac:dyDescent="0.2">
      <c r="A647" s="106"/>
      <c r="B647" s="100">
        <v>42892</v>
      </c>
      <c r="C647" s="99">
        <v>34</v>
      </c>
      <c r="D647" s="99" t="s">
        <v>715</v>
      </c>
      <c r="E647" s="99" t="s">
        <v>716</v>
      </c>
      <c r="F647" s="99" t="s">
        <v>5560</v>
      </c>
      <c r="G647" s="77">
        <v>0</v>
      </c>
      <c r="H647" s="77">
        <v>1724.14</v>
      </c>
      <c r="I647" s="77">
        <v>-955933.57</v>
      </c>
      <c r="J647" s="101"/>
    </row>
    <row r="648" spans="1:10" hidden="1" outlineLevel="1" x14ac:dyDescent="0.2">
      <c r="A648" s="106"/>
      <c r="B648" s="100">
        <v>42892</v>
      </c>
      <c r="C648" s="99">
        <v>35</v>
      </c>
      <c r="D648" s="99" t="s">
        <v>715</v>
      </c>
      <c r="E648" s="99" t="s">
        <v>716</v>
      </c>
      <c r="F648" s="99" t="s">
        <v>5561</v>
      </c>
      <c r="G648" s="77">
        <v>0</v>
      </c>
      <c r="H648" s="77">
        <v>-1724.14</v>
      </c>
      <c r="I648" s="77">
        <v>-957657.71</v>
      </c>
      <c r="J648" s="101"/>
    </row>
    <row r="649" spans="1:10" hidden="1" outlineLevel="1" x14ac:dyDescent="0.2">
      <c r="A649" s="106"/>
      <c r="B649" s="100">
        <v>42892</v>
      </c>
      <c r="C649" s="99">
        <v>42</v>
      </c>
      <c r="D649" s="99" t="s">
        <v>715</v>
      </c>
      <c r="E649" s="99" t="s">
        <v>716</v>
      </c>
      <c r="F649" s="99" t="s">
        <v>5562</v>
      </c>
      <c r="G649" s="77">
        <v>0</v>
      </c>
      <c r="H649" s="77">
        <v>-4310.3500000000004</v>
      </c>
      <c r="I649" s="77">
        <v>-947312.88</v>
      </c>
      <c r="J649" s="101"/>
    </row>
    <row r="650" spans="1:10" hidden="1" outlineLevel="1" x14ac:dyDescent="0.2">
      <c r="A650" s="106"/>
      <c r="B650" s="100">
        <v>42892</v>
      </c>
      <c r="C650" s="99">
        <v>43</v>
      </c>
      <c r="D650" s="99" t="s">
        <v>715</v>
      </c>
      <c r="E650" s="99" t="s">
        <v>716</v>
      </c>
      <c r="F650" s="99" t="s">
        <v>5563</v>
      </c>
      <c r="G650" s="77">
        <v>0</v>
      </c>
      <c r="H650" s="77">
        <v>-24137.93</v>
      </c>
      <c r="I650" s="77">
        <v>-951623.23</v>
      </c>
      <c r="J650" s="101"/>
    </row>
    <row r="651" spans="1:10" hidden="1" outlineLevel="1" x14ac:dyDescent="0.2">
      <c r="A651" s="106"/>
      <c r="B651" s="100">
        <v>42892</v>
      </c>
      <c r="C651" s="99">
        <v>44</v>
      </c>
      <c r="D651" s="99" t="s">
        <v>715</v>
      </c>
      <c r="E651" s="99" t="s">
        <v>716</v>
      </c>
      <c r="F651" s="99" t="s">
        <v>5564</v>
      </c>
      <c r="G651" s="77">
        <v>0</v>
      </c>
      <c r="H651" s="77">
        <v>1724.14</v>
      </c>
      <c r="I651" s="77">
        <v>-947312.88</v>
      </c>
      <c r="J651" s="101"/>
    </row>
    <row r="652" spans="1:10" hidden="1" outlineLevel="1" x14ac:dyDescent="0.2">
      <c r="A652" s="106"/>
      <c r="B652" s="100">
        <v>42893</v>
      </c>
      <c r="C652" s="99">
        <v>45</v>
      </c>
      <c r="D652" s="99" t="s">
        <v>715</v>
      </c>
      <c r="E652" s="99" t="s">
        <v>716</v>
      </c>
      <c r="F652" s="99" t="s">
        <v>5565</v>
      </c>
      <c r="G652" s="77">
        <v>0</v>
      </c>
      <c r="H652" s="77">
        <v>-19827.59</v>
      </c>
      <c r="I652" s="77">
        <v>-951623.23</v>
      </c>
      <c r="J652" s="101"/>
    </row>
    <row r="653" spans="1:10" hidden="1" outlineLevel="1" x14ac:dyDescent="0.2">
      <c r="A653" s="106"/>
      <c r="B653" s="100">
        <v>42893</v>
      </c>
      <c r="C653" s="99">
        <v>46</v>
      </c>
      <c r="D653" s="99" t="s">
        <v>715</v>
      </c>
      <c r="E653" s="99" t="s">
        <v>716</v>
      </c>
      <c r="F653" s="99" t="s">
        <v>5566</v>
      </c>
      <c r="G653" s="77">
        <v>0</v>
      </c>
      <c r="H653" s="77">
        <v>3448.28</v>
      </c>
      <c r="I653" s="77">
        <v>-964554.27</v>
      </c>
      <c r="J653" s="101"/>
    </row>
    <row r="654" spans="1:10" hidden="1" outlineLevel="1" x14ac:dyDescent="0.2">
      <c r="A654" s="106"/>
      <c r="B654" s="100">
        <v>42893</v>
      </c>
      <c r="C654" s="99">
        <v>47</v>
      </c>
      <c r="D654" s="99" t="s">
        <v>715</v>
      </c>
      <c r="E654" s="99" t="s">
        <v>716</v>
      </c>
      <c r="F654" s="99" t="s">
        <v>5567</v>
      </c>
      <c r="G654" s="77">
        <v>0</v>
      </c>
      <c r="H654" s="77">
        <v>-4310.3500000000004</v>
      </c>
      <c r="I654" s="77">
        <v>-960243.92</v>
      </c>
      <c r="J654" s="101"/>
    </row>
    <row r="655" spans="1:10" hidden="1" outlineLevel="1" x14ac:dyDescent="0.2">
      <c r="A655" s="106"/>
      <c r="B655" s="100">
        <v>42893</v>
      </c>
      <c r="C655" s="99">
        <v>48</v>
      </c>
      <c r="D655" s="99" t="s">
        <v>715</v>
      </c>
      <c r="E655" s="99" t="s">
        <v>716</v>
      </c>
      <c r="F655" s="99" t="s">
        <v>5568</v>
      </c>
      <c r="G655" s="77">
        <v>0</v>
      </c>
      <c r="H655" s="77">
        <v>-15517.24</v>
      </c>
      <c r="I655" s="77">
        <v>-964554.27</v>
      </c>
      <c r="J655" s="101"/>
    </row>
    <row r="656" spans="1:10" hidden="1" outlineLevel="1" x14ac:dyDescent="0.2">
      <c r="A656" s="106"/>
      <c r="B656" s="100">
        <v>42893</v>
      </c>
      <c r="C656" s="99">
        <v>49</v>
      </c>
      <c r="D656" s="99" t="s">
        <v>715</v>
      </c>
      <c r="E656" s="99" t="s">
        <v>716</v>
      </c>
      <c r="F656" s="99" t="s">
        <v>5569</v>
      </c>
      <c r="G656" s="77">
        <v>0</v>
      </c>
      <c r="H656" s="77">
        <v>8620.69</v>
      </c>
      <c r="I656" s="77">
        <v>-970588.75</v>
      </c>
      <c r="J656" s="101"/>
    </row>
    <row r="657" spans="1:10" hidden="1" outlineLevel="1" x14ac:dyDescent="0.2">
      <c r="A657" s="106"/>
      <c r="B657" s="100">
        <v>42893</v>
      </c>
      <c r="C657" s="99">
        <v>51</v>
      </c>
      <c r="D657" s="99" t="s">
        <v>715</v>
      </c>
      <c r="E657" s="99" t="s">
        <v>716</v>
      </c>
      <c r="F657" s="99" t="s">
        <v>5570</v>
      </c>
      <c r="G657" s="77">
        <v>0</v>
      </c>
      <c r="H657" s="77">
        <v>10344.83</v>
      </c>
      <c r="I657" s="77">
        <v>-973605.99</v>
      </c>
      <c r="J657" s="101"/>
    </row>
    <row r="658" spans="1:10" hidden="1" outlineLevel="1" x14ac:dyDescent="0.2">
      <c r="A658" s="106"/>
      <c r="B658" s="100">
        <v>42893</v>
      </c>
      <c r="C658" s="99">
        <v>53</v>
      </c>
      <c r="D658" s="99" t="s">
        <v>715</v>
      </c>
      <c r="E658" s="99" t="s">
        <v>716</v>
      </c>
      <c r="F658" s="99" t="s">
        <v>5571</v>
      </c>
      <c r="G658" s="77">
        <v>0</v>
      </c>
      <c r="H658" s="77">
        <v>5603.45</v>
      </c>
      <c r="I658" s="77">
        <v>-977916.34</v>
      </c>
      <c r="J658" s="101"/>
    </row>
    <row r="659" spans="1:10" hidden="1" outlineLevel="1" x14ac:dyDescent="0.2">
      <c r="A659" s="106"/>
      <c r="B659" s="100">
        <v>42893</v>
      </c>
      <c r="C659" s="99">
        <v>54</v>
      </c>
      <c r="D659" s="99" t="s">
        <v>715</v>
      </c>
      <c r="E659" s="99" t="s">
        <v>716</v>
      </c>
      <c r="F659" s="99" t="s">
        <v>5572</v>
      </c>
      <c r="G659" s="77">
        <v>0</v>
      </c>
      <c r="H659" s="77">
        <v>2586.21</v>
      </c>
      <c r="I659" s="77">
        <v>-964985.3</v>
      </c>
      <c r="J659" s="101"/>
    </row>
    <row r="660" spans="1:10" hidden="1" outlineLevel="1" x14ac:dyDescent="0.2">
      <c r="A660" s="106"/>
      <c r="B660" s="100">
        <v>42893</v>
      </c>
      <c r="C660" s="99">
        <v>55</v>
      </c>
      <c r="D660" s="99" t="s">
        <v>715</v>
      </c>
      <c r="E660" s="99" t="s">
        <v>716</v>
      </c>
      <c r="F660" s="99" t="s">
        <v>5573</v>
      </c>
      <c r="G660" s="77">
        <v>0</v>
      </c>
      <c r="H660" s="77">
        <v>3448.28</v>
      </c>
      <c r="I660" s="77">
        <v>-977916.34</v>
      </c>
      <c r="J660" s="101"/>
    </row>
    <row r="661" spans="1:10" hidden="1" outlineLevel="1" x14ac:dyDescent="0.2">
      <c r="A661" s="106"/>
      <c r="B661" s="100">
        <v>42893</v>
      </c>
      <c r="C661" s="99">
        <v>60</v>
      </c>
      <c r="D661" s="99" t="s">
        <v>715</v>
      </c>
      <c r="E661" s="99" t="s">
        <v>716</v>
      </c>
      <c r="F661" s="99" t="s">
        <v>5574</v>
      </c>
      <c r="G661" s="77">
        <v>0</v>
      </c>
      <c r="H661" s="77">
        <v>3448.28</v>
      </c>
      <c r="I661" s="77">
        <v>-984812.89</v>
      </c>
      <c r="J661" s="101"/>
    </row>
    <row r="662" spans="1:10" hidden="1" outlineLevel="1" x14ac:dyDescent="0.2">
      <c r="A662" s="106"/>
      <c r="B662" s="100">
        <v>42893</v>
      </c>
      <c r="C662" s="99">
        <v>61</v>
      </c>
      <c r="D662" s="99" t="s">
        <v>715</v>
      </c>
      <c r="E662" s="99" t="s">
        <v>716</v>
      </c>
      <c r="F662" s="99" t="s">
        <v>5575</v>
      </c>
      <c r="G662" s="77">
        <v>0</v>
      </c>
      <c r="H662" s="77">
        <v>4036.88</v>
      </c>
      <c r="I662" s="77">
        <v>-993433.58</v>
      </c>
      <c r="J662" s="101"/>
    </row>
    <row r="663" spans="1:10" hidden="1" outlineLevel="1" x14ac:dyDescent="0.2">
      <c r="A663" s="106"/>
      <c r="B663" s="100">
        <v>42894</v>
      </c>
      <c r="C663" s="99">
        <v>66</v>
      </c>
      <c r="D663" s="99" t="s">
        <v>715</v>
      </c>
      <c r="E663" s="99" t="s">
        <v>716</v>
      </c>
      <c r="F663" s="99" t="s">
        <v>5576</v>
      </c>
      <c r="G663" s="77">
        <v>0</v>
      </c>
      <c r="H663" s="77">
        <v>-2586.21</v>
      </c>
      <c r="I663" s="77">
        <v>-999468.06</v>
      </c>
      <c r="J663" s="101"/>
    </row>
    <row r="664" spans="1:10" hidden="1" outlineLevel="1" x14ac:dyDescent="0.2">
      <c r="A664" s="106"/>
      <c r="B664" s="100">
        <v>42894</v>
      </c>
      <c r="C664" s="99">
        <v>67</v>
      </c>
      <c r="D664" s="99" t="s">
        <v>715</v>
      </c>
      <c r="E664" s="99" t="s">
        <v>716</v>
      </c>
      <c r="F664" s="99" t="s">
        <v>5577</v>
      </c>
      <c r="G664" s="77">
        <v>0</v>
      </c>
      <c r="H664" s="77">
        <v>2586.21</v>
      </c>
      <c r="I664" s="77">
        <v>-995157.71</v>
      </c>
      <c r="J664" s="101"/>
    </row>
    <row r="665" spans="1:10" hidden="1" outlineLevel="1" x14ac:dyDescent="0.2">
      <c r="A665" s="106"/>
      <c r="B665" s="100">
        <v>42894</v>
      </c>
      <c r="C665" s="99">
        <v>70</v>
      </c>
      <c r="D665" s="99" t="s">
        <v>715</v>
      </c>
      <c r="E665" s="99" t="s">
        <v>716</v>
      </c>
      <c r="F665" s="99" t="s">
        <v>5578</v>
      </c>
      <c r="G665" s="77">
        <v>0</v>
      </c>
      <c r="H665" s="77">
        <v>-4310.3500000000004</v>
      </c>
      <c r="I665" s="77">
        <v>-999468.06</v>
      </c>
      <c r="J665" s="101"/>
    </row>
    <row r="666" spans="1:10" hidden="1" outlineLevel="1" x14ac:dyDescent="0.2">
      <c r="A666" s="106"/>
      <c r="B666" s="100">
        <v>42894</v>
      </c>
      <c r="C666" s="99">
        <v>71</v>
      </c>
      <c r="D666" s="99" t="s">
        <v>715</v>
      </c>
      <c r="E666" s="99" t="s">
        <v>716</v>
      </c>
      <c r="F666" s="99" t="s">
        <v>5579</v>
      </c>
      <c r="G666" s="77">
        <v>0</v>
      </c>
      <c r="H666" s="77">
        <v>-6896.55</v>
      </c>
      <c r="I666" s="77">
        <v>-995157.71</v>
      </c>
      <c r="J666" s="101"/>
    </row>
    <row r="667" spans="1:10" hidden="1" outlineLevel="1" x14ac:dyDescent="0.2">
      <c r="A667" s="106"/>
      <c r="B667" s="100">
        <v>42894</v>
      </c>
      <c r="C667" s="99">
        <v>72</v>
      </c>
      <c r="D667" s="99" t="s">
        <v>715</v>
      </c>
      <c r="E667" s="99" t="s">
        <v>716</v>
      </c>
      <c r="F667" s="99" t="s">
        <v>5580</v>
      </c>
      <c r="G667" s="77">
        <v>0</v>
      </c>
      <c r="H667" s="77">
        <v>3448.28</v>
      </c>
      <c r="I667" s="77">
        <v>-1000330.12</v>
      </c>
      <c r="J667" s="101"/>
    </row>
    <row r="668" spans="1:10" hidden="1" outlineLevel="1" x14ac:dyDescent="0.2">
      <c r="A668" s="106"/>
      <c r="B668" s="100">
        <v>42894</v>
      </c>
      <c r="C668" s="99">
        <v>73</v>
      </c>
      <c r="D668" s="99" t="s">
        <v>715</v>
      </c>
      <c r="E668" s="99" t="s">
        <v>716</v>
      </c>
      <c r="F668" s="99" t="s">
        <v>5581</v>
      </c>
      <c r="G668" s="77">
        <v>0</v>
      </c>
      <c r="H668" s="77">
        <v>6896.55</v>
      </c>
      <c r="I668" s="77">
        <v>-994295.64</v>
      </c>
      <c r="J668" s="101"/>
    </row>
    <row r="669" spans="1:10" hidden="1" outlineLevel="1" x14ac:dyDescent="0.2">
      <c r="A669" s="106"/>
      <c r="B669" s="100">
        <v>42894</v>
      </c>
      <c r="C669" s="99">
        <v>74</v>
      </c>
      <c r="D669" s="99" t="s">
        <v>715</v>
      </c>
      <c r="E669" s="99" t="s">
        <v>716</v>
      </c>
      <c r="F669" s="99" t="s">
        <v>5582</v>
      </c>
      <c r="G669" s="77">
        <v>0</v>
      </c>
      <c r="H669" s="77">
        <v>-6896.55</v>
      </c>
      <c r="I669" s="77">
        <v>-1000330.12</v>
      </c>
      <c r="J669" s="101"/>
    </row>
    <row r="670" spans="1:10" hidden="1" outlineLevel="1" x14ac:dyDescent="0.2">
      <c r="A670" s="106"/>
      <c r="B670" s="100">
        <v>42894</v>
      </c>
      <c r="C670" s="99">
        <v>75</v>
      </c>
      <c r="D670" s="99" t="s">
        <v>715</v>
      </c>
      <c r="E670" s="99" t="s">
        <v>716</v>
      </c>
      <c r="F670" s="99" t="s">
        <v>5583</v>
      </c>
      <c r="G670" s="77">
        <v>0</v>
      </c>
      <c r="H670" s="77">
        <v>-5172.41</v>
      </c>
      <c r="I670" s="77">
        <v>-995588.74</v>
      </c>
      <c r="J670" s="101"/>
    </row>
    <row r="671" spans="1:10" hidden="1" outlineLevel="1" x14ac:dyDescent="0.2">
      <c r="A671" s="106"/>
      <c r="B671" s="100">
        <v>42894</v>
      </c>
      <c r="C671" s="99">
        <v>76</v>
      </c>
      <c r="D671" s="99" t="s">
        <v>715</v>
      </c>
      <c r="E671" s="99" t="s">
        <v>716</v>
      </c>
      <c r="F671" s="99" t="s">
        <v>5584</v>
      </c>
      <c r="G671" s="77">
        <v>0</v>
      </c>
      <c r="H671" s="77">
        <v>-6896.55</v>
      </c>
      <c r="I671" s="77">
        <v>-999899.09</v>
      </c>
      <c r="J671" s="101"/>
    </row>
    <row r="672" spans="1:10" hidden="1" outlineLevel="1" x14ac:dyDescent="0.2">
      <c r="A672" s="106"/>
      <c r="B672" s="100">
        <v>42894</v>
      </c>
      <c r="C672" s="99">
        <v>77</v>
      </c>
      <c r="D672" s="99" t="s">
        <v>715</v>
      </c>
      <c r="E672" s="99" t="s">
        <v>716</v>
      </c>
      <c r="F672" s="99" t="s">
        <v>5585</v>
      </c>
      <c r="G672" s="77">
        <v>0</v>
      </c>
      <c r="H672" s="77">
        <v>3017.24</v>
      </c>
      <c r="I672" s="77">
        <v>-1005071.5</v>
      </c>
      <c r="J672" s="101"/>
    </row>
    <row r="673" spans="1:10" hidden="1" outlineLevel="1" x14ac:dyDescent="0.2">
      <c r="A673" s="106"/>
      <c r="B673" s="100">
        <v>42894</v>
      </c>
      <c r="C673" s="99">
        <v>79</v>
      </c>
      <c r="D673" s="99" t="s">
        <v>715</v>
      </c>
      <c r="E673" s="99" t="s">
        <v>716</v>
      </c>
      <c r="F673" s="99" t="s">
        <v>5586</v>
      </c>
      <c r="G673" s="77">
        <v>0</v>
      </c>
      <c r="H673" s="77">
        <v>-3017.24</v>
      </c>
      <c r="I673" s="77">
        <v>-996450.81</v>
      </c>
      <c r="J673" s="101"/>
    </row>
    <row r="674" spans="1:10" hidden="1" outlineLevel="1" x14ac:dyDescent="0.2">
      <c r="A674" s="106"/>
      <c r="B674" s="100">
        <v>42894</v>
      </c>
      <c r="C674" s="99">
        <v>81</v>
      </c>
      <c r="D674" s="99" t="s">
        <v>715</v>
      </c>
      <c r="E674" s="99" t="s">
        <v>716</v>
      </c>
      <c r="F674" s="99" t="s">
        <v>5587</v>
      </c>
      <c r="G674" s="77">
        <v>0</v>
      </c>
      <c r="H674" s="77">
        <v>3017.24</v>
      </c>
      <c r="I674" s="77">
        <v>-1005071.5</v>
      </c>
      <c r="J674" s="101"/>
    </row>
    <row r="675" spans="1:10" hidden="1" outlineLevel="1" x14ac:dyDescent="0.2">
      <c r="A675" s="106"/>
      <c r="B675" s="100">
        <v>42894</v>
      </c>
      <c r="C675" s="99">
        <v>84</v>
      </c>
      <c r="D675" s="99" t="s">
        <v>715</v>
      </c>
      <c r="E675" s="99" t="s">
        <v>716</v>
      </c>
      <c r="F675" s="99" t="s">
        <v>5588</v>
      </c>
      <c r="G675" s="77">
        <v>0</v>
      </c>
      <c r="H675" s="77">
        <v>1293.0999999999999</v>
      </c>
      <c r="I675" s="77">
        <v>-1009381.85</v>
      </c>
      <c r="J675" s="101"/>
    </row>
    <row r="676" spans="1:10" hidden="1" outlineLevel="1" x14ac:dyDescent="0.2">
      <c r="A676" s="106"/>
      <c r="B676" s="100">
        <v>42895</v>
      </c>
      <c r="C676" s="99">
        <v>4</v>
      </c>
      <c r="D676" s="99" t="s">
        <v>78</v>
      </c>
      <c r="E676" s="99" t="s">
        <v>859</v>
      </c>
      <c r="F676" s="99" t="s">
        <v>5589</v>
      </c>
      <c r="G676" s="77">
        <v>0</v>
      </c>
      <c r="H676" s="77">
        <v>3670.63</v>
      </c>
      <c r="I676" s="77">
        <v>-1013692.2</v>
      </c>
      <c r="J676" s="101"/>
    </row>
    <row r="677" spans="1:10" hidden="1" outlineLevel="1" x14ac:dyDescent="0.2">
      <c r="A677" s="106"/>
      <c r="B677" s="100">
        <v>42895</v>
      </c>
      <c r="C677" s="99">
        <v>86</v>
      </c>
      <c r="D677" s="99" t="s">
        <v>715</v>
      </c>
      <c r="E677" s="99" t="s">
        <v>716</v>
      </c>
      <c r="F677" s="99" t="s">
        <v>5590</v>
      </c>
      <c r="G677" s="77">
        <v>0</v>
      </c>
      <c r="H677" s="77">
        <v>-1293.0999999999999</v>
      </c>
      <c r="I677" s="77">
        <v>-1019726.68</v>
      </c>
      <c r="J677" s="101"/>
    </row>
    <row r="678" spans="1:10" hidden="1" outlineLevel="1" x14ac:dyDescent="0.2">
      <c r="A678" s="106"/>
      <c r="B678" s="100">
        <v>42895</v>
      </c>
      <c r="C678" s="99">
        <v>87</v>
      </c>
      <c r="D678" s="99" t="s">
        <v>715</v>
      </c>
      <c r="E678" s="99" t="s">
        <v>716</v>
      </c>
      <c r="F678" s="99" t="s">
        <v>5591</v>
      </c>
      <c r="G678" s="77">
        <v>0</v>
      </c>
      <c r="H678" s="77">
        <v>1293.0999999999999</v>
      </c>
      <c r="I678" s="77">
        <v>-1016278.4</v>
      </c>
      <c r="J678" s="101"/>
    </row>
    <row r="679" spans="1:10" hidden="1" outlineLevel="1" x14ac:dyDescent="0.2">
      <c r="A679" s="106"/>
      <c r="B679" s="100">
        <v>42895</v>
      </c>
      <c r="C679" s="99">
        <v>88</v>
      </c>
      <c r="D679" s="99" t="s">
        <v>715</v>
      </c>
      <c r="E679" s="99" t="s">
        <v>716</v>
      </c>
      <c r="F679" s="99" t="s">
        <v>5592</v>
      </c>
      <c r="G679" s="77">
        <v>0</v>
      </c>
      <c r="H679" s="77">
        <v>-7327.59</v>
      </c>
      <c r="I679" s="77">
        <v>-1019726.68</v>
      </c>
      <c r="J679" s="101"/>
    </row>
    <row r="680" spans="1:10" hidden="1" outlineLevel="1" x14ac:dyDescent="0.2">
      <c r="A680" s="106"/>
      <c r="B680" s="100">
        <v>42895</v>
      </c>
      <c r="C680" s="99">
        <v>89</v>
      </c>
      <c r="D680" s="99" t="s">
        <v>715</v>
      </c>
      <c r="E680" s="99" t="s">
        <v>716</v>
      </c>
      <c r="F680" s="99" t="s">
        <v>5593</v>
      </c>
      <c r="G680" s="77">
        <v>0</v>
      </c>
      <c r="H680" s="77">
        <v>7327.59</v>
      </c>
      <c r="I680" s="77">
        <v>-1012830.13</v>
      </c>
      <c r="J680" s="101"/>
    </row>
    <row r="681" spans="1:10" hidden="1" outlineLevel="1" x14ac:dyDescent="0.2">
      <c r="A681" s="106"/>
      <c r="B681" s="100">
        <v>42895</v>
      </c>
      <c r="C681" s="99">
        <v>90</v>
      </c>
      <c r="D681" s="99" t="s">
        <v>715</v>
      </c>
      <c r="E681" s="99" t="s">
        <v>716</v>
      </c>
      <c r="F681" s="99" t="s">
        <v>5594</v>
      </c>
      <c r="G681" s="77">
        <v>0</v>
      </c>
      <c r="H681" s="77">
        <v>-7327.59</v>
      </c>
      <c r="I681" s="77">
        <v>-1016709.44</v>
      </c>
      <c r="J681" s="101"/>
    </row>
    <row r="682" spans="1:10" hidden="1" outlineLevel="1" x14ac:dyDescent="0.2">
      <c r="A682" s="106"/>
      <c r="B682" s="100">
        <v>42895</v>
      </c>
      <c r="C682" s="99">
        <v>91</v>
      </c>
      <c r="D682" s="99" t="s">
        <v>715</v>
      </c>
      <c r="E682" s="99" t="s">
        <v>716</v>
      </c>
      <c r="F682" s="99" t="s">
        <v>5595</v>
      </c>
      <c r="G682" s="77">
        <v>0</v>
      </c>
      <c r="H682" s="77">
        <v>-6034.48</v>
      </c>
      <c r="I682" s="77">
        <v>-1003778.4</v>
      </c>
      <c r="J682" s="101"/>
    </row>
    <row r="683" spans="1:10" hidden="1" outlineLevel="1" x14ac:dyDescent="0.2">
      <c r="A683" s="106"/>
      <c r="B683" s="100">
        <v>42895</v>
      </c>
      <c r="C683" s="99">
        <v>92</v>
      </c>
      <c r="D683" s="99" t="s">
        <v>715</v>
      </c>
      <c r="E683" s="99" t="s">
        <v>716</v>
      </c>
      <c r="F683" s="99" t="s">
        <v>5596</v>
      </c>
      <c r="G683" s="77">
        <v>0</v>
      </c>
      <c r="H683" s="77">
        <v>5603.45</v>
      </c>
      <c r="I683" s="77">
        <v>-1007657.71</v>
      </c>
      <c r="J683" s="101"/>
    </row>
    <row r="684" spans="1:10" hidden="1" outlineLevel="1" x14ac:dyDescent="0.2">
      <c r="A684" s="106"/>
      <c r="B684" s="100">
        <v>42895</v>
      </c>
      <c r="C684" s="99">
        <v>93</v>
      </c>
      <c r="D684" s="99" t="s">
        <v>715</v>
      </c>
      <c r="E684" s="99" t="s">
        <v>716</v>
      </c>
      <c r="F684" s="99" t="s">
        <v>5597</v>
      </c>
      <c r="G684" s="77">
        <v>0</v>
      </c>
      <c r="H684" s="77">
        <v>19827.59</v>
      </c>
      <c r="I684" s="77">
        <v>-1013692.19</v>
      </c>
      <c r="J684" s="101"/>
    </row>
    <row r="685" spans="1:10" hidden="1" outlineLevel="1" x14ac:dyDescent="0.2">
      <c r="A685" s="106"/>
      <c r="B685" s="100">
        <v>42895</v>
      </c>
      <c r="C685" s="99">
        <v>94</v>
      </c>
      <c r="D685" s="99" t="s">
        <v>715</v>
      </c>
      <c r="E685" s="99" t="s">
        <v>716</v>
      </c>
      <c r="F685" s="99" t="s">
        <v>5598</v>
      </c>
      <c r="G685" s="77">
        <v>0</v>
      </c>
      <c r="H685" s="77">
        <v>-21551.72</v>
      </c>
      <c r="I685" s="77">
        <v>-1019295.64</v>
      </c>
      <c r="J685" s="101"/>
    </row>
    <row r="686" spans="1:10" hidden="1" outlineLevel="1" x14ac:dyDescent="0.2">
      <c r="A686" s="106"/>
      <c r="B686" s="100">
        <v>42895</v>
      </c>
      <c r="C686" s="99">
        <v>95</v>
      </c>
      <c r="D686" s="99" t="s">
        <v>715</v>
      </c>
      <c r="E686" s="99" t="s">
        <v>716</v>
      </c>
      <c r="F686" s="99" t="s">
        <v>5599</v>
      </c>
      <c r="G686" s="77">
        <v>0</v>
      </c>
      <c r="H686" s="77">
        <v>-21551.72</v>
      </c>
      <c r="I686" s="77">
        <v>-1022743.92</v>
      </c>
      <c r="J686" s="101"/>
    </row>
    <row r="687" spans="1:10" hidden="1" outlineLevel="1" x14ac:dyDescent="0.2">
      <c r="A687" s="106"/>
      <c r="B687" s="100">
        <v>42895</v>
      </c>
      <c r="C687" s="99">
        <v>96</v>
      </c>
      <c r="D687" s="99" t="s">
        <v>715</v>
      </c>
      <c r="E687" s="99" t="s">
        <v>716</v>
      </c>
      <c r="F687" s="99" t="s">
        <v>5600</v>
      </c>
      <c r="G687" s="77">
        <v>0</v>
      </c>
      <c r="H687" s="77">
        <v>21551.72</v>
      </c>
      <c r="I687" s="77">
        <v>-1031364.61</v>
      </c>
      <c r="J687" s="101"/>
    </row>
    <row r="688" spans="1:10" hidden="1" outlineLevel="1" x14ac:dyDescent="0.2">
      <c r="A688" s="106"/>
      <c r="B688" s="100">
        <v>42895</v>
      </c>
      <c r="C688" s="99">
        <v>97</v>
      </c>
      <c r="D688" s="99" t="s">
        <v>715</v>
      </c>
      <c r="E688" s="99" t="s">
        <v>716</v>
      </c>
      <c r="F688" s="99" t="s">
        <v>5601</v>
      </c>
      <c r="G688" s="77">
        <v>0</v>
      </c>
      <c r="H688" s="77">
        <v>5172.41</v>
      </c>
      <c r="I688" s="77">
        <v>-1022743.92</v>
      </c>
      <c r="J688" s="101"/>
    </row>
    <row r="689" spans="1:10" hidden="1" outlineLevel="1" x14ac:dyDescent="0.2">
      <c r="A689" s="106"/>
      <c r="B689" s="100">
        <v>42895</v>
      </c>
      <c r="C689" s="99">
        <v>98</v>
      </c>
      <c r="D689" s="99" t="s">
        <v>715</v>
      </c>
      <c r="E689" s="99" t="s">
        <v>716</v>
      </c>
      <c r="F689" s="99" t="s">
        <v>5602</v>
      </c>
      <c r="G689" s="77">
        <v>0</v>
      </c>
      <c r="H689" s="77">
        <v>4310.3500000000004</v>
      </c>
      <c r="I689" s="77">
        <v>-1031364.61</v>
      </c>
      <c r="J689" s="101"/>
    </row>
    <row r="690" spans="1:10" hidden="1" outlineLevel="1" x14ac:dyDescent="0.2">
      <c r="A690" s="106"/>
      <c r="B690" s="100">
        <v>42895</v>
      </c>
      <c r="C690" s="99">
        <v>100</v>
      </c>
      <c r="D690" s="99" t="s">
        <v>715</v>
      </c>
      <c r="E690" s="99" t="s">
        <v>716</v>
      </c>
      <c r="F690" s="99" t="s">
        <v>5603</v>
      </c>
      <c r="G690" s="77">
        <v>0</v>
      </c>
      <c r="H690" s="77">
        <v>2586.21</v>
      </c>
      <c r="I690" s="77">
        <v>-1037399.09</v>
      </c>
      <c r="J690" s="101"/>
    </row>
    <row r="691" spans="1:10" hidden="1" outlineLevel="1" x14ac:dyDescent="0.2">
      <c r="A691" s="106"/>
      <c r="B691" s="100">
        <v>42896</v>
      </c>
      <c r="C691" s="99">
        <v>101</v>
      </c>
      <c r="D691" s="99" t="s">
        <v>715</v>
      </c>
      <c r="E691" s="99" t="s">
        <v>716</v>
      </c>
      <c r="F691" s="99" t="s">
        <v>5604</v>
      </c>
      <c r="G691" s="77">
        <v>0</v>
      </c>
      <c r="H691" s="77">
        <v>3017.24</v>
      </c>
      <c r="I691" s="77">
        <v>-1041709.44</v>
      </c>
      <c r="J691" s="101"/>
    </row>
    <row r="692" spans="1:10" hidden="1" outlineLevel="1" x14ac:dyDescent="0.2">
      <c r="A692" s="106"/>
      <c r="B692" s="100">
        <v>42896</v>
      </c>
      <c r="C692" s="99">
        <v>103</v>
      </c>
      <c r="D692" s="99" t="s">
        <v>715</v>
      </c>
      <c r="E692" s="99" t="s">
        <v>716</v>
      </c>
      <c r="F692" s="99" t="s">
        <v>5605</v>
      </c>
      <c r="G692" s="77">
        <v>0</v>
      </c>
      <c r="H692" s="77">
        <v>6034.48</v>
      </c>
      <c r="I692" s="77">
        <v>-1035674.96</v>
      </c>
      <c r="J692" s="101"/>
    </row>
    <row r="693" spans="1:10" hidden="1" outlineLevel="1" x14ac:dyDescent="0.2">
      <c r="A693" s="106"/>
      <c r="B693" s="100">
        <v>42896</v>
      </c>
      <c r="C693" s="99">
        <v>105</v>
      </c>
      <c r="D693" s="99" t="s">
        <v>715</v>
      </c>
      <c r="E693" s="99" t="s">
        <v>716</v>
      </c>
      <c r="F693" s="99" t="s">
        <v>5606</v>
      </c>
      <c r="G693" s="77">
        <v>0</v>
      </c>
      <c r="H693" s="77">
        <v>6896.55</v>
      </c>
      <c r="I693" s="77">
        <v>-1039123.24</v>
      </c>
      <c r="J693" s="101"/>
    </row>
    <row r="694" spans="1:10" hidden="1" outlineLevel="1" x14ac:dyDescent="0.2">
      <c r="A694" s="106"/>
      <c r="B694" s="100">
        <v>42896</v>
      </c>
      <c r="C694" s="99">
        <v>108</v>
      </c>
      <c r="D694" s="99" t="s">
        <v>715</v>
      </c>
      <c r="E694" s="99" t="s">
        <v>716</v>
      </c>
      <c r="F694" s="99" t="s">
        <v>5607</v>
      </c>
      <c r="G694" s="77">
        <v>0</v>
      </c>
      <c r="H694" s="77">
        <v>6896.55</v>
      </c>
      <c r="I694" s="77">
        <v>-1036537.03</v>
      </c>
      <c r="J694" s="101"/>
    </row>
    <row r="695" spans="1:10" hidden="1" outlineLevel="1" x14ac:dyDescent="0.2">
      <c r="A695" s="106"/>
      <c r="B695" s="100">
        <v>42898</v>
      </c>
      <c r="C695" s="99">
        <v>109</v>
      </c>
      <c r="D695" s="99" t="s">
        <v>715</v>
      </c>
      <c r="E695" s="99" t="s">
        <v>716</v>
      </c>
      <c r="F695" s="99" t="s">
        <v>5608</v>
      </c>
      <c r="G695" s="77">
        <v>0</v>
      </c>
      <c r="H695" s="77">
        <v>-1293.0999999999999</v>
      </c>
      <c r="I695" s="77">
        <v>-1035588.75</v>
      </c>
      <c r="J695" s="101"/>
    </row>
    <row r="696" spans="1:10" hidden="1" outlineLevel="1" x14ac:dyDescent="0.2">
      <c r="A696" s="106"/>
      <c r="B696" s="100">
        <v>42898</v>
      </c>
      <c r="C696" s="99">
        <v>110</v>
      </c>
      <c r="D696" s="99" t="s">
        <v>715</v>
      </c>
      <c r="E696" s="99" t="s">
        <v>716</v>
      </c>
      <c r="F696" s="99" t="s">
        <v>5609</v>
      </c>
      <c r="G696" s="77">
        <v>0</v>
      </c>
      <c r="H696" s="77">
        <v>1293.0999999999999</v>
      </c>
      <c r="I696" s="77">
        <v>-1029554.27</v>
      </c>
      <c r="J696" s="101"/>
    </row>
    <row r="697" spans="1:10" hidden="1" outlineLevel="1" x14ac:dyDescent="0.2">
      <c r="A697" s="106"/>
      <c r="B697" s="100">
        <v>42898</v>
      </c>
      <c r="C697" s="99">
        <v>111</v>
      </c>
      <c r="D697" s="99" t="s">
        <v>715</v>
      </c>
      <c r="E697" s="99" t="s">
        <v>716</v>
      </c>
      <c r="F697" s="99" t="s">
        <v>5610</v>
      </c>
      <c r="G697" s="77">
        <v>0</v>
      </c>
      <c r="H697" s="77">
        <v>3448.28</v>
      </c>
      <c r="I697" s="77">
        <v>-1035588.75</v>
      </c>
      <c r="J697" s="101"/>
    </row>
    <row r="698" spans="1:10" hidden="1" outlineLevel="1" x14ac:dyDescent="0.2">
      <c r="A698" s="106"/>
      <c r="B698" s="100">
        <v>42898</v>
      </c>
      <c r="C698" s="99">
        <v>112</v>
      </c>
      <c r="D698" s="99" t="s">
        <v>715</v>
      </c>
      <c r="E698" s="99" t="s">
        <v>716</v>
      </c>
      <c r="F698" s="99" t="s">
        <v>5611</v>
      </c>
      <c r="G698" s="77">
        <v>0</v>
      </c>
      <c r="H698" s="77">
        <v>6896.55</v>
      </c>
      <c r="I698" s="77">
        <v>-1042485.3</v>
      </c>
      <c r="J698" s="101"/>
    </row>
    <row r="699" spans="1:10" hidden="1" outlineLevel="1" x14ac:dyDescent="0.2">
      <c r="A699" s="106"/>
      <c r="B699" s="100">
        <v>42898</v>
      </c>
      <c r="C699" s="99">
        <v>113</v>
      </c>
      <c r="D699" s="99" t="s">
        <v>715</v>
      </c>
      <c r="E699" s="99" t="s">
        <v>716</v>
      </c>
      <c r="F699" s="99" t="s">
        <v>5612</v>
      </c>
      <c r="G699" s="77">
        <v>0</v>
      </c>
      <c r="H699" s="77">
        <v>-4310.3500000000004</v>
      </c>
      <c r="I699" s="77">
        <v>-1045263.87</v>
      </c>
      <c r="J699" s="101"/>
    </row>
    <row r="700" spans="1:10" hidden="1" outlineLevel="1" x14ac:dyDescent="0.2">
      <c r="A700" s="106"/>
      <c r="B700" s="100">
        <v>42898</v>
      </c>
      <c r="C700" s="99">
        <v>114</v>
      </c>
      <c r="D700" s="99" t="s">
        <v>715</v>
      </c>
      <c r="E700" s="99" t="s">
        <v>716</v>
      </c>
      <c r="F700" s="99" t="s">
        <v>5613</v>
      </c>
      <c r="G700" s="77">
        <v>0</v>
      </c>
      <c r="H700" s="77">
        <v>4310.3500000000004</v>
      </c>
      <c r="I700" s="77">
        <v>-1039229.39</v>
      </c>
      <c r="J700" s="101"/>
    </row>
    <row r="701" spans="1:10" hidden="1" outlineLevel="1" x14ac:dyDescent="0.2">
      <c r="A701" s="106"/>
      <c r="B701" s="100">
        <v>42898</v>
      </c>
      <c r="C701" s="99">
        <v>116</v>
      </c>
      <c r="D701" s="99" t="s">
        <v>715</v>
      </c>
      <c r="E701" s="99" t="s">
        <v>716</v>
      </c>
      <c r="F701" s="99" t="s">
        <v>5614</v>
      </c>
      <c r="G701" s="77">
        <v>0</v>
      </c>
      <c r="H701" s="77">
        <v>10344.83</v>
      </c>
      <c r="I701" s="77">
        <v>-1045263.87</v>
      </c>
      <c r="J701" s="101"/>
    </row>
    <row r="702" spans="1:10" hidden="1" outlineLevel="1" x14ac:dyDescent="0.2">
      <c r="A702" s="106"/>
      <c r="B702" s="100">
        <v>42898</v>
      </c>
      <c r="C702" s="99">
        <v>117</v>
      </c>
      <c r="D702" s="99" t="s">
        <v>715</v>
      </c>
      <c r="E702" s="99" t="s">
        <v>716</v>
      </c>
      <c r="F702" s="99" t="s">
        <v>5615</v>
      </c>
      <c r="G702" s="77">
        <v>0</v>
      </c>
      <c r="H702" s="77">
        <v>-6896.55</v>
      </c>
      <c r="I702" s="77">
        <v>-1028022.49</v>
      </c>
      <c r="J702" s="101"/>
    </row>
    <row r="703" spans="1:10" hidden="1" outlineLevel="1" x14ac:dyDescent="0.2">
      <c r="A703" s="106"/>
      <c r="B703" s="100">
        <v>42898</v>
      </c>
      <c r="C703" s="99">
        <v>118</v>
      </c>
      <c r="D703" s="99" t="s">
        <v>715</v>
      </c>
      <c r="E703" s="99" t="s">
        <v>716</v>
      </c>
      <c r="F703" s="99" t="s">
        <v>5616</v>
      </c>
      <c r="G703" s="77">
        <v>0</v>
      </c>
      <c r="H703" s="77">
        <v>6896.55</v>
      </c>
      <c r="I703" s="77">
        <v>-1029746.63</v>
      </c>
      <c r="J703" s="101"/>
    </row>
    <row r="704" spans="1:10" hidden="1" outlineLevel="1" x14ac:dyDescent="0.2">
      <c r="A704" s="106"/>
      <c r="B704" s="100">
        <v>42898</v>
      </c>
      <c r="C704" s="99">
        <v>119</v>
      </c>
      <c r="D704" s="99" t="s">
        <v>715</v>
      </c>
      <c r="E704" s="99" t="s">
        <v>716</v>
      </c>
      <c r="F704" s="99" t="s">
        <v>5617</v>
      </c>
      <c r="G704" s="77">
        <v>0</v>
      </c>
      <c r="H704" s="77">
        <v>-10344.83</v>
      </c>
      <c r="I704" s="77">
        <v>-1034056.98</v>
      </c>
      <c r="J704" s="101"/>
    </row>
    <row r="705" spans="1:10" hidden="1" outlineLevel="1" x14ac:dyDescent="0.2">
      <c r="A705" s="106"/>
      <c r="B705" s="100">
        <v>42898</v>
      </c>
      <c r="C705" s="99">
        <v>120</v>
      </c>
      <c r="D705" s="99" t="s">
        <v>715</v>
      </c>
      <c r="E705" s="99" t="s">
        <v>716</v>
      </c>
      <c r="F705" s="99" t="s">
        <v>5618</v>
      </c>
      <c r="G705" s="77">
        <v>0</v>
      </c>
      <c r="H705" s="77">
        <v>10344.83</v>
      </c>
      <c r="I705" s="77">
        <v>-1031039.74</v>
      </c>
      <c r="J705" s="101"/>
    </row>
    <row r="706" spans="1:10" hidden="1" outlineLevel="1" x14ac:dyDescent="0.2">
      <c r="A706" s="106"/>
      <c r="B706" s="100">
        <v>42898</v>
      </c>
      <c r="C706" s="99">
        <v>15</v>
      </c>
      <c r="D706" s="99" t="s">
        <v>78</v>
      </c>
      <c r="E706" s="99" t="s">
        <v>859</v>
      </c>
      <c r="F706" s="99" t="s">
        <v>5619</v>
      </c>
      <c r="G706" s="77">
        <v>0</v>
      </c>
      <c r="H706" s="77">
        <v>258.62</v>
      </c>
      <c r="I706" s="77">
        <v>-1041384.57</v>
      </c>
      <c r="J706" s="101"/>
    </row>
    <row r="707" spans="1:10" hidden="1" outlineLevel="1" x14ac:dyDescent="0.2">
      <c r="A707" s="106"/>
      <c r="B707" s="100">
        <v>42899</v>
      </c>
      <c r="C707" s="99">
        <v>123</v>
      </c>
      <c r="D707" s="99" t="s">
        <v>715</v>
      </c>
      <c r="E707" s="99" t="s">
        <v>716</v>
      </c>
      <c r="F707" s="99" t="s">
        <v>5620</v>
      </c>
      <c r="G707" s="77">
        <v>0</v>
      </c>
      <c r="H707" s="77">
        <v>3017.24</v>
      </c>
      <c r="I707" s="77">
        <v>-1039660.43</v>
      </c>
      <c r="J707" s="101"/>
    </row>
    <row r="708" spans="1:10" hidden="1" outlineLevel="1" x14ac:dyDescent="0.2">
      <c r="A708" s="106"/>
      <c r="B708" s="100">
        <v>42899</v>
      </c>
      <c r="C708" s="99">
        <v>124</v>
      </c>
      <c r="D708" s="99" t="s">
        <v>715</v>
      </c>
      <c r="E708" s="99" t="s">
        <v>716</v>
      </c>
      <c r="F708" s="99" t="s">
        <v>5621</v>
      </c>
      <c r="G708" s="77">
        <v>0</v>
      </c>
      <c r="H708" s="77">
        <v>-11896.55</v>
      </c>
      <c r="I708" s="77">
        <v>-1045694.91</v>
      </c>
      <c r="J708" s="101"/>
    </row>
    <row r="709" spans="1:10" hidden="1" outlineLevel="1" x14ac:dyDescent="0.2">
      <c r="A709" s="106"/>
      <c r="B709" s="100">
        <v>42899</v>
      </c>
      <c r="C709" s="99">
        <v>125</v>
      </c>
      <c r="D709" s="99" t="s">
        <v>715</v>
      </c>
      <c r="E709" s="99" t="s">
        <v>716</v>
      </c>
      <c r="F709" s="99" t="s">
        <v>5622</v>
      </c>
      <c r="G709" s="77">
        <v>0</v>
      </c>
      <c r="H709" s="77">
        <v>11896.55</v>
      </c>
      <c r="I709" s="77">
        <v>-1051729.3899999999</v>
      </c>
      <c r="J709" s="101"/>
    </row>
    <row r="710" spans="1:10" hidden="1" outlineLevel="1" x14ac:dyDescent="0.2">
      <c r="A710" s="106"/>
      <c r="B710" s="100">
        <v>42899</v>
      </c>
      <c r="C710" s="99">
        <v>126</v>
      </c>
      <c r="D710" s="99" t="s">
        <v>715</v>
      </c>
      <c r="E710" s="99" t="s">
        <v>716</v>
      </c>
      <c r="F710" s="99" t="s">
        <v>5623</v>
      </c>
      <c r="G710" s="77">
        <v>0</v>
      </c>
      <c r="H710" s="77">
        <v>-11896.55</v>
      </c>
      <c r="I710" s="77">
        <v>-1046556.98</v>
      </c>
      <c r="J710" s="101"/>
    </row>
    <row r="711" spans="1:10" hidden="1" outlineLevel="1" x14ac:dyDescent="0.2">
      <c r="A711" s="106"/>
      <c r="B711" s="100">
        <v>42899</v>
      </c>
      <c r="C711" s="99">
        <v>127</v>
      </c>
      <c r="D711" s="99" t="s">
        <v>715</v>
      </c>
      <c r="E711" s="99" t="s">
        <v>716</v>
      </c>
      <c r="F711" s="99" t="s">
        <v>5624</v>
      </c>
      <c r="G711" s="77">
        <v>0</v>
      </c>
      <c r="H711" s="77">
        <v>11896.55</v>
      </c>
      <c r="I711" s="77">
        <v>-1036212.15</v>
      </c>
      <c r="J711" s="101"/>
    </row>
    <row r="712" spans="1:10" hidden="1" outlineLevel="1" x14ac:dyDescent="0.2">
      <c r="A712" s="106"/>
      <c r="B712" s="100">
        <v>42900</v>
      </c>
      <c r="C712" s="99">
        <v>129</v>
      </c>
      <c r="D712" s="99" t="s">
        <v>715</v>
      </c>
      <c r="E712" s="99" t="s">
        <v>716</v>
      </c>
      <c r="F712" s="99" t="s">
        <v>5625</v>
      </c>
      <c r="G712" s="77">
        <v>0</v>
      </c>
      <c r="H712" s="77">
        <v>-11896.55</v>
      </c>
      <c r="I712" s="77">
        <v>-1046556.98</v>
      </c>
      <c r="J712" s="101"/>
    </row>
    <row r="713" spans="1:10" hidden="1" outlineLevel="1" x14ac:dyDescent="0.2">
      <c r="A713" s="106"/>
      <c r="B713" s="100">
        <v>42900</v>
      </c>
      <c r="C713" s="99">
        <v>130</v>
      </c>
      <c r="D713" s="99" t="s">
        <v>715</v>
      </c>
      <c r="E713" s="99" t="s">
        <v>716</v>
      </c>
      <c r="F713" s="99" t="s">
        <v>5626</v>
      </c>
      <c r="G713" s="77">
        <v>0</v>
      </c>
      <c r="H713" s="77">
        <v>12000</v>
      </c>
      <c r="I713" s="77">
        <v>-1054315.6000000001</v>
      </c>
      <c r="J713" s="101"/>
    </row>
    <row r="714" spans="1:10" hidden="1" outlineLevel="1" x14ac:dyDescent="0.2">
      <c r="A714" s="106"/>
      <c r="B714" s="100">
        <v>42900</v>
      </c>
      <c r="C714" s="99">
        <v>131</v>
      </c>
      <c r="D714" s="99" t="s">
        <v>715</v>
      </c>
      <c r="E714" s="99" t="s">
        <v>716</v>
      </c>
      <c r="F714" s="99" t="s">
        <v>5627</v>
      </c>
      <c r="G714" s="77">
        <v>0</v>
      </c>
      <c r="H714" s="77">
        <v>4310.3500000000004</v>
      </c>
      <c r="I714" s="77">
        <v>-1060350.08</v>
      </c>
      <c r="J714" s="101"/>
    </row>
    <row r="715" spans="1:10" hidden="1" outlineLevel="1" x14ac:dyDescent="0.2">
      <c r="A715" s="106"/>
      <c r="B715" s="100">
        <v>42900</v>
      </c>
      <c r="C715" s="99">
        <v>132</v>
      </c>
      <c r="D715" s="99" t="s">
        <v>715</v>
      </c>
      <c r="E715" s="99" t="s">
        <v>716</v>
      </c>
      <c r="F715" s="99" t="s">
        <v>5628</v>
      </c>
      <c r="G715" s="77">
        <v>0</v>
      </c>
      <c r="H715" s="77">
        <v>5172.41</v>
      </c>
      <c r="I715" s="77">
        <v>-1053453.53</v>
      </c>
      <c r="J715" s="101"/>
    </row>
    <row r="716" spans="1:10" hidden="1" outlineLevel="1" x14ac:dyDescent="0.2">
      <c r="A716" s="106"/>
      <c r="B716" s="100">
        <v>42901</v>
      </c>
      <c r="C716" s="99">
        <v>134</v>
      </c>
      <c r="D716" s="99" t="s">
        <v>715</v>
      </c>
      <c r="E716" s="99" t="s">
        <v>716</v>
      </c>
      <c r="F716" s="99" t="s">
        <v>5629</v>
      </c>
      <c r="G716" s="77">
        <v>0</v>
      </c>
      <c r="H716" s="77">
        <v>8189.66</v>
      </c>
      <c r="I716" s="77">
        <v>-1059919.05</v>
      </c>
      <c r="J716" s="101"/>
    </row>
    <row r="717" spans="1:10" hidden="1" outlineLevel="1" x14ac:dyDescent="0.2">
      <c r="A717" s="106"/>
      <c r="B717" s="100">
        <v>42901</v>
      </c>
      <c r="C717" s="99">
        <v>135</v>
      </c>
      <c r="D717" s="99" t="s">
        <v>715</v>
      </c>
      <c r="E717" s="99" t="s">
        <v>716</v>
      </c>
      <c r="F717" s="99" t="s">
        <v>5630</v>
      </c>
      <c r="G717" s="77">
        <v>0</v>
      </c>
      <c r="H717" s="77">
        <v>5603.45</v>
      </c>
      <c r="I717" s="77">
        <v>-1061643.19</v>
      </c>
      <c r="J717" s="101"/>
    </row>
    <row r="718" spans="1:10" hidden="1" outlineLevel="1" x14ac:dyDescent="0.2">
      <c r="A718" s="106"/>
      <c r="B718" s="100">
        <v>42901</v>
      </c>
      <c r="C718" s="99">
        <v>137</v>
      </c>
      <c r="D718" s="99" t="s">
        <v>715</v>
      </c>
      <c r="E718" s="99" t="s">
        <v>716</v>
      </c>
      <c r="F718" s="99" t="s">
        <v>5631</v>
      </c>
      <c r="G718" s="77">
        <v>0</v>
      </c>
      <c r="H718" s="77">
        <v>6896.55</v>
      </c>
      <c r="I718" s="77">
        <v>-1059919.05</v>
      </c>
      <c r="J718" s="101"/>
    </row>
    <row r="719" spans="1:10" hidden="1" outlineLevel="1" x14ac:dyDescent="0.2">
      <c r="A719" s="106"/>
      <c r="B719" s="100">
        <v>42902</v>
      </c>
      <c r="C719" s="99">
        <v>138</v>
      </c>
      <c r="D719" s="99" t="s">
        <v>715</v>
      </c>
      <c r="E719" s="99" t="s">
        <v>716</v>
      </c>
      <c r="F719" s="99" t="s">
        <v>5632</v>
      </c>
      <c r="G719" s="77">
        <v>0</v>
      </c>
      <c r="H719" s="77">
        <v>4310.3500000000004</v>
      </c>
      <c r="I719" s="77">
        <v>-1061643.19</v>
      </c>
      <c r="J719" s="101"/>
    </row>
    <row r="720" spans="1:10" hidden="1" outlineLevel="1" x14ac:dyDescent="0.2">
      <c r="A720" s="106"/>
      <c r="B720" s="100">
        <v>42902</v>
      </c>
      <c r="C720" s="99">
        <v>142</v>
      </c>
      <c r="D720" s="99" t="s">
        <v>715</v>
      </c>
      <c r="E720" s="99" t="s">
        <v>716</v>
      </c>
      <c r="F720" s="99" t="s">
        <v>5633</v>
      </c>
      <c r="G720" s="77">
        <v>0</v>
      </c>
      <c r="H720" s="77">
        <v>-4310.3500000000004</v>
      </c>
      <c r="I720" s="77">
        <v>-1071125.95</v>
      </c>
      <c r="J720" s="101"/>
    </row>
    <row r="721" spans="1:10" hidden="1" outlineLevel="1" x14ac:dyDescent="0.2">
      <c r="A721" s="106"/>
      <c r="B721" s="100">
        <v>42903</v>
      </c>
      <c r="C721" s="99">
        <v>77</v>
      </c>
      <c r="D721" s="99" t="s">
        <v>78</v>
      </c>
      <c r="E721" s="99" t="s">
        <v>859</v>
      </c>
      <c r="F721" s="99" t="s">
        <v>5634</v>
      </c>
      <c r="G721" s="77">
        <v>0</v>
      </c>
      <c r="H721" s="77">
        <v>1896.55</v>
      </c>
      <c r="I721" s="77">
        <v>-1061643.19</v>
      </c>
      <c r="J721" s="101"/>
    </row>
    <row r="722" spans="1:10" hidden="1" outlineLevel="1" x14ac:dyDescent="0.2">
      <c r="A722" s="106"/>
      <c r="B722" s="100">
        <v>42903</v>
      </c>
      <c r="C722" s="99">
        <v>143</v>
      </c>
      <c r="D722" s="99" t="s">
        <v>715</v>
      </c>
      <c r="E722" s="99" t="s">
        <v>716</v>
      </c>
      <c r="F722" s="99" t="s">
        <v>5635</v>
      </c>
      <c r="G722" s="77">
        <v>0</v>
      </c>
      <c r="H722" s="77">
        <v>-3017.24</v>
      </c>
      <c r="I722" s="77">
        <v>-1063367.33</v>
      </c>
      <c r="J722" s="101"/>
    </row>
    <row r="723" spans="1:10" hidden="1" outlineLevel="1" x14ac:dyDescent="0.2">
      <c r="A723" s="106"/>
      <c r="B723" s="100">
        <v>42903</v>
      </c>
      <c r="C723" s="99">
        <v>144</v>
      </c>
      <c r="D723" s="99" t="s">
        <v>715</v>
      </c>
      <c r="E723" s="99" t="s">
        <v>716</v>
      </c>
      <c r="F723" s="99" t="s">
        <v>5636</v>
      </c>
      <c r="G723" s="77">
        <v>0</v>
      </c>
      <c r="H723" s="77">
        <v>3017.24</v>
      </c>
      <c r="I723" s="77">
        <v>-1072850.0900000001</v>
      </c>
      <c r="J723" s="101"/>
    </row>
    <row r="724" spans="1:10" hidden="1" outlineLevel="1" x14ac:dyDescent="0.2">
      <c r="A724" s="106"/>
      <c r="B724" s="100">
        <v>42903</v>
      </c>
      <c r="C724" s="99">
        <v>145</v>
      </c>
      <c r="D724" s="99" t="s">
        <v>715</v>
      </c>
      <c r="E724" s="99" t="s">
        <v>716</v>
      </c>
      <c r="F724" s="99" t="s">
        <v>5637</v>
      </c>
      <c r="G724" s="77">
        <v>0</v>
      </c>
      <c r="H724" s="77">
        <v>4310.3500000000004</v>
      </c>
      <c r="I724" s="77">
        <v>-1078022.5</v>
      </c>
      <c r="J724" s="101"/>
    </row>
    <row r="725" spans="1:10" hidden="1" outlineLevel="1" x14ac:dyDescent="0.2">
      <c r="A725" s="106"/>
      <c r="B725" s="100">
        <v>42903</v>
      </c>
      <c r="C725" s="99">
        <v>148</v>
      </c>
      <c r="D725" s="99" t="s">
        <v>715</v>
      </c>
      <c r="E725" s="99" t="s">
        <v>716</v>
      </c>
      <c r="F725" s="99" t="s">
        <v>5638</v>
      </c>
      <c r="G725" s="77">
        <v>0</v>
      </c>
      <c r="H725" s="77">
        <v>6896.55</v>
      </c>
      <c r="I725" s="77"/>
      <c r="J725" s="101"/>
    </row>
    <row r="726" spans="1:10" hidden="1" outlineLevel="1" x14ac:dyDescent="0.2">
      <c r="A726" s="106"/>
      <c r="B726" s="100">
        <v>42903</v>
      </c>
      <c r="C726" s="99">
        <v>149</v>
      </c>
      <c r="D726" s="99" t="s">
        <v>715</v>
      </c>
      <c r="E726" s="99" t="s">
        <v>716</v>
      </c>
      <c r="F726" s="99" t="s">
        <v>5639</v>
      </c>
      <c r="G726" s="77">
        <v>0</v>
      </c>
      <c r="H726" s="77">
        <v>-6896.55</v>
      </c>
      <c r="I726" s="77"/>
      <c r="J726" s="101"/>
    </row>
    <row r="727" spans="1:10" hidden="1" outlineLevel="1" x14ac:dyDescent="0.2">
      <c r="A727" s="106"/>
      <c r="B727" s="100">
        <v>42905</v>
      </c>
      <c r="C727" s="99">
        <v>150</v>
      </c>
      <c r="D727" s="99" t="s">
        <v>715</v>
      </c>
      <c r="E727" s="99" t="s">
        <v>716</v>
      </c>
      <c r="F727" s="99" t="s">
        <v>5640</v>
      </c>
      <c r="G727" s="77">
        <v>0</v>
      </c>
      <c r="H727" s="77">
        <v>-4310.3500000000004</v>
      </c>
      <c r="I727" s="77"/>
      <c r="J727" s="101"/>
    </row>
    <row r="728" spans="1:10" hidden="1" outlineLevel="1" x14ac:dyDescent="0.2">
      <c r="A728" s="106"/>
      <c r="B728" s="100">
        <v>42905</v>
      </c>
      <c r="C728" s="99">
        <v>151</v>
      </c>
      <c r="D728" s="99" t="s">
        <v>715</v>
      </c>
      <c r="E728" s="99" t="s">
        <v>716</v>
      </c>
      <c r="F728" s="99" t="s">
        <v>5641</v>
      </c>
      <c r="G728" s="77">
        <v>0</v>
      </c>
      <c r="H728" s="77">
        <v>4310.3500000000004</v>
      </c>
      <c r="I728" s="77"/>
      <c r="J728" s="101"/>
    </row>
    <row r="729" spans="1:10" hidden="1" outlineLevel="1" x14ac:dyDescent="0.2">
      <c r="A729" s="106"/>
      <c r="B729" s="100">
        <v>42905</v>
      </c>
      <c r="C729" s="99">
        <v>152</v>
      </c>
      <c r="D729" s="99" t="s">
        <v>715</v>
      </c>
      <c r="E729" s="99" t="s">
        <v>716</v>
      </c>
      <c r="F729" s="99" t="s">
        <v>5642</v>
      </c>
      <c r="G729" s="77">
        <v>0</v>
      </c>
      <c r="H729" s="77">
        <v>5172.41</v>
      </c>
      <c r="I729" s="77"/>
      <c r="J729" s="101"/>
    </row>
    <row r="730" spans="1:10" hidden="1" outlineLevel="1" x14ac:dyDescent="0.2">
      <c r="A730" s="106"/>
      <c r="B730" s="100">
        <v>42905</v>
      </c>
      <c r="C730" s="99">
        <v>153</v>
      </c>
      <c r="D730" s="99" t="s">
        <v>715</v>
      </c>
      <c r="E730" s="99" t="s">
        <v>716</v>
      </c>
      <c r="F730" s="99" t="s">
        <v>5643</v>
      </c>
      <c r="G730" s="77">
        <v>0</v>
      </c>
      <c r="H730" s="77">
        <v>-10344.83</v>
      </c>
      <c r="I730" s="77"/>
      <c r="J730" s="101"/>
    </row>
    <row r="731" spans="1:10" hidden="1" outlineLevel="1" x14ac:dyDescent="0.2">
      <c r="A731" s="106"/>
      <c r="B731" s="100">
        <v>42905</v>
      </c>
      <c r="C731" s="99">
        <v>155</v>
      </c>
      <c r="D731" s="99" t="s">
        <v>715</v>
      </c>
      <c r="E731" s="99" t="s">
        <v>716</v>
      </c>
      <c r="F731" s="99" t="s">
        <v>5644</v>
      </c>
      <c r="G731" s="77">
        <v>0</v>
      </c>
      <c r="H731" s="77">
        <v>8620.69</v>
      </c>
      <c r="I731" s="77"/>
      <c r="J731" s="101"/>
    </row>
    <row r="732" spans="1:10" hidden="1" outlineLevel="1" x14ac:dyDescent="0.2">
      <c r="A732" s="106"/>
      <c r="B732" s="100">
        <v>42905</v>
      </c>
      <c r="C732" s="99">
        <v>157</v>
      </c>
      <c r="D732" s="99" t="s">
        <v>715</v>
      </c>
      <c r="E732" s="99" t="s">
        <v>716</v>
      </c>
      <c r="F732" s="99" t="s">
        <v>5645</v>
      </c>
      <c r="G732" s="77">
        <v>0</v>
      </c>
      <c r="H732" s="77">
        <v>4310.3500000000004</v>
      </c>
      <c r="I732" s="77"/>
      <c r="J732" s="101"/>
    </row>
    <row r="733" spans="1:10" hidden="1" outlineLevel="1" x14ac:dyDescent="0.2">
      <c r="A733" s="106"/>
      <c r="B733" s="100">
        <v>42905</v>
      </c>
      <c r="C733" s="99">
        <v>159</v>
      </c>
      <c r="D733" s="99" t="s">
        <v>715</v>
      </c>
      <c r="E733" s="99" t="s">
        <v>716</v>
      </c>
      <c r="F733" s="99" t="s">
        <v>5646</v>
      </c>
      <c r="G733" s="77">
        <v>0</v>
      </c>
      <c r="H733" s="77">
        <v>-21551.72</v>
      </c>
      <c r="I733" s="77"/>
      <c r="J733" s="101"/>
    </row>
    <row r="734" spans="1:10" hidden="1" outlineLevel="1" x14ac:dyDescent="0.2">
      <c r="A734" s="106"/>
      <c r="B734" s="100">
        <v>42906</v>
      </c>
      <c r="C734" s="99">
        <v>163</v>
      </c>
      <c r="D734" s="99" t="s">
        <v>715</v>
      </c>
      <c r="E734" s="99" t="s">
        <v>716</v>
      </c>
      <c r="F734" s="99" t="s">
        <v>5647</v>
      </c>
      <c r="G734" s="77">
        <v>0</v>
      </c>
      <c r="H734" s="77">
        <v>5172.41</v>
      </c>
      <c r="I734" s="77"/>
      <c r="J734" s="101"/>
    </row>
    <row r="735" spans="1:10" hidden="1" outlineLevel="1" x14ac:dyDescent="0.2">
      <c r="A735" s="106"/>
      <c r="B735" s="100">
        <v>42906</v>
      </c>
      <c r="C735" s="99">
        <v>164</v>
      </c>
      <c r="D735" s="99" t="s">
        <v>715</v>
      </c>
      <c r="E735" s="99" t="s">
        <v>716</v>
      </c>
      <c r="F735" s="99" t="s">
        <v>5648</v>
      </c>
      <c r="G735" s="77">
        <v>0</v>
      </c>
      <c r="H735" s="77">
        <v>2586.21</v>
      </c>
      <c r="I735" s="77"/>
      <c r="J735" s="101"/>
    </row>
    <row r="736" spans="1:10" hidden="1" outlineLevel="1" x14ac:dyDescent="0.2">
      <c r="A736" s="106"/>
      <c r="B736" s="100">
        <v>42907</v>
      </c>
      <c r="C736" s="99">
        <v>165</v>
      </c>
      <c r="D736" s="99" t="s">
        <v>715</v>
      </c>
      <c r="E736" s="99" t="s">
        <v>716</v>
      </c>
      <c r="F736" s="99" t="s">
        <v>5649</v>
      </c>
      <c r="G736" s="77">
        <v>0</v>
      </c>
      <c r="H736" s="77">
        <v>-2586.21</v>
      </c>
      <c r="I736" s="77"/>
      <c r="J736" s="101"/>
    </row>
    <row r="737" spans="1:10" hidden="1" outlineLevel="1" x14ac:dyDescent="0.2">
      <c r="A737" s="106"/>
      <c r="B737" s="100">
        <v>42907</v>
      </c>
      <c r="C737" s="99">
        <v>167</v>
      </c>
      <c r="D737" s="99" t="s">
        <v>715</v>
      </c>
      <c r="E737" s="99" t="s">
        <v>716</v>
      </c>
      <c r="F737" s="99" t="s">
        <v>5650</v>
      </c>
      <c r="G737" s="77">
        <v>0</v>
      </c>
      <c r="H737" s="77">
        <v>17241.38</v>
      </c>
      <c r="I737" s="77"/>
      <c r="J737" s="101"/>
    </row>
    <row r="738" spans="1:10" hidden="1" outlineLevel="1" x14ac:dyDescent="0.2">
      <c r="A738" s="106"/>
      <c r="B738" s="100">
        <v>42907</v>
      </c>
      <c r="C738" s="99">
        <v>168</v>
      </c>
      <c r="D738" s="99" t="s">
        <v>715</v>
      </c>
      <c r="E738" s="99" t="s">
        <v>716</v>
      </c>
      <c r="F738" s="99" t="s">
        <v>5651</v>
      </c>
      <c r="G738" s="77">
        <v>0</v>
      </c>
      <c r="H738" s="77">
        <v>-17241.38</v>
      </c>
      <c r="I738" s="77"/>
      <c r="J738" s="101"/>
    </row>
    <row r="739" spans="1:10" hidden="1" outlineLevel="1" x14ac:dyDescent="0.2">
      <c r="A739" s="106"/>
      <c r="B739" s="100">
        <v>42907</v>
      </c>
      <c r="C739" s="99">
        <v>169</v>
      </c>
      <c r="D739" s="99" t="s">
        <v>715</v>
      </c>
      <c r="E739" s="99" t="s">
        <v>716</v>
      </c>
      <c r="F739" s="99" t="s">
        <v>5652</v>
      </c>
      <c r="G739" s="77">
        <v>0</v>
      </c>
      <c r="H739" s="77">
        <v>17241.38</v>
      </c>
      <c r="I739" s="77"/>
      <c r="J739" s="101"/>
    </row>
    <row r="740" spans="1:10" hidden="1" outlineLevel="1" x14ac:dyDescent="0.2">
      <c r="A740" s="106"/>
      <c r="B740" s="100">
        <v>42907</v>
      </c>
      <c r="C740" s="99">
        <v>170</v>
      </c>
      <c r="D740" s="99" t="s">
        <v>715</v>
      </c>
      <c r="E740" s="99" t="s">
        <v>716</v>
      </c>
      <c r="F740" s="99" t="s">
        <v>5653</v>
      </c>
      <c r="G740" s="77">
        <v>0</v>
      </c>
      <c r="H740" s="77">
        <v>-17241.38</v>
      </c>
      <c r="I740" s="77"/>
      <c r="J740" s="101"/>
    </row>
    <row r="741" spans="1:10" hidden="1" outlineLevel="1" x14ac:dyDescent="0.2">
      <c r="A741" s="106"/>
      <c r="B741" s="100">
        <v>42907</v>
      </c>
      <c r="C741" s="99">
        <v>171</v>
      </c>
      <c r="D741" s="99" t="s">
        <v>715</v>
      </c>
      <c r="E741" s="99" t="s">
        <v>716</v>
      </c>
      <c r="F741" s="99" t="s">
        <v>5654</v>
      </c>
      <c r="G741" s="77">
        <v>0</v>
      </c>
      <c r="H741" s="77">
        <v>17241.38</v>
      </c>
      <c r="I741" s="77"/>
      <c r="J741" s="101"/>
    </row>
    <row r="742" spans="1:10" hidden="1" outlineLevel="1" x14ac:dyDescent="0.2">
      <c r="A742" s="106"/>
      <c r="B742" s="100">
        <v>42907</v>
      </c>
      <c r="C742" s="99">
        <v>172</v>
      </c>
      <c r="D742" s="99" t="s">
        <v>715</v>
      </c>
      <c r="E742" s="99" t="s">
        <v>716</v>
      </c>
      <c r="F742" s="99" t="s">
        <v>5655</v>
      </c>
      <c r="G742" s="77">
        <v>0</v>
      </c>
      <c r="H742" s="77">
        <v>7327.59</v>
      </c>
      <c r="I742" s="77"/>
      <c r="J742" s="101"/>
    </row>
    <row r="743" spans="1:10" hidden="1" outlineLevel="1" x14ac:dyDescent="0.2">
      <c r="A743" s="106"/>
      <c r="B743" s="100">
        <v>42908</v>
      </c>
      <c r="C743" s="99">
        <v>174</v>
      </c>
      <c r="D743" s="99" t="s">
        <v>715</v>
      </c>
      <c r="E743" s="99" t="s">
        <v>716</v>
      </c>
      <c r="F743" s="99" t="s">
        <v>5656</v>
      </c>
      <c r="G743" s="77">
        <v>0</v>
      </c>
      <c r="H743" s="77">
        <v>3448.28</v>
      </c>
      <c r="I743" s="77"/>
      <c r="J743" s="101"/>
    </row>
    <row r="744" spans="1:10" hidden="1" outlineLevel="1" x14ac:dyDescent="0.2">
      <c r="A744" s="106"/>
      <c r="B744" s="100">
        <v>42908</v>
      </c>
      <c r="C744" s="99">
        <v>175</v>
      </c>
      <c r="D744" s="99" t="s">
        <v>715</v>
      </c>
      <c r="E744" s="99" t="s">
        <v>716</v>
      </c>
      <c r="F744" s="99" t="s">
        <v>5657</v>
      </c>
      <c r="G744" s="77">
        <v>0</v>
      </c>
      <c r="H744" s="77">
        <v>5172.41</v>
      </c>
      <c r="I744" s="77"/>
      <c r="J744" s="101"/>
    </row>
    <row r="745" spans="1:10" hidden="1" outlineLevel="1" x14ac:dyDescent="0.2">
      <c r="A745" s="106"/>
      <c r="B745" s="100">
        <v>42908</v>
      </c>
      <c r="C745" s="99">
        <v>179</v>
      </c>
      <c r="D745" s="99" t="s">
        <v>715</v>
      </c>
      <c r="E745" s="99" t="s">
        <v>716</v>
      </c>
      <c r="F745" s="99" t="s">
        <v>5658</v>
      </c>
      <c r="G745" s="77">
        <v>0</v>
      </c>
      <c r="H745" s="77">
        <v>-4310.3500000000004</v>
      </c>
      <c r="I745" s="77"/>
      <c r="J745" s="101"/>
    </row>
    <row r="746" spans="1:10" hidden="1" outlineLevel="1" x14ac:dyDescent="0.2">
      <c r="A746" s="106"/>
      <c r="B746" s="100">
        <v>42909</v>
      </c>
      <c r="C746" s="99">
        <v>181</v>
      </c>
      <c r="D746" s="99" t="s">
        <v>715</v>
      </c>
      <c r="E746" s="99" t="s">
        <v>716</v>
      </c>
      <c r="F746" s="99" t="s">
        <v>5659</v>
      </c>
      <c r="G746" s="77">
        <v>0</v>
      </c>
      <c r="H746" s="77">
        <v>3448.28</v>
      </c>
      <c r="I746" s="77"/>
      <c r="J746" s="101"/>
    </row>
    <row r="747" spans="1:10" hidden="1" outlineLevel="1" x14ac:dyDescent="0.2">
      <c r="A747" s="106"/>
      <c r="B747" s="100">
        <v>42909</v>
      </c>
      <c r="C747" s="99">
        <v>182</v>
      </c>
      <c r="D747" s="99" t="s">
        <v>715</v>
      </c>
      <c r="E747" s="99" t="s">
        <v>716</v>
      </c>
      <c r="F747" s="99" t="s">
        <v>5660</v>
      </c>
      <c r="G747" s="77">
        <v>0</v>
      </c>
      <c r="H747" s="77">
        <v>9482.76</v>
      </c>
      <c r="I747" s="77"/>
      <c r="J747" s="101"/>
    </row>
    <row r="748" spans="1:10" hidden="1" outlineLevel="1" x14ac:dyDescent="0.2">
      <c r="A748" s="106"/>
      <c r="B748" s="100">
        <v>42909</v>
      </c>
      <c r="C748" s="99">
        <v>184</v>
      </c>
      <c r="D748" s="99" t="s">
        <v>715</v>
      </c>
      <c r="E748" s="99" t="s">
        <v>716</v>
      </c>
      <c r="F748" s="99" t="s">
        <v>5661</v>
      </c>
      <c r="G748" s="77">
        <v>0</v>
      </c>
      <c r="H748" s="77">
        <v>-4310.3500000000004</v>
      </c>
      <c r="I748" s="77"/>
      <c r="J748" s="101"/>
    </row>
    <row r="749" spans="1:10" hidden="1" outlineLevel="1" x14ac:dyDescent="0.2">
      <c r="A749" s="106"/>
      <c r="B749" s="100">
        <v>42910</v>
      </c>
      <c r="C749" s="99">
        <v>186</v>
      </c>
      <c r="D749" s="99" t="s">
        <v>715</v>
      </c>
      <c r="E749" s="99" t="s">
        <v>716</v>
      </c>
      <c r="F749" s="99" t="s">
        <v>5662</v>
      </c>
      <c r="G749" s="77">
        <v>0</v>
      </c>
      <c r="H749" s="77">
        <v>2155.17</v>
      </c>
      <c r="I749" s="77"/>
      <c r="J749" s="101"/>
    </row>
    <row r="750" spans="1:10" hidden="1" outlineLevel="1" x14ac:dyDescent="0.2">
      <c r="A750" s="106"/>
      <c r="B750" s="100">
        <v>42912</v>
      </c>
      <c r="C750" s="99">
        <v>191</v>
      </c>
      <c r="D750" s="99" t="s">
        <v>715</v>
      </c>
      <c r="E750" s="99" t="s">
        <v>716</v>
      </c>
      <c r="F750" s="99" t="s">
        <v>5663</v>
      </c>
      <c r="G750" s="77">
        <v>0</v>
      </c>
      <c r="H750" s="77">
        <v>2586.21</v>
      </c>
      <c r="I750" s="77"/>
      <c r="J750" s="101"/>
    </row>
    <row r="751" spans="1:10" hidden="1" outlineLevel="1" x14ac:dyDescent="0.2">
      <c r="A751" s="106"/>
      <c r="B751" s="100">
        <v>42913</v>
      </c>
      <c r="C751" s="99">
        <v>199</v>
      </c>
      <c r="D751" s="99" t="s">
        <v>715</v>
      </c>
      <c r="E751" s="99" t="s">
        <v>716</v>
      </c>
      <c r="F751" s="99" t="s">
        <v>5664</v>
      </c>
      <c r="G751" s="77">
        <v>0</v>
      </c>
      <c r="H751" s="77">
        <v>-2155.17</v>
      </c>
      <c r="I751" s="77"/>
      <c r="J751" s="101"/>
    </row>
    <row r="752" spans="1:10" hidden="1" outlineLevel="1" x14ac:dyDescent="0.2">
      <c r="A752" s="106"/>
      <c r="B752" s="100">
        <v>42913</v>
      </c>
      <c r="C752" s="99">
        <v>200</v>
      </c>
      <c r="D752" s="99" t="s">
        <v>715</v>
      </c>
      <c r="E752" s="99" t="s">
        <v>716</v>
      </c>
      <c r="F752" s="99" t="s">
        <v>5665</v>
      </c>
      <c r="G752" s="77">
        <v>0</v>
      </c>
      <c r="H752" s="77">
        <v>2155.17</v>
      </c>
      <c r="I752" s="77"/>
      <c r="J752" s="101"/>
    </row>
    <row r="753" spans="1:10" hidden="1" outlineLevel="1" x14ac:dyDescent="0.2">
      <c r="A753" s="106"/>
      <c r="B753" s="100">
        <v>42913</v>
      </c>
      <c r="C753" s="99">
        <v>202</v>
      </c>
      <c r="D753" s="99" t="s">
        <v>715</v>
      </c>
      <c r="E753" s="99" t="s">
        <v>716</v>
      </c>
      <c r="F753" s="99" t="s">
        <v>5666</v>
      </c>
      <c r="G753" s="77">
        <v>0</v>
      </c>
      <c r="H753" s="77">
        <v>6034.48</v>
      </c>
      <c r="I753" s="77"/>
      <c r="J753" s="101"/>
    </row>
    <row r="754" spans="1:10" hidden="1" outlineLevel="1" x14ac:dyDescent="0.2">
      <c r="A754" s="106"/>
      <c r="B754" s="100">
        <v>42913</v>
      </c>
      <c r="C754" s="99">
        <v>203</v>
      </c>
      <c r="D754" s="99" t="s">
        <v>715</v>
      </c>
      <c r="E754" s="99" t="s">
        <v>716</v>
      </c>
      <c r="F754" s="99" t="s">
        <v>5667</v>
      </c>
      <c r="G754" s="77">
        <v>0</v>
      </c>
      <c r="H754" s="77">
        <v>4310.3500000000004</v>
      </c>
      <c r="I754" s="77"/>
      <c r="J754" s="101"/>
    </row>
    <row r="755" spans="1:10" hidden="1" outlineLevel="1" x14ac:dyDescent="0.2">
      <c r="A755" s="106"/>
      <c r="B755" s="100">
        <v>42913</v>
      </c>
      <c r="C755" s="99">
        <v>204</v>
      </c>
      <c r="D755" s="99" t="s">
        <v>715</v>
      </c>
      <c r="E755" s="99" t="s">
        <v>716</v>
      </c>
      <c r="F755" s="99" t="s">
        <v>5668</v>
      </c>
      <c r="G755" s="77">
        <v>0</v>
      </c>
      <c r="H755" s="77">
        <v>-2155.17</v>
      </c>
      <c r="I755" s="77"/>
      <c r="J755" s="101"/>
    </row>
    <row r="756" spans="1:10" hidden="1" outlineLevel="1" x14ac:dyDescent="0.2">
      <c r="A756" s="106"/>
      <c r="B756" s="100">
        <v>42913</v>
      </c>
      <c r="C756" s="99">
        <v>205</v>
      </c>
      <c r="D756" s="99" t="s">
        <v>715</v>
      </c>
      <c r="E756" s="99" t="s">
        <v>716</v>
      </c>
      <c r="F756" s="99" t="s">
        <v>5669</v>
      </c>
      <c r="G756" s="77">
        <v>0</v>
      </c>
      <c r="H756" s="77">
        <v>1293.0999999999999</v>
      </c>
      <c r="I756" s="77"/>
      <c r="J756" s="101"/>
    </row>
    <row r="757" spans="1:10" hidden="1" outlineLevel="1" x14ac:dyDescent="0.2">
      <c r="A757" s="106"/>
      <c r="B757" s="100">
        <v>42913</v>
      </c>
      <c r="C757" s="99">
        <v>206</v>
      </c>
      <c r="D757" s="99" t="s">
        <v>715</v>
      </c>
      <c r="E757" s="99" t="s">
        <v>716</v>
      </c>
      <c r="F757" s="99" t="s">
        <v>5670</v>
      </c>
      <c r="G757" s="77">
        <v>0</v>
      </c>
      <c r="H757" s="77">
        <v>3448.28</v>
      </c>
      <c r="I757" s="77"/>
      <c r="J757" s="101"/>
    </row>
    <row r="758" spans="1:10" hidden="1" outlineLevel="1" x14ac:dyDescent="0.2">
      <c r="A758" s="106"/>
      <c r="B758" s="100">
        <v>42913</v>
      </c>
      <c r="C758" s="99">
        <v>207</v>
      </c>
      <c r="D758" s="99" t="s">
        <v>715</v>
      </c>
      <c r="E758" s="99" t="s">
        <v>716</v>
      </c>
      <c r="F758" s="99" t="s">
        <v>5671</v>
      </c>
      <c r="G758" s="77">
        <v>0</v>
      </c>
      <c r="H758" s="77">
        <v>3448.28</v>
      </c>
      <c r="I758" s="77"/>
      <c r="J758" s="101"/>
    </row>
    <row r="759" spans="1:10" hidden="1" outlineLevel="1" x14ac:dyDescent="0.2">
      <c r="A759" s="106"/>
      <c r="B759" s="100">
        <v>42914</v>
      </c>
      <c r="C759" s="99">
        <v>208</v>
      </c>
      <c r="D759" s="99" t="s">
        <v>715</v>
      </c>
      <c r="E759" s="99" t="s">
        <v>716</v>
      </c>
      <c r="F759" s="99" t="s">
        <v>5672</v>
      </c>
      <c r="G759" s="77">
        <v>0</v>
      </c>
      <c r="H759" s="77">
        <v>6896.55</v>
      </c>
      <c r="I759" s="77"/>
      <c r="J759" s="101"/>
    </row>
    <row r="760" spans="1:10" hidden="1" outlineLevel="1" x14ac:dyDescent="0.2">
      <c r="A760" s="106"/>
      <c r="B760" s="100">
        <v>42914</v>
      </c>
      <c r="C760" s="99">
        <v>209</v>
      </c>
      <c r="D760" s="99" t="s">
        <v>715</v>
      </c>
      <c r="E760" s="99" t="s">
        <v>716</v>
      </c>
      <c r="F760" s="99" t="s">
        <v>5673</v>
      </c>
      <c r="G760" s="77">
        <v>0</v>
      </c>
      <c r="H760" s="77">
        <v>-11384.88</v>
      </c>
      <c r="I760" s="77"/>
      <c r="J760" s="101"/>
    </row>
    <row r="761" spans="1:10" hidden="1" outlineLevel="1" x14ac:dyDescent="0.2">
      <c r="A761" s="106"/>
      <c r="B761" s="100">
        <v>42914</v>
      </c>
      <c r="C761" s="99">
        <v>210</v>
      </c>
      <c r="D761" s="99" t="s">
        <v>715</v>
      </c>
      <c r="E761" s="99" t="s">
        <v>716</v>
      </c>
      <c r="F761" s="99" t="s">
        <v>5674</v>
      </c>
      <c r="G761" s="77">
        <v>0</v>
      </c>
      <c r="H761" s="77">
        <v>12068.97</v>
      </c>
      <c r="I761" s="77"/>
      <c r="J761" s="101"/>
    </row>
    <row r="762" spans="1:10" hidden="1" outlineLevel="1" x14ac:dyDescent="0.2">
      <c r="A762" s="106"/>
      <c r="B762" s="100">
        <v>42914</v>
      </c>
      <c r="C762" s="99">
        <v>212</v>
      </c>
      <c r="D762" s="99" t="s">
        <v>715</v>
      </c>
      <c r="E762" s="99" t="s">
        <v>716</v>
      </c>
      <c r="F762" s="99" t="s">
        <v>5675</v>
      </c>
      <c r="G762" s="77">
        <v>0</v>
      </c>
      <c r="H762" s="77">
        <v>-20689.66</v>
      </c>
      <c r="I762" s="77"/>
      <c r="J762" s="101"/>
    </row>
    <row r="763" spans="1:10" hidden="1" outlineLevel="1" x14ac:dyDescent="0.2">
      <c r="A763" s="106"/>
      <c r="B763" s="100">
        <v>42915</v>
      </c>
      <c r="C763" s="99">
        <v>214</v>
      </c>
      <c r="D763" s="99" t="s">
        <v>715</v>
      </c>
      <c r="E763" s="99" t="s">
        <v>716</v>
      </c>
      <c r="F763" s="99" t="s">
        <v>5676</v>
      </c>
      <c r="G763" s="77">
        <v>0</v>
      </c>
      <c r="H763" s="77">
        <v>3448.28</v>
      </c>
      <c r="I763" s="77"/>
      <c r="J763" s="101"/>
    </row>
    <row r="764" spans="1:10" hidden="1" outlineLevel="1" x14ac:dyDescent="0.2">
      <c r="A764" s="106"/>
      <c r="B764" s="100">
        <v>42915</v>
      </c>
      <c r="C764" s="99">
        <v>78</v>
      </c>
      <c r="D764" s="99" t="s">
        <v>82</v>
      </c>
      <c r="E764" s="99" t="s">
        <v>720</v>
      </c>
      <c r="F764" s="99" t="s">
        <v>5677</v>
      </c>
      <c r="G764" s="77">
        <v>0</v>
      </c>
      <c r="H764" s="77">
        <v>-2155.17</v>
      </c>
      <c r="I764" s="77"/>
      <c r="J764" s="101"/>
    </row>
    <row r="765" spans="1:10" hidden="1" outlineLevel="1" x14ac:dyDescent="0.2">
      <c r="A765" s="106"/>
      <c r="B765" s="100">
        <v>42915</v>
      </c>
      <c r="C765" s="99">
        <v>218</v>
      </c>
      <c r="D765" s="99" t="s">
        <v>715</v>
      </c>
      <c r="E765" s="99" t="s">
        <v>716</v>
      </c>
      <c r="F765" s="99" t="s">
        <v>5678</v>
      </c>
      <c r="G765" s="77">
        <v>0</v>
      </c>
      <c r="H765" s="77">
        <v>-8620.69</v>
      </c>
      <c r="I765" s="77"/>
      <c r="J765" s="101"/>
    </row>
    <row r="766" spans="1:10" hidden="1" outlineLevel="1" x14ac:dyDescent="0.2">
      <c r="A766" s="106"/>
      <c r="B766" s="100">
        <v>42915</v>
      </c>
      <c r="C766" s="99">
        <v>219</v>
      </c>
      <c r="D766" s="99" t="s">
        <v>715</v>
      </c>
      <c r="E766" s="99" t="s">
        <v>716</v>
      </c>
      <c r="F766" s="99" t="s">
        <v>5679</v>
      </c>
      <c r="G766" s="77">
        <v>0</v>
      </c>
      <c r="H766" s="77">
        <v>3017.24</v>
      </c>
      <c r="I766" s="77"/>
      <c r="J766" s="101"/>
    </row>
    <row r="767" spans="1:10" hidden="1" outlineLevel="1" x14ac:dyDescent="0.2">
      <c r="A767" s="106"/>
      <c r="B767" s="100">
        <v>42916</v>
      </c>
      <c r="C767" s="99">
        <v>222</v>
      </c>
      <c r="D767" s="99" t="s">
        <v>715</v>
      </c>
      <c r="E767" s="99" t="s">
        <v>716</v>
      </c>
      <c r="F767" s="99" t="s">
        <v>5680</v>
      </c>
      <c r="G767" s="77">
        <v>0</v>
      </c>
      <c r="H767" s="77">
        <v>3448.28</v>
      </c>
      <c r="I767" s="77"/>
      <c r="J767" s="101"/>
    </row>
    <row r="768" spans="1:10" hidden="1" outlineLevel="1" x14ac:dyDescent="0.2">
      <c r="A768" s="106"/>
      <c r="B768" s="100">
        <v>42916</v>
      </c>
      <c r="C768" s="99">
        <v>223</v>
      </c>
      <c r="D768" s="99" t="s">
        <v>715</v>
      </c>
      <c r="E768" s="99" t="s">
        <v>716</v>
      </c>
      <c r="F768" s="99" t="s">
        <v>5681</v>
      </c>
      <c r="G768" s="77">
        <v>0</v>
      </c>
      <c r="H768" s="77">
        <v>4310.3500000000004</v>
      </c>
      <c r="I768" s="77">
        <v>-1071988.02</v>
      </c>
      <c r="J768" s="101"/>
    </row>
    <row r="769" spans="1:10" hidden="1" outlineLevel="1" x14ac:dyDescent="0.2">
      <c r="A769" s="106"/>
      <c r="B769" s="100">
        <v>42916</v>
      </c>
      <c r="C769" s="99">
        <v>225</v>
      </c>
      <c r="D769" s="99" t="s">
        <v>715</v>
      </c>
      <c r="E769" s="99" t="s">
        <v>716</v>
      </c>
      <c r="F769" s="99" t="s">
        <v>5682</v>
      </c>
      <c r="G769" s="77">
        <v>0</v>
      </c>
      <c r="H769" s="77">
        <v>4741.38</v>
      </c>
      <c r="I769" s="77">
        <v>-1078022.5</v>
      </c>
      <c r="J769" s="101"/>
    </row>
    <row r="770" spans="1:10" hidden="1" outlineLevel="1" x14ac:dyDescent="0.2">
      <c r="A770" s="106"/>
      <c r="B770" s="100">
        <v>42916</v>
      </c>
      <c r="C770" s="99">
        <v>226</v>
      </c>
      <c r="D770" s="99" t="s">
        <v>715</v>
      </c>
      <c r="E770" s="99" t="s">
        <v>716</v>
      </c>
      <c r="F770" s="99" t="s">
        <v>5683</v>
      </c>
      <c r="G770" s="77">
        <v>0</v>
      </c>
      <c r="H770" s="77">
        <v>3448.28</v>
      </c>
      <c r="I770" s="77">
        <v>-1083194.9099999999</v>
      </c>
      <c r="J770" s="101"/>
    </row>
    <row r="771" spans="1:10" hidden="1" outlineLevel="1" x14ac:dyDescent="0.2">
      <c r="A771" s="106"/>
      <c r="B771" s="100">
        <v>42916</v>
      </c>
      <c r="C771" s="99">
        <v>229</v>
      </c>
      <c r="D771" s="99" t="s">
        <v>715</v>
      </c>
      <c r="E771" s="99" t="s">
        <v>716</v>
      </c>
      <c r="F771" s="99" t="s">
        <v>5684</v>
      </c>
      <c r="G771" s="77">
        <v>0</v>
      </c>
      <c r="H771" s="77">
        <v>3448.28</v>
      </c>
      <c r="I771" s="77">
        <v>-1087505.26</v>
      </c>
      <c r="J771" s="101"/>
    </row>
    <row r="772" spans="1:10" hidden="1" outlineLevel="1" x14ac:dyDescent="0.2">
      <c r="A772" s="106"/>
      <c r="B772" s="100">
        <v>42916</v>
      </c>
      <c r="C772" s="99">
        <v>230</v>
      </c>
      <c r="D772" s="99" t="s">
        <v>715</v>
      </c>
      <c r="E772" s="99" t="s">
        <v>716</v>
      </c>
      <c r="F772" s="99" t="s">
        <v>5685</v>
      </c>
      <c r="G772" s="77">
        <v>0</v>
      </c>
      <c r="H772" s="77">
        <v>5603.45</v>
      </c>
      <c r="I772" s="77">
        <v>-1083194.9099999999</v>
      </c>
      <c r="J772" s="101"/>
    </row>
    <row r="773" spans="1:10" hidden="1" outlineLevel="1" x14ac:dyDescent="0.2">
      <c r="A773" s="106"/>
      <c r="B773" s="100">
        <v>42916</v>
      </c>
      <c r="C773" s="99">
        <v>232</v>
      </c>
      <c r="D773" s="99" t="s">
        <v>715</v>
      </c>
      <c r="E773" s="99" t="s">
        <v>716</v>
      </c>
      <c r="F773" s="99" t="s">
        <v>5686</v>
      </c>
      <c r="G773" s="77">
        <v>0</v>
      </c>
      <c r="H773" s="77">
        <v>5172.41</v>
      </c>
      <c r="I773" s="77">
        <v>-1087505.26</v>
      </c>
      <c r="J773" s="101"/>
    </row>
    <row r="774" spans="1:10" hidden="1" outlineLevel="1" x14ac:dyDescent="0.2">
      <c r="A774" s="106"/>
      <c r="B774" s="100">
        <v>42916</v>
      </c>
      <c r="C774" s="99">
        <v>234</v>
      </c>
      <c r="D774" s="99" t="s">
        <v>715</v>
      </c>
      <c r="E774" s="99" t="s">
        <v>716</v>
      </c>
      <c r="F774" s="99" t="s">
        <v>5687</v>
      </c>
      <c r="G774" s="77">
        <v>0</v>
      </c>
      <c r="H774" s="77">
        <v>3879.31</v>
      </c>
      <c r="I774" s="77">
        <v>-1081901.81</v>
      </c>
      <c r="J774" s="101"/>
    </row>
    <row r="775" spans="1:10" hidden="1" outlineLevel="1" x14ac:dyDescent="0.2">
      <c r="A775" s="106"/>
      <c r="B775" s="100">
        <v>42916</v>
      </c>
      <c r="C775" s="99">
        <v>235</v>
      </c>
      <c r="D775" s="99" t="s">
        <v>715</v>
      </c>
      <c r="E775" s="99" t="s">
        <v>716</v>
      </c>
      <c r="F775" s="99" t="s">
        <v>5688</v>
      </c>
      <c r="G775" s="77">
        <v>0</v>
      </c>
      <c r="H775" s="77">
        <v>3448.28</v>
      </c>
      <c r="I775" s="77">
        <v>-1088798.3600000001</v>
      </c>
      <c r="J775" s="101"/>
    </row>
    <row r="776" spans="1:10" hidden="1" outlineLevel="1" x14ac:dyDescent="0.2">
      <c r="A776" s="106"/>
      <c r="B776" s="100">
        <v>42916</v>
      </c>
      <c r="C776" s="99">
        <v>237</v>
      </c>
      <c r="D776" s="99" t="s">
        <v>715</v>
      </c>
      <c r="E776" s="99" t="s">
        <v>716</v>
      </c>
      <c r="F776" s="99" t="s">
        <v>5689</v>
      </c>
      <c r="G776" s="77">
        <v>0</v>
      </c>
      <c r="H776" s="77">
        <v>6034.48</v>
      </c>
      <c r="I776" s="77">
        <v>-1081901.81</v>
      </c>
      <c r="J776" s="101"/>
    </row>
    <row r="777" spans="1:10" collapsed="1" x14ac:dyDescent="0.2">
      <c r="A777" s="106"/>
      <c r="B777" s="100"/>
      <c r="C777" s="99"/>
      <c r="D777" s="99"/>
      <c r="E777" s="99"/>
      <c r="F777" s="99"/>
      <c r="G777" s="77"/>
      <c r="H777" s="77"/>
      <c r="I777" s="77"/>
      <c r="J777" s="101"/>
    </row>
    <row r="778" spans="1:10" ht="28.5" customHeight="1" x14ac:dyDescent="0.2">
      <c r="A778" s="106"/>
      <c r="B778" s="136" t="s">
        <v>3859</v>
      </c>
      <c r="C778" s="137"/>
      <c r="D778" s="137"/>
      <c r="E778" s="137"/>
      <c r="F778" s="137"/>
      <c r="G778" s="138"/>
      <c r="H778" s="119">
        <f>SUM(H626:H777)</f>
        <v>150147.87000000002</v>
      </c>
      <c r="I778" s="120"/>
      <c r="J778" s="118">
        <f>COUNTIF(H627:H776,"&gt;1")-COUNTIF(H627:H776,"&lt;1")</f>
        <v>44</v>
      </c>
    </row>
    <row r="779" spans="1:10" x14ac:dyDescent="0.2">
      <c r="A779" s="106"/>
      <c r="B779" s="100"/>
      <c r="C779" s="99"/>
      <c r="D779" s="99"/>
      <c r="E779" s="99"/>
      <c r="F779" s="99"/>
      <c r="G779" s="77"/>
      <c r="H779" s="77"/>
      <c r="I779" s="77"/>
      <c r="J779" s="101"/>
    </row>
    <row r="780" spans="1:10" x14ac:dyDescent="0.2">
      <c r="A780" s="106"/>
      <c r="B780" s="100"/>
      <c r="C780" s="99"/>
      <c r="D780" s="99"/>
      <c r="E780" s="99"/>
      <c r="F780" s="99"/>
      <c r="G780" s="77"/>
      <c r="H780" s="77"/>
      <c r="I780" s="77"/>
      <c r="J780" s="101"/>
    </row>
    <row r="781" spans="1:10" x14ac:dyDescent="0.2">
      <c r="A781" s="104" t="s">
        <v>979</v>
      </c>
      <c r="B781" s="98"/>
      <c r="C781" s="99"/>
      <c r="D781" s="99"/>
      <c r="E781" s="98"/>
      <c r="F781" s="98"/>
      <c r="G781" s="76"/>
      <c r="H781" s="76"/>
      <c r="I781" s="76"/>
      <c r="J781" s="101"/>
    </row>
    <row r="782" spans="1:10" x14ac:dyDescent="0.2">
      <c r="A782" s="105" t="s">
        <v>2</v>
      </c>
      <c r="B782" s="98" t="s">
        <v>980</v>
      </c>
      <c r="C782" s="99"/>
      <c r="D782" s="99"/>
      <c r="E782" s="98"/>
      <c r="F782" s="98"/>
      <c r="G782" s="76"/>
      <c r="H782" s="76"/>
      <c r="I782" s="76"/>
      <c r="J782" s="101"/>
    </row>
    <row r="783" spans="1:10" hidden="1" outlineLevel="1" x14ac:dyDescent="0.2">
      <c r="A783" s="106"/>
      <c r="B783" s="99"/>
      <c r="C783" s="99"/>
      <c r="D783" s="99"/>
      <c r="E783" s="99" t="s">
        <v>1110</v>
      </c>
      <c r="F783" s="99"/>
      <c r="G783" s="77">
        <v>0</v>
      </c>
      <c r="H783" s="77">
        <v>0</v>
      </c>
      <c r="I783" s="77">
        <v>-12506419.949999999</v>
      </c>
      <c r="J783" s="101"/>
    </row>
    <row r="784" spans="1:10" hidden="1" outlineLevel="1" x14ac:dyDescent="0.2">
      <c r="A784" s="106"/>
      <c r="B784" s="100">
        <v>42887</v>
      </c>
      <c r="C784" s="99">
        <v>1</v>
      </c>
      <c r="D784" s="99" t="s">
        <v>981</v>
      </c>
      <c r="E784" s="99" t="s">
        <v>716</v>
      </c>
      <c r="F784" s="99" t="s">
        <v>5690</v>
      </c>
      <c r="G784" s="77">
        <v>0</v>
      </c>
      <c r="H784" s="77">
        <v>138793.1</v>
      </c>
      <c r="I784" s="77">
        <v>-12675385.470000001</v>
      </c>
      <c r="J784" s="101"/>
    </row>
    <row r="785" spans="1:10" hidden="1" outlineLevel="1" x14ac:dyDescent="0.2">
      <c r="A785" s="106"/>
      <c r="B785" s="100">
        <v>42887</v>
      </c>
      <c r="C785" s="99">
        <v>2</v>
      </c>
      <c r="D785" s="99" t="s">
        <v>981</v>
      </c>
      <c r="E785" s="99" t="s">
        <v>716</v>
      </c>
      <c r="F785" s="99" t="s">
        <v>5691</v>
      </c>
      <c r="G785" s="77">
        <v>0</v>
      </c>
      <c r="H785" s="77">
        <v>99034.48</v>
      </c>
      <c r="I785" s="77">
        <v>-12570316.5</v>
      </c>
      <c r="J785" s="101"/>
    </row>
    <row r="786" spans="1:10" hidden="1" outlineLevel="1" x14ac:dyDescent="0.2">
      <c r="A786" s="106"/>
      <c r="B786" s="100">
        <v>42888</v>
      </c>
      <c r="C786" s="99">
        <v>3</v>
      </c>
      <c r="D786" s="99" t="s">
        <v>981</v>
      </c>
      <c r="E786" s="99" t="s">
        <v>716</v>
      </c>
      <c r="F786" s="99" t="s">
        <v>5692</v>
      </c>
      <c r="G786" s="77">
        <v>0</v>
      </c>
      <c r="H786" s="77">
        <v>-161379.31</v>
      </c>
      <c r="I786" s="77">
        <v>-12668695.810000001</v>
      </c>
      <c r="J786" s="101"/>
    </row>
    <row r="787" spans="1:10" hidden="1" outlineLevel="1" x14ac:dyDescent="0.2">
      <c r="A787" s="106"/>
      <c r="B787" s="100">
        <v>42888</v>
      </c>
      <c r="C787" s="99">
        <v>4</v>
      </c>
      <c r="D787" s="99" t="s">
        <v>981</v>
      </c>
      <c r="E787" s="99" t="s">
        <v>716</v>
      </c>
      <c r="F787" s="99" t="s">
        <v>5693</v>
      </c>
      <c r="G787" s="77">
        <v>0</v>
      </c>
      <c r="H787" s="77">
        <v>103482.76</v>
      </c>
      <c r="I787" s="77">
        <v>-12570316.5</v>
      </c>
      <c r="J787" s="101"/>
    </row>
    <row r="788" spans="1:10" hidden="1" outlineLevel="1" x14ac:dyDescent="0.2">
      <c r="A788" s="106"/>
      <c r="B788" s="100">
        <v>42888</v>
      </c>
      <c r="C788" s="99">
        <v>5</v>
      </c>
      <c r="D788" s="99" t="s">
        <v>981</v>
      </c>
      <c r="E788" s="99" t="s">
        <v>716</v>
      </c>
      <c r="F788" s="99" t="s">
        <v>5694</v>
      </c>
      <c r="G788" s="77">
        <v>0</v>
      </c>
      <c r="H788" s="77">
        <v>301068.96999999997</v>
      </c>
      <c r="I788" s="77">
        <v>-12672557.880000001</v>
      </c>
      <c r="J788" s="101"/>
    </row>
    <row r="789" spans="1:10" hidden="1" outlineLevel="1" x14ac:dyDescent="0.2">
      <c r="A789" s="106"/>
      <c r="B789" s="100">
        <v>42889</v>
      </c>
      <c r="C789" s="99">
        <v>6</v>
      </c>
      <c r="D789" s="99" t="s">
        <v>981</v>
      </c>
      <c r="E789" s="99" t="s">
        <v>716</v>
      </c>
      <c r="F789" s="99" t="s">
        <v>5695</v>
      </c>
      <c r="G789" s="77">
        <v>0</v>
      </c>
      <c r="H789" s="77">
        <v>-114310.34</v>
      </c>
      <c r="I789" s="77">
        <v>-12794454.43</v>
      </c>
      <c r="J789" s="101"/>
    </row>
    <row r="790" spans="1:10" hidden="1" outlineLevel="1" x14ac:dyDescent="0.2">
      <c r="A790" s="106"/>
      <c r="B790" s="100">
        <v>42889</v>
      </c>
      <c r="C790" s="99">
        <v>7</v>
      </c>
      <c r="D790" s="99" t="s">
        <v>981</v>
      </c>
      <c r="E790" s="99" t="s">
        <v>716</v>
      </c>
      <c r="F790" s="99" t="s">
        <v>5696</v>
      </c>
      <c r="G790" s="77">
        <v>0</v>
      </c>
      <c r="H790" s="77">
        <v>-174827.59</v>
      </c>
      <c r="I790" s="77">
        <v>-12672557.880000001</v>
      </c>
      <c r="J790" s="101"/>
    </row>
    <row r="791" spans="1:10" hidden="1" outlineLevel="1" x14ac:dyDescent="0.2">
      <c r="A791" s="106"/>
      <c r="B791" s="100">
        <v>42889</v>
      </c>
      <c r="C791" s="99">
        <v>8</v>
      </c>
      <c r="D791" s="99" t="s">
        <v>981</v>
      </c>
      <c r="E791" s="99" t="s">
        <v>716</v>
      </c>
      <c r="F791" s="99" t="s">
        <v>5697</v>
      </c>
      <c r="G791" s="77">
        <v>0</v>
      </c>
      <c r="H791" s="77">
        <v>-114655.17</v>
      </c>
      <c r="I791" s="77">
        <v>-12556316.5</v>
      </c>
      <c r="J791" s="101"/>
    </row>
    <row r="792" spans="1:10" hidden="1" outlineLevel="1" x14ac:dyDescent="0.2">
      <c r="A792" s="106"/>
      <c r="B792" s="100">
        <v>42891</v>
      </c>
      <c r="C792" s="99">
        <v>9</v>
      </c>
      <c r="D792" s="99" t="s">
        <v>981</v>
      </c>
      <c r="E792" s="99" t="s">
        <v>716</v>
      </c>
      <c r="F792" s="99" t="s">
        <v>5698</v>
      </c>
      <c r="G792" s="77">
        <v>0</v>
      </c>
      <c r="H792" s="77">
        <v>-99034.48</v>
      </c>
      <c r="I792" s="77">
        <v>-12371144.09</v>
      </c>
      <c r="J792" s="101"/>
    </row>
    <row r="793" spans="1:10" hidden="1" outlineLevel="1" x14ac:dyDescent="0.2">
      <c r="A793" s="106"/>
      <c r="B793" s="100">
        <v>42891</v>
      </c>
      <c r="C793" s="99">
        <v>10</v>
      </c>
      <c r="D793" s="99" t="s">
        <v>981</v>
      </c>
      <c r="E793" s="99" t="s">
        <v>716</v>
      </c>
      <c r="F793" s="99" t="s">
        <v>5699</v>
      </c>
      <c r="G793" s="77">
        <v>0</v>
      </c>
      <c r="H793" s="77">
        <v>98000</v>
      </c>
      <c r="I793" s="77">
        <v>-12123730.300000001</v>
      </c>
      <c r="J793" s="101"/>
    </row>
    <row r="794" spans="1:10" hidden="1" outlineLevel="1" x14ac:dyDescent="0.2">
      <c r="A794" s="106"/>
      <c r="B794" s="100">
        <v>42892</v>
      </c>
      <c r="C794" s="99">
        <v>11</v>
      </c>
      <c r="D794" s="99" t="s">
        <v>981</v>
      </c>
      <c r="E794" s="99" t="s">
        <v>716</v>
      </c>
      <c r="F794" s="99" t="s">
        <v>5700</v>
      </c>
      <c r="G794" s="77">
        <v>0</v>
      </c>
      <c r="H794" s="77">
        <v>-301068.96999999997</v>
      </c>
      <c r="I794" s="77">
        <v>-11998557.890000001</v>
      </c>
      <c r="J794" s="101"/>
    </row>
    <row r="795" spans="1:10" hidden="1" outlineLevel="1" x14ac:dyDescent="0.2">
      <c r="A795" s="106"/>
      <c r="B795" s="100">
        <v>42892</v>
      </c>
      <c r="C795" s="99">
        <v>12</v>
      </c>
      <c r="D795" s="99" t="s">
        <v>981</v>
      </c>
      <c r="E795" s="99" t="s">
        <v>716</v>
      </c>
      <c r="F795" s="99" t="s">
        <v>5701</v>
      </c>
      <c r="G795" s="77">
        <v>0</v>
      </c>
      <c r="H795" s="77">
        <v>301068.96999999997</v>
      </c>
      <c r="I795" s="77">
        <v>-11829592.369999999</v>
      </c>
      <c r="J795" s="101"/>
    </row>
    <row r="796" spans="1:10" hidden="1" outlineLevel="1" x14ac:dyDescent="0.2">
      <c r="A796" s="106"/>
      <c r="B796" s="100">
        <v>42892</v>
      </c>
      <c r="C796" s="99">
        <v>13</v>
      </c>
      <c r="D796" s="99" t="s">
        <v>981</v>
      </c>
      <c r="E796" s="99" t="s">
        <v>716</v>
      </c>
      <c r="F796" s="99" t="s">
        <v>5702</v>
      </c>
      <c r="G796" s="77">
        <v>0</v>
      </c>
      <c r="H796" s="77">
        <v>-138793.1</v>
      </c>
      <c r="I796" s="77">
        <v>-11727350.99</v>
      </c>
      <c r="J796" s="101"/>
    </row>
    <row r="797" spans="1:10" hidden="1" outlineLevel="1" x14ac:dyDescent="0.2">
      <c r="A797" s="106"/>
      <c r="B797" s="100">
        <v>42892</v>
      </c>
      <c r="C797" s="99">
        <v>14</v>
      </c>
      <c r="D797" s="99" t="s">
        <v>981</v>
      </c>
      <c r="E797" s="99" t="s">
        <v>716</v>
      </c>
      <c r="F797" s="99" t="s">
        <v>5703</v>
      </c>
      <c r="G797" s="77">
        <v>0</v>
      </c>
      <c r="H797" s="77">
        <v>142241.38</v>
      </c>
      <c r="I797" s="77">
        <v>-11533385.470000001</v>
      </c>
      <c r="J797" s="101"/>
    </row>
    <row r="798" spans="1:10" hidden="1" outlineLevel="1" x14ac:dyDescent="0.2">
      <c r="A798" s="106"/>
      <c r="B798" s="100">
        <v>42893</v>
      </c>
      <c r="C798" s="99">
        <v>15</v>
      </c>
      <c r="D798" s="99" t="s">
        <v>981</v>
      </c>
      <c r="E798" s="99" t="s">
        <v>716</v>
      </c>
      <c r="F798" s="99" t="s">
        <v>5704</v>
      </c>
      <c r="G798" s="77">
        <v>0</v>
      </c>
      <c r="H798" s="77">
        <v>117103.45</v>
      </c>
      <c r="I798" s="77">
        <v>-11403971.68</v>
      </c>
      <c r="J798" s="101"/>
    </row>
    <row r="799" spans="1:10" hidden="1" outlineLevel="1" x14ac:dyDescent="0.2">
      <c r="A799" s="106"/>
      <c r="B799" s="100">
        <v>42893</v>
      </c>
      <c r="C799" s="99">
        <v>16</v>
      </c>
      <c r="D799" s="99" t="s">
        <v>981</v>
      </c>
      <c r="E799" s="99" t="s">
        <v>716</v>
      </c>
      <c r="F799" s="99" t="s">
        <v>5705</v>
      </c>
      <c r="G799" s="77">
        <v>0</v>
      </c>
      <c r="H799" s="77">
        <v>-103482.76</v>
      </c>
      <c r="I799" s="77">
        <v>-11244833.75</v>
      </c>
      <c r="J799" s="101"/>
    </row>
    <row r="800" spans="1:10" hidden="1" outlineLevel="1" x14ac:dyDescent="0.2">
      <c r="A800" s="106"/>
      <c r="B800" s="100">
        <v>42893</v>
      </c>
      <c r="C800" s="99">
        <v>17</v>
      </c>
      <c r="D800" s="99" t="s">
        <v>981</v>
      </c>
      <c r="E800" s="99" t="s">
        <v>716</v>
      </c>
      <c r="F800" s="99" t="s">
        <v>5706</v>
      </c>
      <c r="G800" s="77">
        <v>0</v>
      </c>
      <c r="H800" s="77">
        <v>84517.24</v>
      </c>
      <c r="I800" s="77">
        <v>-11130178.58</v>
      </c>
      <c r="J800" s="101"/>
    </row>
    <row r="801" spans="1:10" hidden="1" outlineLevel="1" x14ac:dyDescent="0.2">
      <c r="A801" s="106"/>
      <c r="B801" s="100">
        <v>42893</v>
      </c>
      <c r="C801" s="99">
        <v>18</v>
      </c>
      <c r="D801" s="99" t="s">
        <v>981</v>
      </c>
      <c r="E801" s="99" t="s">
        <v>716</v>
      </c>
      <c r="F801" s="99" t="s">
        <v>5707</v>
      </c>
      <c r="G801" s="77">
        <v>0</v>
      </c>
      <c r="H801" s="77">
        <v>108620.69</v>
      </c>
      <c r="I801" s="77">
        <v>-11244833.75</v>
      </c>
      <c r="J801" s="101"/>
    </row>
    <row r="802" spans="1:10" hidden="1" outlineLevel="1" x14ac:dyDescent="0.2">
      <c r="A802" s="106"/>
      <c r="B802" s="100">
        <v>42894</v>
      </c>
      <c r="C802" s="99">
        <v>19</v>
      </c>
      <c r="D802" s="99" t="s">
        <v>981</v>
      </c>
      <c r="E802" s="99" t="s">
        <v>716</v>
      </c>
      <c r="F802" s="99" t="s">
        <v>5708</v>
      </c>
      <c r="G802" s="77">
        <v>0</v>
      </c>
      <c r="H802" s="77">
        <v>-117103.45</v>
      </c>
      <c r="I802" s="77">
        <v>-11403971.68</v>
      </c>
      <c r="J802" s="101"/>
    </row>
    <row r="803" spans="1:10" hidden="1" outlineLevel="1" x14ac:dyDescent="0.2">
      <c r="A803" s="106"/>
      <c r="B803" s="100">
        <v>42894</v>
      </c>
      <c r="C803" s="99">
        <v>20</v>
      </c>
      <c r="D803" s="99" t="s">
        <v>981</v>
      </c>
      <c r="E803" s="99" t="s">
        <v>716</v>
      </c>
      <c r="F803" s="99" t="s">
        <v>5709</v>
      </c>
      <c r="G803" s="77">
        <v>0</v>
      </c>
      <c r="H803" s="77">
        <v>117103.45</v>
      </c>
      <c r="I803" s="77">
        <v>-11533385.470000001</v>
      </c>
      <c r="J803" s="101"/>
    </row>
    <row r="804" spans="1:10" hidden="1" outlineLevel="1" x14ac:dyDescent="0.2">
      <c r="A804" s="106"/>
      <c r="B804" s="100">
        <v>42894</v>
      </c>
      <c r="C804" s="99">
        <v>21</v>
      </c>
      <c r="D804" s="99" t="s">
        <v>981</v>
      </c>
      <c r="E804" s="99" t="s">
        <v>716</v>
      </c>
      <c r="F804" s="99" t="s">
        <v>5710</v>
      </c>
      <c r="G804" s="77">
        <v>0</v>
      </c>
      <c r="H804" s="77">
        <v>-84517.24</v>
      </c>
      <c r="I804" s="77">
        <v>-11727350.99</v>
      </c>
      <c r="J804" s="101"/>
    </row>
    <row r="805" spans="1:10" hidden="1" outlineLevel="1" x14ac:dyDescent="0.2">
      <c r="A805" s="106"/>
      <c r="B805" s="100">
        <v>42894</v>
      </c>
      <c r="C805" s="99">
        <v>22</v>
      </c>
      <c r="D805" s="99" t="s">
        <v>981</v>
      </c>
      <c r="E805" s="99" t="s">
        <v>716</v>
      </c>
      <c r="F805" s="99" t="s">
        <v>5711</v>
      </c>
      <c r="G805" s="77">
        <v>0</v>
      </c>
      <c r="H805" s="77">
        <v>84517.24</v>
      </c>
      <c r="I805" s="77">
        <v>-11829592.369999999</v>
      </c>
      <c r="J805" s="101"/>
    </row>
    <row r="806" spans="1:10" hidden="1" outlineLevel="1" x14ac:dyDescent="0.2">
      <c r="A806" s="106"/>
      <c r="B806" s="100">
        <v>42895</v>
      </c>
      <c r="C806" s="99">
        <v>23</v>
      </c>
      <c r="D806" s="99" t="s">
        <v>981</v>
      </c>
      <c r="E806" s="99" t="s">
        <v>716</v>
      </c>
      <c r="F806" s="99" t="s">
        <v>5712</v>
      </c>
      <c r="G806" s="77">
        <v>0</v>
      </c>
      <c r="H806" s="77">
        <v>166551.72</v>
      </c>
      <c r="I806" s="77">
        <v>-11998557.890000001</v>
      </c>
      <c r="J806" s="101"/>
    </row>
    <row r="807" spans="1:10" hidden="1" outlineLevel="1" x14ac:dyDescent="0.2">
      <c r="A807" s="106"/>
      <c r="B807" s="100">
        <v>42895</v>
      </c>
      <c r="C807" s="99">
        <v>24</v>
      </c>
      <c r="D807" s="99" t="s">
        <v>981</v>
      </c>
      <c r="E807" s="99" t="s">
        <v>716</v>
      </c>
      <c r="F807" s="99" t="s">
        <v>5713</v>
      </c>
      <c r="G807" s="77">
        <v>0</v>
      </c>
      <c r="H807" s="77">
        <v>-166551.72</v>
      </c>
      <c r="I807" s="77">
        <v>-12123730.300000001</v>
      </c>
      <c r="J807" s="101"/>
    </row>
    <row r="808" spans="1:10" hidden="1" outlineLevel="1" x14ac:dyDescent="0.2">
      <c r="A808" s="106"/>
      <c r="B808" s="100">
        <v>42895</v>
      </c>
      <c r="C808" s="99">
        <v>25</v>
      </c>
      <c r="D808" s="99" t="s">
        <v>981</v>
      </c>
      <c r="E808" s="99" t="s">
        <v>716</v>
      </c>
      <c r="F808" s="99" t="s">
        <v>5714</v>
      </c>
      <c r="G808" s="77">
        <v>0</v>
      </c>
      <c r="H808" s="77">
        <v>166551.72</v>
      </c>
      <c r="I808" s="77">
        <v>-12371144.09</v>
      </c>
      <c r="J808" s="101"/>
    </row>
    <row r="809" spans="1:10" hidden="1" outlineLevel="1" x14ac:dyDescent="0.2">
      <c r="A809" s="106"/>
      <c r="B809" s="100">
        <v>42895</v>
      </c>
      <c r="C809" s="99">
        <v>26</v>
      </c>
      <c r="D809" s="99" t="s">
        <v>981</v>
      </c>
      <c r="E809" s="99" t="s">
        <v>716</v>
      </c>
      <c r="F809" s="99" t="s">
        <v>5715</v>
      </c>
      <c r="G809" s="77">
        <v>0</v>
      </c>
      <c r="H809" s="77">
        <v>82793.100000000006</v>
      </c>
      <c r="I809" s="77">
        <v>-12556316.5</v>
      </c>
      <c r="J809" s="101"/>
    </row>
    <row r="810" spans="1:10" hidden="1" outlineLevel="1" x14ac:dyDescent="0.2">
      <c r="A810" s="106"/>
      <c r="B810" s="100">
        <v>42895</v>
      </c>
      <c r="C810" s="99">
        <v>27</v>
      </c>
      <c r="D810" s="99" t="s">
        <v>981</v>
      </c>
      <c r="E810" s="99" t="s">
        <v>716</v>
      </c>
      <c r="F810" s="99" t="s">
        <v>5716</v>
      </c>
      <c r="G810" s="77">
        <v>0</v>
      </c>
      <c r="H810" s="77">
        <v>200448.28</v>
      </c>
      <c r="I810" s="77">
        <v>-12672557.880000001</v>
      </c>
      <c r="J810" s="101"/>
    </row>
    <row r="811" spans="1:10" hidden="1" outlineLevel="1" x14ac:dyDescent="0.2">
      <c r="A811" s="106"/>
      <c r="B811" s="100">
        <v>42896</v>
      </c>
      <c r="C811" s="99">
        <v>28</v>
      </c>
      <c r="D811" s="99" t="s">
        <v>981</v>
      </c>
      <c r="E811" s="99" t="s">
        <v>716</v>
      </c>
      <c r="F811" s="99" t="s">
        <v>5717</v>
      </c>
      <c r="G811" s="77">
        <v>0</v>
      </c>
      <c r="H811" s="77">
        <v>-200448.28</v>
      </c>
      <c r="I811" s="77">
        <v>-12794454.43</v>
      </c>
      <c r="J811" s="101"/>
    </row>
    <row r="812" spans="1:10" hidden="1" outlineLevel="1" x14ac:dyDescent="0.2">
      <c r="A812" s="106"/>
      <c r="B812" s="100">
        <v>42896</v>
      </c>
      <c r="C812" s="99">
        <v>29</v>
      </c>
      <c r="D812" s="99" t="s">
        <v>981</v>
      </c>
      <c r="E812" s="99" t="s">
        <v>716</v>
      </c>
      <c r="F812" s="99" t="s">
        <v>5718</v>
      </c>
      <c r="G812" s="77">
        <v>0</v>
      </c>
      <c r="H812" s="77">
        <v>200448.28</v>
      </c>
      <c r="I812" s="77">
        <v>-13474971.67</v>
      </c>
      <c r="J812" s="101"/>
    </row>
    <row r="813" spans="1:10" hidden="1" outlineLevel="1" x14ac:dyDescent="0.2">
      <c r="A813" s="106"/>
      <c r="B813" s="100">
        <v>42896</v>
      </c>
      <c r="C813" s="99">
        <v>30</v>
      </c>
      <c r="D813" s="99" t="s">
        <v>981</v>
      </c>
      <c r="E813" s="99" t="s">
        <v>716</v>
      </c>
      <c r="F813" s="99" t="s">
        <v>5719</v>
      </c>
      <c r="G813" s="77">
        <v>0</v>
      </c>
      <c r="H813" s="77">
        <v>-82793.100000000006</v>
      </c>
      <c r="I813" s="77">
        <v>-13658144.08</v>
      </c>
      <c r="J813" s="101"/>
    </row>
    <row r="814" spans="1:10" hidden="1" outlineLevel="1" x14ac:dyDescent="0.2">
      <c r="A814" s="106"/>
      <c r="B814" s="100">
        <v>42896</v>
      </c>
      <c r="C814" s="99">
        <v>31</v>
      </c>
      <c r="D814" s="99" t="s">
        <v>981</v>
      </c>
      <c r="E814" s="99" t="s">
        <v>716</v>
      </c>
      <c r="F814" s="99" t="s">
        <v>5720</v>
      </c>
      <c r="G814" s="77">
        <v>0</v>
      </c>
      <c r="H814" s="77">
        <v>82793.100000000006</v>
      </c>
      <c r="I814" s="77">
        <v>-13532971.67</v>
      </c>
      <c r="J814" s="101"/>
    </row>
    <row r="815" spans="1:10" hidden="1" outlineLevel="1" x14ac:dyDescent="0.2">
      <c r="A815" s="106"/>
      <c r="B815" s="100">
        <v>42896</v>
      </c>
      <c r="C815" s="99">
        <v>32</v>
      </c>
      <c r="D815" s="99" t="s">
        <v>981</v>
      </c>
      <c r="E815" s="99" t="s">
        <v>716</v>
      </c>
      <c r="F815" s="99" t="s">
        <v>5721</v>
      </c>
      <c r="G815" s="77">
        <v>0</v>
      </c>
      <c r="H815" s="77">
        <v>-108620.69</v>
      </c>
      <c r="I815" s="77">
        <v>-13653833.74</v>
      </c>
      <c r="J815" s="101"/>
    </row>
    <row r="816" spans="1:10" hidden="1" outlineLevel="1" x14ac:dyDescent="0.2">
      <c r="A816" s="106"/>
      <c r="B816" s="100">
        <v>42896</v>
      </c>
      <c r="C816" s="99">
        <v>33</v>
      </c>
      <c r="D816" s="99" t="s">
        <v>981</v>
      </c>
      <c r="E816" s="99" t="s">
        <v>716</v>
      </c>
      <c r="F816" s="99" t="s">
        <v>5722</v>
      </c>
      <c r="G816" s="77">
        <v>0</v>
      </c>
      <c r="H816" s="77">
        <v>108620.69</v>
      </c>
      <c r="I816" s="77">
        <v>-13484868.220000001</v>
      </c>
      <c r="J816" s="101"/>
    </row>
    <row r="817" spans="1:10" hidden="1" outlineLevel="1" x14ac:dyDescent="0.2">
      <c r="A817" s="106"/>
      <c r="B817" s="100">
        <v>42896</v>
      </c>
      <c r="C817" s="99">
        <v>34</v>
      </c>
      <c r="D817" s="99" t="s">
        <v>981</v>
      </c>
      <c r="E817" s="99" t="s">
        <v>716</v>
      </c>
      <c r="F817" s="99" t="s">
        <v>5723</v>
      </c>
      <c r="G817" s="77">
        <v>0</v>
      </c>
      <c r="H817" s="77">
        <v>-200448.28</v>
      </c>
      <c r="I817" s="77">
        <v>-13653833.74</v>
      </c>
      <c r="J817" s="101"/>
    </row>
    <row r="818" spans="1:10" hidden="1" outlineLevel="1" x14ac:dyDescent="0.2">
      <c r="A818" s="106"/>
      <c r="B818" s="100">
        <v>42896</v>
      </c>
      <c r="C818" s="99">
        <v>35</v>
      </c>
      <c r="D818" s="99" t="s">
        <v>981</v>
      </c>
      <c r="E818" s="99" t="s">
        <v>716</v>
      </c>
      <c r="F818" s="99" t="s">
        <v>5724</v>
      </c>
      <c r="G818" s="77">
        <v>0</v>
      </c>
      <c r="H818" s="77">
        <v>200448.28</v>
      </c>
      <c r="I818" s="77">
        <v>-13783833.74</v>
      </c>
      <c r="J818" s="101"/>
    </row>
    <row r="819" spans="1:10" hidden="1" outlineLevel="1" x14ac:dyDescent="0.2">
      <c r="A819" s="106"/>
      <c r="B819" s="100">
        <v>42896</v>
      </c>
      <c r="C819" s="99">
        <v>36</v>
      </c>
      <c r="D819" s="99" t="s">
        <v>981</v>
      </c>
      <c r="E819" s="99" t="s">
        <v>716</v>
      </c>
      <c r="F819" s="99" t="s">
        <v>5725</v>
      </c>
      <c r="G819" s="77">
        <v>0</v>
      </c>
      <c r="H819" s="77">
        <v>161551.72</v>
      </c>
      <c r="I819" s="77">
        <v>-13624695.810000001</v>
      </c>
      <c r="J819" s="101"/>
    </row>
    <row r="820" spans="1:10" hidden="1" outlineLevel="1" x14ac:dyDescent="0.2">
      <c r="A820" s="106"/>
      <c r="B820" s="100">
        <v>42896</v>
      </c>
      <c r="C820" s="99">
        <v>37</v>
      </c>
      <c r="D820" s="99" t="s">
        <v>981</v>
      </c>
      <c r="E820" s="99" t="s">
        <v>716</v>
      </c>
      <c r="F820" s="99" t="s">
        <v>5726</v>
      </c>
      <c r="G820" s="77">
        <v>0</v>
      </c>
      <c r="H820" s="77">
        <v>-161551.72</v>
      </c>
      <c r="I820" s="77">
        <v>-13495282.02</v>
      </c>
      <c r="J820" s="101"/>
    </row>
    <row r="821" spans="1:10" hidden="1" outlineLevel="1" x14ac:dyDescent="0.2">
      <c r="A821" s="106"/>
      <c r="B821" s="100">
        <v>42898</v>
      </c>
      <c r="C821" s="99">
        <v>38</v>
      </c>
      <c r="D821" s="99" t="s">
        <v>981</v>
      </c>
      <c r="E821" s="99" t="s">
        <v>716</v>
      </c>
      <c r="F821" s="99" t="s">
        <v>5727</v>
      </c>
      <c r="G821" s="77">
        <v>0</v>
      </c>
      <c r="H821" s="77">
        <v>161551.72</v>
      </c>
      <c r="I821" s="77">
        <v>-13617523.4</v>
      </c>
      <c r="J821" s="101"/>
    </row>
    <row r="822" spans="1:10" hidden="1" outlineLevel="1" x14ac:dyDescent="0.2">
      <c r="A822" s="106"/>
      <c r="B822" s="100">
        <v>42898</v>
      </c>
      <c r="C822" s="99">
        <v>39</v>
      </c>
      <c r="D822" s="99" t="s">
        <v>981</v>
      </c>
      <c r="E822" s="99" t="s">
        <v>716</v>
      </c>
      <c r="F822" s="99" t="s">
        <v>5728</v>
      </c>
      <c r="G822" s="77">
        <v>0</v>
      </c>
      <c r="H822" s="77">
        <v>113965.52</v>
      </c>
      <c r="I822" s="77">
        <v>-13495282.02</v>
      </c>
      <c r="J822" s="101"/>
    </row>
    <row r="823" spans="1:10" hidden="1" outlineLevel="1" x14ac:dyDescent="0.2">
      <c r="A823" s="106"/>
      <c r="B823" s="100">
        <v>42900</v>
      </c>
      <c r="C823" s="99">
        <v>40</v>
      </c>
      <c r="D823" s="99" t="s">
        <v>981</v>
      </c>
      <c r="E823" s="99" t="s">
        <v>716</v>
      </c>
      <c r="F823" s="99" t="s">
        <v>5729</v>
      </c>
      <c r="G823" s="77">
        <v>0</v>
      </c>
      <c r="H823" s="77">
        <v>95275.86</v>
      </c>
      <c r="I823" s="77">
        <v>-13617523.4</v>
      </c>
      <c r="J823" s="101"/>
    </row>
    <row r="824" spans="1:10" hidden="1" outlineLevel="1" x14ac:dyDescent="0.2">
      <c r="A824" s="106"/>
      <c r="B824" s="100">
        <v>42900</v>
      </c>
      <c r="C824" s="99">
        <v>41</v>
      </c>
      <c r="D824" s="99" t="s">
        <v>981</v>
      </c>
      <c r="E824" s="99" t="s">
        <v>716</v>
      </c>
      <c r="F824" s="99" t="s">
        <v>5730</v>
      </c>
      <c r="G824" s="77">
        <v>0</v>
      </c>
      <c r="H824" s="77">
        <v>-108620.69</v>
      </c>
      <c r="I824" s="77">
        <v>-13495282.02</v>
      </c>
      <c r="J824" s="101"/>
    </row>
    <row r="825" spans="1:10" hidden="1" outlineLevel="1" x14ac:dyDescent="0.2">
      <c r="A825" s="106"/>
      <c r="B825" s="100">
        <v>42900</v>
      </c>
      <c r="C825" s="99">
        <v>42</v>
      </c>
      <c r="D825" s="99" t="s">
        <v>981</v>
      </c>
      <c r="E825" s="99" t="s">
        <v>716</v>
      </c>
      <c r="F825" s="99" t="s">
        <v>5731</v>
      </c>
      <c r="G825" s="77">
        <v>0</v>
      </c>
      <c r="H825" s="77">
        <v>108620.69</v>
      </c>
      <c r="I825" s="77">
        <v>-13617523.4</v>
      </c>
      <c r="J825" s="101"/>
    </row>
    <row r="826" spans="1:10" hidden="1" outlineLevel="1" x14ac:dyDescent="0.2">
      <c r="A826" s="106"/>
      <c r="B826" s="100">
        <v>42900</v>
      </c>
      <c r="C826" s="99">
        <v>43</v>
      </c>
      <c r="D826" s="99" t="s">
        <v>981</v>
      </c>
      <c r="E826" s="99" t="s">
        <v>716</v>
      </c>
      <c r="F826" s="99" t="s">
        <v>5732</v>
      </c>
      <c r="G826" s="77">
        <v>0</v>
      </c>
      <c r="H826" s="77">
        <v>-200448.28</v>
      </c>
      <c r="I826" s="77">
        <v>-13529419.949999999</v>
      </c>
      <c r="J826" s="101"/>
    </row>
    <row r="827" spans="1:10" hidden="1" outlineLevel="1" x14ac:dyDescent="0.2">
      <c r="A827" s="106"/>
      <c r="B827" s="100">
        <v>42900</v>
      </c>
      <c r="C827" s="99">
        <v>44</v>
      </c>
      <c r="D827" s="99" t="s">
        <v>981</v>
      </c>
      <c r="E827" s="99" t="s">
        <v>716</v>
      </c>
      <c r="F827" s="99" t="s">
        <v>5733</v>
      </c>
      <c r="G827" s="77">
        <v>0</v>
      </c>
      <c r="H827" s="77">
        <v>200448.28</v>
      </c>
      <c r="I827" s="77">
        <v>-13613213.050000001</v>
      </c>
      <c r="J827" s="101"/>
    </row>
    <row r="828" spans="1:10" hidden="1" outlineLevel="1" x14ac:dyDescent="0.2">
      <c r="A828" s="106"/>
      <c r="B828" s="100">
        <v>42900</v>
      </c>
      <c r="C828" s="99">
        <v>45</v>
      </c>
      <c r="D828" s="99" t="s">
        <v>981</v>
      </c>
      <c r="E828" s="99" t="s">
        <v>716</v>
      </c>
      <c r="F828" s="99" t="s">
        <v>5734</v>
      </c>
      <c r="G828" s="77">
        <v>0</v>
      </c>
      <c r="H828" s="77">
        <v>-161551.72</v>
      </c>
      <c r="I828" s="77">
        <v>-13902523.390000001</v>
      </c>
      <c r="J828" s="101"/>
    </row>
    <row r="829" spans="1:10" hidden="1" outlineLevel="1" x14ac:dyDescent="0.2">
      <c r="A829" s="106"/>
      <c r="B829" s="100">
        <v>42900</v>
      </c>
      <c r="C829" s="99">
        <v>46</v>
      </c>
      <c r="D829" s="99" t="s">
        <v>981</v>
      </c>
      <c r="E829" s="99" t="s">
        <v>716</v>
      </c>
      <c r="F829" s="99" t="s">
        <v>5735</v>
      </c>
      <c r="G829" s="77">
        <v>0</v>
      </c>
      <c r="H829" s="77">
        <v>170172.41</v>
      </c>
      <c r="I829" s="77">
        <v>-13786282.01</v>
      </c>
      <c r="J829" s="101"/>
    </row>
    <row r="830" spans="1:10" hidden="1" outlineLevel="1" x14ac:dyDescent="0.2">
      <c r="A830" s="106"/>
      <c r="B830" s="100">
        <v>42901</v>
      </c>
      <c r="C830" s="99">
        <v>47</v>
      </c>
      <c r="D830" s="99" t="s">
        <v>981</v>
      </c>
      <c r="E830" s="99" t="s">
        <v>716</v>
      </c>
      <c r="F830" s="99" t="s">
        <v>5736</v>
      </c>
      <c r="G830" s="77">
        <v>0</v>
      </c>
      <c r="H830" s="77">
        <v>-170172.41</v>
      </c>
      <c r="I830" s="77">
        <v>-13914385.460000001</v>
      </c>
      <c r="J830" s="101"/>
    </row>
    <row r="831" spans="1:10" hidden="1" outlineLevel="1" x14ac:dyDescent="0.2">
      <c r="A831" s="106"/>
      <c r="B831" s="100">
        <v>42901</v>
      </c>
      <c r="C831" s="99">
        <v>48</v>
      </c>
      <c r="D831" s="99" t="s">
        <v>981</v>
      </c>
      <c r="E831" s="99" t="s">
        <v>716</v>
      </c>
      <c r="F831" s="99" t="s">
        <v>5737</v>
      </c>
      <c r="G831" s="77">
        <v>0</v>
      </c>
      <c r="H831" s="77">
        <v>160310.34</v>
      </c>
      <c r="I831" s="77">
        <v>-13784385.460000001</v>
      </c>
      <c r="J831" s="101"/>
    </row>
    <row r="832" spans="1:10" hidden="1" outlineLevel="1" x14ac:dyDescent="0.2">
      <c r="A832" s="106"/>
      <c r="B832" s="100">
        <v>42901</v>
      </c>
      <c r="C832" s="99">
        <v>49</v>
      </c>
      <c r="D832" s="99" t="s">
        <v>981</v>
      </c>
      <c r="E832" s="99" t="s">
        <v>716</v>
      </c>
      <c r="F832" s="99" t="s">
        <v>5738</v>
      </c>
      <c r="G832" s="77">
        <v>0</v>
      </c>
      <c r="H832" s="77">
        <v>-84517.24</v>
      </c>
      <c r="I832" s="77">
        <v>-13914385.460000001</v>
      </c>
      <c r="J832" s="101"/>
    </row>
    <row r="833" spans="1:10" hidden="1" outlineLevel="1" x14ac:dyDescent="0.2">
      <c r="A833" s="106"/>
      <c r="B833" s="100">
        <v>42901</v>
      </c>
      <c r="C833" s="99">
        <v>50</v>
      </c>
      <c r="D833" s="99" t="s">
        <v>981</v>
      </c>
      <c r="E833" s="99" t="s">
        <v>716</v>
      </c>
      <c r="F833" s="99" t="s">
        <v>5739</v>
      </c>
      <c r="G833" s="77">
        <v>0</v>
      </c>
      <c r="H833" s="77">
        <v>84517.24</v>
      </c>
      <c r="I833" s="77">
        <v>-14092661.32</v>
      </c>
      <c r="J833" s="101"/>
    </row>
    <row r="834" spans="1:10" hidden="1" outlineLevel="1" x14ac:dyDescent="0.2">
      <c r="A834" s="106"/>
      <c r="B834" s="100">
        <v>42901</v>
      </c>
      <c r="C834" s="99">
        <v>51</v>
      </c>
      <c r="D834" s="99" t="s">
        <v>981</v>
      </c>
      <c r="E834" s="99" t="s">
        <v>716</v>
      </c>
      <c r="F834" s="99" t="s">
        <v>5740</v>
      </c>
      <c r="G834" s="77">
        <v>0</v>
      </c>
      <c r="H834" s="77">
        <v>-84517.24</v>
      </c>
      <c r="I834" s="77">
        <v>-14194764.77</v>
      </c>
      <c r="J834" s="101"/>
    </row>
    <row r="835" spans="1:10" hidden="1" outlineLevel="1" x14ac:dyDescent="0.2">
      <c r="A835" s="106"/>
      <c r="B835" s="100">
        <v>42901</v>
      </c>
      <c r="C835" s="99">
        <v>52</v>
      </c>
      <c r="D835" s="99" t="s">
        <v>981</v>
      </c>
      <c r="E835" s="99" t="s">
        <v>716</v>
      </c>
      <c r="F835" s="99" t="s">
        <v>5741</v>
      </c>
      <c r="G835" s="77">
        <v>0</v>
      </c>
      <c r="H835" s="77">
        <v>84517.24</v>
      </c>
      <c r="I835" s="77">
        <v>-14310006.15</v>
      </c>
      <c r="J835" s="101"/>
    </row>
    <row r="836" spans="1:10" hidden="1" outlineLevel="1" x14ac:dyDescent="0.2">
      <c r="A836" s="106"/>
      <c r="B836" s="100">
        <v>42901</v>
      </c>
      <c r="C836" s="99">
        <v>53</v>
      </c>
      <c r="D836" s="99" t="s">
        <v>981</v>
      </c>
      <c r="E836" s="99" t="s">
        <v>716</v>
      </c>
      <c r="F836" s="99" t="s">
        <v>5742</v>
      </c>
      <c r="G836" s="77">
        <v>0</v>
      </c>
      <c r="H836" s="77">
        <v>-187586.21</v>
      </c>
      <c r="I836" s="77">
        <v>-14407282.01</v>
      </c>
      <c r="J836" s="101"/>
    </row>
    <row r="837" spans="1:10" hidden="1" outlineLevel="1" x14ac:dyDescent="0.2">
      <c r="A837" s="106"/>
      <c r="B837" s="100">
        <v>42901</v>
      </c>
      <c r="C837" s="99">
        <v>54</v>
      </c>
      <c r="D837" s="99" t="s">
        <v>981</v>
      </c>
      <c r="E837" s="99" t="s">
        <v>716</v>
      </c>
      <c r="F837" s="99" t="s">
        <v>5743</v>
      </c>
      <c r="G837" s="77">
        <v>0</v>
      </c>
      <c r="H837" s="77">
        <v>-108620.69</v>
      </c>
      <c r="I837" s="77"/>
      <c r="J837" s="101"/>
    </row>
    <row r="838" spans="1:10" hidden="1" outlineLevel="1" x14ac:dyDescent="0.2">
      <c r="A838" s="106"/>
      <c r="B838" s="100">
        <v>42901</v>
      </c>
      <c r="C838" s="99">
        <v>55</v>
      </c>
      <c r="D838" s="99" t="s">
        <v>981</v>
      </c>
      <c r="E838" s="99" t="s">
        <v>716</v>
      </c>
      <c r="F838" s="99" t="s">
        <v>5744</v>
      </c>
      <c r="G838" s="77">
        <v>0</v>
      </c>
      <c r="H838" s="77">
        <v>108620.69</v>
      </c>
      <c r="I838" s="77"/>
      <c r="J838" s="101"/>
    </row>
    <row r="839" spans="1:10" hidden="1" outlineLevel="1" x14ac:dyDescent="0.2">
      <c r="A839" s="106"/>
      <c r="B839" s="100">
        <v>42901</v>
      </c>
      <c r="C839" s="99">
        <v>56</v>
      </c>
      <c r="D839" s="99" t="s">
        <v>981</v>
      </c>
      <c r="E839" s="99" t="s">
        <v>716</v>
      </c>
      <c r="F839" s="99" t="s">
        <v>5745</v>
      </c>
      <c r="G839" s="77">
        <v>0</v>
      </c>
      <c r="H839" s="77">
        <v>118275.86</v>
      </c>
      <c r="I839" s="77"/>
      <c r="J839" s="101"/>
    </row>
    <row r="840" spans="1:10" hidden="1" outlineLevel="1" x14ac:dyDescent="0.2">
      <c r="A840" s="106"/>
      <c r="B840" s="100">
        <v>42901</v>
      </c>
      <c r="C840" s="99">
        <v>57</v>
      </c>
      <c r="D840" s="99" t="s">
        <v>981</v>
      </c>
      <c r="E840" s="99" t="s">
        <v>716</v>
      </c>
      <c r="F840" s="99" t="s">
        <v>5746</v>
      </c>
      <c r="G840" s="77">
        <v>0</v>
      </c>
      <c r="H840" s="77">
        <v>133103.45000000001</v>
      </c>
      <c r="I840" s="77"/>
      <c r="J840" s="101"/>
    </row>
    <row r="841" spans="1:10" hidden="1" outlineLevel="1" x14ac:dyDescent="0.2">
      <c r="A841" s="106"/>
      <c r="B841" s="100">
        <v>42902</v>
      </c>
      <c r="C841" s="99">
        <v>58</v>
      </c>
      <c r="D841" s="99" t="s">
        <v>981</v>
      </c>
      <c r="E841" s="99" t="s">
        <v>716</v>
      </c>
      <c r="F841" s="99" t="s">
        <v>5747</v>
      </c>
      <c r="G841" s="77">
        <v>0</v>
      </c>
      <c r="H841" s="77">
        <v>137655.17000000001</v>
      </c>
      <c r="I841" s="77"/>
      <c r="J841" s="101"/>
    </row>
    <row r="842" spans="1:10" hidden="1" outlineLevel="1" x14ac:dyDescent="0.2">
      <c r="A842" s="106"/>
      <c r="B842" s="100">
        <v>42903</v>
      </c>
      <c r="C842" s="99">
        <v>59</v>
      </c>
      <c r="D842" s="99" t="s">
        <v>981</v>
      </c>
      <c r="E842" s="99" t="s">
        <v>716</v>
      </c>
      <c r="F842" s="99" t="s">
        <v>5748</v>
      </c>
      <c r="G842" s="77">
        <v>0</v>
      </c>
      <c r="H842" s="77">
        <v>103931.03</v>
      </c>
      <c r="I842" s="77"/>
      <c r="J842" s="101"/>
    </row>
    <row r="843" spans="1:10" hidden="1" outlineLevel="1" x14ac:dyDescent="0.2">
      <c r="A843" s="106"/>
      <c r="B843" s="100">
        <v>42903</v>
      </c>
      <c r="C843" s="99">
        <v>60</v>
      </c>
      <c r="D843" s="99" t="s">
        <v>981</v>
      </c>
      <c r="E843" s="99" t="s">
        <v>716</v>
      </c>
      <c r="F843" s="99" t="s">
        <v>5749</v>
      </c>
      <c r="G843" s="77">
        <v>0</v>
      </c>
      <c r="H843" s="77">
        <v>-103931.03</v>
      </c>
      <c r="I843" s="77"/>
      <c r="J843" s="101"/>
    </row>
    <row r="844" spans="1:10" hidden="1" outlineLevel="1" x14ac:dyDescent="0.2">
      <c r="A844" s="106"/>
      <c r="B844" s="100">
        <v>42903</v>
      </c>
      <c r="C844" s="99">
        <v>61</v>
      </c>
      <c r="D844" s="99" t="s">
        <v>981</v>
      </c>
      <c r="E844" s="99" t="s">
        <v>716</v>
      </c>
      <c r="F844" s="99" t="s">
        <v>5750</v>
      </c>
      <c r="G844" s="77">
        <v>0</v>
      </c>
      <c r="H844" s="77">
        <v>103931.03</v>
      </c>
      <c r="I844" s="77">
        <v>-14568661.32</v>
      </c>
      <c r="J844" s="101"/>
    </row>
    <row r="845" spans="1:10" hidden="1" outlineLevel="1" x14ac:dyDescent="0.2">
      <c r="A845" s="106"/>
      <c r="B845" s="100">
        <v>42903</v>
      </c>
      <c r="C845" s="99">
        <v>62</v>
      </c>
      <c r="D845" s="99" t="s">
        <v>981</v>
      </c>
      <c r="E845" s="99" t="s">
        <v>716</v>
      </c>
      <c r="F845" s="99" t="s">
        <v>5751</v>
      </c>
      <c r="G845" s="77">
        <v>0</v>
      </c>
      <c r="H845" s="77">
        <v>174827.59</v>
      </c>
      <c r="I845" s="77">
        <v>-14691075.109999999</v>
      </c>
      <c r="J845" s="101"/>
    </row>
    <row r="846" spans="1:10" hidden="1" outlineLevel="1" x14ac:dyDescent="0.2">
      <c r="A846" s="106"/>
      <c r="B846" s="100">
        <v>42903</v>
      </c>
      <c r="C846" s="99">
        <v>63</v>
      </c>
      <c r="D846" s="99" t="s">
        <v>981</v>
      </c>
      <c r="E846" s="99" t="s">
        <v>716</v>
      </c>
      <c r="F846" s="99" t="s">
        <v>5752</v>
      </c>
      <c r="G846" s="77">
        <v>0</v>
      </c>
      <c r="H846" s="77">
        <v>100448.28</v>
      </c>
      <c r="I846" s="77">
        <v>-14587626.83</v>
      </c>
      <c r="J846" s="101"/>
    </row>
    <row r="847" spans="1:10" hidden="1" outlineLevel="1" x14ac:dyDescent="0.2">
      <c r="A847" s="106"/>
      <c r="B847" s="100">
        <v>42903</v>
      </c>
      <c r="C847" s="99">
        <v>64</v>
      </c>
      <c r="D847" s="99" t="s">
        <v>981</v>
      </c>
      <c r="E847" s="99" t="s">
        <v>716</v>
      </c>
      <c r="F847" s="99" t="s">
        <v>5753</v>
      </c>
      <c r="G847" s="77">
        <v>0</v>
      </c>
      <c r="H847" s="77">
        <v>138689.66</v>
      </c>
      <c r="I847" s="77">
        <v>-14691075.109999999</v>
      </c>
      <c r="J847" s="101"/>
    </row>
    <row r="848" spans="1:10" hidden="1" outlineLevel="1" x14ac:dyDescent="0.2">
      <c r="A848" s="106"/>
      <c r="B848" s="100">
        <v>42905</v>
      </c>
      <c r="C848" s="99">
        <v>65</v>
      </c>
      <c r="D848" s="99" t="s">
        <v>981</v>
      </c>
      <c r="E848" s="99" t="s">
        <v>716</v>
      </c>
      <c r="F848" s="99" t="s">
        <v>5754</v>
      </c>
      <c r="G848" s="77">
        <v>0</v>
      </c>
      <c r="H848" s="77">
        <v>-113965.52</v>
      </c>
      <c r="I848" s="77">
        <v>-14838661.32</v>
      </c>
      <c r="J848" s="101"/>
    </row>
    <row r="849" spans="1:10" hidden="1" outlineLevel="1" x14ac:dyDescent="0.2">
      <c r="A849" s="106"/>
      <c r="B849" s="100">
        <v>42905</v>
      </c>
      <c r="C849" s="99">
        <v>66</v>
      </c>
      <c r="D849" s="99" t="s">
        <v>981</v>
      </c>
      <c r="E849" s="99" t="s">
        <v>716</v>
      </c>
      <c r="F849" s="99" t="s">
        <v>5755</v>
      </c>
      <c r="G849" s="77">
        <v>0</v>
      </c>
      <c r="H849" s="77">
        <v>107862.07</v>
      </c>
      <c r="I849" s="77">
        <v>-14991937.18</v>
      </c>
      <c r="J849" s="101"/>
    </row>
    <row r="850" spans="1:10" hidden="1" outlineLevel="1" x14ac:dyDescent="0.2">
      <c r="A850" s="106"/>
      <c r="B850" s="100">
        <v>42908</v>
      </c>
      <c r="C850" s="99">
        <v>67</v>
      </c>
      <c r="D850" s="99" t="s">
        <v>981</v>
      </c>
      <c r="E850" s="99" t="s">
        <v>716</v>
      </c>
      <c r="F850" s="99" t="s">
        <v>5756</v>
      </c>
      <c r="G850" s="77">
        <v>0</v>
      </c>
      <c r="H850" s="77">
        <v>110862.07</v>
      </c>
      <c r="I850" s="77">
        <v>-15114040.630000001</v>
      </c>
      <c r="J850" s="101"/>
    </row>
    <row r="851" spans="1:10" hidden="1" outlineLevel="1" x14ac:dyDescent="0.2">
      <c r="A851" s="106"/>
      <c r="B851" s="100">
        <v>42908</v>
      </c>
      <c r="C851" s="99">
        <v>68</v>
      </c>
      <c r="D851" s="99" t="s">
        <v>981</v>
      </c>
      <c r="E851" s="99" t="s">
        <v>716</v>
      </c>
      <c r="F851" s="99" t="s">
        <v>5757</v>
      </c>
      <c r="G851" s="77">
        <v>0</v>
      </c>
      <c r="H851" s="77">
        <v>109137.93</v>
      </c>
      <c r="I851" s="77">
        <v>-14991937.18</v>
      </c>
      <c r="J851" s="101"/>
    </row>
    <row r="852" spans="1:10" hidden="1" outlineLevel="1" x14ac:dyDescent="0.2">
      <c r="A852" s="106"/>
      <c r="B852" s="100">
        <v>42912</v>
      </c>
      <c r="C852" s="99">
        <v>69</v>
      </c>
      <c r="D852" s="99" t="s">
        <v>981</v>
      </c>
      <c r="E852" s="99" t="s">
        <v>716</v>
      </c>
      <c r="F852" s="99" t="s">
        <v>5758</v>
      </c>
      <c r="G852" s="77">
        <v>0</v>
      </c>
      <c r="H852" s="77">
        <v>101500</v>
      </c>
      <c r="I852" s="77">
        <v>-15114040.630000001</v>
      </c>
      <c r="J852" s="101"/>
    </row>
    <row r="853" spans="1:10" hidden="1" outlineLevel="1" x14ac:dyDescent="0.2">
      <c r="A853" s="106"/>
      <c r="B853" s="100">
        <v>42912</v>
      </c>
      <c r="C853" s="99">
        <v>70</v>
      </c>
      <c r="D853" s="99" t="s">
        <v>981</v>
      </c>
      <c r="E853" s="99" t="s">
        <v>716</v>
      </c>
      <c r="F853" s="99" t="s">
        <v>5759</v>
      </c>
      <c r="G853" s="77">
        <v>0</v>
      </c>
      <c r="H853" s="77">
        <v>-133103.45000000001</v>
      </c>
      <c r="I853" s="77">
        <v>-15239040.630000001</v>
      </c>
      <c r="J853" s="101"/>
    </row>
    <row r="854" spans="1:10" hidden="1" outlineLevel="1" x14ac:dyDescent="0.2">
      <c r="A854" s="106"/>
      <c r="B854" s="100">
        <v>42912</v>
      </c>
      <c r="C854" s="99">
        <v>71</v>
      </c>
      <c r="D854" s="99" t="s">
        <v>981</v>
      </c>
      <c r="E854" s="99" t="s">
        <v>716</v>
      </c>
      <c r="F854" s="99" t="s">
        <v>5760</v>
      </c>
      <c r="G854" s="77">
        <v>0</v>
      </c>
      <c r="H854" s="77">
        <v>133103.45000000001</v>
      </c>
      <c r="I854" s="77">
        <v>-15091454.42</v>
      </c>
      <c r="J854" s="101"/>
    </row>
    <row r="855" spans="1:10" hidden="1" outlineLevel="1" x14ac:dyDescent="0.2">
      <c r="A855" s="106"/>
      <c r="B855" s="100">
        <v>42912</v>
      </c>
      <c r="C855" s="99">
        <v>72</v>
      </c>
      <c r="D855" s="99" t="s">
        <v>981</v>
      </c>
      <c r="E855" s="99" t="s">
        <v>716</v>
      </c>
      <c r="F855" s="99" t="s">
        <v>5761</v>
      </c>
      <c r="G855" s="77">
        <v>0</v>
      </c>
      <c r="H855" s="77">
        <v>157586.21</v>
      </c>
      <c r="I855" s="77">
        <v>-15235971.66</v>
      </c>
      <c r="J855" s="101"/>
    </row>
    <row r="856" spans="1:10" hidden="1" outlineLevel="1" x14ac:dyDescent="0.2">
      <c r="A856" s="106"/>
      <c r="B856" s="100">
        <v>42913</v>
      </c>
      <c r="C856" s="99">
        <v>73</v>
      </c>
      <c r="D856" s="99" t="s">
        <v>981</v>
      </c>
      <c r="E856" s="99" t="s">
        <v>716</v>
      </c>
      <c r="F856" s="99" t="s">
        <v>5762</v>
      </c>
      <c r="G856" s="77">
        <v>0</v>
      </c>
      <c r="H856" s="77">
        <v>88896.55</v>
      </c>
      <c r="I856" s="77">
        <v>-15420282</v>
      </c>
      <c r="J856" s="101"/>
    </row>
    <row r="857" spans="1:10" hidden="1" outlineLevel="1" x14ac:dyDescent="0.2">
      <c r="A857" s="106"/>
      <c r="B857" s="100">
        <v>42913</v>
      </c>
      <c r="C857" s="99">
        <v>74</v>
      </c>
      <c r="D857" s="99" t="s">
        <v>981</v>
      </c>
      <c r="E857" s="99" t="s">
        <v>716</v>
      </c>
      <c r="F857" s="99" t="s">
        <v>5763</v>
      </c>
      <c r="G857" s="77">
        <v>0</v>
      </c>
      <c r="H857" s="77">
        <v>114200</v>
      </c>
      <c r="I857" s="77">
        <v>-15323006.140000001</v>
      </c>
      <c r="J857" s="101"/>
    </row>
    <row r="858" spans="1:10" hidden="1" outlineLevel="1" x14ac:dyDescent="0.2">
      <c r="A858" s="106"/>
      <c r="B858" s="100">
        <v>42913</v>
      </c>
      <c r="C858" s="99">
        <v>75</v>
      </c>
      <c r="D858" s="99" t="s">
        <v>981</v>
      </c>
      <c r="E858" s="99" t="s">
        <v>716</v>
      </c>
      <c r="F858" s="99" t="s">
        <v>5764</v>
      </c>
      <c r="G858" s="77">
        <v>0</v>
      </c>
      <c r="H858" s="77">
        <v>114200</v>
      </c>
      <c r="I858" s="77">
        <v>-15420282</v>
      </c>
      <c r="J858" s="101"/>
    </row>
    <row r="859" spans="1:10" hidden="1" outlineLevel="1" x14ac:dyDescent="0.2">
      <c r="A859" s="106"/>
      <c r="B859" s="100">
        <v>42913</v>
      </c>
      <c r="C859" s="99">
        <v>76</v>
      </c>
      <c r="D859" s="99" t="s">
        <v>981</v>
      </c>
      <c r="E859" s="99" t="s">
        <v>716</v>
      </c>
      <c r="F859" s="99" t="s">
        <v>5765</v>
      </c>
      <c r="G859" s="77">
        <v>0</v>
      </c>
      <c r="H859" s="77">
        <v>-153275.85999999999</v>
      </c>
      <c r="I859" s="77">
        <v>-15292178.550000001</v>
      </c>
      <c r="J859" s="101"/>
    </row>
    <row r="860" spans="1:10" hidden="1" outlineLevel="1" x14ac:dyDescent="0.2">
      <c r="A860" s="106"/>
      <c r="B860" s="100">
        <v>42913</v>
      </c>
      <c r="C860" s="99">
        <v>77</v>
      </c>
      <c r="D860" s="99" t="s">
        <v>981</v>
      </c>
      <c r="E860" s="99" t="s">
        <v>716</v>
      </c>
      <c r="F860" s="99" t="s">
        <v>5766</v>
      </c>
      <c r="G860" s="77">
        <v>0</v>
      </c>
      <c r="H860" s="77">
        <v>114200</v>
      </c>
      <c r="I860" s="77">
        <v>-15427178.550000001</v>
      </c>
      <c r="J860" s="101"/>
    </row>
    <row r="861" spans="1:10" hidden="1" outlineLevel="1" x14ac:dyDescent="0.2">
      <c r="A861" s="106"/>
      <c r="B861" s="100">
        <v>42913</v>
      </c>
      <c r="C861" s="99">
        <v>78</v>
      </c>
      <c r="D861" s="99" t="s">
        <v>981</v>
      </c>
      <c r="E861" s="99" t="s">
        <v>716</v>
      </c>
      <c r="F861" s="99" t="s">
        <v>5767</v>
      </c>
      <c r="G861" s="77">
        <v>0</v>
      </c>
      <c r="H861" s="77">
        <v>-103931.03</v>
      </c>
      <c r="I861" s="77">
        <v>-15519764.76</v>
      </c>
      <c r="J861" s="101"/>
    </row>
    <row r="862" spans="1:10" hidden="1" outlineLevel="1" x14ac:dyDescent="0.2">
      <c r="A862" s="106"/>
      <c r="B862" s="100">
        <v>42913</v>
      </c>
      <c r="C862" s="99">
        <v>79</v>
      </c>
      <c r="D862" s="99" t="s">
        <v>981</v>
      </c>
      <c r="E862" s="99" t="s">
        <v>716</v>
      </c>
      <c r="F862" s="99" t="s">
        <v>5768</v>
      </c>
      <c r="G862" s="77">
        <v>0</v>
      </c>
      <c r="H862" s="77">
        <v>103931.03</v>
      </c>
      <c r="I862" s="77">
        <v>-15647006.140000001</v>
      </c>
      <c r="J862" s="101"/>
    </row>
    <row r="863" spans="1:10" hidden="1" outlineLevel="1" x14ac:dyDescent="0.2">
      <c r="A863" s="106"/>
      <c r="B863" s="100">
        <v>42913</v>
      </c>
      <c r="C863" s="99">
        <v>80</v>
      </c>
      <c r="D863" s="99" t="s">
        <v>981</v>
      </c>
      <c r="E863" s="99" t="s">
        <v>716</v>
      </c>
      <c r="F863" s="99" t="s">
        <v>5769</v>
      </c>
      <c r="G863" s="77">
        <v>0</v>
      </c>
      <c r="H863" s="77">
        <v>180275.86</v>
      </c>
      <c r="I863" s="77">
        <v>-15461833.73</v>
      </c>
      <c r="J863" s="101"/>
    </row>
    <row r="864" spans="1:10" hidden="1" outlineLevel="1" x14ac:dyDescent="0.2">
      <c r="A864" s="106"/>
      <c r="B864" s="100">
        <v>42913</v>
      </c>
      <c r="C864" s="99">
        <v>81</v>
      </c>
      <c r="D864" s="99" t="s">
        <v>981</v>
      </c>
      <c r="E864" s="99" t="s">
        <v>716</v>
      </c>
      <c r="F864" s="99" t="s">
        <v>5770</v>
      </c>
      <c r="G864" s="77">
        <v>0</v>
      </c>
      <c r="H864" s="77">
        <v>257068.97</v>
      </c>
      <c r="I864" s="77">
        <v>-15359592.35</v>
      </c>
      <c r="J864" s="101"/>
    </row>
    <row r="865" spans="1:10" hidden="1" outlineLevel="1" x14ac:dyDescent="0.2">
      <c r="A865" s="106"/>
      <c r="B865" s="100">
        <v>42915</v>
      </c>
      <c r="C865" s="99">
        <v>82</v>
      </c>
      <c r="D865" s="99" t="s">
        <v>981</v>
      </c>
      <c r="E865" s="99" t="s">
        <v>716</v>
      </c>
      <c r="F865" s="99" t="s">
        <v>5771</v>
      </c>
      <c r="G865" s="77">
        <v>0</v>
      </c>
      <c r="H865" s="77">
        <v>118620.69</v>
      </c>
      <c r="I865" s="77">
        <v>-15464419.939999999</v>
      </c>
      <c r="J865" s="101"/>
    </row>
    <row r="866" spans="1:10" hidden="1" outlineLevel="1" x14ac:dyDescent="0.2">
      <c r="A866" s="106"/>
      <c r="B866" s="100">
        <v>42915</v>
      </c>
      <c r="C866" s="99">
        <v>83</v>
      </c>
      <c r="D866" s="99" t="s">
        <v>981</v>
      </c>
      <c r="E866" s="99" t="s">
        <v>716</v>
      </c>
      <c r="F866" s="99" t="s">
        <v>5772</v>
      </c>
      <c r="G866" s="77">
        <v>0</v>
      </c>
      <c r="H866" s="77">
        <v>-110862.07</v>
      </c>
      <c r="I866" s="77">
        <v>-15589075.109999999</v>
      </c>
      <c r="J866" s="101"/>
    </row>
    <row r="867" spans="1:10" hidden="1" outlineLevel="1" x14ac:dyDescent="0.2">
      <c r="A867" s="106"/>
      <c r="B867" s="100">
        <v>42915</v>
      </c>
      <c r="C867" s="99">
        <v>84</v>
      </c>
      <c r="D867" s="99" t="s">
        <v>981</v>
      </c>
      <c r="E867" s="99" t="s">
        <v>716</v>
      </c>
      <c r="F867" s="99" t="s">
        <v>5773</v>
      </c>
      <c r="G867" s="77">
        <v>0</v>
      </c>
      <c r="H867" s="77">
        <v>110862.07</v>
      </c>
      <c r="I867" s="77">
        <v>-15686040.630000001</v>
      </c>
      <c r="J867" s="101"/>
    </row>
    <row r="868" spans="1:10" hidden="1" outlineLevel="1" x14ac:dyDescent="0.2">
      <c r="A868" s="106"/>
      <c r="B868" s="100">
        <v>42916</v>
      </c>
      <c r="C868" s="99">
        <v>85</v>
      </c>
      <c r="D868" s="99" t="s">
        <v>981</v>
      </c>
      <c r="E868" s="99" t="s">
        <v>716</v>
      </c>
      <c r="F868" s="99" t="s">
        <v>5774</v>
      </c>
      <c r="G868" s="77">
        <v>0</v>
      </c>
      <c r="H868" s="77">
        <v>125103.45</v>
      </c>
      <c r="I868" s="77">
        <v>-16006730.289999999</v>
      </c>
      <c r="J868" s="101"/>
    </row>
    <row r="869" spans="1:10" collapsed="1" x14ac:dyDescent="0.3"/>
    <row r="870" spans="1:10" ht="28.5" customHeight="1" x14ac:dyDescent="0.3">
      <c r="B870" s="136" t="s">
        <v>3858</v>
      </c>
      <c r="C870" s="137"/>
      <c r="D870" s="137"/>
      <c r="E870" s="137"/>
      <c r="F870" s="137"/>
      <c r="G870" s="138"/>
      <c r="H870" s="116">
        <f>SUM(H783:H869)</f>
        <v>3257341.39</v>
      </c>
      <c r="I870" s="117"/>
      <c r="J870" s="118">
        <f>COUNTIF(H784:H868,"&gt;1")-COUNTIF(H784:H868,"&lt;1")</f>
        <v>25</v>
      </c>
    </row>
  </sheetData>
  <mergeCells count="5">
    <mergeCell ref="B382:G382"/>
    <mergeCell ref="B472:G472"/>
    <mergeCell ref="B621:G621"/>
    <mergeCell ref="B778:G778"/>
    <mergeCell ref="B870:G870"/>
  </mergeCells>
  <pageMargins left="0.70866141732283472" right="0.70866141732283472" top="0.19685039370078741" bottom="0.19685039370078741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0"/>
  <sheetViews>
    <sheetView zoomScale="85" zoomScaleNormal="85" workbookViewId="0">
      <pane ySplit="2" topLeftCell="A378" activePane="bottomLeft" state="frozen"/>
      <selection pane="bottomLeft" activeCell="H507" sqref="H507"/>
    </sheetView>
  </sheetViews>
  <sheetFormatPr baseColWidth="10" defaultRowHeight="15" outlineLevelRow="2" x14ac:dyDescent="0.3"/>
  <cols>
    <col min="1" max="1" width="1.7109375" style="112" customWidth="1"/>
    <col min="2" max="2" width="11.42578125" style="111"/>
    <col min="3" max="3" width="4" style="113" bestFit="1" customWidth="1"/>
    <col min="4" max="4" width="3.85546875" style="113" bestFit="1" customWidth="1"/>
    <col min="5" max="5" width="23.7109375" style="111" bestFit="1" customWidth="1"/>
    <col min="6" max="6" width="11.42578125" style="111" customWidth="1"/>
    <col min="7" max="7" width="11.7109375" style="114" customWidth="1"/>
    <col min="8" max="8" width="20.28515625" style="114" bestFit="1" customWidth="1"/>
    <col min="9" max="9" width="13.85546875" style="114" hidden="1" customWidth="1"/>
    <col min="10" max="10" width="11.5703125" style="115" bestFit="1" customWidth="1"/>
    <col min="11" max="11" width="11.42578125" style="111"/>
    <col min="12" max="12" width="14.140625" style="111" bestFit="1" customWidth="1"/>
    <col min="13" max="16384" width="11.42578125" style="111"/>
  </cols>
  <sheetData>
    <row r="1" spans="1:10" ht="16.5" x14ac:dyDescent="0.25">
      <c r="A1" s="17" t="s">
        <v>1059</v>
      </c>
    </row>
    <row r="2" spans="1:10" ht="14.25" x14ac:dyDescent="0.2">
      <c r="A2" s="14" t="s">
        <v>5776</v>
      </c>
    </row>
    <row r="4" spans="1:10" x14ac:dyDescent="0.2">
      <c r="A4" s="104" t="s">
        <v>3</v>
      </c>
      <c r="B4" s="98"/>
      <c r="C4" s="99"/>
      <c r="D4" s="99"/>
      <c r="E4" s="98"/>
      <c r="F4" s="98"/>
      <c r="G4" s="76"/>
      <c r="H4" s="76"/>
      <c r="I4" s="76"/>
      <c r="J4" s="101"/>
    </row>
    <row r="5" spans="1:10" x14ac:dyDescent="0.2">
      <c r="A5" s="105" t="s">
        <v>2</v>
      </c>
      <c r="B5" s="98" t="s">
        <v>4</v>
      </c>
      <c r="C5" s="99"/>
      <c r="D5" s="99"/>
      <c r="E5" s="98"/>
      <c r="F5" s="98"/>
      <c r="G5" s="76"/>
      <c r="H5" s="76"/>
      <c r="I5" s="76"/>
      <c r="J5" s="101"/>
    </row>
    <row r="6" spans="1:10" hidden="1" outlineLevel="1" x14ac:dyDescent="0.2">
      <c r="A6" s="106"/>
      <c r="B6" s="99"/>
      <c r="C6" s="99"/>
      <c r="D6" s="99"/>
      <c r="E6" s="99" t="s">
        <v>1110</v>
      </c>
      <c r="F6" s="99"/>
      <c r="G6" s="77">
        <v>0</v>
      </c>
      <c r="H6" s="77">
        <v>0</v>
      </c>
      <c r="I6" s="77">
        <v>-4151726.5</v>
      </c>
      <c r="J6" s="101"/>
    </row>
    <row r="7" spans="1:10" hidden="1" outlineLevel="1" x14ac:dyDescent="0.2">
      <c r="A7" s="106"/>
      <c r="B7" s="100">
        <v>42920</v>
      </c>
      <c r="C7" s="99">
        <v>8</v>
      </c>
      <c r="D7" s="99" t="s">
        <v>5</v>
      </c>
      <c r="E7" s="99" t="s">
        <v>5777</v>
      </c>
      <c r="F7" s="99" t="s">
        <v>5778</v>
      </c>
      <c r="G7" s="77">
        <v>0</v>
      </c>
      <c r="H7" s="77">
        <v>246726.44</v>
      </c>
      <c r="I7" s="77">
        <v>-4397032.05</v>
      </c>
      <c r="J7" s="101"/>
    </row>
    <row r="8" spans="1:10" hidden="1" outlineLevel="1" x14ac:dyDescent="0.2">
      <c r="A8" s="106"/>
      <c r="B8" s="100">
        <v>42934</v>
      </c>
      <c r="C8" s="99">
        <v>112</v>
      </c>
      <c r="D8" s="99" t="s">
        <v>5</v>
      </c>
      <c r="E8" s="99" t="s">
        <v>5779</v>
      </c>
      <c r="F8" s="99" t="s">
        <v>5780</v>
      </c>
      <c r="G8" s="77">
        <v>0</v>
      </c>
      <c r="H8" s="77">
        <v>246667.63</v>
      </c>
      <c r="I8" s="77">
        <v>-4152556.06</v>
      </c>
      <c r="J8" s="101"/>
    </row>
    <row r="9" spans="1:10" hidden="1" outlineLevel="1" x14ac:dyDescent="0.2">
      <c r="A9" s="106"/>
      <c r="B9" s="100">
        <v>42937</v>
      </c>
      <c r="C9" s="99">
        <v>128</v>
      </c>
      <c r="D9" s="99" t="s">
        <v>5</v>
      </c>
      <c r="E9" s="99" t="s">
        <v>5781</v>
      </c>
      <c r="F9" s="99" t="s">
        <v>5782</v>
      </c>
      <c r="G9" s="77">
        <v>0</v>
      </c>
      <c r="H9" s="77">
        <v>317967.53999999998</v>
      </c>
      <c r="I9" s="77">
        <v>-4397885.66</v>
      </c>
      <c r="J9" s="101"/>
    </row>
    <row r="10" spans="1:10" hidden="1" outlineLevel="1" x14ac:dyDescent="0.2">
      <c r="A10" s="106"/>
      <c r="B10" s="100">
        <v>42937</v>
      </c>
      <c r="C10" s="99">
        <v>129</v>
      </c>
      <c r="D10" s="99" t="s">
        <v>5</v>
      </c>
      <c r="E10" s="99" t="s">
        <v>5781</v>
      </c>
      <c r="F10" s="99" t="s">
        <v>5783</v>
      </c>
      <c r="G10" s="77">
        <v>0</v>
      </c>
      <c r="H10" s="77">
        <v>-317967.53999999998</v>
      </c>
      <c r="I10" s="77"/>
      <c r="J10" s="101"/>
    </row>
    <row r="11" spans="1:10" hidden="1" outlineLevel="1" x14ac:dyDescent="0.2">
      <c r="A11" s="106"/>
      <c r="B11" s="100">
        <v>42937</v>
      </c>
      <c r="C11" s="99">
        <v>131</v>
      </c>
      <c r="D11" s="99" t="s">
        <v>5</v>
      </c>
      <c r="E11" s="99" t="s">
        <v>5781</v>
      </c>
      <c r="F11" s="99" t="s">
        <v>5784</v>
      </c>
      <c r="G11" s="77">
        <v>0</v>
      </c>
      <c r="H11" s="77">
        <v>317967.53999999998</v>
      </c>
      <c r="I11" s="77"/>
      <c r="J11" s="101"/>
    </row>
    <row r="12" spans="1:10" hidden="1" outlineLevel="1" x14ac:dyDescent="0.2">
      <c r="A12" s="106"/>
      <c r="B12" s="100">
        <v>42944</v>
      </c>
      <c r="C12" s="99">
        <v>187</v>
      </c>
      <c r="D12" s="99" t="s">
        <v>5</v>
      </c>
      <c r="E12" s="99" t="s">
        <v>5779</v>
      </c>
      <c r="F12" s="99" t="s">
        <v>5785</v>
      </c>
      <c r="G12" s="77">
        <v>0</v>
      </c>
      <c r="H12" s="77">
        <v>-246667.63</v>
      </c>
      <c r="I12" s="77"/>
      <c r="J12" s="101"/>
    </row>
    <row r="13" spans="1:10" hidden="1" outlineLevel="1" x14ac:dyDescent="0.2">
      <c r="A13" s="106"/>
      <c r="B13" s="100">
        <v>42947</v>
      </c>
      <c r="C13" s="99">
        <v>211</v>
      </c>
      <c r="D13" s="99" t="s">
        <v>5</v>
      </c>
      <c r="E13" s="99" t="s">
        <v>5779</v>
      </c>
      <c r="F13" s="99" t="s">
        <v>5786</v>
      </c>
      <c r="G13" s="77">
        <v>0</v>
      </c>
      <c r="H13" s="77">
        <v>246726.44</v>
      </c>
      <c r="I13" s="77"/>
      <c r="J13" s="101"/>
    </row>
    <row r="14" spans="1:10" collapsed="1" x14ac:dyDescent="0.2">
      <c r="A14" s="106"/>
      <c r="B14" s="100"/>
      <c r="C14" s="99"/>
      <c r="D14" s="99"/>
      <c r="E14" s="99"/>
      <c r="F14" s="99"/>
      <c r="G14" s="77"/>
      <c r="H14" s="77"/>
      <c r="I14" s="77"/>
      <c r="J14" s="101"/>
    </row>
    <row r="15" spans="1:10" x14ac:dyDescent="0.2">
      <c r="A15" s="106"/>
      <c r="B15" s="100"/>
      <c r="C15" s="99"/>
      <c r="D15" s="99"/>
      <c r="E15" s="99"/>
      <c r="F15" s="99"/>
      <c r="G15" s="77"/>
      <c r="H15" s="102">
        <f>SUM(H6:H14)</f>
        <v>811420.41999999993</v>
      </c>
      <c r="I15" s="102"/>
      <c r="J15" s="103">
        <f>COUNTIF(H7:H13,"&gt;1")-COUNTIF(H7:H13,"&lt;1")</f>
        <v>3</v>
      </c>
    </row>
    <row r="16" spans="1:10" x14ac:dyDescent="0.2">
      <c r="A16" s="104" t="s">
        <v>14</v>
      </c>
      <c r="B16" s="98"/>
      <c r="C16" s="99"/>
      <c r="D16" s="99"/>
      <c r="E16" s="99"/>
      <c r="F16" s="99"/>
      <c r="G16" s="77"/>
      <c r="H16" s="102"/>
      <c r="I16" s="102"/>
      <c r="J16" s="103"/>
    </row>
    <row r="17" spans="1:10" x14ac:dyDescent="0.2">
      <c r="A17" s="105" t="s">
        <v>2</v>
      </c>
      <c r="B17" s="98" t="s">
        <v>15</v>
      </c>
      <c r="C17" s="99"/>
      <c r="D17" s="99"/>
      <c r="E17" s="99"/>
      <c r="F17" s="99"/>
      <c r="G17" s="77"/>
      <c r="H17" s="102"/>
      <c r="I17" s="102"/>
      <c r="J17" s="103"/>
    </row>
    <row r="18" spans="1:10" hidden="1" outlineLevel="1" x14ac:dyDescent="0.2">
      <c r="A18" s="106"/>
      <c r="B18" s="100"/>
      <c r="C18" s="99"/>
      <c r="D18" s="99"/>
      <c r="E18" s="99" t="s">
        <v>1110</v>
      </c>
      <c r="F18" s="99"/>
      <c r="G18" s="77">
        <v>0</v>
      </c>
      <c r="H18" s="77">
        <v>0</v>
      </c>
      <c r="I18" s="102"/>
      <c r="J18" s="103"/>
    </row>
    <row r="19" spans="1:10" hidden="1" outlineLevel="1" x14ac:dyDescent="0.2">
      <c r="A19" s="106"/>
      <c r="B19" s="100">
        <v>42947</v>
      </c>
      <c r="C19" s="99">
        <v>224</v>
      </c>
      <c r="D19" s="99" t="s">
        <v>5</v>
      </c>
      <c r="E19" s="99" t="s">
        <v>5787</v>
      </c>
      <c r="F19" s="99" t="s">
        <v>5788</v>
      </c>
      <c r="G19" s="77">
        <v>0</v>
      </c>
      <c r="H19" s="77">
        <v>313265.34999999998</v>
      </c>
      <c r="I19" s="102"/>
      <c r="J19" s="103"/>
    </row>
    <row r="20" spans="1:10" collapsed="1" x14ac:dyDescent="0.2">
      <c r="A20" s="106"/>
      <c r="B20" s="100"/>
      <c r="C20" s="99"/>
      <c r="D20" s="99"/>
      <c r="E20" s="99"/>
      <c r="F20" s="99"/>
      <c r="G20" s="77"/>
      <c r="H20" s="102"/>
      <c r="I20" s="102"/>
      <c r="J20" s="103"/>
    </row>
    <row r="21" spans="1:10" x14ac:dyDescent="0.2">
      <c r="A21" s="106"/>
      <c r="B21" s="100"/>
      <c r="C21" s="99"/>
      <c r="D21" s="99"/>
      <c r="E21" s="99"/>
      <c r="F21" s="99"/>
      <c r="G21" s="77"/>
      <c r="H21" s="102">
        <f>SUM(H18:H20)</f>
        <v>313265.34999999998</v>
      </c>
      <c r="I21" s="102"/>
      <c r="J21" s="103">
        <f>COUNTIF(H19:H19,"&gt;1")-COUNTIF(H19:H19,"&lt;1")</f>
        <v>1</v>
      </c>
    </row>
    <row r="22" spans="1:10" x14ac:dyDescent="0.2">
      <c r="A22" s="104" t="s">
        <v>5789</v>
      </c>
      <c r="B22" s="98"/>
      <c r="C22" s="99"/>
      <c r="D22" s="99"/>
      <c r="E22" s="99"/>
      <c r="F22" s="99"/>
      <c r="G22" s="77"/>
      <c r="H22" s="102"/>
      <c r="I22" s="102"/>
      <c r="J22" s="103"/>
    </row>
    <row r="23" spans="1:10" x14ac:dyDescent="0.2">
      <c r="A23" s="105" t="s">
        <v>2</v>
      </c>
      <c r="B23" s="98" t="s">
        <v>5342</v>
      </c>
      <c r="C23" s="99"/>
      <c r="D23" s="99"/>
      <c r="E23" s="99"/>
      <c r="F23" s="99"/>
      <c r="G23" s="77"/>
      <c r="H23" s="102"/>
      <c r="I23" s="102"/>
      <c r="J23" s="103"/>
    </row>
    <row r="24" spans="1:10" hidden="1" outlineLevel="1" x14ac:dyDescent="0.2">
      <c r="A24" s="106"/>
      <c r="B24" s="100"/>
      <c r="C24" s="99"/>
      <c r="D24" s="99"/>
      <c r="E24" s="99" t="s">
        <v>1110</v>
      </c>
      <c r="F24" s="99"/>
      <c r="G24" s="77">
        <v>0</v>
      </c>
      <c r="H24" s="77">
        <v>0</v>
      </c>
      <c r="I24" s="102"/>
      <c r="J24" s="103"/>
    </row>
    <row r="25" spans="1:10" hidden="1" outlineLevel="1" x14ac:dyDescent="0.2">
      <c r="A25" s="106"/>
      <c r="B25" s="100">
        <v>42919</v>
      </c>
      <c r="C25" s="99">
        <v>2</v>
      </c>
      <c r="D25" s="99" t="s">
        <v>5</v>
      </c>
      <c r="E25" s="99" t="s">
        <v>5790</v>
      </c>
      <c r="F25" s="99" t="s">
        <v>5791</v>
      </c>
      <c r="G25" s="77">
        <v>0</v>
      </c>
      <c r="H25" s="77">
        <v>131810.34</v>
      </c>
      <c r="I25" s="102"/>
      <c r="J25" s="103"/>
    </row>
    <row r="26" spans="1:10" hidden="1" outlineLevel="1" x14ac:dyDescent="0.2">
      <c r="A26" s="106"/>
      <c r="B26" s="100">
        <v>42923</v>
      </c>
      <c r="C26" s="99">
        <v>25</v>
      </c>
      <c r="D26" s="99" t="s">
        <v>5</v>
      </c>
      <c r="E26" s="99" t="s">
        <v>5792</v>
      </c>
      <c r="F26" s="99" t="s">
        <v>5793</v>
      </c>
      <c r="G26" s="77">
        <v>0</v>
      </c>
      <c r="H26" s="77">
        <v>146034.48000000001</v>
      </c>
      <c r="I26" s="102"/>
      <c r="J26" s="103"/>
    </row>
    <row r="27" spans="1:10" hidden="1" outlineLevel="1" x14ac:dyDescent="0.2">
      <c r="A27" s="106"/>
      <c r="B27" s="100">
        <v>42927</v>
      </c>
      <c r="C27" s="99">
        <v>37</v>
      </c>
      <c r="D27" s="99" t="s">
        <v>5</v>
      </c>
      <c r="E27" s="99" t="s">
        <v>5794</v>
      </c>
      <c r="F27" s="99" t="s">
        <v>5795</v>
      </c>
      <c r="G27" s="77">
        <v>0</v>
      </c>
      <c r="H27" s="77">
        <v>131810.34</v>
      </c>
      <c r="I27" s="102"/>
      <c r="J27" s="103"/>
    </row>
    <row r="28" spans="1:10" hidden="1" outlineLevel="1" x14ac:dyDescent="0.2">
      <c r="A28" s="106"/>
      <c r="B28" s="100">
        <v>42927</v>
      </c>
      <c r="C28" s="99">
        <v>41</v>
      </c>
      <c r="D28" s="99" t="s">
        <v>5</v>
      </c>
      <c r="E28" s="99" t="s">
        <v>5796</v>
      </c>
      <c r="F28" s="99" t="s">
        <v>5797</v>
      </c>
      <c r="G28" s="77">
        <v>0</v>
      </c>
      <c r="H28" s="77">
        <v>146034.48000000001</v>
      </c>
      <c r="I28" s="102"/>
      <c r="J28" s="103"/>
    </row>
    <row r="29" spans="1:10" hidden="1" outlineLevel="1" x14ac:dyDescent="0.2">
      <c r="A29" s="106"/>
      <c r="B29" s="100">
        <v>42928</v>
      </c>
      <c r="C29" s="99">
        <v>50</v>
      </c>
      <c r="D29" s="99" t="s">
        <v>5</v>
      </c>
      <c r="E29" s="99" t="s">
        <v>5796</v>
      </c>
      <c r="F29" s="99" t="s">
        <v>5798</v>
      </c>
      <c r="G29" s="77">
        <v>0</v>
      </c>
      <c r="H29" s="77">
        <v>-146034.48000000001</v>
      </c>
      <c r="I29" s="102"/>
      <c r="J29" s="103"/>
    </row>
    <row r="30" spans="1:10" hidden="1" outlineLevel="1" x14ac:dyDescent="0.2">
      <c r="A30" s="106"/>
      <c r="B30" s="100">
        <v>42929</v>
      </c>
      <c r="C30" s="99">
        <v>62</v>
      </c>
      <c r="D30" s="99" t="s">
        <v>5</v>
      </c>
      <c r="E30" s="99" t="s">
        <v>5799</v>
      </c>
      <c r="F30" s="99" t="s">
        <v>5800</v>
      </c>
      <c r="G30" s="77">
        <v>0</v>
      </c>
      <c r="H30" s="77">
        <v>168793.1</v>
      </c>
      <c r="I30" s="102"/>
      <c r="J30" s="103"/>
    </row>
    <row r="31" spans="1:10" hidden="1" outlineLevel="1" x14ac:dyDescent="0.2">
      <c r="A31" s="106"/>
      <c r="B31" s="100">
        <v>42929</v>
      </c>
      <c r="C31" s="99">
        <v>67</v>
      </c>
      <c r="D31" s="99" t="s">
        <v>5</v>
      </c>
      <c r="E31" s="99" t="s">
        <v>5801</v>
      </c>
      <c r="F31" s="99" t="s">
        <v>5802</v>
      </c>
      <c r="G31" s="77">
        <v>0</v>
      </c>
      <c r="H31" s="77">
        <v>126992.62</v>
      </c>
      <c r="I31" s="102"/>
      <c r="J31" s="103"/>
    </row>
    <row r="32" spans="1:10" hidden="1" outlineLevel="1" x14ac:dyDescent="0.2">
      <c r="A32" s="106"/>
      <c r="B32" s="100">
        <v>42929</v>
      </c>
      <c r="C32" s="99">
        <v>68</v>
      </c>
      <c r="D32" s="99" t="s">
        <v>5</v>
      </c>
      <c r="E32" s="99" t="s">
        <v>5803</v>
      </c>
      <c r="F32" s="99" t="s">
        <v>5804</v>
      </c>
      <c r="G32" s="77">
        <v>0</v>
      </c>
      <c r="H32" s="77">
        <v>126992.62</v>
      </c>
      <c r="I32" s="102"/>
      <c r="J32" s="103"/>
    </row>
    <row r="33" spans="1:10" hidden="1" outlineLevel="1" x14ac:dyDescent="0.2">
      <c r="A33" s="106"/>
      <c r="B33" s="100">
        <v>42931</v>
      </c>
      <c r="C33" s="99">
        <v>76</v>
      </c>
      <c r="D33" s="99" t="s">
        <v>5</v>
      </c>
      <c r="E33" s="99" t="s">
        <v>5805</v>
      </c>
      <c r="F33" s="99" t="s">
        <v>5806</v>
      </c>
      <c r="G33" s="77">
        <v>0</v>
      </c>
      <c r="H33" s="77">
        <v>168793.1</v>
      </c>
      <c r="I33" s="102"/>
      <c r="J33" s="103"/>
    </row>
    <row r="34" spans="1:10" hidden="1" outlineLevel="1" x14ac:dyDescent="0.2">
      <c r="A34" s="106"/>
      <c r="B34" s="100">
        <v>42931</v>
      </c>
      <c r="C34" s="99">
        <v>79</v>
      </c>
      <c r="D34" s="99" t="s">
        <v>5</v>
      </c>
      <c r="E34" s="99" t="s">
        <v>5807</v>
      </c>
      <c r="F34" s="99" t="s">
        <v>5808</v>
      </c>
      <c r="G34" s="77">
        <v>0</v>
      </c>
      <c r="H34" s="77">
        <v>146034.48000000001</v>
      </c>
      <c r="I34" s="102"/>
      <c r="J34" s="103"/>
    </row>
    <row r="35" spans="1:10" hidden="1" outlineLevel="1" x14ac:dyDescent="0.2">
      <c r="A35" s="106"/>
      <c r="B35" s="100">
        <v>42931</v>
      </c>
      <c r="C35" s="99">
        <v>83</v>
      </c>
      <c r="D35" s="99" t="s">
        <v>5</v>
      </c>
      <c r="E35" s="99" t="s">
        <v>5809</v>
      </c>
      <c r="F35" s="99" t="s">
        <v>5810</v>
      </c>
      <c r="G35" s="77">
        <v>0</v>
      </c>
      <c r="H35" s="77">
        <v>146034.48000000001</v>
      </c>
      <c r="I35" s="102"/>
      <c r="J35" s="103"/>
    </row>
    <row r="36" spans="1:10" hidden="1" outlineLevel="1" x14ac:dyDescent="0.2">
      <c r="A36" s="106"/>
      <c r="B36" s="100">
        <v>42933</v>
      </c>
      <c r="C36" s="99">
        <v>87</v>
      </c>
      <c r="D36" s="99" t="s">
        <v>5</v>
      </c>
      <c r="E36" s="99" t="s">
        <v>5811</v>
      </c>
      <c r="F36" s="99" t="s">
        <v>5812</v>
      </c>
      <c r="G36" s="77">
        <v>0</v>
      </c>
      <c r="H36" s="77">
        <v>131810.34</v>
      </c>
      <c r="I36" s="102"/>
      <c r="J36" s="103"/>
    </row>
    <row r="37" spans="1:10" hidden="1" outlineLevel="1" x14ac:dyDescent="0.2">
      <c r="A37" s="106"/>
      <c r="B37" s="100">
        <v>42933</v>
      </c>
      <c r="C37" s="99">
        <v>91</v>
      </c>
      <c r="D37" s="99" t="s">
        <v>5</v>
      </c>
      <c r="E37" s="99" t="s">
        <v>5813</v>
      </c>
      <c r="F37" s="99" t="s">
        <v>5814</v>
      </c>
      <c r="G37" s="77">
        <v>0</v>
      </c>
      <c r="H37" s="77">
        <v>168793.1</v>
      </c>
      <c r="I37" s="102"/>
      <c r="J37" s="103"/>
    </row>
    <row r="38" spans="1:10" hidden="1" outlineLevel="1" x14ac:dyDescent="0.2">
      <c r="A38" s="106"/>
      <c r="B38" s="100">
        <v>42937</v>
      </c>
      <c r="C38" s="99">
        <v>133</v>
      </c>
      <c r="D38" s="99" t="s">
        <v>5</v>
      </c>
      <c r="E38" s="99" t="s">
        <v>5815</v>
      </c>
      <c r="F38" s="99" t="s">
        <v>5816</v>
      </c>
      <c r="G38" s="77">
        <v>0</v>
      </c>
      <c r="H38" s="77">
        <v>131810.34</v>
      </c>
      <c r="I38" s="102"/>
      <c r="J38" s="103"/>
    </row>
    <row r="39" spans="1:10" hidden="1" outlineLevel="1" x14ac:dyDescent="0.2">
      <c r="A39" s="106"/>
      <c r="B39" s="100">
        <v>42937</v>
      </c>
      <c r="C39" s="99">
        <v>134</v>
      </c>
      <c r="D39" s="99" t="s">
        <v>5</v>
      </c>
      <c r="E39" s="99" t="s">
        <v>5817</v>
      </c>
      <c r="F39" s="99" t="s">
        <v>5818</v>
      </c>
      <c r="G39" s="77">
        <v>0</v>
      </c>
      <c r="H39" s="77">
        <v>131810.34</v>
      </c>
      <c r="I39" s="102"/>
      <c r="J39" s="103"/>
    </row>
    <row r="40" spans="1:10" hidden="1" outlineLevel="1" x14ac:dyDescent="0.2">
      <c r="A40" s="106"/>
      <c r="B40" s="100">
        <v>42941</v>
      </c>
      <c r="C40" s="99">
        <v>154</v>
      </c>
      <c r="D40" s="99" t="s">
        <v>5</v>
      </c>
      <c r="E40" s="99" t="s">
        <v>5809</v>
      </c>
      <c r="F40" s="99" t="s">
        <v>5819</v>
      </c>
      <c r="G40" s="77">
        <v>0</v>
      </c>
      <c r="H40" s="77">
        <v>-146034.48000000001</v>
      </c>
      <c r="I40" s="102"/>
      <c r="J40" s="103"/>
    </row>
    <row r="41" spans="1:10" hidden="1" outlineLevel="1" x14ac:dyDescent="0.2">
      <c r="A41" s="106"/>
      <c r="B41" s="100">
        <v>42943</v>
      </c>
      <c r="C41" s="99">
        <v>177</v>
      </c>
      <c r="D41" s="99" t="s">
        <v>5</v>
      </c>
      <c r="E41" s="99" t="s">
        <v>5820</v>
      </c>
      <c r="F41" s="99" t="s">
        <v>5821</v>
      </c>
      <c r="G41" s="77">
        <v>0</v>
      </c>
      <c r="H41" s="77">
        <v>131810.34</v>
      </c>
      <c r="I41" s="102"/>
      <c r="J41" s="103"/>
    </row>
    <row r="42" spans="1:10" hidden="1" outlineLevel="1" x14ac:dyDescent="0.2">
      <c r="A42" s="106"/>
      <c r="B42" s="100">
        <v>42943</v>
      </c>
      <c r="C42" s="99">
        <v>178</v>
      </c>
      <c r="D42" s="99" t="s">
        <v>5</v>
      </c>
      <c r="E42" s="99" t="s">
        <v>5822</v>
      </c>
      <c r="F42" s="99" t="s">
        <v>5823</v>
      </c>
      <c r="G42" s="77">
        <v>0</v>
      </c>
      <c r="H42" s="77">
        <v>131810.34</v>
      </c>
      <c r="I42" s="102"/>
      <c r="J42" s="103"/>
    </row>
    <row r="43" spans="1:10" hidden="1" outlineLevel="1" x14ac:dyDescent="0.2">
      <c r="A43" s="106"/>
      <c r="B43" s="100">
        <v>42943</v>
      </c>
      <c r="C43" s="99">
        <v>179</v>
      </c>
      <c r="D43" s="99" t="s">
        <v>5</v>
      </c>
      <c r="E43" s="99" t="s">
        <v>5824</v>
      </c>
      <c r="F43" s="99" t="s">
        <v>5825</v>
      </c>
      <c r="G43" s="77">
        <v>0</v>
      </c>
      <c r="H43" s="77">
        <v>168793.1</v>
      </c>
      <c r="I43" s="102"/>
      <c r="J43" s="103"/>
    </row>
    <row r="44" spans="1:10" hidden="1" outlineLevel="1" x14ac:dyDescent="0.2">
      <c r="A44" s="106"/>
      <c r="B44" s="100">
        <v>42944</v>
      </c>
      <c r="C44" s="99">
        <v>181</v>
      </c>
      <c r="D44" s="99" t="s">
        <v>5</v>
      </c>
      <c r="E44" s="99" t="s">
        <v>5809</v>
      </c>
      <c r="F44" s="99" t="s">
        <v>5826</v>
      </c>
      <c r="G44" s="77">
        <v>0</v>
      </c>
      <c r="H44" s="77">
        <v>146034.48000000001</v>
      </c>
      <c r="I44" s="102"/>
      <c r="J44" s="103"/>
    </row>
    <row r="45" spans="1:10" hidden="1" outlineLevel="1" x14ac:dyDescent="0.2">
      <c r="A45" s="106"/>
      <c r="B45" s="100">
        <v>42944</v>
      </c>
      <c r="C45" s="99">
        <v>185</v>
      </c>
      <c r="D45" s="99" t="s">
        <v>5</v>
      </c>
      <c r="E45" s="99" t="s">
        <v>5827</v>
      </c>
      <c r="F45" s="99" t="s">
        <v>5828</v>
      </c>
      <c r="G45" s="77">
        <v>0</v>
      </c>
      <c r="H45" s="77">
        <v>131810.34</v>
      </c>
      <c r="I45" s="102"/>
      <c r="J45" s="103"/>
    </row>
    <row r="46" spans="1:10" hidden="1" outlineLevel="1" x14ac:dyDescent="0.2">
      <c r="A46" s="106"/>
      <c r="B46" s="100">
        <v>42947</v>
      </c>
      <c r="C46" s="99">
        <v>212</v>
      </c>
      <c r="D46" s="99" t="s">
        <v>5</v>
      </c>
      <c r="E46" s="99" t="s">
        <v>5829</v>
      </c>
      <c r="F46" s="99" t="s">
        <v>5830</v>
      </c>
      <c r="G46" s="77">
        <v>0</v>
      </c>
      <c r="H46" s="77">
        <v>131810.34</v>
      </c>
      <c r="I46" s="102"/>
      <c r="J46" s="103"/>
    </row>
    <row r="47" spans="1:10" hidden="1" outlineLevel="1" x14ac:dyDescent="0.2">
      <c r="A47" s="106"/>
      <c r="B47" s="100">
        <v>42947</v>
      </c>
      <c r="C47" s="99">
        <v>213</v>
      </c>
      <c r="D47" s="99" t="s">
        <v>5</v>
      </c>
      <c r="E47" s="99" t="s">
        <v>5829</v>
      </c>
      <c r="F47" s="99" t="s">
        <v>5831</v>
      </c>
      <c r="G47" s="77">
        <v>0</v>
      </c>
      <c r="H47" s="77">
        <v>-131810.34</v>
      </c>
      <c r="I47" s="102"/>
      <c r="J47" s="103"/>
    </row>
    <row r="48" spans="1:10" hidden="1" outlineLevel="1" x14ac:dyDescent="0.2">
      <c r="A48" s="106"/>
      <c r="B48" s="100">
        <v>42947</v>
      </c>
      <c r="C48" s="99">
        <v>214</v>
      </c>
      <c r="D48" s="99" t="s">
        <v>5</v>
      </c>
      <c r="E48" s="99" t="s">
        <v>5829</v>
      </c>
      <c r="F48" s="99" t="s">
        <v>5832</v>
      </c>
      <c r="G48" s="77">
        <v>0</v>
      </c>
      <c r="H48" s="77">
        <v>131810.34</v>
      </c>
      <c r="I48" s="102"/>
      <c r="J48" s="103"/>
    </row>
    <row r="49" spans="1:10" hidden="1" outlineLevel="1" x14ac:dyDescent="0.2">
      <c r="A49" s="106"/>
      <c r="B49" s="100">
        <v>42947</v>
      </c>
      <c r="C49" s="99">
        <v>215</v>
      </c>
      <c r="D49" s="99" t="s">
        <v>5</v>
      </c>
      <c r="E49" s="99" t="s">
        <v>5833</v>
      </c>
      <c r="F49" s="99" t="s">
        <v>5834</v>
      </c>
      <c r="G49" s="77">
        <v>0</v>
      </c>
      <c r="H49" s="77">
        <v>146034.48000000001</v>
      </c>
      <c r="I49" s="102"/>
      <c r="J49" s="103"/>
    </row>
    <row r="50" spans="1:10" collapsed="1" x14ac:dyDescent="0.2">
      <c r="A50" s="106"/>
      <c r="B50" s="100"/>
      <c r="C50" s="99"/>
      <c r="D50" s="99"/>
      <c r="E50" s="99"/>
      <c r="F50" s="99"/>
      <c r="G50" s="77"/>
      <c r="H50" s="102"/>
      <c r="I50" s="102"/>
      <c r="J50" s="103"/>
    </row>
    <row r="51" spans="1:10" x14ac:dyDescent="0.2">
      <c r="A51" s="106"/>
      <c r="B51" s="100"/>
      <c r="C51" s="99"/>
      <c r="D51" s="99"/>
      <c r="E51" s="99"/>
      <c r="F51" s="99"/>
      <c r="G51" s="77"/>
      <c r="H51" s="102">
        <f>SUM(H24:H50)</f>
        <v>2699588.62</v>
      </c>
      <c r="I51" s="102"/>
      <c r="J51" s="103">
        <f>COUNTIF(H25:H49,"&gt;1")-COUNTIF(H25:H49,"&lt;1")</f>
        <v>19</v>
      </c>
    </row>
    <row r="52" spans="1:10" x14ac:dyDescent="0.2">
      <c r="A52" s="104" t="s">
        <v>1882</v>
      </c>
      <c r="B52" s="98"/>
      <c r="C52" s="99"/>
      <c r="D52" s="99"/>
      <c r="E52" s="98"/>
      <c r="F52" s="98"/>
      <c r="G52" s="76"/>
      <c r="H52" s="76"/>
      <c r="I52" s="76"/>
      <c r="J52" s="101"/>
    </row>
    <row r="53" spans="1:10" x14ac:dyDescent="0.2">
      <c r="A53" s="105" t="s">
        <v>2</v>
      </c>
      <c r="B53" s="98" t="s">
        <v>1883</v>
      </c>
      <c r="C53" s="99"/>
      <c r="D53" s="99"/>
      <c r="E53" s="98"/>
      <c r="F53" s="98"/>
      <c r="G53" s="76"/>
      <c r="H53" s="76"/>
      <c r="I53" s="76"/>
      <c r="J53" s="101"/>
    </row>
    <row r="54" spans="1:10" hidden="1" outlineLevel="1" x14ac:dyDescent="0.2">
      <c r="A54" s="106"/>
      <c r="B54" s="99"/>
      <c r="C54" s="99"/>
      <c r="D54" s="99"/>
      <c r="E54" s="99" t="s">
        <v>1110</v>
      </c>
      <c r="F54" s="99"/>
      <c r="G54" s="77">
        <v>0</v>
      </c>
      <c r="H54" s="77">
        <v>0</v>
      </c>
      <c r="I54" s="77">
        <v>-1469643.12</v>
      </c>
      <c r="J54" s="101"/>
    </row>
    <row r="55" spans="1:10" hidden="1" outlineLevel="1" x14ac:dyDescent="0.2">
      <c r="A55" s="106"/>
      <c r="B55" s="100">
        <v>42947</v>
      </c>
      <c r="C55" s="99">
        <v>225</v>
      </c>
      <c r="D55" s="99" t="s">
        <v>5</v>
      </c>
      <c r="E55" s="99" t="s">
        <v>5835</v>
      </c>
      <c r="F55" s="99" t="s">
        <v>5836</v>
      </c>
      <c r="G55" s="77">
        <v>0</v>
      </c>
      <c r="H55" s="77">
        <v>483294.16</v>
      </c>
      <c r="I55" s="77">
        <v>-1901229.49</v>
      </c>
      <c r="J55" s="101"/>
    </row>
    <row r="56" spans="1:10" collapsed="1" x14ac:dyDescent="0.2">
      <c r="A56" s="106"/>
      <c r="B56" s="100"/>
      <c r="C56" s="99"/>
      <c r="D56" s="99"/>
      <c r="E56" s="99"/>
      <c r="F56" s="99"/>
      <c r="G56" s="77"/>
      <c r="H56" s="77"/>
      <c r="I56" s="77"/>
      <c r="J56" s="101"/>
    </row>
    <row r="57" spans="1:10" x14ac:dyDescent="0.2">
      <c r="A57" s="106"/>
      <c r="B57" s="100"/>
      <c r="C57" s="99"/>
      <c r="D57" s="99"/>
      <c r="E57" s="99"/>
      <c r="F57" s="99"/>
      <c r="G57" s="77"/>
      <c r="H57" s="102">
        <f>SUM(H54:H56)</f>
        <v>483294.16</v>
      </c>
      <c r="I57" s="102"/>
      <c r="J57" s="103">
        <f>COUNTIF(H55,"&gt;1")-COUNTIF(H55,"&lt;1")</f>
        <v>1</v>
      </c>
    </row>
    <row r="58" spans="1:10" x14ac:dyDescent="0.2">
      <c r="A58" s="104" t="s">
        <v>20</v>
      </c>
      <c r="B58" s="98"/>
      <c r="C58" s="99"/>
      <c r="D58" s="99"/>
      <c r="E58" s="98"/>
      <c r="F58" s="98"/>
      <c r="G58" s="76"/>
      <c r="H58" s="76"/>
      <c r="I58" s="76"/>
      <c r="J58" s="101"/>
    </row>
    <row r="59" spans="1:10" x14ac:dyDescent="0.2">
      <c r="A59" s="105" t="s">
        <v>2</v>
      </c>
      <c r="B59" s="98" t="s">
        <v>21</v>
      </c>
      <c r="C59" s="99"/>
      <c r="D59" s="99"/>
      <c r="E59" s="98"/>
      <c r="F59" s="98"/>
      <c r="G59" s="76"/>
      <c r="H59" s="76"/>
      <c r="I59" s="76"/>
      <c r="J59" s="101"/>
    </row>
    <row r="60" spans="1:10" hidden="1" outlineLevel="1" x14ac:dyDescent="0.2">
      <c r="A60" s="106"/>
      <c r="B60" s="99"/>
      <c r="C60" s="99"/>
      <c r="D60" s="99"/>
      <c r="E60" s="99" t="s">
        <v>1110</v>
      </c>
      <c r="F60" s="99"/>
      <c r="G60" s="77">
        <v>0</v>
      </c>
      <c r="H60" s="77">
        <v>0</v>
      </c>
      <c r="I60" s="77">
        <v>-2565000</v>
      </c>
      <c r="J60" s="101"/>
    </row>
    <row r="61" spans="1:10" hidden="1" outlineLevel="1" x14ac:dyDescent="0.2">
      <c r="A61" s="106"/>
      <c r="B61" s="100">
        <v>42937</v>
      </c>
      <c r="C61" s="99">
        <v>135</v>
      </c>
      <c r="D61" s="99" t="s">
        <v>5</v>
      </c>
      <c r="E61" s="99" t="s">
        <v>5837</v>
      </c>
      <c r="F61" s="99" t="s">
        <v>5838</v>
      </c>
      <c r="G61" s="77">
        <v>0</v>
      </c>
      <c r="H61" s="77">
        <v>214913.79</v>
      </c>
      <c r="I61" s="77">
        <v>-2748448.28</v>
      </c>
      <c r="J61" s="101"/>
    </row>
    <row r="62" spans="1:10" hidden="1" outlineLevel="1" x14ac:dyDescent="0.2">
      <c r="A62" s="106"/>
      <c r="B62" s="100">
        <v>42937</v>
      </c>
      <c r="C62" s="99">
        <v>137</v>
      </c>
      <c r="D62" s="99" t="s">
        <v>5</v>
      </c>
      <c r="E62" s="99" t="s">
        <v>5837</v>
      </c>
      <c r="F62" s="99" t="s">
        <v>5839</v>
      </c>
      <c r="G62" s="77">
        <v>0</v>
      </c>
      <c r="H62" s="77">
        <v>-214913.79</v>
      </c>
      <c r="I62" s="77"/>
      <c r="J62" s="101"/>
    </row>
    <row r="63" spans="1:10" hidden="1" outlineLevel="1" x14ac:dyDescent="0.2">
      <c r="A63" s="106"/>
      <c r="B63" s="100">
        <v>42937</v>
      </c>
      <c r="C63" s="99">
        <v>139</v>
      </c>
      <c r="D63" s="99" t="s">
        <v>5</v>
      </c>
      <c r="E63" s="99" t="s">
        <v>5837</v>
      </c>
      <c r="F63" s="99" t="s">
        <v>5840</v>
      </c>
      <c r="G63" s="77">
        <v>0</v>
      </c>
      <c r="H63" s="77">
        <v>214913.79</v>
      </c>
      <c r="I63" s="77"/>
      <c r="J63" s="101"/>
    </row>
    <row r="64" spans="1:10" collapsed="1" x14ac:dyDescent="0.2">
      <c r="A64" s="106"/>
      <c r="B64" s="100"/>
      <c r="C64" s="99"/>
      <c r="D64" s="99"/>
      <c r="E64" s="99"/>
      <c r="F64" s="99"/>
      <c r="G64" s="77"/>
      <c r="H64" s="77"/>
      <c r="I64" s="77"/>
      <c r="J64" s="101"/>
    </row>
    <row r="65" spans="1:10" x14ac:dyDescent="0.2">
      <c r="A65" s="106"/>
      <c r="B65" s="100"/>
      <c r="C65" s="99"/>
      <c r="D65" s="99"/>
      <c r="E65" s="99"/>
      <c r="F65" s="99"/>
      <c r="G65" s="77"/>
      <c r="H65" s="102">
        <f>SUM(H60:H64)</f>
        <v>214913.79</v>
      </c>
      <c r="I65" s="102"/>
      <c r="J65" s="103">
        <f>COUNTIF(H61:H63,"&gt;1")-COUNTIF(H61:H63,"&lt;1")</f>
        <v>1</v>
      </c>
    </row>
    <row r="66" spans="1:10" x14ac:dyDescent="0.2">
      <c r="A66" s="104" t="s">
        <v>34</v>
      </c>
      <c r="B66" s="98"/>
      <c r="C66" s="99"/>
      <c r="D66" s="99"/>
      <c r="E66" s="98"/>
      <c r="F66" s="98"/>
      <c r="G66" s="76"/>
      <c r="H66" s="76"/>
      <c r="I66" s="76"/>
      <c r="J66" s="101"/>
    </row>
    <row r="67" spans="1:10" x14ac:dyDescent="0.2">
      <c r="A67" s="105" t="s">
        <v>2</v>
      </c>
      <c r="B67" s="98" t="s">
        <v>35</v>
      </c>
      <c r="C67" s="99"/>
      <c r="D67" s="99"/>
      <c r="E67" s="98"/>
      <c r="F67" s="98"/>
      <c r="G67" s="76"/>
      <c r="H67" s="76"/>
      <c r="I67" s="76"/>
      <c r="J67" s="101"/>
    </row>
    <row r="68" spans="1:10" hidden="1" outlineLevel="1" x14ac:dyDescent="0.2">
      <c r="A68" s="106"/>
      <c r="B68" s="99"/>
      <c r="C68" s="99"/>
      <c r="D68" s="99"/>
      <c r="E68" s="99" t="s">
        <v>1110</v>
      </c>
      <c r="F68" s="99"/>
      <c r="G68" s="77">
        <v>0</v>
      </c>
      <c r="H68" s="77">
        <v>0</v>
      </c>
      <c r="I68" s="77">
        <v>-839929.4</v>
      </c>
      <c r="J68" s="101"/>
    </row>
    <row r="69" spans="1:10" hidden="1" outlineLevel="1" x14ac:dyDescent="0.2">
      <c r="A69" s="106"/>
      <c r="B69" s="100">
        <v>42927</v>
      </c>
      <c r="C69" s="99">
        <v>43</v>
      </c>
      <c r="D69" s="99" t="s">
        <v>5</v>
      </c>
      <c r="E69" s="99" t="s">
        <v>4902</v>
      </c>
      <c r="F69" s="99" t="s">
        <v>5841</v>
      </c>
      <c r="G69" s="77">
        <v>0</v>
      </c>
      <c r="H69" s="77">
        <v>-485632.18</v>
      </c>
      <c r="I69" s="77">
        <v>-1244604.23</v>
      </c>
      <c r="J69" s="101"/>
    </row>
    <row r="70" spans="1:10" hidden="1" outlineLevel="1" x14ac:dyDescent="0.2">
      <c r="A70" s="106"/>
      <c r="B70" s="100">
        <v>42928</v>
      </c>
      <c r="C70" s="99">
        <v>48</v>
      </c>
      <c r="D70" s="99" t="s">
        <v>5</v>
      </c>
      <c r="E70" s="99" t="s">
        <v>4902</v>
      </c>
      <c r="F70" s="99" t="s">
        <v>5842</v>
      </c>
      <c r="G70" s="77">
        <v>0</v>
      </c>
      <c r="H70" s="77">
        <v>505418.71</v>
      </c>
      <c r="I70" s="77"/>
      <c r="J70" s="101"/>
    </row>
    <row r="71" spans="1:10" collapsed="1" x14ac:dyDescent="0.2">
      <c r="A71" s="106"/>
      <c r="B71" s="100"/>
      <c r="C71" s="99"/>
      <c r="D71" s="99"/>
      <c r="E71" s="99"/>
      <c r="F71" s="99"/>
      <c r="G71" s="77"/>
      <c r="H71" s="77"/>
      <c r="I71" s="77"/>
      <c r="J71" s="101"/>
    </row>
    <row r="72" spans="1:10" x14ac:dyDescent="0.2">
      <c r="A72" s="106"/>
      <c r="B72" s="100"/>
      <c r="C72" s="99"/>
      <c r="D72" s="99"/>
      <c r="E72" s="99"/>
      <c r="F72" s="99"/>
      <c r="G72" s="77"/>
      <c r="H72" s="102">
        <f>SUM(H68:H71)</f>
        <v>19786.530000000028</v>
      </c>
      <c r="I72" s="102"/>
      <c r="J72" s="103">
        <f>COUNTIF(H69:H70,"&gt;1")-COUNTIF(H69:H70,"&lt;1")</f>
        <v>0</v>
      </c>
    </row>
    <row r="73" spans="1:10" x14ac:dyDescent="0.2">
      <c r="A73" s="104" t="s">
        <v>3869</v>
      </c>
      <c r="B73" s="98"/>
      <c r="C73" s="99"/>
      <c r="D73" s="99"/>
      <c r="E73" s="98"/>
      <c r="F73" s="98"/>
      <c r="G73" s="76"/>
      <c r="H73" s="76"/>
      <c r="I73" s="76"/>
      <c r="J73" s="101"/>
    </row>
    <row r="74" spans="1:10" x14ac:dyDescent="0.2">
      <c r="A74" s="105" t="s">
        <v>2</v>
      </c>
      <c r="B74" s="98" t="s">
        <v>3870</v>
      </c>
      <c r="C74" s="99"/>
      <c r="D74" s="99"/>
      <c r="E74" s="98"/>
      <c r="F74" s="98"/>
      <c r="G74" s="76"/>
      <c r="H74" s="76"/>
      <c r="I74" s="76"/>
      <c r="J74" s="101"/>
    </row>
    <row r="75" spans="1:10" hidden="1" outlineLevel="1" x14ac:dyDescent="0.2">
      <c r="A75" s="106"/>
      <c r="B75" s="99"/>
      <c r="C75" s="99"/>
      <c r="D75" s="99"/>
      <c r="E75" s="99" t="s">
        <v>1110</v>
      </c>
      <c r="F75" s="99"/>
      <c r="G75" s="77">
        <v>0</v>
      </c>
      <c r="H75" s="77">
        <v>0</v>
      </c>
      <c r="I75" s="77">
        <v>-839929.4</v>
      </c>
      <c r="J75" s="101"/>
    </row>
    <row r="76" spans="1:10" hidden="1" outlineLevel="1" x14ac:dyDescent="0.2">
      <c r="A76" s="106"/>
      <c r="B76" s="100">
        <v>42936</v>
      </c>
      <c r="C76" s="99">
        <v>126</v>
      </c>
      <c r="D76" s="99" t="s">
        <v>5</v>
      </c>
      <c r="E76" s="99" t="s">
        <v>5843</v>
      </c>
      <c r="F76" s="99" t="s">
        <v>5844</v>
      </c>
      <c r="G76" s="77">
        <v>0</v>
      </c>
      <c r="H76" s="77">
        <v>425615.75</v>
      </c>
      <c r="I76" s="77">
        <v>-1244604.23</v>
      </c>
      <c r="J76" s="101"/>
    </row>
    <row r="77" spans="1:10" collapsed="1" x14ac:dyDescent="0.2">
      <c r="A77" s="106"/>
      <c r="B77" s="100"/>
      <c r="C77" s="99"/>
      <c r="D77" s="99"/>
      <c r="E77" s="99"/>
      <c r="F77" s="99"/>
      <c r="G77" s="77"/>
      <c r="H77" s="77"/>
      <c r="I77" s="77"/>
      <c r="J77" s="101"/>
    </row>
    <row r="78" spans="1:10" x14ac:dyDescent="0.2">
      <c r="A78" s="106"/>
      <c r="B78" s="100"/>
      <c r="C78" s="99"/>
      <c r="D78" s="99"/>
      <c r="E78" s="99"/>
      <c r="F78" s="99"/>
      <c r="G78" s="77"/>
      <c r="H78" s="102">
        <f>SUM(H75:H77)</f>
        <v>425615.75</v>
      </c>
      <c r="I78" s="102"/>
      <c r="J78" s="103">
        <f>COUNTIF(H76:H76,"&gt;1")-COUNTIF(H76:H76,"&lt;1")</f>
        <v>1</v>
      </c>
    </row>
    <row r="79" spans="1:10" x14ac:dyDescent="0.2">
      <c r="A79" s="104" t="s">
        <v>56</v>
      </c>
      <c r="B79" s="100"/>
      <c r="C79" s="99"/>
      <c r="D79" s="99"/>
      <c r="E79" s="99"/>
      <c r="F79" s="99"/>
      <c r="G79" s="77"/>
      <c r="H79" s="102"/>
      <c r="I79" s="102"/>
      <c r="J79" s="103"/>
    </row>
    <row r="80" spans="1:10" x14ac:dyDescent="0.2">
      <c r="A80" s="105" t="s">
        <v>2</v>
      </c>
      <c r="B80" s="98" t="s">
        <v>57</v>
      </c>
      <c r="C80" s="99"/>
      <c r="D80" s="99"/>
      <c r="E80" s="99"/>
      <c r="F80" s="99"/>
      <c r="G80" s="77"/>
      <c r="H80" s="102"/>
      <c r="I80" s="102"/>
      <c r="J80" s="103"/>
    </row>
    <row r="81" spans="1:10" hidden="1" outlineLevel="1" x14ac:dyDescent="0.2">
      <c r="A81" s="106"/>
      <c r="B81" s="100"/>
      <c r="C81" s="99"/>
      <c r="D81" s="99"/>
      <c r="E81" s="99" t="s">
        <v>1110</v>
      </c>
      <c r="F81" s="99"/>
      <c r="G81" s="77">
        <v>0</v>
      </c>
      <c r="H81" s="77">
        <v>0</v>
      </c>
      <c r="I81" s="102"/>
      <c r="J81" s="103"/>
    </row>
    <row r="82" spans="1:10" hidden="1" outlineLevel="1" x14ac:dyDescent="0.2">
      <c r="A82" s="106"/>
      <c r="B82" s="100">
        <v>42934</v>
      </c>
      <c r="C82" s="99">
        <v>110</v>
      </c>
      <c r="D82" s="99" t="s">
        <v>5</v>
      </c>
      <c r="E82" s="99" t="s">
        <v>5845</v>
      </c>
      <c r="F82" s="99" t="s">
        <v>5846</v>
      </c>
      <c r="G82" s="77">
        <v>0</v>
      </c>
      <c r="H82" s="77">
        <v>867391.98</v>
      </c>
      <c r="I82" s="102"/>
      <c r="J82" s="103"/>
    </row>
    <row r="83" spans="1:10" hidden="1" outlineLevel="1" x14ac:dyDescent="0.2">
      <c r="A83" s="106"/>
      <c r="B83" s="100">
        <v>42937</v>
      </c>
      <c r="C83" s="99">
        <v>138</v>
      </c>
      <c r="D83" s="99" t="s">
        <v>5</v>
      </c>
      <c r="E83" s="99" t="s">
        <v>5847</v>
      </c>
      <c r="F83" s="99" t="s">
        <v>5848</v>
      </c>
      <c r="G83" s="77">
        <v>0</v>
      </c>
      <c r="H83" s="77">
        <v>867391.98</v>
      </c>
      <c r="I83" s="102"/>
      <c r="J83" s="103"/>
    </row>
    <row r="84" spans="1:10" collapsed="1" x14ac:dyDescent="0.2">
      <c r="A84" s="106"/>
      <c r="B84" s="100"/>
      <c r="C84" s="99"/>
      <c r="D84" s="99"/>
      <c r="E84" s="99"/>
      <c r="F84" s="99"/>
      <c r="G84" s="77"/>
      <c r="H84" s="102"/>
      <c r="I84" s="102"/>
      <c r="J84" s="103"/>
    </row>
    <row r="85" spans="1:10" x14ac:dyDescent="0.2">
      <c r="A85" s="106"/>
      <c r="B85" s="100"/>
      <c r="C85" s="99"/>
      <c r="D85" s="99"/>
      <c r="E85" s="99"/>
      <c r="F85" s="99"/>
      <c r="G85" s="77"/>
      <c r="H85" s="102">
        <f>SUM(H81:H84)</f>
        <v>1734783.96</v>
      </c>
      <c r="I85" s="102"/>
      <c r="J85" s="103">
        <f>COUNTIF(H82:H83,"&gt;1")-COUNTIF(H82:H83,"&lt;1")</f>
        <v>2</v>
      </c>
    </row>
    <row r="86" spans="1:10" x14ac:dyDescent="0.2">
      <c r="A86" s="106"/>
      <c r="B86" s="100"/>
      <c r="C86" s="99"/>
      <c r="D86" s="99"/>
      <c r="E86" s="99"/>
      <c r="F86" s="99"/>
      <c r="G86" s="77"/>
      <c r="H86" s="102"/>
      <c r="I86" s="102"/>
      <c r="J86" s="103"/>
    </row>
    <row r="87" spans="1:10" x14ac:dyDescent="0.2">
      <c r="A87" s="104" t="s">
        <v>69</v>
      </c>
      <c r="B87" s="98"/>
      <c r="C87" s="99"/>
      <c r="D87" s="99"/>
      <c r="E87" s="98"/>
      <c r="F87" s="98"/>
      <c r="G87" s="76"/>
      <c r="H87" s="76"/>
      <c r="I87" s="76"/>
      <c r="J87" s="101"/>
    </row>
    <row r="88" spans="1:10" x14ac:dyDescent="0.2">
      <c r="A88" s="105" t="s">
        <v>2</v>
      </c>
      <c r="B88" s="98" t="s">
        <v>70</v>
      </c>
      <c r="C88" s="99"/>
      <c r="D88" s="99"/>
      <c r="E88" s="98"/>
      <c r="F88" s="98"/>
      <c r="G88" s="76"/>
      <c r="H88" s="76"/>
      <c r="I88" s="76"/>
      <c r="J88" s="101"/>
    </row>
    <row r="89" spans="1:10" hidden="1" outlineLevel="1" x14ac:dyDescent="0.2">
      <c r="A89" s="106"/>
      <c r="B89" s="99"/>
      <c r="C89" s="99"/>
      <c r="D89" s="99"/>
      <c r="E89" s="99" t="s">
        <v>1110</v>
      </c>
      <c r="F89" s="99"/>
      <c r="G89" s="77">
        <v>0</v>
      </c>
      <c r="H89" s="77">
        <v>0</v>
      </c>
      <c r="I89" s="77">
        <v>-2551100.2599999998</v>
      </c>
      <c r="J89" s="101"/>
    </row>
    <row r="90" spans="1:10" hidden="1" outlineLevel="1" x14ac:dyDescent="0.2">
      <c r="A90" s="106"/>
      <c r="B90" s="100">
        <v>42920</v>
      </c>
      <c r="C90" s="99">
        <v>10</v>
      </c>
      <c r="D90" s="99" t="s">
        <v>5</v>
      </c>
      <c r="E90" s="99" t="s">
        <v>5849</v>
      </c>
      <c r="F90" s="99" t="s">
        <v>5850</v>
      </c>
      <c r="G90" s="77">
        <v>0</v>
      </c>
      <c r="H90" s="77">
        <v>310208.92</v>
      </c>
      <c r="I90" s="77">
        <v>-2858801.34</v>
      </c>
      <c r="J90" s="101"/>
    </row>
    <row r="91" spans="1:10" hidden="1" outlineLevel="1" x14ac:dyDescent="0.2">
      <c r="A91" s="106"/>
      <c r="B91" s="100">
        <v>42935</v>
      </c>
      <c r="C91" s="99">
        <v>114</v>
      </c>
      <c r="D91" s="99" t="s">
        <v>5</v>
      </c>
      <c r="E91" s="99" t="s">
        <v>5851</v>
      </c>
      <c r="F91" s="99" t="s">
        <v>5852</v>
      </c>
      <c r="G91" s="77">
        <v>0</v>
      </c>
      <c r="H91" s="77">
        <v>283249.44</v>
      </c>
      <c r="I91" s="77"/>
      <c r="J91" s="101"/>
    </row>
    <row r="92" spans="1:10" collapsed="1" x14ac:dyDescent="0.2">
      <c r="A92" s="106"/>
      <c r="B92" s="100"/>
      <c r="C92" s="99"/>
      <c r="D92" s="99"/>
      <c r="E92" s="99"/>
      <c r="F92" s="99"/>
      <c r="G92" s="77"/>
      <c r="H92" s="77"/>
      <c r="I92" s="77"/>
      <c r="J92" s="101"/>
    </row>
    <row r="93" spans="1:10" x14ac:dyDescent="0.2">
      <c r="A93" s="106"/>
      <c r="B93" s="100"/>
      <c r="C93" s="99"/>
      <c r="D93" s="99"/>
      <c r="E93" s="99"/>
      <c r="F93" s="99"/>
      <c r="G93" s="77"/>
      <c r="H93" s="102">
        <f>SUM(H89:H92)</f>
        <v>593458.36</v>
      </c>
      <c r="I93" s="102"/>
      <c r="J93" s="103">
        <f>COUNTIF(H90:H91,"&gt;1")-COUNTIF(H90:H91,"&lt;1")</f>
        <v>2</v>
      </c>
    </row>
    <row r="94" spans="1:10" x14ac:dyDescent="0.2">
      <c r="A94" s="104" t="s">
        <v>90</v>
      </c>
      <c r="B94" s="98"/>
      <c r="C94" s="99"/>
      <c r="D94" s="99"/>
      <c r="E94" s="98"/>
      <c r="F94" s="98"/>
      <c r="G94" s="76"/>
      <c r="H94" s="76"/>
      <c r="I94" s="76"/>
      <c r="J94" s="101"/>
    </row>
    <row r="95" spans="1:10" x14ac:dyDescent="0.2">
      <c r="A95" s="105" t="s">
        <v>2</v>
      </c>
      <c r="B95" s="98" t="s">
        <v>91</v>
      </c>
      <c r="C95" s="99"/>
      <c r="D95" s="99"/>
      <c r="E95" s="98"/>
      <c r="F95" s="98"/>
      <c r="G95" s="76"/>
      <c r="H95" s="76"/>
      <c r="I95" s="76"/>
      <c r="J95" s="101"/>
    </row>
    <row r="96" spans="1:10" hidden="1" outlineLevel="1" x14ac:dyDescent="0.2">
      <c r="A96" s="106"/>
      <c r="B96" s="99"/>
      <c r="C96" s="99"/>
      <c r="D96" s="99"/>
      <c r="E96" s="99" t="s">
        <v>1110</v>
      </c>
      <c r="F96" s="99"/>
      <c r="G96" s="77">
        <v>0</v>
      </c>
      <c r="H96" s="77">
        <v>0</v>
      </c>
      <c r="I96" s="77">
        <v>-4821508.9800000004</v>
      </c>
      <c r="J96" s="101"/>
    </row>
    <row r="97" spans="1:10" hidden="1" outlineLevel="1" x14ac:dyDescent="0.2">
      <c r="A97" s="106"/>
      <c r="B97" s="100">
        <v>42919</v>
      </c>
      <c r="C97" s="99">
        <v>1</v>
      </c>
      <c r="D97" s="99" t="s">
        <v>78</v>
      </c>
      <c r="E97" s="99" t="s">
        <v>4975</v>
      </c>
      <c r="F97" s="99" t="s">
        <v>5853</v>
      </c>
      <c r="G97" s="77">
        <v>0</v>
      </c>
      <c r="H97" s="77">
        <v>306133.69</v>
      </c>
      <c r="I97" s="77">
        <v>-4443071.04</v>
      </c>
      <c r="J97" s="101"/>
    </row>
    <row r="98" spans="1:10" hidden="1" outlineLevel="1" x14ac:dyDescent="0.2">
      <c r="A98" s="106"/>
      <c r="B98" s="100">
        <v>42919</v>
      </c>
      <c r="C98" s="99">
        <v>3</v>
      </c>
      <c r="D98" s="99" t="s">
        <v>82</v>
      </c>
      <c r="E98" s="99" t="s">
        <v>4975</v>
      </c>
      <c r="F98" s="99" t="s">
        <v>5855</v>
      </c>
      <c r="G98" s="77">
        <v>0</v>
      </c>
      <c r="H98" s="77">
        <v>-306133.69</v>
      </c>
      <c r="I98" s="77">
        <v>-4822633.42</v>
      </c>
      <c r="J98" s="101"/>
    </row>
    <row r="99" spans="1:10" hidden="1" outlineLevel="1" x14ac:dyDescent="0.2">
      <c r="A99" s="106"/>
      <c r="B99" s="100">
        <v>42922</v>
      </c>
      <c r="C99" s="99">
        <v>16</v>
      </c>
      <c r="D99" s="99" t="s">
        <v>5</v>
      </c>
      <c r="E99" s="99" t="s">
        <v>5856</v>
      </c>
      <c r="F99" s="99" t="s">
        <v>5857</v>
      </c>
      <c r="G99" s="77">
        <v>0</v>
      </c>
      <c r="H99" s="77">
        <v>346428.96</v>
      </c>
      <c r="I99" s="77">
        <v>-5142168.3600000003</v>
      </c>
      <c r="J99" s="101"/>
    </row>
    <row r="100" spans="1:10" hidden="1" outlineLevel="1" x14ac:dyDescent="0.2">
      <c r="A100" s="106"/>
      <c r="B100" s="100">
        <v>42927</v>
      </c>
      <c r="C100" s="99">
        <v>42</v>
      </c>
      <c r="D100" s="99" t="s">
        <v>5</v>
      </c>
      <c r="E100" s="99" t="s">
        <v>5858</v>
      </c>
      <c r="F100" s="99" t="s">
        <v>5859</v>
      </c>
      <c r="G100" s="77">
        <v>0</v>
      </c>
      <c r="H100" s="77">
        <v>376189.07</v>
      </c>
      <c r="I100" s="77">
        <v>-5521730.7400000002</v>
      </c>
      <c r="J100" s="101"/>
    </row>
    <row r="101" spans="1:10" hidden="1" outlineLevel="1" x14ac:dyDescent="0.2">
      <c r="A101" s="106"/>
      <c r="B101" s="100">
        <v>42929</v>
      </c>
      <c r="C101" s="99">
        <v>57</v>
      </c>
      <c r="D101" s="99" t="s">
        <v>5</v>
      </c>
      <c r="E101" s="99" t="s">
        <v>5858</v>
      </c>
      <c r="F101" s="99" t="s">
        <v>5860</v>
      </c>
      <c r="G101" s="77">
        <v>0</v>
      </c>
      <c r="H101" s="77">
        <v>-376189.07</v>
      </c>
      <c r="I101" s="77">
        <v>-5840325.2400000002</v>
      </c>
      <c r="J101" s="101"/>
    </row>
    <row r="102" spans="1:10" hidden="1" outlineLevel="1" x14ac:dyDescent="0.2">
      <c r="A102" s="106"/>
      <c r="B102" s="100">
        <v>42929</v>
      </c>
      <c r="C102" s="99">
        <v>59</v>
      </c>
      <c r="D102" s="99" t="s">
        <v>5</v>
      </c>
      <c r="E102" s="99" t="s">
        <v>5858</v>
      </c>
      <c r="F102" s="99" t="s">
        <v>5861</v>
      </c>
      <c r="G102" s="77">
        <v>0</v>
      </c>
      <c r="H102" s="77">
        <v>376189.07</v>
      </c>
      <c r="I102" s="77">
        <v>-6219887.6200000001</v>
      </c>
      <c r="J102" s="101"/>
    </row>
    <row r="103" spans="1:10" hidden="1" outlineLevel="1" x14ac:dyDescent="0.2">
      <c r="A103" s="106"/>
      <c r="B103" s="100">
        <v>42933</v>
      </c>
      <c r="C103" s="99">
        <v>88</v>
      </c>
      <c r="D103" s="99" t="s">
        <v>5</v>
      </c>
      <c r="E103" s="99" t="s">
        <v>92</v>
      </c>
      <c r="F103" s="99" t="s">
        <v>5862</v>
      </c>
      <c r="G103" s="77">
        <v>0</v>
      </c>
      <c r="H103" s="77">
        <v>346428.95</v>
      </c>
      <c r="I103" s="77">
        <v>-5840325.2400000002</v>
      </c>
      <c r="J103" s="101"/>
    </row>
    <row r="104" spans="1:10" hidden="1" outlineLevel="1" x14ac:dyDescent="0.2">
      <c r="A104" s="106"/>
      <c r="B104" s="100">
        <v>42934</v>
      </c>
      <c r="C104" s="99">
        <v>98</v>
      </c>
      <c r="D104" s="99" t="s">
        <v>5</v>
      </c>
      <c r="E104" s="99" t="s">
        <v>92</v>
      </c>
      <c r="F104" s="99" t="s">
        <v>5863</v>
      </c>
      <c r="G104" s="77">
        <v>0</v>
      </c>
      <c r="H104" s="77">
        <v>-346428.95</v>
      </c>
      <c r="I104" s="77">
        <v>-6219887.6200000001</v>
      </c>
      <c r="J104" s="101"/>
    </row>
    <row r="105" spans="1:10" hidden="1" outlineLevel="1" x14ac:dyDescent="0.2">
      <c r="A105" s="106"/>
      <c r="B105" s="100">
        <v>42934</v>
      </c>
      <c r="C105" s="99">
        <v>99</v>
      </c>
      <c r="D105" s="99" t="s">
        <v>5</v>
      </c>
      <c r="E105" s="99" t="s">
        <v>92</v>
      </c>
      <c r="F105" s="99" t="s">
        <v>5864</v>
      </c>
      <c r="G105" s="77">
        <v>0</v>
      </c>
      <c r="H105" s="77">
        <v>346428.95</v>
      </c>
      <c r="I105" s="77">
        <v>-6616956.5899999999</v>
      </c>
      <c r="J105" s="101"/>
    </row>
    <row r="106" spans="1:10" hidden="1" outlineLevel="1" x14ac:dyDescent="0.2">
      <c r="A106" s="106"/>
      <c r="B106" s="100">
        <v>42935</v>
      </c>
      <c r="C106" s="99">
        <v>119</v>
      </c>
      <c r="D106" s="99" t="s">
        <v>5</v>
      </c>
      <c r="E106" s="99" t="s">
        <v>5865</v>
      </c>
      <c r="F106" s="99" t="s">
        <v>5866</v>
      </c>
      <c r="G106" s="77">
        <v>0</v>
      </c>
      <c r="H106" s="77">
        <v>346428.95</v>
      </c>
      <c r="I106" s="77">
        <v>-6910204.2300000004</v>
      </c>
      <c r="J106" s="101"/>
    </row>
    <row r="107" spans="1:10" collapsed="1" x14ac:dyDescent="0.2">
      <c r="A107" s="106"/>
      <c r="B107" s="100"/>
      <c r="C107" s="99"/>
      <c r="D107" s="99"/>
      <c r="E107" s="99"/>
      <c r="F107" s="99"/>
      <c r="G107" s="77"/>
      <c r="H107" s="77"/>
      <c r="I107" s="77"/>
      <c r="J107" s="101"/>
    </row>
    <row r="108" spans="1:10" x14ac:dyDescent="0.2">
      <c r="A108" s="106"/>
      <c r="B108" s="100"/>
      <c r="C108" s="99"/>
      <c r="D108" s="99"/>
      <c r="E108" s="99"/>
      <c r="F108" s="99"/>
      <c r="G108" s="77"/>
      <c r="H108" s="102">
        <f>SUM(H96:H107)</f>
        <v>1415475.93</v>
      </c>
      <c r="I108" s="102"/>
      <c r="J108" s="103">
        <f>COUNTIF(H97:H106,"&gt;1")-COUNTIF(H97:H106,"&lt;1")</f>
        <v>4</v>
      </c>
    </row>
    <row r="109" spans="1:10" x14ac:dyDescent="0.2">
      <c r="A109" s="104" t="s">
        <v>107</v>
      </c>
      <c r="B109" s="98"/>
      <c r="C109" s="99"/>
      <c r="D109" s="99"/>
      <c r="E109" s="98"/>
      <c r="F109" s="98"/>
      <c r="G109" s="76"/>
      <c r="H109" s="76"/>
      <c r="I109" s="76"/>
      <c r="J109" s="101"/>
    </row>
    <row r="110" spans="1:10" x14ac:dyDescent="0.2">
      <c r="A110" s="105" t="s">
        <v>2</v>
      </c>
      <c r="B110" s="98" t="s">
        <v>108</v>
      </c>
      <c r="C110" s="99"/>
      <c r="D110" s="99"/>
      <c r="E110" s="98"/>
      <c r="F110" s="98"/>
      <c r="G110" s="76"/>
      <c r="H110" s="76"/>
      <c r="I110" s="76"/>
      <c r="J110" s="101"/>
    </row>
    <row r="111" spans="1:10" hidden="1" outlineLevel="1" x14ac:dyDescent="0.2">
      <c r="A111" s="106"/>
      <c r="B111" s="99"/>
      <c r="C111" s="99"/>
      <c r="D111" s="99"/>
      <c r="E111" s="99" t="s">
        <v>1110</v>
      </c>
      <c r="F111" s="99"/>
      <c r="G111" s="77">
        <v>0</v>
      </c>
      <c r="H111" s="77">
        <v>0</v>
      </c>
      <c r="I111" s="77">
        <v>-26207291.34</v>
      </c>
      <c r="J111" s="101"/>
    </row>
    <row r="112" spans="1:10" hidden="1" outlineLevel="1" x14ac:dyDescent="0.2">
      <c r="A112" s="106"/>
      <c r="B112" s="100">
        <v>42919</v>
      </c>
      <c r="C112" s="99">
        <v>1</v>
      </c>
      <c r="D112" s="99" t="s">
        <v>5</v>
      </c>
      <c r="E112" s="99" t="s">
        <v>5867</v>
      </c>
      <c r="F112" s="99" t="s">
        <v>5868</v>
      </c>
      <c r="G112" s="77">
        <v>0</v>
      </c>
      <c r="H112" s="77">
        <v>152844.82999999999</v>
      </c>
      <c r="I112" s="77">
        <v>-26378325.82</v>
      </c>
      <c r="J112" s="101"/>
    </row>
    <row r="113" spans="1:10" hidden="1" outlineLevel="1" x14ac:dyDescent="0.2">
      <c r="A113" s="106"/>
      <c r="B113" s="100">
        <v>42919</v>
      </c>
      <c r="C113" s="99">
        <v>3</v>
      </c>
      <c r="D113" s="99" t="s">
        <v>5</v>
      </c>
      <c r="E113" s="99" t="s">
        <v>5869</v>
      </c>
      <c r="F113" s="99" t="s">
        <v>5870</v>
      </c>
      <c r="G113" s="77">
        <v>0</v>
      </c>
      <c r="H113" s="77">
        <v>165775.85999999999</v>
      </c>
      <c r="I113" s="77">
        <v>-26220739.609999999</v>
      </c>
      <c r="J113" s="101"/>
    </row>
    <row r="114" spans="1:10" hidden="1" outlineLevel="1" x14ac:dyDescent="0.2">
      <c r="A114" s="106"/>
      <c r="B114" s="100">
        <v>42921</v>
      </c>
      <c r="C114" s="99">
        <v>13</v>
      </c>
      <c r="D114" s="99" t="s">
        <v>5</v>
      </c>
      <c r="E114" s="99" t="s">
        <v>5871</v>
      </c>
      <c r="F114" s="99" t="s">
        <v>5872</v>
      </c>
      <c r="G114" s="77">
        <v>0</v>
      </c>
      <c r="H114" s="77">
        <v>165775.85999999999</v>
      </c>
      <c r="I114" s="77">
        <v>-26378843.059999999</v>
      </c>
      <c r="J114" s="101"/>
    </row>
    <row r="115" spans="1:10" hidden="1" outlineLevel="1" x14ac:dyDescent="0.2">
      <c r="A115" s="106"/>
      <c r="B115" s="100">
        <v>42922</v>
      </c>
      <c r="C115" s="99">
        <v>19</v>
      </c>
      <c r="D115" s="99" t="s">
        <v>5</v>
      </c>
      <c r="E115" s="99" t="s">
        <v>5873</v>
      </c>
      <c r="F115" s="99" t="s">
        <v>5874</v>
      </c>
      <c r="G115" s="77">
        <v>0</v>
      </c>
      <c r="H115" s="77">
        <v>165775.85999999999</v>
      </c>
      <c r="I115" s="77">
        <v>-26221256.850000001</v>
      </c>
      <c r="J115" s="101"/>
    </row>
    <row r="116" spans="1:10" hidden="1" outlineLevel="1" x14ac:dyDescent="0.2">
      <c r="A116" s="106"/>
      <c r="B116" s="100">
        <v>42922</v>
      </c>
      <c r="C116" s="99">
        <v>20</v>
      </c>
      <c r="D116" s="99" t="s">
        <v>5</v>
      </c>
      <c r="E116" s="99" t="s">
        <v>5875</v>
      </c>
      <c r="F116" s="99" t="s">
        <v>5876</v>
      </c>
      <c r="G116" s="77">
        <v>0</v>
      </c>
      <c r="H116" s="77">
        <v>165775.85999999999</v>
      </c>
      <c r="I116" s="77">
        <v>-26379360.300000001</v>
      </c>
      <c r="J116" s="101"/>
    </row>
    <row r="117" spans="1:10" hidden="1" outlineLevel="1" x14ac:dyDescent="0.2">
      <c r="A117" s="106"/>
      <c r="B117" s="100">
        <v>42923</v>
      </c>
      <c r="C117" s="99">
        <v>22</v>
      </c>
      <c r="D117" s="99" t="s">
        <v>5</v>
      </c>
      <c r="E117" s="99" t="s">
        <v>3935</v>
      </c>
      <c r="F117" s="99" t="s">
        <v>5877</v>
      </c>
      <c r="G117" s="77">
        <v>0</v>
      </c>
      <c r="H117" s="77">
        <v>-164568.97</v>
      </c>
      <c r="I117" s="77">
        <v>-26550394.780000001</v>
      </c>
      <c r="J117" s="101"/>
    </row>
    <row r="118" spans="1:10" hidden="1" outlineLevel="1" x14ac:dyDescent="0.2">
      <c r="A118" s="106"/>
      <c r="B118" s="100">
        <v>42923</v>
      </c>
      <c r="C118" s="99">
        <v>26</v>
      </c>
      <c r="D118" s="99" t="s">
        <v>5</v>
      </c>
      <c r="E118" s="99" t="s">
        <v>5878</v>
      </c>
      <c r="F118" s="99" t="s">
        <v>5879</v>
      </c>
      <c r="G118" s="77">
        <v>0</v>
      </c>
      <c r="H118" s="77">
        <v>165775.85999999999</v>
      </c>
      <c r="I118" s="77">
        <v>-26379360.300000001</v>
      </c>
      <c r="J118" s="101"/>
    </row>
    <row r="119" spans="1:10" hidden="1" outlineLevel="1" x14ac:dyDescent="0.2">
      <c r="A119" s="106"/>
      <c r="B119" s="100">
        <v>42923</v>
      </c>
      <c r="C119" s="99">
        <v>27</v>
      </c>
      <c r="D119" s="99" t="s">
        <v>5</v>
      </c>
      <c r="E119" s="99" t="s">
        <v>5880</v>
      </c>
      <c r="F119" s="99" t="s">
        <v>5881</v>
      </c>
      <c r="G119" s="77">
        <v>0</v>
      </c>
      <c r="H119" s="77">
        <v>165775.85999999999</v>
      </c>
      <c r="I119" s="77">
        <v>-26563498.23</v>
      </c>
      <c r="J119" s="101"/>
    </row>
    <row r="120" spans="1:10" hidden="1" outlineLevel="1" x14ac:dyDescent="0.2">
      <c r="A120" s="106"/>
      <c r="B120" s="100">
        <v>42926</v>
      </c>
      <c r="C120" s="99">
        <v>31</v>
      </c>
      <c r="D120" s="99" t="s">
        <v>5</v>
      </c>
      <c r="E120" s="99" t="s">
        <v>5882</v>
      </c>
      <c r="F120" s="99" t="s">
        <v>5883</v>
      </c>
      <c r="G120" s="77">
        <v>0</v>
      </c>
      <c r="H120" s="77">
        <v>148448.28</v>
      </c>
      <c r="I120" s="77">
        <v>-26751946.510000002</v>
      </c>
      <c r="J120" s="101"/>
    </row>
    <row r="121" spans="1:10" hidden="1" outlineLevel="1" x14ac:dyDescent="0.2">
      <c r="A121" s="106"/>
      <c r="B121" s="100">
        <v>42926</v>
      </c>
      <c r="C121" s="99">
        <v>33</v>
      </c>
      <c r="D121" s="99" t="s">
        <v>5</v>
      </c>
      <c r="E121" s="99" t="s">
        <v>5884</v>
      </c>
      <c r="F121" s="99" t="s">
        <v>5885</v>
      </c>
      <c r="G121" s="77">
        <v>0</v>
      </c>
      <c r="H121" s="77">
        <v>178103.45</v>
      </c>
      <c r="I121" s="77"/>
      <c r="J121" s="101"/>
    </row>
    <row r="122" spans="1:10" hidden="1" outlineLevel="1" x14ac:dyDescent="0.2">
      <c r="A122" s="106"/>
      <c r="B122" s="100">
        <v>42926</v>
      </c>
      <c r="C122" s="99">
        <v>35</v>
      </c>
      <c r="D122" s="99" t="s">
        <v>5</v>
      </c>
      <c r="E122" s="99" t="s">
        <v>5020</v>
      </c>
      <c r="F122" s="99" t="s">
        <v>5886</v>
      </c>
      <c r="G122" s="77">
        <v>0</v>
      </c>
      <c r="H122" s="77">
        <v>-174137.93</v>
      </c>
      <c r="I122" s="77">
        <v>-26922980.989999998</v>
      </c>
      <c r="J122" s="101"/>
    </row>
    <row r="123" spans="1:10" hidden="1" outlineLevel="1" x14ac:dyDescent="0.2">
      <c r="A123" s="106"/>
      <c r="B123" s="100">
        <v>42926</v>
      </c>
      <c r="C123" s="99">
        <v>36</v>
      </c>
      <c r="D123" s="99" t="s">
        <v>5</v>
      </c>
      <c r="E123" s="99" t="s">
        <v>5020</v>
      </c>
      <c r="F123" s="99" t="s">
        <v>5887</v>
      </c>
      <c r="G123" s="77">
        <v>0</v>
      </c>
      <c r="H123" s="77">
        <v>175344.83</v>
      </c>
      <c r="I123" s="77">
        <v>-26765394.780000001</v>
      </c>
      <c r="J123" s="101"/>
    </row>
    <row r="124" spans="1:10" hidden="1" outlineLevel="1" x14ac:dyDescent="0.2">
      <c r="A124" s="106"/>
      <c r="B124" s="100">
        <v>42927</v>
      </c>
      <c r="C124" s="99">
        <v>40</v>
      </c>
      <c r="D124" s="99" t="s">
        <v>5</v>
      </c>
      <c r="E124" s="99" t="s">
        <v>3954</v>
      </c>
      <c r="F124" s="99" t="s">
        <v>5888</v>
      </c>
      <c r="G124" s="77">
        <v>0</v>
      </c>
      <c r="H124" s="77">
        <v>152844.82999999999</v>
      </c>
      <c r="I124" s="77">
        <v>-26594877.539999999</v>
      </c>
      <c r="J124" s="101"/>
    </row>
    <row r="125" spans="1:10" hidden="1" outlineLevel="1" x14ac:dyDescent="0.2">
      <c r="A125" s="106"/>
      <c r="B125" s="100">
        <v>42929</v>
      </c>
      <c r="C125" s="99">
        <v>55</v>
      </c>
      <c r="D125" s="99" t="s">
        <v>5</v>
      </c>
      <c r="E125" s="99" t="s">
        <v>5889</v>
      </c>
      <c r="F125" s="99" t="s">
        <v>5890</v>
      </c>
      <c r="G125" s="77">
        <v>0</v>
      </c>
      <c r="H125" s="77">
        <v>152844.82999999999</v>
      </c>
      <c r="I125" s="77">
        <v>-26783325.82</v>
      </c>
      <c r="J125" s="101"/>
    </row>
    <row r="126" spans="1:10" hidden="1" outlineLevel="1" x14ac:dyDescent="0.2">
      <c r="A126" s="106"/>
      <c r="B126" s="100">
        <v>42929</v>
      </c>
      <c r="C126" s="99">
        <v>63</v>
      </c>
      <c r="D126" s="99" t="s">
        <v>5</v>
      </c>
      <c r="E126" s="99" t="s">
        <v>5891</v>
      </c>
      <c r="F126" s="99" t="s">
        <v>5892</v>
      </c>
      <c r="G126" s="77">
        <v>0</v>
      </c>
      <c r="H126" s="77">
        <v>152844.82999999999</v>
      </c>
      <c r="I126" s="77">
        <v>-26941429.27</v>
      </c>
      <c r="J126" s="101"/>
    </row>
    <row r="127" spans="1:10" hidden="1" outlineLevel="1" x14ac:dyDescent="0.2">
      <c r="A127" s="106"/>
      <c r="B127" s="100">
        <v>42930</v>
      </c>
      <c r="C127" s="99">
        <v>69</v>
      </c>
      <c r="D127" s="99" t="s">
        <v>5</v>
      </c>
      <c r="E127" s="99" t="s">
        <v>3935</v>
      </c>
      <c r="F127" s="99" t="s">
        <v>5893</v>
      </c>
      <c r="G127" s="77">
        <v>0</v>
      </c>
      <c r="H127" s="77">
        <v>165775.85999999999</v>
      </c>
      <c r="I127" s="77">
        <v>-26770912.030000001</v>
      </c>
      <c r="J127" s="101"/>
    </row>
    <row r="128" spans="1:10" hidden="1" outlineLevel="1" x14ac:dyDescent="0.2">
      <c r="A128" s="106"/>
      <c r="B128" s="100">
        <v>42930</v>
      </c>
      <c r="C128" s="99">
        <v>72</v>
      </c>
      <c r="D128" s="99" t="s">
        <v>5</v>
      </c>
      <c r="E128" s="99" t="s">
        <v>3958</v>
      </c>
      <c r="F128" s="99" t="s">
        <v>5894</v>
      </c>
      <c r="G128" s="77">
        <v>0</v>
      </c>
      <c r="H128" s="77">
        <v>-153793.1</v>
      </c>
      <c r="I128" s="77">
        <v>-26941946.510000002</v>
      </c>
      <c r="J128" s="101"/>
    </row>
    <row r="129" spans="1:10" hidden="1" outlineLevel="1" x14ac:dyDescent="0.2">
      <c r="A129" s="106"/>
      <c r="B129" s="100">
        <v>42931</v>
      </c>
      <c r="C129" s="99">
        <v>77</v>
      </c>
      <c r="D129" s="99" t="s">
        <v>5</v>
      </c>
      <c r="E129" s="99" t="s">
        <v>5895</v>
      </c>
      <c r="F129" s="99" t="s">
        <v>5896</v>
      </c>
      <c r="G129" s="77">
        <v>0</v>
      </c>
      <c r="H129" s="77">
        <v>178879.31</v>
      </c>
      <c r="I129" s="77">
        <v>-26772291.34</v>
      </c>
      <c r="J129" s="101"/>
    </row>
    <row r="130" spans="1:10" hidden="1" outlineLevel="1" x14ac:dyDescent="0.2">
      <c r="A130" s="106"/>
      <c r="B130" s="100">
        <v>42931</v>
      </c>
      <c r="C130" s="99">
        <v>78</v>
      </c>
      <c r="D130" s="99" t="s">
        <v>5</v>
      </c>
      <c r="E130" s="99" t="s">
        <v>5897</v>
      </c>
      <c r="F130" s="99" t="s">
        <v>5898</v>
      </c>
      <c r="G130" s="77">
        <v>0</v>
      </c>
      <c r="H130" s="77">
        <v>165775.85999999999</v>
      </c>
      <c r="I130" s="77">
        <v>-26943325.82</v>
      </c>
      <c r="J130" s="101"/>
    </row>
    <row r="131" spans="1:10" hidden="1" outlineLevel="1" x14ac:dyDescent="0.2">
      <c r="A131" s="106"/>
      <c r="B131" s="100">
        <v>42931</v>
      </c>
      <c r="C131" s="99">
        <v>80</v>
      </c>
      <c r="D131" s="99" t="s">
        <v>5</v>
      </c>
      <c r="E131" s="99" t="s">
        <v>5899</v>
      </c>
      <c r="F131" s="99" t="s">
        <v>5900</v>
      </c>
      <c r="G131" s="77">
        <v>0</v>
      </c>
      <c r="H131" s="77">
        <v>165775.85999999999</v>
      </c>
      <c r="I131" s="77">
        <v>-26772808.579999998</v>
      </c>
      <c r="J131" s="101"/>
    </row>
    <row r="132" spans="1:10" hidden="1" outlineLevel="1" x14ac:dyDescent="0.2">
      <c r="A132" s="106"/>
      <c r="B132" s="100">
        <v>42931</v>
      </c>
      <c r="C132" s="99">
        <v>81</v>
      </c>
      <c r="D132" s="99" t="s">
        <v>5</v>
      </c>
      <c r="E132" s="99" t="s">
        <v>5901</v>
      </c>
      <c r="F132" s="99" t="s">
        <v>5902</v>
      </c>
      <c r="G132" s="77">
        <v>0</v>
      </c>
      <c r="H132" s="77">
        <v>162586.21</v>
      </c>
      <c r="I132" s="77">
        <v>-26943843.059999999</v>
      </c>
      <c r="J132" s="101"/>
    </row>
    <row r="133" spans="1:10" hidden="1" outlineLevel="1" x14ac:dyDescent="0.2">
      <c r="A133" s="106"/>
      <c r="B133" s="100">
        <v>42931</v>
      </c>
      <c r="C133" s="99">
        <v>82</v>
      </c>
      <c r="D133" s="99" t="s">
        <v>5</v>
      </c>
      <c r="E133" s="99" t="s">
        <v>5903</v>
      </c>
      <c r="F133" s="99" t="s">
        <v>5904</v>
      </c>
      <c r="G133" s="77">
        <v>0</v>
      </c>
      <c r="H133" s="77">
        <v>178879.31</v>
      </c>
      <c r="I133" s="77">
        <v>-26772808.579999998</v>
      </c>
      <c r="J133" s="101"/>
    </row>
    <row r="134" spans="1:10" hidden="1" outlineLevel="1" x14ac:dyDescent="0.2">
      <c r="A134" s="106"/>
      <c r="B134" s="100">
        <v>42933</v>
      </c>
      <c r="C134" s="99">
        <v>84</v>
      </c>
      <c r="D134" s="99" t="s">
        <v>5</v>
      </c>
      <c r="E134" s="99" t="s">
        <v>3975</v>
      </c>
      <c r="F134" s="99" t="s">
        <v>5905</v>
      </c>
      <c r="G134" s="77">
        <v>0</v>
      </c>
      <c r="H134" s="77">
        <v>178879.31</v>
      </c>
      <c r="I134" s="77">
        <v>-26943843.059999999</v>
      </c>
      <c r="J134" s="101"/>
    </row>
    <row r="135" spans="1:10" hidden="1" outlineLevel="1" x14ac:dyDescent="0.2">
      <c r="A135" s="106"/>
      <c r="B135" s="100">
        <v>42933</v>
      </c>
      <c r="C135" s="99">
        <v>85</v>
      </c>
      <c r="D135" s="99" t="s">
        <v>5</v>
      </c>
      <c r="E135" s="99" t="s">
        <v>5906</v>
      </c>
      <c r="F135" s="99" t="s">
        <v>5907</v>
      </c>
      <c r="G135" s="77">
        <v>0</v>
      </c>
      <c r="H135" s="77">
        <v>178879.31</v>
      </c>
      <c r="I135" s="77">
        <v>-26773325.82</v>
      </c>
      <c r="J135" s="101"/>
    </row>
    <row r="136" spans="1:10" hidden="1" outlineLevel="1" x14ac:dyDescent="0.2">
      <c r="A136" s="106"/>
      <c r="B136" s="100">
        <v>42933</v>
      </c>
      <c r="C136" s="99">
        <v>86</v>
      </c>
      <c r="D136" s="99" t="s">
        <v>5</v>
      </c>
      <c r="E136" s="99" t="s">
        <v>5908</v>
      </c>
      <c r="F136" s="99" t="s">
        <v>5909</v>
      </c>
      <c r="G136" s="77">
        <v>0</v>
      </c>
      <c r="H136" s="77">
        <v>148448.28</v>
      </c>
      <c r="I136" s="77">
        <v>-26944360.300000001</v>
      </c>
      <c r="J136" s="101"/>
    </row>
    <row r="137" spans="1:10" hidden="1" outlineLevel="1" x14ac:dyDescent="0.2">
      <c r="A137" s="106"/>
      <c r="B137" s="100">
        <v>42933</v>
      </c>
      <c r="C137" s="99">
        <v>92</v>
      </c>
      <c r="D137" s="99" t="s">
        <v>5</v>
      </c>
      <c r="E137" s="99" t="s">
        <v>5903</v>
      </c>
      <c r="F137" s="99" t="s">
        <v>5910</v>
      </c>
      <c r="G137" s="77">
        <v>0</v>
      </c>
      <c r="H137" s="77">
        <v>-178879.31</v>
      </c>
      <c r="I137" s="77">
        <v>-27115394.780000001</v>
      </c>
      <c r="J137" s="101"/>
    </row>
    <row r="138" spans="1:10" hidden="1" outlineLevel="1" x14ac:dyDescent="0.2">
      <c r="A138" s="106"/>
      <c r="B138" s="100">
        <v>42933</v>
      </c>
      <c r="C138" s="99">
        <v>93</v>
      </c>
      <c r="D138" s="99" t="s">
        <v>5</v>
      </c>
      <c r="E138" s="99" t="s">
        <v>5903</v>
      </c>
      <c r="F138" s="99" t="s">
        <v>5911</v>
      </c>
      <c r="G138" s="77">
        <v>0</v>
      </c>
      <c r="H138" s="77">
        <v>178879.31</v>
      </c>
      <c r="I138" s="77">
        <v>-26962205.120000001</v>
      </c>
      <c r="J138" s="101"/>
    </row>
    <row r="139" spans="1:10" hidden="1" outlineLevel="1" x14ac:dyDescent="0.2">
      <c r="A139" s="106"/>
      <c r="B139" s="100">
        <v>42934</v>
      </c>
      <c r="C139" s="99">
        <v>101</v>
      </c>
      <c r="D139" s="99" t="s">
        <v>5</v>
      </c>
      <c r="E139" s="99" t="s">
        <v>5006</v>
      </c>
      <c r="F139" s="99" t="s">
        <v>5912</v>
      </c>
      <c r="G139" s="77">
        <v>0</v>
      </c>
      <c r="H139" s="77">
        <v>-164568.97</v>
      </c>
      <c r="I139" s="77">
        <v>-27115912.02</v>
      </c>
      <c r="J139" s="101"/>
    </row>
    <row r="140" spans="1:10" hidden="1" outlineLevel="1" x14ac:dyDescent="0.2">
      <c r="A140" s="106"/>
      <c r="B140" s="100">
        <v>42934</v>
      </c>
      <c r="C140" s="99">
        <v>107</v>
      </c>
      <c r="D140" s="99" t="s">
        <v>5</v>
      </c>
      <c r="E140" s="99" t="s">
        <v>3933</v>
      </c>
      <c r="F140" s="99" t="s">
        <v>5913</v>
      </c>
      <c r="G140" s="77">
        <v>0</v>
      </c>
      <c r="H140" s="77">
        <v>-155517.24</v>
      </c>
      <c r="I140" s="77">
        <v>-26945394.780000001</v>
      </c>
      <c r="J140" s="101"/>
    </row>
    <row r="141" spans="1:10" hidden="1" outlineLevel="1" x14ac:dyDescent="0.2">
      <c r="A141" s="106"/>
      <c r="B141" s="100">
        <v>42934</v>
      </c>
      <c r="C141" s="99">
        <v>109</v>
      </c>
      <c r="D141" s="99" t="s">
        <v>5</v>
      </c>
      <c r="E141" s="99" t="s">
        <v>1997</v>
      </c>
      <c r="F141" s="99" t="s">
        <v>5914</v>
      </c>
      <c r="G141" s="77">
        <v>0</v>
      </c>
      <c r="H141" s="77">
        <v>-153189.66</v>
      </c>
      <c r="I141" s="77">
        <v>-27133843.059999999</v>
      </c>
      <c r="J141" s="101"/>
    </row>
    <row r="142" spans="1:10" hidden="1" outlineLevel="1" x14ac:dyDescent="0.2">
      <c r="A142" s="106"/>
      <c r="B142" s="100">
        <v>42934</v>
      </c>
      <c r="C142" s="99">
        <v>113</v>
      </c>
      <c r="D142" s="99" t="s">
        <v>5</v>
      </c>
      <c r="E142" s="99" t="s">
        <v>5915</v>
      </c>
      <c r="F142" s="99" t="s">
        <v>5916</v>
      </c>
      <c r="G142" s="77">
        <v>0</v>
      </c>
      <c r="H142" s="77">
        <v>178879.31</v>
      </c>
      <c r="I142" s="77">
        <v>-26963325.82</v>
      </c>
      <c r="J142" s="101"/>
    </row>
    <row r="143" spans="1:10" hidden="1" outlineLevel="1" x14ac:dyDescent="0.2">
      <c r="A143" s="106"/>
      <c r="B143" s="100">
        <v>42935</v>
      </c>
      <c r="C143" s="99">
        <v>123</v>
      </c>
      <c r="D143" s="99" t="s">
        <v>5</v>
      </c>
      <c r="E143" s="99" t="s">
        <v>5917</v>
      </c>
      <c r="F143" s="99" t="s">
        <v>5918</v>
      </c>
      <c r="G143" s="77">
        <v>0</v>
      </c>
      <c r="H143" s="77">
        <v>178879.31</v>
      </c>
      <c r="I143" s="77">
        <v>-27134360.300000001</v>
      </c>
      <c r="J143" s="101"/>
    </row>
    <row r="144" spans="1:10" hidden="1" outlineLevel="1" x14ac:dyDescent="0.2">
      <c r="A144" s="106"/>
      <c r="B144" s="100">
        <v>42935</v>
      </c>
      <c r="C144" s="99">
        <v>124</v>
      </c>
      <c r="D144" s="99" t="s">
        <v>5</v>
      </c>
      <c r="E144" s="99" t="s">
        <v>5006</v>
      </c>
      <c r="F144" s="99" t="s">
        <v>5919</v>
      </c>
      <c r="G144" s="77">
        <v>0</v>
      </c>
      <c r="H144" s="77">
        <v>165775.85999999999</v>
      </c>
      <c r="I144" s="77">
        <v>-27318498.23</v>
      </c>
      <c r="J144" s="101"/>
    </row>
    <row r="145" spans="1:10" hidden="1" outlineLevel="1" x14ac:dyDescent="0.2">
      <c r="A145" s="106"/>
      <c r="B145" s="100">
        <v>42937</v>
      </c>
      <c r="C145" s="99">
        <v>130</v>
      </c>
      <c r="D145" s="99" t="s">
        <v>5</v>
      </c>
      <c r="E145" s="99" t="s">
        <v>5920</v>
      </c>
      <c r="F145" s="99" t="s">
        <v>5921</v>
      </c>
      <c r="G145" s="77">
        <v>0</v>
      </c>
      <c r="H145" s="77">
        <v>178103.45</v>
      </c>
      <c r="I145" s="77">
        <v>-27489532.710000001</v>
      </c>
      <c r="J145" s="101"/>
    </row>
    <row r="146" spans="1:10" hidden="1" outlineLevel="1" x14ac:dyDescent="0.2">
      <c r="A146" s="106"/>
      <c r="B146" s="100">
        <v>42937</v>
      </c>
      <c r="C146" s="99">
        <v>132</v>
      </c>
      <c r="D146" s="99" t="s">
        <v>5</v>
      </c>
      <c r="E146" s="99" t="s">
        <v>5922</v>
      </c>
      <c r="F146" s="99" t="s">
        <v>5923</v>
      </c>
      <c r="G146" s="77">
        <v>0</v>
      </c>
      <c r="H146" s="77">
        <v>162586.21</v>
      </c>
      <c r="I146" s="77"/>
      <c r="J146" s="101"/>
    </row>
    <row r="147" spans="1:10" hidden="1" outlineLevel="1" x14ac:dyDescent="0.2">
      <c r="A147" s="106"/>
      <c r="B147" s="100">
        <v>42938</v>
      </c>
      <c r="C147" s="99">
        <v>140</v>
      </c>
      <c r="D147" s="99" t="s">
        <v>5</v>
      </c>
      <c r="E147" s="99" t="s">
        <v>3933</v>
      </c>
      <c r="F147" s="99" t="s">
        <v>5924</v>
      </c>
      <c r="G147" s="77">
        <v>0</v>
      </c>
      <c r="H147" s="77">
        <v>165775.85999999999</v>
      </c>
      <c r="I147" s="77"/>
      <c r="J147" s="101"/>
    </row>
    <row r="148" spans="1:10" hidden="1" outlineLevel="1" x14ac:dyDescent="0.2">
      <c r="A148" s="106"/>
      <c r="B148" s="100">
        <v>42938</v>
      </c>
      <c r="C148" s="99">
        <v>141</v>
      </c>
      <c r="D148" s="99" t="s">
        <v>5</v>
      </c>
      <c r="E148" s="99" t="s">
        <v>3958</v>
      </c>
      <c r="F148" s="99" t="s">
        <v>5925</v>
      </c>
      <c r="G148" s="77">
        <v>0</v>
      </c>
      <c r="H148" s="77">
        <v>152844.82999999999</v>
      </c>
      <c r="I148" s="77"/>
      <c r="J148" s="101"/>
    </row>
    <row r="149" spans="1:10" hidden="1" outlineLevel="1" x14ac:dyDescent="0.2">
      <c r="A149" s="106"/>
      <c r="B149" s="100">
        <v>42938</v>
      </c>
      <c r="C149" s="99">
        <v>143</v>
      </c>
      <c r="D149" s="99" t="s">
        <v>5</v>
      </c>
      <c r="E149" s="99" t="s">
        <v>5926</v>
      </c>
      <c r="F149" s="99" t="s">
        <v>5927</v>
      </c>
      <c r="G149" s="77">
        <v>0</v>
      </c>
      <c r="H149" s="77">
        <v>162586.21</v>
      </c>
      <c r="I149" s="77"/>
      <c r="J149" s="101"/>
    </row>
    <row r="150" spans="1:10" hidden="1" outlineLevel="1" x14ac:dyDescent="0.2">
      <c r="A150" s="106"/>
      <c r="B150" s="100">
        <v>42941</v>
      </c>
      <c r="C150" s="99">
        <v>151</v>
      </c>
      <c r="D150" s="99" t="s">
        <v>5</v>
      </c>
      <c r="E150" s="99" t="s">
        <v>5928</v>
      </c>
      <c r="F150" s="99" t="s">
        <v>5929</v>
      </c>
      <c r="G150" s="77">
        <v>0</v>
      </c>
      <c r="H150" s="77">
        <v>165775.85999999999</v>
      </c>
      <c r="I150" s="77"/>
      <c r="J150" s="101"/>
    </row>
    <row r="151" spans="1:10" hidden="1" outlineLevel="1" x14ac:dyDescent="0.2">
      <c r="A151" s="106"/>
      <c r="B151" s="100">
        <v>42941</v>
      </c>
      <c r="C151" s="99">
        <v>152</v>
      </c>
      <c r="D151" s="99" t="s">
        <v>5</v>
      </c>
      <c r="E151" s="99" t="s">
        <v>5930</v>
      </c>
      <c r="F151" s="99" t="s">
        <v>5931</v>
      </c>
      <c r="G151" s="77">
        <v>0</v>
      </c>
      <c r="H151" s="77">
        <v>188879.31</v>
      </c>
      <c r="I151" s="77"/>
      <c r="J151" s="101"/>
    </row>
    <row r="152" spans="1:10" hidden="1" outlineLevel="1" x14ac:dyDescent="0.2">
      <c r="A152" s="106"/>
      <c r="B152" s="100">
        <v>42941</v>
      </c>
      <c r="C152" s="99">
        <v>161</v>
      </c>
      <c r="D152" s="99" t="s">
        <v>5</v>
      </c>
      <c r="E152" s="99" t="s">
        <v>5932</v>
      </c>
      <c r="F152" s="99" t="s">
        <v>5933</v>
      </c>
      <c r="G152" s="77">
        <v>0</v>
      </c>
      <c r="H152" s="77">
        <v>152844.82999999999</v>
      </c>
      <c r="I152" s="77"/>
      <c r="J152" s="101"/>
    </row>
    <row r="153" spans="1:10" hidden="1" outlineLevel="1" x14ac:dyDescent="0.2">
      <c r="A153" s="106"/>
      <c r="B153" s="100">
        <v>42941</v>
      </c>
      <c r="C153" s="99">
        <v>162</v>
      </c>
      <c r="D153" s="99" t="s">
        <v>5</v>
      </c>
      <c r="E153" s="99" t="s">
        <v>5932</v>
      </c>
      <c r="F153" s="99" t="s">
        <v>5934</v>
      </c>
      <c r="G153" s="77">
        <v>0</v>
      </c>
      <c r="H153" s="77">
        <v>-152844.82999999999</v>
      </c>
      <c r="I153" s="77"/>
      <c r="J153" s="101"/>
    </row>
    <row r="154" spans="1:10" hidden="1" outlineLevel="1" x14ac:dyDescent="0.2">
      <c r="A154" s="106"/>
      <c r="B154" s="100">
        <v>42941</v>
      </c>
      <c r="C154" s="99">
        <v>163</v>
      </c>
      <c r="D154" s="99" t="s">
        <v>5</v>
      </c>
      <c r="E154" s="99" t="s">
        <v>5932</v>
      </c>
      <c r="F154" s="99" t="s">
        <v>5935</v>
      </c>
      <c r="G154" s="77">
        <v>0</v>
      </c>
      <c r="H154" s="77">
        <v>152844.82999999999</v>
      </c>
      <c r="I154" s="77"/>
      <c r="J154" s="101"/>
    </row>
    <row r="155" spans="1:10" hidden="1" outlineLevel="1" x14ac:dyDescent="0.2">
      <c r="A155" s="106"/>
      <c r="B155" s="100">
        <v>42941</v>
      </c>
      <c r="C155" s="99">
        <v>165</v>
      </c>
      <c r="D155" s="99" t="s">
        <v>5</v>
      </c>
      <c r="E155" s="99" t="s">
        <v>5932</v>
      </c>
      <c r="F155" s="99" t="s">
        <v>5936</v>
      </c>
      <c r="G155" s="77">
        <v>0</v>
      </c>
      <c r="H155" s="77">
        <v>-152844.82999999999</v>
      </c>
      <c r="I155" s="77"/>
      <c r="J155" s="101"/>
    </row>
    <row r="156" spans="1:10" hidden="1" outlineLevel="1" x14ac:dyDescent="0.2">
      <c r="A156" s="106"/>
      <c r="B156" s="100">
        <v>42942</v>
      </c>
      <c r="C156" s="99">
        <v>166</v>
      </c>
      <c r="D156" s="99" t="s">
        <v>5</v>
      </c>
      <c r="E156" s="99" t="s">
        <v>5937</v>
      </c>
      <c r="F156" s="99" t="s">
        <v>5938</v>
      </c>
      <c r="G156" s="77">
        <v>0</v>
      </c>
      <c r="H156" s="77">
        <v>165775.85999999999</v>
      </c>
      <c r="I156" s="77"/>
      <c r="J156" s="101"/>
    </row>
    <row r="157" spans="1:10" hidden="1" outlineLevel="1" x14ac:dyDescent="0.2">
      <c r="A157" s="106"/>
      <c r="B157" s="100">
        <v>42944</v>
      </c>
      <c r="C157" s="99">
        <v>182</v>
      </c>
      <c r="D157" s="99" t="s">
        <v>5</v>
      </c>
      <c r="E157" s="99" t="s">
        <v>5932</v>
      </c>
      <c r="F157" s="99" t="s">
        <v>5939</v>
      </c>
      <c r="G157" s="77">
        <v>0</v>
      </c>
      <c r="H157" s="77">
        <v>152844.82999999999</v>
      </c>
      <c r="I157" s="77"/>
      <c r="J157" s="101"/>
    </row>
    <row r="158" spans="1:10" hidden="1" outlineLevel="1" x14ac:dyDescent="0.2">
      <c r="A158" s="106"/>
      <c r="B158" s="100">
        <v>42944</v>
      </c>
      <c r="C158" s="99">
        <v>183</v>
      </c>
      <c r="D158" s="99" t="s">
        <v>5</v>
      </c>
      <c r="E158" s="99" t="s">
        <v>5932</v>
      </c>
      <c r="F158" s="99" t="s">
        <v>5940</v>
      </c>
      <c r="G158" s="77">
        <v>0</v>
      </c>
      <c r="H158" s="77">
        <v>-152844.82999999999</v>
      </c>
      <c r="I158" s="77"/>
      <c r="J158" s="101"/>
    </row>
    <row r="159" spans="1:10" hidden="1" outlineLevel="1" x14ac:dyDescent="0.2">
      <c r="A159" s="106"/>
      <c r="B159" s="100">
        <v>42944</v>
      </c>
      <c r="C159" s="99">
        <v>184</v>
      </c>
      <c r="D159" s="99" t="s">
        <v>5</v>
      </c>
      <c r="E159" s="99" t="s">
        <v>5932</v>
      </c>
      <c r="F159" s="99" t="s">
        <v>5941</v>
      </c>
      <c r="G159" s="77">
        <v>0</v>
      </c>
      <c r="H159" s="77">
        <v>152844.82999999999</v>
      </c>
      <c r="I159" s="77"/>
      <c r="J159" s="101"/>
    </row>
    <row r="160" spans="1:10" hidden="1" outlineLevel="1" x14ac:dyDescent="0.2">
      <c r="A160" s="106"/>
      <c r="B160" s="100">
        <v>42944</v>
      </c>
      <c r="C160" s="99">
        <v>186</v>
      </c>
      <c r="D160" s="99" t="s">
        <v>5</v>
      </c>
      <c r="E160" s="99" t="s">
        <v>5942</v>
      </c>
      <c r="F160" s="99" t="s">
        <v>5943</v>
      </c>
      <c r="G160" s="77">
        <v>0</v>
      </c>
      <c r="H160" s="77">
        <v>162586.21</v>
      </c>
      <c r="I160" s="77"/>
      <c r="J160" s="101"/>
    </row>
    <row r="161" spans="1:10" hidden="1" outlineLevel="1" x14ac:dyDescent="0.2">
      <c r="A161" s="106"/>
      <c r="B161" s="100">
        <v>42944</v>
      </c>
      <c r="C161" s="99">
        <v>188</v>
      </c>
      <c r="D161" s="99" t="s">
        <v>5</v>
      </c>
      <c r="E161" s="99" t="s">
        <v>5944</v>
      </c>
      <c r="F161" s="99" t="s">
        <v>5945</v>
      </c>
      <c r="G161" s="77">
        <v>0</v>
      </c>
      <c r="H161" s="77">
        <v>188879.31</v>
      </c>
      <c r="I161" s="77"/>
      <c r="J161" s="101"/>
    </row>
    <row r="162" spans="1:10" hidden="1" outlineLevel="1" x14ac:dyDescent="0.2">
      <c r="A162" s="106"/>
      <c r="B162" s="100">
        <v>42944</v>
      </c>
      <c r="C162" s="99">
        <v>189</v>
      </c>
      <c r="D162" s="99" t="s">
        <v>5</v>
      </c>
      <c r="E162" s="99" t="s">
        <v>5006</v>
      </c>
      <c r="F162" s="99" t="s">
        <v>5946</v>
      </c>
      <c r="G162" s="77">
        <v>0</v>
      </c>
      <c r="H162" s="77">
        <v>-165775.85999999999</v>
      </c>
      <c r="I162" s="77"/>
      <c r="J162" s="101"/>
    </row>
    <row r="163" spans="1:10" hidden="1" outlineLevel="1" x14ac:dyDescent="0.2">
      <c r="A163" s="106"/>
      <c r="B163" s="100">
        <v>42944</v>
      </c>
      <c r="C163" s="99">
        <v>190</v>
      </c>
      <c r="D163" s="99" t="s">
        <v>5</v>
      </c>
      <c r="E163" s="99" t="s">
        <v>5947</v>
      </c>
      <c r="F163" s="99" t="s">
        <v>5948</v>
      </c>
      <c r="G163" s="77">
        <v>0</v>
      </c>
      <c r="H163" s="77">
        <v>178103.45</v>
      </c>
      <c r="I163" s="77"/>
      <c r="J163" s="101"/>
    </row>
    <row r="164" spans="1:10" hidden="1" outlineLevel="1" x14ac:dyDescent="0.2">
      <c r="A164" s="106"/>
      <c r="B164" s="100">
        <v>42945</v>
      </c>
      <c r="C164" s="99">
        <v>191</v>
      </c>
      <c r="D164" s="99" t="s">
        <v>5</v>
      </c>
      <c r="E164" s="99" t="s">
        <v>5949</v>
      </c>
      <c r="F164" s="99" t="s">
        <v>5950</v>
      </c>
      <c r="G164" s="77">
        <v>0</v>
      </c>
      <c r="H164" s="77">
        <v>148448.28</v>
      </c>
      <c r="I164" s="77"/>
      <c r="J164" s="101"/>
    </row>
    <row r="165" spans="1:10" hidden="1" outlineLevel="1" x14ac:dyDescent="0.2">
      <c r="A165" s="106"/>
      <c r="B165" s="100">
        <v>42945</v>
      </c>
      <c r="C165" s="99">
        <v>201</v>
      </c>
      <c r="D165" s="99" t="s">
        <v>5</v>
      </c>
      <c r="E165" s="99" t="s">
        <v>5951</v>
      </c>
      <c r="F165" s="99" t="s">
        <v>5952</v>
      </c>
      <c r="G165" s="77">
        <v>0</v>
      </c>
      <c r="H165" s="77">
        <v>162586.21</v>
      </c>
      <c r="I165" s="77"/>
      <c r="J165" s="101"/>
    </row>
    <row r="166" spans="1:10" hidden="1" outlineLevel="1" x14ac:dyDescent="0.2">
      <c r="A166" s="106"/>
      <c r="B166" s="100">
        <v>42947</v>
      </c>
      <c r="C166" s="99">
        <v>203</v>
      </c>
      <c r="D166" s="99" t="s">
        <v>5</v>
      </c>
      <c r="E166" s="99" t="s">
        <v>5953</v>
      </c>
      <c r="F166" s="99" t="s">
        <v>5954</v>
      </c>
      <c r="G166" s="77">
        <v>0</v>
      </c>
      <c r="H166" s="77">
        <v>188879.31</v>
      </c>
      <c r="I166" s="77"/>
      <c r="J166" s="101"/>
    </row>
    <row r="167" spans="1:10" hidden="1" outlineLevel="1" x14ac:dyDescent="0.2">
      <c r="A167" s="106"/>
      <c r="B167" s="100">
        <v>42947</v>
      </c>
      <c r="C167" s="99">
        <v>204</v>
      </c>
      <c r="D167" s="99" t="s">
        <v>5</v>
      </c>
      <c r="E167" s="99" t="s">
        <v>5006</v>
      </c>
      <c r="F167" s="99" t="s">
        <v>5955</v>
      </c>
      <c r="G167" s="77">
        <v>0</v>
      </c>
      <c r="H167" s="77">
        <v>165775.85999999999</v>
      </c>
      <c r="I167" s="77"/>
      <c r="J167" s="101"/>
    </row>
    <row r="168" spans="1:10" hidden="1" outlineLevel="1" x14ac:dyDescent="0.2">
      <c r="A168" s="106"/>
      <c r="B168" s="100">
        <v>42947</v>
      </c>
      <c r="C168" s="99">
        <v>219</v>
      </c>
      <c r="D168" s="99" t="s">
        <v>5</v>
      </c>
      <c r="E168" s="99" t="s">
        <v>5956</v>
      </c>
      <c r="F168" s="99" t="s">
        <v>5957</v>
      </c>
      <c r="G168" s="77">
        <v>0</v>
      </c>
      <c r="H168" s="77">
        <v>178103.45</v>
      </c>
      <c r="I168" s="77">
        <v>-27660567.190000001</v>
      </c>
      <c r="J168" s="101"/>
    </row>
    <row r="169" spans="1:10" hidden="1" outlineLevel="1" x14ac:dyDescent="0.2">
      <c r="A169" s="106"/>
      <c r="B169" s="100">
        <v>42947</v>
      </c>
      <c r="C169" s="99">
        <v>221</v>
      </c>
      <c r="D169" s="99" t="s">
        <v>5</v>
      </c>
      <c r="E169" s="99" t="s">
        <v>5958</v>
      </c>
      <c r="F169" s="99" t="s">
        <v>5959</v>
      </c>
      <c r="G169" s="77">
        <v>0</v>
      </c>
      <c r="H169" s="77">
        <v>188965.52</v>
      </c>
      <c r="I169" s="77">
        <v>-27831601.670000002</v>
      </c>
      <c r="J169" s="101"/>
    </row>
    <row r="170" spans="1:10" hidden="1" outlineLevel="1" x14ac:dyDescent="0.2">
      <c r="A170" s="106"/>
      <c r="B170" s="100">
        <v>42947</v>
      </c>
      <c r="C170" s="99">
        <v>222</v>
      </c>
      <c r="D170" s="99" t="s">
        <v>5</v>
      </c>
      <c r="E170" s="99" t="s">
        <v>5958</v>
      </c>
      <c r="F170" s="99" t="s">
        <v>5960</v>
      </c>
      <c r="G170" s="77">
        <v>0</v>
      </c>
      <c r="H170" s="77">
        <v>-188965.52</v>
      </c>
      <c r="I170" s="77">
        <v>-27989705.120000001</v>
      </c>
      <c r="J170" s="101"/>
    </row>
    <row r="171" spans="1:10" hidden="1" outlineLevel="1" x14ac:dyDescent="0.2">
      <c r="A171" s="106"/>
      <c r="B171" s="100">
        <v>42947</v>
      </c>
      <c r="C171" s="99">
        <v>223</v>
      </c>
      <c r="D171" s="99" t="s">
        <v>5</v>
      </c>
      <c r="E171" s="99" t="s">
        <v>5958</v>
      </c>
      <c r="F171" s="99" t="s">
        <v>5961</v>
      </c>
      <c r="G171" s="77">
        <v>0</v>
      </c>
      <c r="H171" s="77">
        <v>195775.86</v>
      </c>
      <c r="I171" s="77">
        <v>-28147808.57</v>
      </c>
      <c r="J171" s="101"/>
    </row>
    <row r="172" spans="1:10" collapsed="1" x14ac:dyDescent="0.2">
      <c r="A172" s="106"/>
      <c r="B172" s="100"/>
      <c r="C172" s="99"/>
      <c r="D172" s="99"/>
      <c r="E172" s="99"/>
      <c r="F172" s="99"/>
      <c r="G172" s="77"/>
      <c r="H172" s="77"/>
      <c r="I172" s="77"/>
      <c r="J172" s="101"/>
    </row>
    <row r="173" spans="1:10" x14ac:dyDescent="0.2">
      <c r="A173" s="106"/>
      <c r="B173" s="100"/>
      <c r="C173" s="99"/>
      <c r="D173" s="99"/>
      <c r="E173" s="99"/>
      <c r="F173" s="99"/>
      <c r="G173" s="77"/>
      <c r="H173" s="102">
        <f>SUM(H111:H172)</f>
        <v>6088103.46</v>
      </c>
      <c r="I173" s="102"/>
      <c r="J173" s="103">
        <f>COUNTIF(H112:H171,"&gt;1")-COUNTIF(H112:H171,"&lt;1")</f>
        <v>36</v>
      </c>
    </row>
    <row r="174" spans="1:10" x14ac:dyDescent="0.2">
      <c r="A174" s="104" t="s">
        <v>311</v>
      </c>
      <c r="B174" s="98"/>
      <c r="C174" s="99"/>
      <c r="D174" s="99"/>
      <c r="E174" s="98"/>
      <c r="F174" s="98"/>
      <c r="G174" s="76"/>
      <c r="H174" s="76"/>
      <c r="I174" s="76"/>
      <c r="J174" s="101"/>
    </row>
    <row r="175" spans="1:10" x14ac:dyDescent="0.2">
      <c r="A175" s="105" t="s">
        <v>2</v>
      </c>
      <c r="B175" s="98" t="s">
        <v>312</v>
      </c>
      <c r="C175" s="99"/>
      <c r="D175" s="99"/>
      <c r="E175" s="98"/>
      <c r="F175" s="98"/>
      <c r="G175" s="76"/>
      <c r="H175" s="76"/>
      <c r="I175" s="76"/>
      <c r="J175" s="101"/>
    </row>
    <row r="176" spans="1:10" hidden="1" outlineLevel="1" x14ac:dyDescent="0.2">
      <c r="A176" s="106"/>
      <c r="B176" s="99"/>
      <c r="C176" s="99"/>
      <c r="D176" s="99"/>
      <c r="E176" s="99" t="s">
        <v>1110</v>
      </c>
      <c r="F176" s="99"/>
      <c r="G176" s="77">
        <v>0</v>
      </c>
      <c r="H176" s="77">
        <v>0</v>
      </c>
      <c r="I176" s="77">
        <v>-11736288.560000001</v>
      </c>
      <c r="J176" s="101"/>
    </row>
    <row r="177" spans="1:10" hidden="1" outlineLevel="1" x14ac:dyDescent="0.2">
      <c r="A177" s="106"/>
      <c r="B177" s="100">
        <v>42919</v>
      </c>
      <c r="C177" s="99">
        <v>4</v>
      </c>
      <c r="D177" s="99" t="s">
        <v>5</v>
      </c>
      <c r="E177" s="99" t="s">
        <v>5094</v>
      </c>
      <c r="F177" s="99" t="s">
        <v>5962</v>
      </c>
      <c r="G177" s="77">
        <v>0</v>
      </c>
      <c r="H177" s="77">
        <v>-187844.83</v>
      </c>
      <c r="I177" s="77">
        <v>-11942926.49</v>
      </c>
      <c r="J177" s="101"/>
    </row>
    <row r="178" spans="1:10" hidden="1" outlineLevel="1" x14ac:dyDescent="0.2">
      <c r="A178" s="106"/>
      <c r="B178" s="100">
        <v>42919</v>
      </c>
      <c r="C178" s="99">
        <v>5</v>
      </c>
      <c r="D178" s="99" t="s">
        <v>5</v>
      </c>
      <c r="E178" s="99" t="s">
        <v>5098</v>
      </c>
      <c r="F178" s="99" t="s">
        <v>5963</v>
      </c>
      <c r="G178" s="77">
        <v>0</v>
      </c>
      <c r="H178" s="77">
        <v>-179568.97</v>
      </c>
      <c r="I178" s="77">
        <v>-11747236.83</v>
      </c>
      <c r="J178" s="101"/>
    </row>
    <row r="179" spans="1:10" hidden="1" outlineLevel="1" x14ac:dyDescent="0.2">
      <c r="A179" s="106"/>
      <c r="B179" s="100">
        <v>42919</v>
      </c>
      <c r="C179" s="99">
        <v>6</v>
      </c>
      <c r="D179" s="99" t="s">
        <v>5</v>
      </c>
      <c r="E179" s="99" t="s">
        <v>5094</v>
      </c>
      <c r="F179" s="99" t="s">
        <v>5964</v>
      </c>
      <c r="G179" s="77">
        <v>0</v>
      </c>
      <c r="H179" s="77">
        <v>189051.72</v>
      </c>
      <c r="I179" s="77"/>
      <c r="J179" s="101"/>
    </row>
    <row r="180" spans="1:10" hidden="1" outlineLevel="1" x14ac:dyDescent="0.2">
      <c r="A180" s="106"/>
      <c r="B180" s="100">
        <v>42920</v>
      </c>
      <c r="C180" s="99">
        <v>7</v>
      </c>
      <c r="D180" s="99" t="s">
        <v>5</v>
      </c>
      <c r="E180" s="99" t="s">
        <v>5965</v>
      </c>
      <c r="F180" s="99" t="s">
        <v>5966</v>
      </c>
      <c r="G180" s="77">
        <v>0</v>
      </c>
      <c r="H180" s="77">
        <v>189051.72</v>
      </c>
      <c r="I180" s="77"/>
      <c r="J180" s="101"/>
    </row>
    <row r="181" spans="1:10" hidden="1" outlineLevel="1" x14ac:dyDescent="0.2">
      <c r="A181" s="106"/>
      <c r="B181" s="100">
        <v>42921</v>
      </c>
      <c r="C181" s="99">
        <v>11</v>
      </c>
      <c r="D181" s="99" t="s">
        <v>5</v>
      </c>
      <c r="E181" s="99" t="s">
        <v>2260</v>
      </c>
      <c r="F181" s="99" t="s">
        <v>5967</v>
      </c>
      <c r="G181" s="77">
        <v>0</v>
      </c>
      <c r="H181" s="77">
        <v>-198189.66</v>
      </c>
      <c r="I181" s="77"/>
      <c r="J181" s="101"/>
    </row>
    <row r="182" spans="1:10" hidden="1" outlineLevel="1" x14ac:dyDescent="0.2">
      <c r="A182" s="106"/>
      <c r="B182" s="100">
        <v>42921</v>
      </c>
      <c r="C182" s="99">
        <v>12</v>
      </c>
      <c r="D182" s="99" t="s">
        <v>5</v>
      </c>
      <c r="E182" s="99" t="s">
        <v>5968</v>
      </c>
      <c r="F182" s="99" t="s">
        <v>5969</v>
      </c>
      <c r="G182" s="77">
        <v>0</v>
      </c>
      <c r="H182" s="77">
        <v>193879.31</v>
      </c>
      <c r="I182" s="77"/>
      <c r="J182" s="101"/>
    </row>
    <row r="183" spans="1:10" hidden="1" outlineLevel="1" x14ac:dyDescent="0.2">
      <c r="A183" s="106"/>
      <c r="B183" s="100">
        <v>42921</v>
      </c>
      <c r="C183" s="99">
        <v>14</v>
      </c>
      <c r="D183" s="99" t="s">
        <v>5</v>
      </c>
      <c r="E183" s="99" t="s">
        <v>5970</v>
      </c>
      <c r="F183" s="99" t="s">
        <v>5971</v>
      </c>
      <c r="G183" s="77">
        <v>0</v>
      </c>
      <c r="H183" s="77">
        <v>189051.72</v>
      </c>
      <c r="I183" s="77"/>
      <c r="J183" s="101"/>
    </row>
    <row r="184" spans="1:10" hidden="1" outlineLevel="1" x14ac:dyDescent="0.2">
      <c r="A184" s="106"/>
      <c r="B184" s="100">
        <v>42922</v>
      </c>
      <c r="C184" s="99">
        <v>17</v>
      </c>
      <c r="D184" s="99" t="s">
        <v>5</v>
      </c>
      <c r="E184" s="99" t="s">
        <v>5972</v>
      </c>
      <c r="F184" s="99" t="s">
        <v>5973</v>
      </c>
      <c r="G184" s="77">
        <v>0</v>
      </c>
      <c r="H184" s="77">
        <v>189051.72</v>
      </c>
      <c r="I184" s="77"/>
      <c r="J184" s="101"/>
    </row>
    <row r="185" spans="1:10" hidden="1" outlineLevel="1" x14ac:dyDescent="0.2">
      <c r="A185" s="106"/>
      <c r="B185" s="100">
        <v>42922</v>
      </c>
      <c r="C185" s="99">
        <v>18</v>
      </c>
      <c r="D185" s="99" t="s">
        <v>5</v>
      </c>
      <c r="E185" s="99" t="s">
        <v>5974</v>
      </c>
      <c r="F185" s="99" t="s">
        <v>5975</v>
      </c>
      <c r="G185" s="77">
        <v>0</v>
      </c>
      <c r="H185" s="77">
        <v>225689.66</v>
      </c>
      <c r="I185" s="77"/>
      <c r="J185" s="101"/>
    </row>
    <row r="186" spans="1:10" hidden="1" outlineLevel="1" x14ac:dyDescent="0.2">
      <c r="A186" s="106"/>
      <c r="B186" s="100">
        <v>42923</v>
      </c>
      <c r="C186" s="99">
        <v>29</v>
      </c>
      <c r="D186" s="99" t="s">
        <v>5</v>
      </c>
      <c r="E186" s="99" t="s">
        <v>5976</v>
      </c>
      <c r="F186" s="99" t="s">
        <v>5977</v>
      </c>
      <c r="G186" s="77">
        <v>0</v>
      </c>
      <c r="H186" s="77">
        <v>189051.72</v>
      </c>
      <c r="I186" s="77"/>
      <c r="J186" s="101"/>
    </row>
    <row r="187" spans="1:10" hidden="1" outlineLevel="1" x14ac:dyDescent="0.2">
      <c r="A187" s="106"/>
      <c r="B187" s="100">
        <v>42927</v>
      </c>
      <c r="C187" s="99">
        <v>38</v>
      </c>
      <c r="D187" s="99" t="s">
        <v>5</v>
      </c>
      <c r="E187" s="99" t="s">
        <v>5978</v>
      </c>
      <c r="F187" s="99" t="s">
        <v>5979</v>
      </c>
      <c r="G187" s="77">
        <v>0</v>
      </c>
      <c r="H187" s="77">
        <v>189051.72</v>
      </c>
      <c r="I187" s="77"/>
      <c r="J187" s="101"/>
    </row>
    <row r="188" spans="1:10" hidden="1" outlineLevel="1" x14ac:dyDescent="0.2">
      <c r="A188" s="106"/>
      <c r="B188" s="100">
        <v>42927</v>
      </c>
      <c r="C188" s="99">
        <v>39</v>
      </c>
      <c r="D188" s="99" t="s">
        <v>5</v>
      </c>
      <c r="E188" s="99" t="s">
        <v>5980</v>
      </c>
      <c r="F188" s="99" t="s">
        <v>5981</v>
      </c>
      <c r="G188" s="77">
        <v>0</v>
      </c>
      <c r="H188" s="77">
        <v>189051.72</v>
      </c>
      <c r="I188" s="77"/>
      <c r="J188" s="101"/>
    </row>
    <row r="189" spans="1:10" hidden="1" outlineLevel="1" x14ac:dyDescent="0.2">
      <c r="A189" s="106"/>
      <c r="B189" s="100">
        <v>42929</v>
      </c>
      <c r="C189" s="99">
        <v>56</v>
      </c>
      <c r="D189" s="99" t="s">
        <v>5</v>
      </c>
      <c r="E189" s="99" t="s">
        <v>5982</v>
      </c>
      <c r="F189" s="99" t="s">
        <v>5983</v>
      </c>
      <c r="G189" s="77">
        <v>0</v>
      </c>
      <c r="H189" s="77">
        <v>225689.66</v>
      </c>
      <c r="I189" s="77"/>
      <c r="J189" s="101"/>
    </row>
    <row r="190" spans="1:10" hidden="1" outlineLevel="1" x14ac:dyDescent="0.2">
      <c r="A190" s="106"/>
      <c r="B190" s="100">
        <v>42929</v>
      </c>
      <c r="C190" s="99">
        <v>64</v>
      </c>
      <c r="D190" s="99" t="s">
        <v>5</v>
      </c>
      <c r="E190" s="99" t="s">
        <v>5984</v>
      </c>
      <c r="F190" s="99" t="s">
        <v>5985</v>
      </c>
      <c r="G190" s="77">
        <v>0</v>
      </c>
      <c r="H190" s="77">
        <v>181896.55</v>
      </c>
      <c r="I190" s="77"/>
      <c r="J190" s="101"/>
    </row>
    <row r="191" spans="1:10" hidden="1" outlineLevel="1" x14ac:dyDescent="0.2">
      <c r="A191" s="106"/>
      <c r="B191" s="100">
        <v>42929</v>
      </c>
      <c r="C191" s="99">
        <v>65</v>
      </c>
      <c r="D191" s="99" t="s">
        <v>5</v>
      </c>
      <c r="E191" s="99" t="s">
        <v>5984</v>
      </c>
      <c r="F191" s="99" t="s">
        <v>5986</v>
      </c>
      <c r="G191" s="77">
        <v>0</v>
      </c>
      <c r="H191" s="77">
        <v>-181896.55</v>
      </c>
      <c r="I191" s="77"/>
      <c r="J191" s="101"/>
    </row>
    <row r="192" spans="1:10" hidden="1" outlineLevel="1" x14ac:dyDescent="0.2">
      <c r="A192" s="106"/>
      <c r="B192" s="100">
        <v>42929</v>
      </c>
      <c r="C192" s="99">
        <v>66</v>
      </c>
      <c r="D192" s="99" t="s">
        <v>5</v>
      </c>
      <c r="E192" s="99" t="s">
        <v>5984</v>
      </c>
      <c r="F192" s="99" t="s">
        <v>5987</v>
      </c>
      <c r="G192" s="77">
        <v>0</v>
      </c>
      <c r="H192" s="77">
        <v>181896.55</v>
      </c>
      <c r="I192" s="77"/>
      <c r="J192" s="101"/>
    </row>
    <row r="193" spans="1:10" hidden="1" outlineLevel="1" x14ac:dyDescent="0.2">
      <c r="A193" s="106"/>
      <c r="B193" s="100">
        <v>42931</v>
      </c>
      <c r="C193" s="99">
        <v>75</v>
      </c>
      <c r="D193" s="99" t="s">
        <v>5</v>
      </c>
      <c r="E193" s="99" t="s">
        <v>5988</v>
      </c>
      <c r="F193" s="99" t="s">
        <v>5989</v>
      </c>
      <c r="G193" s="77">
        <v>0</v>
      </c>
      <c r="H193" s="77">
        <v>189051.72</v>
      </c>
      <c r="I193" s="77"/>
      <c r="J193" s="101"/>
    </row>
    <row r="194" spans="1:10" hidden="1" outlineLevel="1" x14ac:dyDescent="0.2">
      <c r="A194" s="106"/>
      <c r="B194" s="100">
        <v>42933</v>
      </c>
      <c r="C194" s="99">
        <v>89</v>
      </c>
      <c r="D194" s="99" t="s">
        <v>5</v>
      </c>
      <c r="E194" s="99" t="s">
        <v>5990</v>
      </c>
      <c r="F194" s="99" t="s">
        <v>5991</v>
      </c>
      <c r="G194" s="77">
        <v>0</v>
      </c>
      <c r="H194" s="77">
        <v>199396.55</v>
      </c>
      <c r="I194" s="77"/>
      <c r="J194" s="101"/>
    </row>
    <row r="195" spans="1:10" hidden="1" outlineLevel="1" x14ac:dyDescent="0.2">
      <c r="A195" s="106"/>
      <c r="B195" s="100">
        <v>42933</v>
      </c>
      <c r="C195" s="99">
        <v>94</v>
      </c>
      <c r="D195" s="99" t="s">
        <v>5</v>
      </c>
      <c r="E195" s="99" t="s">
        <v>5992</v>
      </c>
      <c r="F195" s="99" t="s">
        <v>5993</v>
      </c>
      <c r="G195" s="77">
        <v>0</v>
      </c>
      <c r="H195" s="77">
        <v>189051.72</v>
      </c>
      <c r="I195" s="77"/>
      <c r="J195" s="101"/>
    </row>
    <row r="196" spans="1:10" hidden="1" outlineLevel="1" x14ac:dyDescent="0.2">
      <c r="A196" s="106"/>
      <c r="B196" s="100">
        <v>42934</v>
      </c>
      <c r="C196" s="99">
        <v>102</v>
      </c>
      <c r="D196" s="99" t="s">
        <v>5</v>
      </c>
      <c r="E196" s="99" t="s">
        <v>4069</v>
      </c>
      <c r="F196" s="99" t="s">
        <v>5994</v>
      </c>
      <c r="G196" s="77">
        <v>0</v>
      </c>
      <c r="H196" s="77">
        <v>-187844.83</v>
      </c>
      <c r="I196" s="77"/>
      <c r="J196" s="101"/>
    </row>
    <row r="197" spans="1:10" hidden="1" outlineLevel="1" x14ac:dyDescent="0.2">
      <c r="A197" s="106"/>
      <c r="B197" s="100">
        <v>42934</v>
      </c>
      <c r="C197" s="99">
        <v>106</v>
      </c>
      <c r="D197" s="99" t="s">
        <v>5</v>
      </c>
      <c r="E197" s="99" t="s">
        <v>1364</v>
      </c>
      <c r="F197" s="99" t="s">
        <v>5995</v>
      </c>
      <c r="G197" s="77">
        <v>0</v>
      </c>
      <c r="H197" s="77">
        <v>-193793.1</v>
      </c>
      <c r="I197" s="77"/>
      <c r="J197" s="101"/>
    </row>
    <row r="198" spans="1:10" hidden="1" outlineLevel="1" x14ac:dyDescent="0.2">
      <c r="A198" s="106"/>
      <c r="B198" s="100">
        <v>42934</v>
      </c>
      <c r="C198" s="99">
        <v>108</v>
      </c>
      <c r="D198" s="99" t="s">
        <v>5</v>
      </c>
      <c r="E198" s="99" t="s">
        <v>4070</v>
      </c>
      <c r="F198" s="99" t="s">
        <v>5996</v>
      </c>
      <c r="G198" s="77">
        <v>0</v>
      </c>
      <c r="H198" s="77">
        <v>-187844.83</v>
      </c>
      <c r="I198" s="77"/>
      <c r="J198" s="101"/>
    </row>
    <row r="199" spans="1:10" hidden="1" outlineLevel="1" x14ac:dyDescent="0.2">
      <c r="A199" s="106"/>
      <c r="B199" s="100">
        <v>42936</v>
      </c>
      <c r="C199" s="99">
        <v>127</v>
      </c>
      <c r="D199" s="99" t="s">
        <v>5</v>
      </c>
      <c r="E199" s="99" t="s">
        <v>5997</v>
      </c>
      <c r="F199" s="99" t="s">
        <v>5998</v>
      </c>
      <c r="G199" s="77">
        <v>0</v>
      </c>
      <c r="H199" s="77">
        <v>199396.55</v>
      </c>
      <c r="I199" s="77"/>
      <c r="J199" s="101"/>
    </row>
    <row r="200" spans="1:10" hidden="1" outlineLevel="1" x14ac:dyDescent="0.2">
      <c r="A200" s="106"/>
      <c r="B200" s="100">
        <v>42942</v>
      </c>
      <c r="C200" s="99">
        <v>167</v>
      </c>
      <c r="D200" s="99" t="s">
        <v>5</v>
      </c>
      <c r="E200" s="99" t="s">
        <v>5999</v>
      </c>
      <c r="F200" s="99" t="s">
        <v>6000</v>
      </c>
      <c r="G200" s="77">
        <v>0</v>
      </c>
      <c r="H200" s="77">
        <v>189051.72</v>
      </c>
      <c r="I200" s="77"/>
      <c r="J200" s="101"/>
    </row>
    <row r="201" spans="1:10" hidden="1" outlineLevel="1" x14ac:dyDescent="0.2">
      <c r="A201" s="106"/>
      <c r="B201" s="100">
        <v>42945</v>
      </c>
      <c r="C201" s="99">
        <v>193</v>
      </c>
      <c r="D201" s="99" t="s">
        <v>5</v>
      </c>
      <c r="E201" s="99" t="s">
        <v>6001</v>
      </c>
      <c r="F201" s="99" t="s">
        <v>6002</v>
      </c>
      <c r="G201" s="77">
        <v>0</v>
      </c>
      <c r="H201" s="77">
        <v>189051.72</v>
      </c>
      <c r="I201" s="77"/>
      <c r="J201" s="101"/>
    </row>
    <row r="202" spans="1:10" hidden="1" outlineLevel="1" x14ac:dyDescent="0.2">
      <c r="A202" s="106"/>
      <c r="B202" s="100">
        <v>42945</v>
      </c>
      <c r="C202" s="99">
        <v>195</v>
      </c>
      <c r="D202" s="99" t="s">
        <v>5</v>
      </c>
      <c r="E202" s="99" t="s">
        <v>6001</v>
      </c>
      <c r="F202" s="99" t="s">
        <v>6003</v>
      </c>
      <c r="G202" s="77">
        <v>0</v>
      </c>
      <c r="H202" s="77">
        <v>-189051.72</v>
      </c>
      <c r="I202" s="77"/>
      <c r="J202" s="101"/>
    </row>
    <row r="203" spans="1:10" hidden="1" outlineLevel="1" x14ac:dyDescent="0.2">
      <c r="A203" s="106"/>
      <c r="B203" s="100">
        <v>42945</v>
      </c>
      <c r="C203" s="99">
        <v>196</v>
      </c>
      <c r="D203" s="99" t="s">
        <v>5</v>
      </c>
      <c r="E203" s="99" t="s">
        <v>6001</v>
      </c>
      <c r="F203" s="99" t="s">
        <v>6004</v>
      </c>
      <c r="G203" s="77">
        <v>0</v>
      </c>
      <c r="H203" s="77">
        <v>189051.72</v>
      </c>
      <c r="I203" s="77"/>
      <c r="J203" s="101"/>
    </row>
    <row r="204" spans="1:10" hidden="1" outlineLevel="1" x14ac:dyDescent="0.2">
      <c r="A204" s="106"/>
      <c r="B204" s="100">
        <v>42945</v>
      </c>
      <c r="C204" s="99">
        <v>198</v>
      </c>
      <c r="D204" s="99" t="s">
        <v>5</v>
      </c>
      <c r="E204" s="99" t="s">
        <v>6005</v>
      </c>
      <c r="F204" s="99" t="s">
        <v>6006</v>
      </c>
      <c r="G204" s="77">
        <v>0</v>
      </c>
      <c r="H204" s="77">
        <v>189051.72</v>
      </c>
      <c r="I204" s="77"/>
      <c r="J204" s="101"/>
    </row>
    <row r="205" spans="1:10" collapsed="1" x14ac:dyDescent="0.2">
      <c r="A205" s="106"/>
      <c r="B205" s="100"/>
      <c r="C205" s="99"/>
      <c r="D205" s="99"/>
      <c r="E205" s="99"/>
      <c r="F205" s="99"/>
      <c r="G205" s="77"/>
      <c r="H205" s="77"/>
      <c r="I205" s="77"/>
      <c r="J205" s="101"/>
    </row>
    <row r="206" spans="1:10" x14ac:dyDescent="0.2">
      <c r="A206" s="106"/>
      <c r="B206" s="100"/>
      <c r="C206" s="99"/>
      <c r="D206" s="99"/>
      <c r="E206" s="99"/>
      <c r="F206" s="99"/>
      <c r="G206" s="77"/>
      <c r="H206" s="102">
        <f>SUM(H176:H205)</f>
        <v>2359482.7000000002</v>
      </c>
      <c r="I206" s="102"/>
      <c r="J206" s="103">
        <f>COUNTIF(H177:H204,"&gt;1")-COUNTIF(H177:H204,"&lt;1")</f>
        <v>12</v>
      </c>
    </row>
    <row r="207" spans="1:10" x14ac:dyDescent="0.2">
      <c r="A207" s="104" t="s">
        <v>4162</v>
      </c>
      <c r="B207" s="98"/>
      <c r="C207" s="99"/>
      <c r="D207" s="99"/>
      <c r="E207" s="98"/>
      <c r="F207" s="98"/>
      <c r="G207" s="76"/>
      <c r="H207" s="76"/>
      <c r="I207" s="76"/>
      <c r="J207" s="101"/>
    </row>
    <row r="208" spans="1:10" x14ac:dyDescent="0.2">
      <c r="A208" s="105" t="s">
        <v>2</v>
      </c>
      <c r="B208" s="98" t="s">
        <v>4163</v>
      </c>
      <c r="C208" s="99"/>
      <c r="D208" s="99"/>
      <c r="E208" s="98"/>
      <c r="F208" s="98"/>
      <c r="G208" s="76"/>
      <c r="H208" s="76"/>
      <c r="I208" s="76"/>
      <c r="J208" s="101"/>
    </row>
    <row r="209" spans="1:10" hidden="1" outlineLevel="1" x14ac:dyDescent="0.2">
      <c r="A209" s="106"/>
      <c r="B209" s="99"/>
      <c r="C209" s="99"/>
      <c r="D209" s="99"/>
      <c r="E209" s="99" t="s">
        <v>1110</v>
      </c>
      <c r="F209" s="99"/>
      <c r="G209" s="77">
        <v>0</v>
      </c>
      <c r="H209" s="77">
        <v>0</v>
      </c>
      <c r="I209" s="77">
        <v>-1294147.3799999999</v>
      </c>
      <c r="J209" s="101"/>
    </row>
    <row r="210" spans="1:10" hidden="1" outlineLevel="1" x14ac:dyDescent="0.2">
      <c r="A210" s="106"/>
      <c r="B210" s="100">
        <v>42933</v>
      </c>
      <c r="C210" s="99">
        <v>90</v>
      </c>
      <c r="D210" s="99" t="s">
        <v>5</v>
      </c>
      <c r="E210" s="99" t="s">
        <v>6007</v>
      </c>
      <c r="F210" s="99" t="s">
        <v>6008</v>
      </c>
      <c r="G210" s="77">
        <v>0</v>
      </c>
      <c r="H210" s="77">
        <v>555722.73</v>
      </c>
      <c r="I210" s="77">
        <v>-2013769.7</v>
      </c>
      <c r="J210" s="101"/>
    </row>
    <row r="211" spans="1:10" hidden="1" outlineLevel="1" x14ac:dyDescent="0.2">
      <c r="A211" s="106"/>
      <c r="B211" s="100">
        <v>42934</v>
      </c>
      <c r="C211" s="99">
        <v>100</v>
      </c>
      <c r="D211" s="99" t="s">
        <v>5</v>
      </c>
      <c r="E211" s="99" t="s">
        <v>4165</v>
      </c>
      <c r="F211" s="99" t="s">
        <v>6009</v>
      </c>
      <c r="G211" s="77">
        <v>0</v>
      </c>
      <c r="H211" s="77">
        <v>-502377.61</v>
      </c>
      <c r="I211" s="77"/>
      <c r="J211" s="101"/>
    </row>
    <row r="212" spans="1:10" hidden="1" outlineLevel="1" x14ac:dyDescent="0.2">
      <c r="A212" s="106"/>
      <c r="B212" s="100">
        <v>42935</v>
      </c>
      <c r="C212" s="99">
        <v>115</v>
      </c>
      <c r="D212" s="99" t="s">
        <v>5</v>
      </c>
      <c r="E212" s="99" t="s">
        <v>6007</v>
      </c>
      <c r="F212" s="99" t="s">
        <v>6010</v>
      </c>
      <c r="G212" s="77">
        <v>0</v>
      </c>
      <c r="H212" s="77">
        <v>-555722.73</v>
      </c>
      <c r="I212" s="77"/>
      <c r="J212" s="101"/>
    </row>
    <row r="213" spans="1:10" hidden="1" outlineLevel="1" x14ac:dyDescent="0.2">
      <c r="A213" s="106"/>
      <c r="B213" s="100">
        <v>42935</v>
      </c>
      <c r="C213" s="99">
        <v>116</v>
      </c>
      <c r="D213" s="99" t="s">
        <v>5</v>
      </c>
      <c r="E213" s="99" t="s">
        <v>6007</v>
      </c>
      <c r="F213" s="99" t="s">
        <v>6011</v>
      </c>
      <c r="G213" s="77">
        <v>0</v>
      </c>
      <c r="H213" s="77">
        <v>587405.61</v>
      </c>
      <c r="I213" s="77"/>
      <c r="J213" s="101"/>
    </row>
    <row r="214" spans="1:10" hidden="1" outlineLevel="1" x14ac:dyDescent="0.2">
      <c r="A214" s="106"/>
      <c r="B214" s="100">
        <v>42935</v>
      </c>
      <c r="C214" s="99">
        <v>117</v>
      </c>
      <c r="D214" s="99" t="s">
        <v>5</v>
      </c>
      <c r="E214" s="99" t="s">
        <v>6007</v>
      </c>
      <c r="F214" s="99" t="s">
        <v>6012</v>
      </c>
      <c r="G214" s="77">
        <v>0</v>
      </c>
      <c r="H214" s="77">
        <v>-587405.61</v>
      </c>
      <c r="I214" s="77"/>
      <c r="J214" s="101"/>
    </row>
    <row r="215" spans="1:10" hidden="1" outlineLevel="1" x14ac:dyDescent="0.2">
      <c r="A215" s="106"/>
      <c r="B215" s="100">
        <v>42935</v>
      </c>
      <c r="C215" s="99">
        <v>118</v>
      </c>
      <c r="D215" s="99" t="s">
        <v>5</v>
      </c>
      <c r="E215" s="99" t="s">
        <v>6007</v>
      </c>
      <c r="F215" s="99" t="s">
        <v>6013</v>
      </c>
      <c r="G215" s="77">
        <v>0</v>
      </c>
      <c r="H215" s="77">
        <v>587405.61</v>
      </c>
      <c r="I215" s="77"/>
      <c r="J215" s="101"/>
    </row>
    <row r="216" spans="1:10" hidden="1" outlineLevel="1" x14ac:dyDescent="0.2">
      <c r="A216" s="106"/>
      <c r="B216" s="100">
        <v>42935</v>
      </c>
      <c r="C216" s="99">
        <v>121</v>
      </c>
      <c r="D216" s="99" t="s">
        <v>5</v>
      </c>
      <c r="E216" s="99" t="s">
        <v>6007</v>
      </c>
      <c r="F216" s="99" t="s">
        <v>6014</v>
      </c>
      <c r="G216" s="77">
        <v>0</v>
      </c>
      <c r="H216" s="77">
        <v>-587405.61</v>
      </c>
      <c r="I216" s="77"/>
      <c r="J216" s="101"/>
    </row>
    <row r="217" spans="1:10" hidden="1" outlineLevel="1" x14ac:dyDescent="0.2">
      <c r="A217" s="106"/>
      <c r="B217" s="100">
        <v>42935</v>
      </c>
      <c r="C217" s="99">
        <v>122</v>
      </c>
      <c r="D217" s="99" t="s">
        <v>5</v>
      </c>
      <c r="E217" s="99" t="s">
        <v>6007</v>
      </c>
      <c r="F217" s="99" t="s">
        <v>6015</v>
      </c>
      <c r="G217" s="77">
        <v>0</v>
      </c>
      <c r="H217" s="77">
        <v>555722.73</v>
      </c>
      <c r="I217" s="77"/>
      <c r="J217" s="101"/>
    </row>
    <row r="218" spans="1:10" hidden="1" outlineLevel="1" x14ac:dyDescent="0.2">
      <c r="A218" s="106"/>
      <c r="B218" s="100">
        <v>42938</v>
      </c>
      <c r="C218" s="99">
        <v>142</v>
      </c>
      <c r="D218" s="99" t="s">
        <v>5</v>
      </c>
      <c r="E218" s="99" t="s">
        <v>6016</v>
      </c>
      <c r="F218" s="99" t="s">
        <v>6017</v>
      </c>
      <c r="G218" s="77">
        <v>0</v>
      </c>
      <c r="H218" s="77">
        <v>492356.98</v>
      </c>
      <c r="I218" s="77"/>
      <c r="J218" s="101"/>
    </row>
    <row r="219" spans="1:10" hidden="1" outlineLevel="1" x14ac:dyDescent="0.2">
      <c r="A219" s="106"/>
      <c r="B219" s="100">
        <v>42942</v>
      </c>
      <c r="C219" s="99">
        <v>168</v>
      </c>
      <c r="D219" s="99" t="s">
        <v>5</v>
      </c>
      <c r="E219" s="99" t="s">
        <v>6018</v>
      </c>
      <c r="F219" s="99" t="s">
        <v>6019</v>
      </c>
      <c r="G219" s="77">
        <v>0</v>
      </c>
      <c r="H219" s="77">
        <v>460674.11</v>
      </c>
      <c r="I219" s="77"/>
      <c r="J219" s="101"/>
    </row>
    <row r="220" spans="1:10" hidden="1" outlineLevel="1" x14ac:dyDescent="0.2">
      <c r="A220" s="106"/>
      <c r="B220" s="100">
        <v>42942</v>
      </c>
      <c r="C220" s="99">
        <v>169</v>
      </c>
      <c r="D220" s="99" t="s">
        <v>5</v>
      </c>
      <c r="E220" s="99" t="s">
        <v>6018</v>
      </c>
      <c r="F220" s="99" t="s">
        <v>6020</v>
      </c>
      <c r="G220" s="77">
        <v>0</v>
      </c>
      <c r="H220" s="77">
        <v>-460674.11</v>
      </c>
      <c r="I220" s="77"/>
      <c r="J220" s="101"/>
    </row>
    <row r="221" spans="1:10" hidden="1" outlineLevel="1" x14ac:dyDescent="0.2">
      <c r="A221" s="106"/>
      <c r="B221" s="100">
        <v>42942</v>
      </c>
      <c r="C221" s="99">
        <v>170</v>
      </c>
      <c r="D221" s="99" t="s">
        <v>5</v>
      </c>
      <c r="E221" s="99" t="s">
        <v>6018</v>
      </c>
      <c r="F221" s="99" t="s">
        <v>6021</v>
      </c>
      <c r="G221" s="77">
        <v>0</v>
      </c>
      <c r="H221" s="77">
        <v>460674.11</v>
      </c>
      <c r="I221" s="77"/>
      <c r="J221" s="101"/>
    </row>
    <row r="222" spans="1:10" collapsed="1" x14ac:dyDescent="0.2">
      <c r="A222" s="106"/>
      <c r="B222" s="100"/>
      <c r="C222" s="99"/>
      <c r="D222" s="99"/>
      <c r="E222" s="99"/>
      <c r="F222" s="99"/>
      <c r="G222" s="77"/>
      <c r="H222" s="77"/>
      <c r="I222" s="77"/>
      <c r="J222" s="101"/>
    </row>
    <row r="223" spans="1:10" x14ac:dyDescent="0.2">
      <c r="A223" s="106"/>
      <c r="B223" s="100"/>
      <c r="C223" s="99"/>
      <c r="D223" s="99"/>
      <c r="E223" s="99"/>
      <c r="F223" s="99"/>
      <c r="G223" s="77"/>
      <c r="H223" s="102">
        <f>SUM(H209:H222)</f>
        <v>1006376.21</v>
      </c>
      <c r="I223" s="102"/>
      <c r="J223" s="103">
        <f>COUNTIF(H210:H221,"&gt;1")-COUNTIF(H210:H221,"&lt;1")</f>
        <v>2</v>
      </c>
    </row>
    <row r="224" spans="1:10" x14ac:dyDescent="0.2">
      <c r="A224" s="104" t="s">
        <v>2262</v>
      </c>
      <c r="B224" s="98"/>
      <c r="C224" s="99"/>
      <c r="D224" s="99"/>
      <c r="E224" s="98"/>
      <c r="F224" s="98"/>
      <c r="G224" s="76"/>
      <c r="H224" s="76"/>
      <c r="I224" s="76"/>
      <c r="J224" s="101"/>
    </row>
    <row r="225" spans="1:10" x14ac:dyDescent="0.2">
      <c r="A225" s="105" t="s">
        <v>2</v>
      </c>
      <c r="B225" s="98" t="s">
        <v>2263</v>
      </c>
      <c r="C225" s="99"/>
      <c r="D225" s="99"/>
      <c r="E225" s="98"/>
      <c r="F225" s="98"/>
      <c r="G225" s="76"/>
      <c r="H225" s="76"/>
      <c r="I225" s="76"/>
      <c r="J225" s="101"/>
    </row>
    <row r="226" spans="1:10" hidden="1" outlineLevel="1" x14ac:dyDescent="0.2">
      <c r="A226" s="106"/>
      <c r="B226" s="99"/>
      <c r="C226" s="99"/>
      <c r="D226" s="99"/>
      <c r="E226" s="99" t="s">
        <v>1110</v>
      </c>
      <c r="F226" s="99"/>
      <c r="G226" s="77">
        <v>0</v>
      </c>
      <c r="H226" s="77">
        <v>0</v>
      </c>
      <c r="I226" s="77">
        <v>-1294147.3799999999</v>
      </c>
      <c r="J226" s="101"/>
    </row>
    <row r="227" spans="1:10" hidden="1" outlineLevel="1" x14ac:dyDescent="0.2">
      <c r="A227" s="106"/>
      <c r="B227" s="100">
        <v>42935</v>
      </c>
      <c r="C227" s="99">
        <v>120</v>
      </c>
      <c r="D227" s="99" t="s">
        <v>5</v>
      </c>
      <c r="E227" s="99" t="s">
        <v>6022</v>
      </c>
      <c r="F227" s="99" t="s">
        <v>6023</v>
      </c>
      <c r="G227" s="77">
        <v>0</v>
      </c>
      <c r="H227" s="77">
        <v>762561.57</v>
      </c>
      <c r="I227" s="77">
        <v>-2013769.7</v>
      </c>
      <c r="J227" s="101"/>
    </row>
    <row r="228" spans="1:10" hidden="1" outlineLevel="1" x14ac:dyDescent="0.2">
      <c r="A228" s="106"/>
      <c r="B228" s="100">
        <v>42947</v>
      </c>
      <c r="C228" s="99">
        <v>206</v>
      </c>
      <c r="D228" s="99" t="s">
        <v>5</v>
      </c>
      <c r="E228" s="99" t="s">
        <v>6024</v>
      </c>
      <c r="F228" s="99" t="s">
        <v>6025</v>
      </c>
      <c r="G228" s="77">
        <v>0</v>
      </c>
      <c r="H228" s="77">
        <v>790558.29</v>
      </c>
      <c r="I228" s="77"/>
      <c r="J228" s="101"/>
    </row>
    <row r="229" spans="1:10" hidden="1" outlineLevel="1" x14ac:dyDescent="0.2">
      <c r="A229" s="106"/>
      <c r="B229" s="100">
        <v>42947</v>
      </c>
      <c r="C229" s="99">
        <v>210</v>
      </c>
      <c r="D229" s="99" t="s">
        <v>5</v>
      </c>
      <c r="E229" s="99" t="s">
        <v>6026</v>
      </c>
      <c r="F229" s="99" t="s">
        <v>6027</v>
      </c>
      <c r="G229" s="77">
        <v>0</v>
      </c>
      <c r="H229" s="77">
        <v>538916.25</v>
      </c>
      <c r="I229" s="77"/>
      <c r="J229" s="101"/>
    </row>
    <row r="230" spans="1:10" hidden="1" outlineLevel="1" x14ac:dyDescent="0.2">
      <c r="A230" s="106"/>
      <c r="B230" s="100">
        <v>42947</v>
      </c>
      <c r="C230" s="99">
        <v>217</v>
      </c>
      <c r="D230" s="99" t="s">
        <v>5</v>
      </c>
      <c r="E230" s="99" t="s">
        <v>6028</v>
      </c>
      <c r="F230" s="99" t="s">
        <v>6029</v>
      </c>
      <c r="G230" s="77">
        <v>0</v>
      </c>
      <c r="H230" s="77">
        <v>762368.49</v>
      </c>
      <c r="I230" s="77"/>
      <c r="J230" s="101"/>
    </row>
    <row r="231" spans="1:10" hidden="1" outlineLevel="1" x14ac:dyDescent="0.2">
      <c r="A231" s="106"/>
      <c r="B231" s="100">
        <v>42947</v>
      </c>
      <c r="C231" s="99">
        <v>218</v>
      </c>
      <c r="D231" s="99" t="s">
        <v>5</v>
      </c>
      <c r="E231" s="99" t="s">
        <v>6024</v>
      </c>
      <c r="F231" s="99" t="s">
        <v>6030</v>
      </c>
      <c r="G231" s="77">
        <v>0</v>
      </c>
      <c r="H231" s="77">
        <v>-790558.29</v>
      </c>
      <c r="I231" s="77"/>
      <c r="J231" s="101"/>
    </row>
    <row r="232" spans="1:10" hidden="1" outlineLevel="1" x14ac:dyDescent="0.2">
      <c r="A232" s="106"/>
      <c r="B232" s="100">
        <v>42947</v>
      </c>
      <c r="C232" s="99">
        <v>220</v>
      </c>
      <c r="D232" s="99" t="s">
        <v>5</v>
      </c>
      <c r="E232" s="99" t="s">
        <v>6024</v>
      </c>
      <c r="F232" s="99" t="s">
        <v>6031</v>
      </c>
      <c r="G232" s="77">
        <v>0</v>
      </c>
      <c r="H232" s="77">
        <v>790558.29</v>
      </c>
      <c r="I232" s="77"/>
      <c r="J232" s="101"/>
    </row>
    <row r="233" spans="1:10" collapsed="1" x14ac:dyDescent="0.2">
      <c r="A233" s="106"/>
      <c r="B233" s="100"/>
      <c r="C233" s="99"/>
      <c r="D233" s="99"/>
      <c r="E233" s="99"/>
      <c r="F233" s="99"/>
      <c r="G233" s="77"/>
      <c r="H233" s="77"/>
      <c r="I233" s="77"/>
      <c r="J233" s="101"/>
    </row>
    <row r="234" spans="1:10" x14ac:dyDescent="0.2">
      <c r="A234" s="106"/>
      <c r="B234" s="100"/>
      <c r="C234" s="99"/>
      <c r="D234" s="99"/>
      <c r="E234" s="99"/>
      <c r="F234" s="99"/>
      <c r="G234" s="77"/>
      <c r="H234" s="102">
        <f>SUM(H226:H233)</f>
        <v>2854404.5999999996</v>
      </c>
      <c r="I234" s="102"/>
      <c r="J234" s="103">
        <f>COUNTIF(H227:H232,"&gt;1")-COUNTIF(H227:H232,"&lt;1")</f>
        <v>4</v>
      </c>
    </row>
    <row r="235" spans="1:10" x14ac:dyDescent="0.2">
      <c r="A235" s="104" t="s">
        <v>421</v>
      </c>
      <c r="B235" s="98"/>
      <c r="C235" s="99"/>
      <c r="D235" s="99"/>
      <c r="E235" s="98"/>
      <c r="F235" s="98"/>
      <c r="G235" s="76"/>
      <c r="H235" s="76"/>
      <c r="I235" s="76"/>
      <c r="J235" s="101"/>
    </row>
    <row r="236" spans="1:10" x14ac:dyDescent="0.2">
      <c r="A236" s="105" t="s">
        <v>2</v>
      </c>
      <c r="B236" s="98" t="s">
        <v>422</v>
      </c>
      <c r="C236" s="99"/>
      <c r="D236" s="99"/>
      <c r="E236" s="98"/>
      <c r="F236" s="98"/>
      <c r="G236" s="76"/>
      <c r="H236" s="76"/>
      <c r="I236" s="76"/>
      <c r="J236" s="101"/>
    </row>
    <row r="237" spans="1:10" hidden="1" outlineLevel="1" x14ac:dyDescent="0.2">
      <c r="A237" s="106"/>
      <c r="B237" s="99"/>
      <c r="C237" s="99"/>
      <c r="D237" s="99"/>
      <c r="E237" s="99" t="s">
        <v>1110</v>
      </c>
      <c r="F237" s="99"/>
      <c r="G237" s="77">
        <v>0</v>
      </c>
      <c r="H237" s="77">
        <v>0</v>
      </c>
      <c r="I237" s="77">
        <v>-18139850.77</v>
      </c>
      <c r="J237" s="101"/>
    </row>
    <row r="238" spans="1:10" hidden="1" outlineLevel="1" x14ac:dyDescent="0.2">
      <c r="A238" s="106"/>
      <c r="B238" s="100">
        <v>42920</v>
      </c>
      <c r="C238" s="99">
        <v>9</v>
      </c>
      <c r="D238" s="99" t="s">
        <v>5</v>
      </c>
      <c r="E238" s="99" t="s">
        <v>6032</v>
      </c>
      <c r="F238" s="99" t="s">
        <v>6033</v>
      </c>
      <c r="G238" s="77">
        <v>0</v>
      </c>
      <c r="H238" s="77">
        <v>162672.41</v>
      </c>
      <c r="I238" s="77">
        <v>-19630195.600000001</v>
      </c>
      <c r="J238" s="101"/>
    </row>
    <row r="239" spans="1:10" hidden="1" outlineLevel="1" x14ac:dyDescent="0.2">
      <c r="A239" s="106"/>
      <c r="B239" s="100">
        <v>42922</v>
      </c>
      <c r="C239" s="99">
        <v>12</v>
      </c>
      <c r="D239" s="99" t="s">
        <v>5854</v>
      </c>
      <c r="E239" s="99" t="s">
        <v>4205</v>
      </c>
      <c r="F239" s="99" t="s">
        <v>6034</v>
      </c>
      <c r="G239" s="77">
        <v>0</v>
      </c>
      <c r="H239" s="77">
        <v>-118017.24</v>
      </c>
      <c r="I239" s="77">
        <v>-19815971.460000001</v>
      </c>
      <c r="J239" s="101"/>
    </row>
    <row r="240" spans="1:10" hidden="1" outlineLevel="1" x14ac:dyDescent="0.2">
      <c r="A240" s="106"/>
      <c r="B240" s="100">
        <v>42922</v>
      </c>
      <c r="C240" s="99">
        <v>4</v>
      </c>
      <c r="D240" s="99" t="s">
        <v>78</v>
      </c>
      <c r="E240" s="99" t="s">
        <v>4205</v>
      </c>
      <c r="F240" s="99" t="s">
        <v>6035</v>
      </c>
      <c r="G240" s="77">
        <v>0</v>
      </c>
      <c r="H240" s="77">
        <v>118017.24</v>
      </c>
      <c r="I240" s="77">
        <v>-19977436.98</v>
      </c>
      <c r="J240" s="101"/>
    </row>
    <row r="241" spans="1:10" hidden="1" outlineLevel="1" x14ac:dyDescent="0.2">
      <c r="A241" s="106"/>
      <c r="B241" s="100">
        <v>42923</v>
      </c>
      <c r="C241" s="99">
        <v>14</v>
      </c>
      <c r="D241" s="99" t="s">
        <v>5854</v>
      </c>
      <c r="E241" s="99" t="s">
        <v>5203</v>
      </c>
      <c r="F241" s="99" t="s">
        <v>6036</v>
      </c>
      <c r="G241" s="77">
        <v>0</v>
      </c>
      <c r="H241" s="77">
        <v>-131120.69</v>
      </c>
      <c r="I241" s="77">
        <v>-20134764.57</v>
      </c>
      <c r="J241" s="101"/>
    </row>
    <row r="242" spans="1:10" hidden="1" outlineLevel="1" x14ac:dyDescent="0.2">
      <c r="A242" s="106"/>
      <c r="B242" s="100">
        <v>42926</v>
      </c>
      <c r="C242" s="99">
        <v>32</v>
      </c>
      <c r="D242" s="99" t="s">
        <v>5</v>
      </c>
      <c r="E242" s="99" t="s">
        <v>6037</v>
      </c>
      <c r="F242" s="99" t="s">
        <v>6038</v>
      </c>
      <c r="G242" s="77">
        <v>0</v>
      </c>
      <c r="H242" s="77">
        <v>131120.69</v>
      </c>
      <c r="I242" s="77">
        <v>-19999764.57</v>
      </c>
      <c r="J242" s="101"/>
    </row>
    <row r="243" spans="1:10" hidden="1" outlineLevel="1" x14ac:dyDescent="0.2">
      <c r="A243" s="106"/>
      <c r="B243" s="100">
        <v>42928</v>
      </c>
      <c r="C243" s="99">
        <v>47</v>
      </c>
      <c r="D243" s="99" t="s">
        <v>5</v>
      </c>
      <c r="E243" s="99" t="s">
        <v>6039</v>
      </c>
      <c r="F243" s="99" t="s">
        <v>6040</v>
      </c>
      <c r="G243" s="77">
        <v>0</v>
      </c>
      <c r="H243" s="77">
        <v>131120.69</v>
      </c>
      <c r="I243" s="77">
        <v>-20134764.57</v>
      </c>
      <c r="J243" s="101"/>
    </row>
    <row r="244" spans="1:10" hidden="1" outlineLevel="1" x14ac:dyDescent="0.2">
      <c r="A244" s="106"/>
      <c r="B244" s="100">
        <v>42928</v>
      </c>
      <c r="C244" s="99">
        <v>53</v>
      </c>
      <c r="D244" s="99" t="s">
        <v>5</v>
      </c>
      <c r="E244" s="99" t="s">
        <v>6041</v>
      </c>
      <c r="F244" s="99" t="s">
        <v>6042</v>
      </c>
      <c r="G244" s="77">
        <v>0</v>
      </c>
      <c r="H244" s="77">
        <v>184482.76</v>
      </c>
      <c r="I244" s="77">
        <v>-20292092.16</v>
      </c>
      <c r="J244" s="101"/>
    </row>
    <row r="245" spans="1:10" hidden="1" outlineLevel="1" x14ac:dyDescent="0.2">
      <c r="A245" s="106"/>
      <c r="B245" s="100">
        <v>42929</v>
      </c>
      <c r="C245" s="99">
        <v>54</v>
      </c>
      <c r="D245" s="99" t="s">
        <v>5</v>
      </c>
      <c r="E245" s="99" t="s">
        <v>6043</v>
      </c>
      <c r="F245" s="99" t="s">
        <v>6044</v>
      </c>
      <c r="G245" s="77">
        <v>0</v>
      </c>
      <c r="H245" s="77">
        <v>162672.41</v>
      </c>
      <c r="I245" s="77"/>
      <c r="J245" s="101"/>
    </row>
    <row r="246" spans="1:10" hidden="1" outlineLevel="1" x14ac:dyDescent="0.2">
      <c r="A246" s="106"/>
      <c r="B246" s="100">
        <v>42930</v>
      </c>
      <c r="C246" s="99">
        <v>70</v>
      </c>
      <c r="D246" s="99" t="s">
        <v>5</v>
      </c>
      <c r="E246" s="99" t="s">
        <v>6045</v>
      </c>
      <c r="F246" s="99" t="s">
        <v>6046</v>
      </c>
      <c r="G246" s="77">
        <v>0</v>
      </c>
      <c r="H246" s="77">
        <v>184482.76</v>
      </c>
      <c r="I246" s="77"/>
      <c r="J246" s="101"/>
    </row>
    <row r="247" spans="1:10" hidden="1" outlineLevel="1" x14ac:dyDescent="0.2">
      <c r="A247" s="106"/>
      <c r="B247" s="100">
        <v>42930</v>
      </c>
      <c r="C247" s="99">
        <v>71</v>
      </c>
      <c r="D247" s="99" t="s">
        <v>5</v>
      </c>
      <c r="E247" s="99" t="s">
        <v>4178</v>
      </c>
      <c r="F247" s="99" t="s">
        <v>6047</v>
      </c>
      <c r="G247" s="77">
        <v>0</v>
      </c>
      <c r="H247" s="77">
        <v>162672.41</v>
      </c>
      <c r="I247" s="77"/>
      <c r="J247" s="101"/>
    </row>
    <row r="248" spans="1:10" hidden="1" outlineLevel="1" x14ac:dyDescent="0.2">
      <c r="A248" s="106"/>
      <c r="B248" s="100">
        <v>42930</v>
      </c>
      <c r="C248" s="99">
        <v>73</v>
      </c>
      <c r="D248" s="99" t="s">
        <v>5</v>
      </c>
      <c r="E248" s="99" t="s">
        <v>6043</v>
      </c>
      <c r="F248" s="99" t="s">
        <v>6048</v>
      </c>
      <c r="G248" s="77">
        <v>0</v>
      </c>
      <c r="H248" s="77">
        <v>-162672.41</v>
      </c>
      <c r="I248" s="77"/>
      <c r="J248" s="101"/>
    </row>
    <row r="249" spans="1:10" hidden="1" outlineLevel="1" x14ac:dyDescent="0.2">
      <c r="A249" s="106"/>
      <c r="B249" s="100">
        <v>42930</v>
      </c>
      <c r="C249" s="99">
        <v>74</v>
      </c>
      <c r="D249" s="99" t="s">
        <v>5</v>
      </c>
      <c r="E249" s="99" t="s">
        <v>6043</v>
      </c>
      <c r="F249" s="99" t="s">
        <v>6049</v>
      </c>
      <c r="G249" s="77">
        <v>0</v>
      </c>
      <c r="H249" s="77">
        <v>162672.41</v>
      </c>
      <c r="I249" s="77"/>
      <c r="J249" s="101"/>
    </row>
    <row r="250" spans="1:10" hidden="1" outlineLevel="1" x14ac:dyDescent="0.2">
      <c r="A250" s="106"/>
      <c r="B250" s="100">
        <v>42934</v>
      </c>
      <c r="C250" s="99">
        <v>97</v>
      </c>
      <c r="D250" s="99" t="s">
        <v>5</v>
      </c>
      <c r="E250" s="99" t="s">
        <v>3405</v>
      </c>
      <c r="F250" s="99" t="s">
        <v>6050</v>
      </c>
      <c r="G250" s="77">
        <v>0</v>
      </c>
      <c r="H250" s="77">
        <v>-135000</v>
      </c>
      <c r="I250" s="77"/>
      <c r="J250" s="101"/>
    </row>
    <row r="251" spans="1:10" hidden="1" outlineLevel="1" x14ac:dyDescent="0.2">
      <c r="A251" s="106"/>
      <c r="B251" s="100">
        <v>42934</v>
      </c>
      <c r="C251" s="99">
        <v>103</v>
      </c>
      <c r="D251" s="99" t="s">
        <v>5</v>
      </c>
      <c r="E251" s="99" t="s">
        <v>4204</v>
      </c>
      <c r="F251" s="99" t="s">
        <v>6051</v>
      </c>
      <c r="G251" s="77">
        <v>0</v>
      </c>
      <c r="H251" s="77">
        <v>-157327.59</v>
      </c>
      <c r="I251" s="77"/>
      <c r="J251" s="101"/>
    </row>
    <row r="252" spans="1:10" hidden="1" outlineLevel="1" x14ac:dyDescent="0.2">
      <c r="A252" s="106"/>
      <c r="B252" s="100">
        <v>42934</v>
      </c>
      <c r="C252" s="99">
        <v>105</v>
      </c>
      <c r="D252" s="99" t="s">
        <v>5</v>
      </c>
      <c r="E252" s="99" t="s">
        <v>5182</v>
      </c>
      <c r="F252" s="99" t="s">
        <v>6052</v>
      </c>
      <c r="G252" s="77">
        <v>0</v>
      </c>
      <c r="H252" s="77">
        <v>-179568.97</v>
      </c>
      <c r="I252" s="77"/>
      <c r="J252" s="101"/>
    </row>
    <row r="253" spans="1:10" hidden="1" outlineLevel="1" x14ac:dyDescent="0.2">
      <c r="A253" s="106"/>
      <c r="B253" s="100">
        <v>42941</v>
      </c>
      <c r="C253" s="99">
        <v>153</v>
      </c>
      <c r="D253" s="99" t="s">
        <v>5</v>
      </c>
      <c r="E253" s="99" t="s">
        <v>5207</v>
      </c>
      <c r="F253" s="99" t="s">
        <v>6053</v>
      </c>
      <c r="G253" s="77">
        <v>0</v>
      </c>
      <c r="H253" s="77">
        <v>-114137.93</v>
      </c>
      <c r="I253" s="77"/>
      <c r="J253" s="101"/>
    </row>
    <row r="254" spans="1:10" hidden="1" outlineLevel="1" x14ac:dyDescent="0.2">
      <c r="A254" s="106"/>
      <c r="B254" s="100">
        <v>42941</v>
      </c>
      <c r="C254" s="99">
        <v>157</v>
      </c>
      <c r="D254" s="99" t="s">
        <v>5</v>
      </c>
      <c r="E254" s="99" t="s">
        <v>5207</v>
      </c>
      <c r="F254" s="99" t="s">
        <v>6054</v>
      </c>
      <c r="G254" s="77">
        <v>0</v>
      </c>
      <c r="H254" s="77">
        <v>114137.93</v>
      </c>
      <c r="I254" s="77"/>
      <c r="J254" s="101"/>
    </row>
    <row r="255" spans="1:10" hidden="1" outlineLevel="1" x14ac:dyDescent="0.2">
      <c r="A255" s="106"/>
      <c r="B255" s="100">
        <v>42941</v>
      </c>
      <c r="C255" s="99">
        <v>158</v>
      </c>
      <c r="D255" s="99" t="s">
        <v>5</v>
      </c>
      <c r="E255" s="99" t="s">
        <v>5182</v>
      </c>
      <c r="F255" s="99" t="s">
        <v>6055</v>
      </c>
      <c r="G255" s="77">
        <v>0</v>
      </c>
      <c r="H255" s="77">
        <v>180775.86</v>
      </c>
      <c r="I255" s="77">
        <v>-22285281.829999998</v>
      </c>
      <c r="J255" s="101"/>
    </row>
    <row r="256" spans="1:10" hidden="1" outlineLevel="1" x14ac:dyDescent="0.2">
      <c r="A256" s="106"/>
      <c r="B256" s="100">
        <v>42942</v>
      </c>
      <c r="C256" s="99">
        <v>174</v>
      </c>
      <c r="D256" s="99" t="s">
        <v>5</v>
      </c>
      <c r="E256" s="99" t="s">
        <v>5182</v>
      </c>
      <c r="F256" s="99" t="s">
        <v>6056</v>
      </c>
      <c r="G256" s="77">
        <v>0</v>
      </c>
      <c r="H256" s="77">
        <v>-180775.86</v>
      </c>
      <c r="I256" s="77">
        <v>-22442609.420000002</v>
      </c>
      <c r="J256" s="101"/>
    </row>
    <row r="257" spans="1:13" hidden="1" outlineLevel="1" x14ac:dyDescent="0.2">
      <c r="A257" s="106"/>
      <c r="B257" s="100">
        <v>42942</v>
      </c>
      <c r="C257" s="99">
        <v>175</v>
      </c>
      <c r="D257" s="99" t="s">
        <v>5</v>
      </c>
      <c r="E257" s="99" t="s">
        <v>5182</v>
      </c>
      <c r="F257" s="99" t="s">
        <v>6057</v>
      </c>
      <c r="G257" s="77">
        <v>0</v>
      </c>
      <c r="H257" s="77">
        <v>180775.86</v>
      </c>
      <c r="I257" s="77">
        <v>-18297178.359999999</v>
      </c>
      <c r="J257" s="101"/>
    </row>
    <row r="258" spans="1:13" hidden="1" outlineLevel="1" x14ac:dyDescent="0.2">
      <c r="A258" s="106"/>
      <c r="B258" s="100">
        <v>42944</v>
      </c>
      <c r="C258" s="99">
        <v>180</v>
      </c>
      <c r="D258" s="99" t="s">
        <v>5</v>
      </c>
      <c r="E258" s="99" t="s">
        <v>6058</v>
      </c>
      <c r="F258" s="99" t="s">
        <v>6059</v>
      </c>
      <c r="G258" s="77">
        <v>0</v>
      </c>
      <c r="H258" s="77">
        <v>208620.69</v>
      </c>
      <c r="I258" s="77">
        <v>-18432178.359999999</v>
      </c>
      <c r="J258" s="101"/>
    </row>
    <row r="259" spans="1:13" collapsed="1" x14ac:dyDescent="0.2">
      <c r="A259" s="106"/>
      <c r="B259" s="100"/>
      <c r="C259" s="99"/>
      <c r="D259" s="99"/>
      <c r="E259" s="99"/>
      <c r="F259" s="99"/>
      <c r="G259" s="77"/>
      <c r="H259" s="77"/>
      <c r="I259" s="77"/>
      <c r="J259" s="101"/>
      <c r="L259" s="114"/>
    </row>
    <row r="260" spans="1:13" x14ac:dyDescent="0.2">
      <c r="A260" s="106"/>
      <c r="B260" s="100"/>
      <c r="C260" s="99"/>
      <c r="D260" s="99"/>
      <c r="E260" s="99"/>
      <c r="F260" s="99"/>
      <c r="G260" s="77"/>
      <c r="H260" s="102">
        <f>SUM(H237:H259)</f>
        <v>905603.43000000017</v>
      </c>
      <c r="I260" s="102"/>
      <c r="J260" s="103">
        <f>COUNTIF(H238:H259,"&gt;1")-COUNTIF(H238:H259,"&lt;1")</f>
        <v>5</v>
      </c>
      <c r="L260" s="124"/>
      <c r="M260" s="124"/>
    </row>
    <row r="261" spans="1:13" x14ac:dyDescent="0.2">
      <c r="A261" s="104" t="s">
        <v>531</v>
      </c>
      <c r="B261" s="98"/>
      <c r="C261" s="99"/>
      <c r="D261" s="99"/>
      <c r="E261" s="98"/>
      <c r="F261" s="98"/>
      <c r="G261" s="76"/>
      <c r="H261" s="76"/>
      <c r="I261" s="76"/>
      <c r="J261" s="101"/>
      <c r="L261" s="124"/>
      <c r="M261" s="124"/>
    </row>
    <row r="262" spans="1:13" x14ac:dyDescent="0.2">
      <c r="A262" s="105" t="s">
        <v>2</v>
      </c>
      <c r="B262" s="98" t="s">
        <v>532</v>
      </c>
      <c r="C262" s="99"/>
      <c r="D262" s="99"/>
      <c r="E262" s="98"/>
      <c r="F262" s="98"/>
      <c r="G262" s="76"/>
      <c r="H262" s="76"/>
      <c r="I262" s="76"/>
      <c r="J262" s="101"/>
    </row>
    <row r="263" spans="1:13" hidden="1" outlineLevel="1" x14ac:dyDescent="0.2">
      <c r="A263" s="106"/>
      <c r="B263" s="99"/>
      <c r="C263" s="99"/>
      <c r="D263" s="99"/>
      <c r="E263" s="99" t="s">
        <v>1110</v>
      </c>
      <c r="F263" s="99"/>
      <c r="G263" s="77">
        <v>0</v>
      </c>
      <c r="H263" s="77">
        <v>0</v>
      </c>
      <c r="I263" s="77">
        <v>-8490156.8499999996</v>
      </c>
      <c r="J263" s="101"/>
    </row>
    <row r="264" spans="1:13" hidden="1" outlineLevel="1" x14ac:dyDescent="0.2">
      <c r="A264" s="106"/>
      <c r="B264" s="100">
        <v>42923</v>
      </c>
      <c r="C264" s="99">
        <v>21</v>
      </c>
      <c r="D264" s="99" t="s">
        <v>5</v>
      </c>
      <c r="E264" s="99" t="s">
        <v>4360</v>
      </c>
      <c r="F264" s="99" t="s">
        <v>6060</v>
      </c>
      <c r="G264" s="77">
        <v>0</v>
      </c>
      <c r="H264" s="77">
        <v>-235427.64</v>
      </c>
      <c r="I264" s="77">
        <v>-8222644.2800000003</v>
      </c>
      <c r="J264" s="101"/>
    </row>
    <row r="265" spans="1:13" hidden="1" outlineLevel="1" x14ac:dyDescent="0.2">
      <c r="A265" s="106"/>
      <c r="B265" s="100">
        <v>42924</v>
      </c>
      <c r="C265" s="99">
        <v>30</v>
      </c>
      <c r="D265" s="99" t="s">
        <v>5</v>
      </c>
      <c r="E265" s="99" t="s">
        <v>2517</v>
      </c>
      <c r="F265" s="99" t="s">
        <v>6061</v>
      </c>
      <c r="G265" s="77">
        <v>0</v>
      </c>
      <c r="H265" s="77">
        <v>258592.21</v>
      </c>
      <c r="I265" s="77">
        <v>-8458071.9199999999</v>
      </c>
      <c r="J265" s="101"/>
    </row>
    <row r="266" spans="1:13" hidden="1" outlineLevel="1" x14ac:dyDescent="0.2">
      <c r="A266" s="106"/>
      <c r="B266" s="100">
        <v>42927</v>
      </c>
      <c r="C266" s="99">
        <v>44</v>
      </c>
      <c r="D266" s="99" t="s">
        <v>5</v>
      </c>
      <c r="E266" s="99" t="s">
        <v>569</v>
      </c>
      <c r="F266" s="99" t="s">
        <v>6062</v>
      </c>
      <c r="G266" s="77">
        <v>0</v>
      </c>
      <c r="H266" s="77">
        <v>308249.68</v>
      </c>
      <c r="I266" s="77"/>
      <c r="J266" s="101"/>
    </row>
    <row r="267" spans="1:13" hidden="1" outlineLevel="1" x14ac:dyDescent="0.2">
      <c r="A267" s="106"/>
      <c r="B267" s="100">
        <v>42928</v>
      </c>
      <c r="C267" s="99">
        <v>49</v>
      </c>
      <c r="D267" s="99" t="s">
        <v>5</v>
      </c>
      <c r="E267" s="99" t="s">
        <v>5301</v>
      </c>
      <c r="F267" s="99" t="s">
        <v>6063</v>
      </c>
      <c r="G267" s="77">
        <v>0</v>
      </c>
      <c r="H267" s="77">
        <v>233635.05</v>
      </c>
      <c r="I267" s="77"/>
      <c r="J267" s="101"/>
    </row>
    <row r="268" spans="1:13" hidden="1" outlineLevel="1" x14ac:dyDescent="0.2">
      <c r="A268" s="106"/>
      <c r="B268" s="100">
        <v>42928</v>
      </c>
      <c r="C268" s="99">
        <v>51</v>
      </c>
      <c r="D268" s="99" t="s">
        <v>5</v>
      </c>
      <c r="E268" s="99" t="s">
        <v>6064</v>
      </c>
      <c r="F268" s="99" t="s">
        <v>6065</v>
      </c>
      <c r="G268" s="77">
        <v>0</v>
      </c>
      <c r="H268" s="77">
        <v>258592.21</v>
      </c>
      <c r="I268" s="77"/>
      <c r="J268" s="101"/>
    </row>
    <row r="269" spans="1:13" hidden="1" outlineLevel="1" x14ac:dyDescent="0.2">
      <c r="A269" s="106"/>
      <c r="B269" s="100">
        <v>42929</v>
      </c>
      <c r="C269" s="99">
        <v>58</v>
      </c>
      <c r="D269" s="99" t="s">
        <v>5</v>
      </c>
      <c r="E269" s="99" t="s">
        <v>6066</v>
      </c>
      <c r="F269" s="99" t="s">
        <v>6067</v>
      </c>
      <c r="G269" s="77">
        <v>0</v>
      </c>
      <c r="H269" s="77">
        <v>258592.21</v>
      </c>
      <c r="I269" s="77"/>
      <c r="J269" s="101"/>
    </row>
    <row r="270" spans="1:13" hidden="1" outlineLevel="1" x14ac:dyDescent="0.2">
      <c r="A270" s="106"/>
      <c r="B270" s="100">
        <v>42929</v>
      </c>
      <c r="C270" s="99">
        <v>60</v>
      </c>
      <c r="D270" s="99" t="s">
        <v>5</v>
      </c>
      <c r="E270" s="99" t="s">
        <v>6068</v>
      </c>
      <c r="F270" s="99" t="s">
        <v>6069</v>
      </c>
      <c r="G270" s="77">
        <v>0</v>
      </c>
      <c r="H270" s="77">
        <v>308249.67</v>
      </c>
      <c r="I270" s="77"/>
      <c r="J270" s="101"/>
    </row>
    <row r="271" spans="1:13" hidden="1" outlineLevel="1" x14ac:dyDescent="0.2">
      <c r="A271" s="106"/>
      <c r="B271" s="100">
        <v>42941</v>
      </c>
      <c r="C271" s="99">
        <v>155</v>
      </c>
      <c r="D271" s="99" t="s">
        <v>5</v>
      </c>
      <c r="E271" s="99" t="s">
        <v>6070</v>
      </c>
      <c r="F271" s="99" t="s">
        <v>6071</v>
      </c>
      <c r="G271" s="77">
        <v>0</v>
      </c>
      <c r="H271" s="77">
        <v>258592.21</v>
      </c>
      <c r="I271" s="77"/>
      <c r="J271" s="101"/>
    </row>
    <row r="272" spans="1:13" hidden="1" outlineLevel="1" x14ac:dyDescent="0.2">
      <c r="A272" s="106"/>
      <c r="B272" s="100">
        <v>42943</v>
      </c>
      <c r="C272" s="99">
        <v>176</v>
      </c>
      <c r="D272" s="99" t="s">
        <v>5</v>
      </c>
      <c r="E272" s="99" t="s">
        <v>6072</v>
      </c>
      <c r="F272" s="99" t="s">
        <v>6073</v>
      </c>
      <c r="G272" s="77">
        <v>0</v>
      </c>
      <c r="H272" s="77">
        <v>233635.05</v>
      </c>
      <c r="I272" s="77"/>
      <c r="J272" s="101"/>
    </row>
    <row r="273" spans="1:10" hidden="1" outlineLevel="1" x14ac:dyDescent="0.2">
      <c r="A273" s="106"/>
      <c r="B273" s="100">
        <v>42945</v>
      </c>
      <c r="C273" s="99">
        <v>192</v>
      </c>
      <c r="D273" s="99" t="s">
        <v>5</v>
      </c>
      <c r="E273" s="99" t="s">
        <v>6074</v>
      </c>
      <c r="F273" s="99" t="s">
        <v>6075</v>
      </c>
      <c r="G273" s="77">
        <v>0</v>
      </c>
      <c r="H273" s="77">
        <v>258592.21</v>
      </c>
      <c r="I273" s="77">
        <v>-8190559.3499999996</v>
      </c>
      <c r="J273" s="101"/>
    </row>
    <row r="274" spans="1:10" hidden="1" outlineLevel="1" x14ac:dyDescent="0.2">
      <c r="A274" s="106"/>
      <c r="B274" s="100">
        <v>42947</v>
      </c>
      <c r="C274" s="99">
        <v>205</v>
      </c>
      <c r="D274" s="99" t="s">
        <v>5</v>
      </c>
      <c r="E274" s="99" t="s">
        <v>6076</v>
      </c>
      <c r="F274" s="99" t="s">
        <v>6077</v>
      </c>
      <c r="G274" s="77">
        <v>0</v>
      </c>
      <c r="H274" s="77">
        <v>258592.21</v>
      </c>
      <c r="I274" s="77">
        <v>-8458913.4700000007</v>
      </c>
      <c r="J274" s="101"/>
    </row>
    <row r="275" spans="1:10" hidden="1" outlineLevel="1" x14ac:dyDescent="0.2">
      <c r="A275" s="106"/>
      <c r="B275" s="100">
        <v>42947</v>
      </c>
      <c r="C275" s="99">
        <v>216</v>
      </c>
      <c r="D275" s="99" t="s">
        <v>5</v>
      </c>
      <c r="E275" s="99" t="s">
        <v>4360</v>
      </c>
      <c r="F275" s="99" t="s">
        <v>6078</v>
      </c>
      <c r="G275" s="77">
        <v>0</v>
      </c>
      <c r="H275" s="77">
        <v>233635.05</v>
      </c>
      <c r="I275" s="77">
        <v>-8694341.1099999994</v>
      </c>
      <c r="J275" s="101"/>
    </row>
    <row r="276" spans="1:10" collapsed="1" x14ac:dyDescent="0.2">
      <c r="A276" s="106"/>
      <c r="B276" s="100"/>
      <c r="C276" s="99"/>
      <c r="D276" s="99"/>
      <c r="E276" s="99"/>
      <c r="F276" s="99"/>
      <c r="G276" s="77"/>
      <c r="H276" s="77"/>
      <c r="I276" s="77"/>
      <c r="J276" s="101"/>
    </row>
    <row r="277" spans="1:10" x14ac:dyDescent="0.2">
      <c r="A277" s="106"/>
      <c r="B277" s="100"/>
      <c r="C277" s="99"/>
      <c r="D277" s="99"/>
      <c r="E277" s="99"/>
      <c r="F277" s="99"/>
      <c r="G277" s="77"/>
      <c r="H277" s="102">
        <f>SUM(H263:H276)</f>
        <v>2633530.1199999996</v>
      </c>
      <c r="I277" s="102"/>
      <c r="J277" s="103">
        <f>COUNTIF(H264:H275,"&gt;1")-COUNTIF(H264:H275,"&lt;1")</f>
        <v>10</v>
      </c>
    </row>
    <row r="278" spans="1:10" x14ac:dyDescent="0.2">
      <c r="A278" s="106"/>
      <c r="B278" s="100"/>
      <c r="C278" s="99"/>
      <c r="D278" s="99"/>
      <c r="E278" s="99"/>
      <c r="F278" s="99"/>
      <c r="G278" s="77"/>
      <c r="H278" s="77"/>
      <c r="I278" s="77"/>
      <c r="J278" s="101"/>
    </row>
    <row r="279" spans="1:10" ht="30" customHeight="1" x14ac:dyDescent="0.2">
      <c r="A279" s="106"/>
      <c r="B279" s="136" t="s">
        <v>1061</v>
      </c>
      <c r="C279" s="137"/>
      <c r="D279" s="137"/>
      <c r="E279" s="137"/>
      <c r="F279" s="137"/>
      <c r="G279" s="138"/>
      <c r="H279" s="107">
        <f>+H15+H21+H51+H57+H65+H72+H78+H85+H93+H108+H173+H206+H223+H234+H260+H277</f>
        <v>24559103.390000004</v>
      </c>
      <c r="I279" s="108" t="e">
        <f>+#REF!+#REF!+#REF!+#REF!+#REF!+I99+I105+#REF!+I113+I223+#REF!+#REF!+I276</f>
        <v>#REF!</v>
      </c>
      <c r="J279" s="109">
        <f>+J15+J21+J51+J57+J65+J72+J78+J85+J93+J108+J173+J206+J223+J234+J260+J277</f>
        <v>103</v>
      </c>
    </row>
    <row r="280" spans="1:10" x14ac:dyDescent="0.2">
      <c r="A280" s="106"/>
      <c r="B280" s="100"/>
      <c r="C280" s="99"/>
      <c r="D280" s="99"/>
      <c r="E280" s="99"/>
      <c r="F280" s="99"/>
      <c r="G280" s="77"/>
      <c r="H280" s="77"/>
      <c r="I280" s="77"/>
      <c r="J280" s="101"/>
    </row>
    <row r="281" spans="1:10" x14ac:dyDescent="0.2">
      <c r="A281" s="106"/>
      <c r="B281" s="100"/>
      <c r="C281" s="99"/>
      <c r="D281" s="99"/>
      <c r="E281" s="99"/>
      <c r="F281" s="99"/>
      <c r="G281" s="77"/>
      <c r="H281" s="77"/>
      <c r="I281" s="77"/>
      <c r="J281" s="101"/>
    </row>
    <row r="282" spans="1:10" x14ac:dyDescent="0.2">
      <c r="A282" s="104" t="s">
        <v>1560</v>
      </c>
      <c r="B282" s="98"/>
      <c r="C282" s="99"/>
      <c r="D282" s="99"/>
      <c r="E282" s="98"/>
      <c r="F282" s="98"/>
      <c r="G282" s="76"/>
      <c r="H282" s="76"/>
      <c r="I282" s="76"/>
      <c r="J282" s="101"/>
    </row>
    <row r="283" spans="1:10" x14ac:dyDescent="0.2">
      <c r="A283" s="105" t="s">
        <v>2</v>
      </c>
      <c r="B283" s="98" t="s">
        <v>4</v>
      </c>
      <c r="C283" s="99"/>
      <c r="D283" s="99"/>
      <c r="E283" s="98"/>
      <c r="F283" s="98"/>
      <c r="G283" s="76"/>
      <c r="H283" s="76"/>
      <c r="I283" s="76"/>
      <c r="J283" s="101"/>
    </row>
    <row r="284" spans="1:10" hidden="1" outlineLevel="1" x14ac:dyDescent="0.2">
      <c r="A284" s="106"/>
      <c r="B284" s="99"/>
      <c r="C284" s="99"/>
      <c r="D284" s="99"/>
      <c r="E284" s="99" t="s">
        <v>1110</v>
      </c>
      <c r="F284" s="99"/>
      <c r="G284" s="77">
        <v>0</v>
      </c>
      <c r="H284" s="77">
        <v>0</v>
      </c>
      <c r="I284" s="77">
        <v>-804064.9</v>
      </c>
      <c r="J284" s="101"/>
    </row>
    <row r="285" spans="1:10" hidden="1" outlineLevel="1" x14ac:dyDescent="0.2">
      <c r="A285" s="106"/>
      <c r="B285" s="100">
        <v>42940</v>
      </c>
      <c r="C285" s="99">
        <v>144</v>
      </c>
      <c r="D285" s="99" t="s">
        <v>5</v>
      </c>
      <c r="E285" s="99" t="s">
        <v>4907</v>
      </c>
      <c r="F285" s="99" t="s">
        <v>6079</v>
      </c>
      <c r="G285" s="77">
        <v>0</v>
      </c>
      <c r="H285" s="77">
        <v>287994.59999999998</v>
      </c>
      <c r="I285" s="77">
        <v>-1032140.68</v>
      </c>
      <c r="J285" s="101"/>
    </row>
    <row r="286" spans="1:10" collapsed="1" x14ac:dyDescent="0.2">
      <c r="A286" s="106"/>
      <c r="B286" s="100"/>
      <c r="C286" s="99"/>
      <c r="D286" s="99"/>
      <c r="E286" s="99"/>
      <c r="F286" s="99"/>
      <c r="G286" s="77"/>
      <c r="H286" s="77"/>
      <c r="I286" s="77"/>
      <c r="J286" s="101"/>
    </row>
    <row r="287" spans="1:10" x14ac:dyDescent="0.2">
      <c r="A287" s="106"/>
      <c r="B287" s="100"/>
      <c r="C287" s="99"/>
      <c r="D287" s="99"/>
      <c r="E287" s="99"/>
      <c r="F287" s="99"/>
      <c r="G287" s="77"/>
      <c r="H287" s="102">
        <f>SUM(H284:H286)</f>
        <v>287994.59999999998</v>
      </c>
      <c r="I287" s="102"/>
      <c r="J287" s="103">
        <f>COUNTIF(H285:H285,"&gt;1")-COUNTIF(H285:H285,"&lt;1")</f>
        <v>1</v>
      </c>
    </row>
    <row r="288" spans="1:10" x14ac:dyDescent="0.2">
      <c r="A288" s="104" t="s">
        <v>3493</v>
      </c>
      <c r="B288" s="98"/>
      <c r="C288" s="99"/>
      <c r="D288" s="99"/>
      <c r="E288" s="99"/>
      <c r="F288" s="99"/>
      <c r="G288" s="77"/>
      <c r="H288" s="102"/>
      <c r="I288" s="102"/>
      <c r="J288" s="103"/>
    </row>
    <row r="289" spans="1:10" x14ac:dyDescent="0.2">
      <c r="A289" s="105" t="s">
        <v>2</v>
      </c>
      <c r="B289" s="98" t="s">
        <v>15</v>
      </c>
      <c r="C289" s="99"/>
      <c r="D289" s="99"/>
      <c r="E289" s="99"/>
      <c r="F289" s="99"/>
      <c r="G289" s="77"/>
      <c r="H289" s="102"/>
      <c r="I289" s="102"/>
      <c r="J289" s="103"/>
    </row>
    <row r="290" spans="1:10" hidden="1" outlineLevel="2" x14ac:dyDescent="0.2">
      <c r="A290" s="106"/>
      <c r="B290" s="100"/>
      <c r="C290" s="99"/>
      <c r="D290" s="99"/>
      <c r="E290" s="99" t="s">
        <v>1110</v>
      </c>
      <c r="F290" s="99"/>
      <c r="G290" s="77">
        <v>0</v>
      </c>
      <c r="H290" s="77">
        <v>0</v>
      </c>
      <c r="I290" s="102"/>
      <c r="J290" s="103"/>
    </row>
    <row r="291" spans="1:10" hidden="1" outlineLevel="2" x14ac:dyDescent="0.2">
      <c r="A291" s="106"/>
      <c r="B291" s="100">
        <v>42933</v>
      </c>
      <c r="C291" s="99">
        <v>96</v>
      </c>
      <c r="D291" s="99" t="s">
        <v>5</v>
      </c>
      <c r="E291" s="99" t="s">
        <v>6080</v>
      </c>
      <c r="F291" s="99" t="s">
        <v>6081</v>
      </c>
      <c r="G291" s="77">
        <v>0</v>
      </c>
      <c r="H291" s="77">
        <v>373513.05</v>
      </c>
      <c r="I291" s="102"/>
      <c r="J291" s="103"/>
    </row>
    <row r="292" spans="1:10" collapsed="1" x14ac:dyDescent="0.2">
      <c r="A292" s="106"/>
      <c r="B292" s="100"/>
      <c r="C292" s="99"/>
      <c r="D292" s="99"/>
      <c r="E292" s="99"/>
      <c r="F292" s="99"/>
      <c r="G292" s="77"/>
      <c r="H292" s="102"/>
      <c r="I292" s="102"/>
      <c r="J292" s="103"/>
    </row>
    <row r="293" spans="1:10" x14ac:dyDescent="0.2">
      <c r="A293" s="106"/>
      <c r="B293" s="100"/>
      <c r="C293" s="99"/>
      <c r="D293" s="99"/>
      <c r="E293" s="99"/>
      <c r="F293" s="99"/>
      <c r="G293" s="77"/>
      <c r="H293" s="102">
        <f>SUM(H290:H292)</f>
        <v>373513.05</v>
      </c>
      <c r="I293" s="102"/>
      <c r="J293" s="103">
        <f>COUNTIF(H291:H291,"&gt;1")-COUNTIF(H291:H291,"&lt;1")</f>
        <v>1</v>
      </c>
    </row>
    <row r="294" spans="1:10" x14ac:dyDescent="0.2">
      <c r="A294" s="104" t="s">
        <v>5341</v>
      </c>
      <c r="B294" s="98"/>
      <c r="C294" s="99"/>
      <c r="D294" s="99"/>
      <c r="E294" s="98"/>
      <c r="F294" s="98"/>
      <c r="G294" s="76"/>
      <c r="H294" s="76"/>
      <c r="I294" s="76"/>
      <c r="J294" s="101"/>
    </row>
    <row r="295" spans="1:10" x14ac:dyDescent="0.2">
      <c r="A295" s="105" t="s">
        <v>2</v>
      </c>
      <c r="B295" s="98" t="s">
        <v>5342</v>
      </c>
      <c r="C295" s="99"/>
      <c r="D295" s="99"/>
      <c r="E295" s="98"/>
      <c r="F295" s="98"/>
      <c r="G295" s="76"/>
      <c r="H295" s="76"/>
      <c r="I295" s="76"/>
      <c r="J295" s="101"/>
    </row>
    <row r="296" spans="1:10" hidden="1" outlineLevel="1" x14ac:dyDescent="0.2">
      <c r="A296" s="106"/>
      <c r="B296" s="99"/>
      <c r="C296" s="99"/>
      <c r="D296" s="99"/>
      <c r="E296" s="99" t="s">
        <v>1110</v>
      </c>
      <c r="F296" s="99"/>
      <c r="G296" s="77">
        <v>0</v>
      </c>
      <c r="H296" s="77">
        <v>0</v>
      </c>
      <c r="I296" s="77">
        <v>-804064.9</v>
      </c>
      <c r="J296" s="101"/>
    </row>
    <row r="297" spans="1:10" hidden="1" outlineLevel="1" x14ac:dyDescent="0.2">
      <c r="A297" s="106"/>
      <c r="B297" s="100">
        <v>42927</v>
      </c>
      <c r="C297" s="99">
        <v>45</v>
      </c>
      <c r="D297" s="99" t="s">
        <v>5</v>
      </c>
      <c r="E297" s="99" t="s">
        <v>6082</v>
      </c>
      <c r="F297" s="99" t="s">
        <v>6083</v>
      </c>
      <c r="G297" s="77">
        <v>0</v>
      </c>
      <c r="H297" s="77">
        <v>155539.24</v>
      </c>
      <c r="I297" s="77">
        <v>-1032140.68</v>
      </c>
      <c r="J297" s="101"/>
    </row>
    <row r="298" spans="1:10" hidden="1" outlineLevel="1" x14ac:dyDescent="0.2">
      <c r="A298" s="106"/>
      <c r="B298" s="100">
        <v>42937</v>
      </c>
      <c r="C298" s="99">
        <v>136</v>
      </c>
      <c r="D298" s="99" t="s">
        <v>5</v>
      </c>
      <c r="E298" s="99" t="s">
        <v>6084</v>
      </c>
      <c r="F298" s="99" t="s">
        <v>6085</v>
      </c>
      <c r="G298" s="77">
        <v>0</v>
      </c>
      <c r="H298" s="77">
        <v>155865.84</v>
      </c>
      <c r="I298" s="77"/>
      <c r="J298" s="101"/>
    </row>
    <row r="299" spans="1:10" hidden="1" outlineLevel="1" x14ac:dyDescent="0.2">
      <c r="A299" s="106"/>
      <c r="B299" s="100">
        <v>42941</v>
      </c>
      <c r="C299" s="99">
        <v>159</v>
      </c>
      <c r="D299" s="99" t="s">
        <v>5</v>
      </c>
      <c r="E299" s="99" t="s">
        <v>6086</v>
      </c>
      <c r="F299" s="99" t="s">
        <v>6087</v>
      </c>
      <c r="G299" s="77">
        <v>0</v>
      </c>
      <c r="H299" s="77">
        <v>155539.24</v>
      </c>
      <c r="I299" s="77"/>
      <c r="J299" s="101"/>
    </row>
    <row r="300" spans="1:10" hidden="1" outlineLevel="1" x14ac:dyDescent="0.2">
      <c r="A300" s="106"/>
      <c r="B300" s="100">
        <v>42941</v>
      </c>
      <c r="C300" s="99">
        <v>160</v>
      </c>
      <c r="D300" s="99" t="s">
        <v>5</v>
      </c>
      <c r="E300" s="99" t="s">
        <v>6088</v>
      </c>
      <c r="F300" s="99" t="s">
        <v>6089</v>
      </c>
      <c r="G300" s="77">
        <v>0</v>
      </c>
      <c r="H300" s="77">
        <v>155539.24</v>
      </c>
      <c r="I300" s="77"/>
      <c r="J300" s="101"/>
    </row>
    <row r="301" spans="1:10" collapsed="1" x14ac:dyDescent="0.2">
      <c r="A301" s="106"/>
      <c r="B301" s="100"/>
      <c r="C301" s="99"/>
      <c r="D301" s="99"/>
      <c r="E301" s="99"/>
      <c r="F301" s="99"/>
      <c r="G301" s="77"/>
      <c r="H301" s="77"/>
      <c r="I301" s="77"/>
      <c r="J301" s="101"/>
    </row>
    <row r="302" spans="1:10" x14ac:dyDescent="0.2">
      <c r="A302" s="106"/>
      <c r="B302" s="100"/>
      <c r="C302" s="99"/>
      <c r="D302" s="99"/>
      <c r="E302" s="99"/>
      <c r="F302" s="99"/>
      <c r="G302" s="77"/>
      <c r="H302" s="102">
        <f>SUM(H296:H301)</f>
        <v>622483.55999999994</v>
      </c>
      <c r="I302" s="102"/>
      <c r="J302" s="103">
        <f>COUNTIF(H297:H300,"&gt;1")-COUNTIF(H297:H300,"&lt;1")</f>
        <v>4</v>
      </c>
    </row>
    <row r="303" spans="1:10" x14ac:dyDescent="0.2">
      <c r="A303" s="104" t="s">
        <v>578</v>
      </c>
      <c r="B303" s="98"/>
      <c r="C303" s="99"/>
      <c r="D303" s="99"/>
      <c r="E303" s="99"/>
      <c r="F303" s="99"/>
      <c r="G303" s="77"/>
      <c r="H303" s="102"/>
      <c r="I303" s="102"/>
      <c r="J303" s="103"/>
    </row>
    <row r="304" spans="1:10" x14ac:dyDescent="0.2">
      <c r="A304" s="105" t="s">
        <v>2</v>
      </c>
      <c r="B304" s="98" t="s">
        <v>39</v>
      </c>
      <c r="C304" s="99"/>
      <c r="D304" s="99"/>
      <c r="E304" s="99"/>
      <c r="F304" s="99"/>
      <c r="G304" s="77"/>
      <c r="H304" s="102"/>
      <c r="I304" s="102"/>
      <c r="J304" s="103"/>
    </row>
    <row r="305" spans="1:10" hidden="1" outlineLevel="1" x14ac:dyDescent="0.2">
      <c r="A305" s="106"/>
      <c r="B305" s="100"/>
      <c r="C305" s="99"/>
      <c r="D305" s="99"/>
      <c r="E305" s="99" t="s">
        <v>1110</v>
      </c>
      <c r="F305" s="99"/>
      <c r="G305" s="77">
        <v>0</v>
      </c>
      <c r="H305" s="77">
        <v>0</v>
      </c>
      <c r="I305" s="102"/>
      <c r="J305" s="103"/>
    </row>
    <row r="306" spans="1:10" hidden="1" outlineLevel="1" x14ac:dyDescent="0.2">
      <c r="A306" s="106"/>
      <c r="B306" s="100">
        <v>42940</v>
      </c>
      <c r="C306" s="99">
        <v>147</v>
      </c>
      <c r="D306" s="99" t="s">
        <v>5</v>
      </c>
      <c r="E306" s="99" t="s">
        <v>6090</v>
      </c>
      <c r="F306" s="99" t="s">
        <v>6091</v>
      </c>
      <c r="G306" s="77">
        <v>0</v>
      </c>
      <c r="H306" s="77">
        <v>406521.73</v>
      </c>
      <c r="I306" s="102"/>
      <c r="J306" s="103"/>
    </row>
    <row r="307" spans="1:10" collapsed="1" x14ac:dyDescent="0.2">
      <c r="A307" s="106"/>
      <c r="B307" s="100"/>
      <c r="C307" s="99"/>
      <c r="D307" s="99"/>
      <c r="E307" s="99"/>
      <c r="F307" s="99"/>
      <c r="G307" s="77"/>
      <c r="H307" s="102"/>
      <c r="I307" s="102"/>
      <c r="J307" s="103"/>
    </row>
    <row r="308" spans="1:10" x14ac:dyDescent="0.2">
      <c r="A308" s="106"/>
      <c r="B308" s="100"/>
      <c r="C308" s="99"/>
      <c r="D308" s="99"/>
      <c r="E308" s="99"/>
      <c r="F308" s="99"/>
      <c r="G308" s="77"/>
      <c r="H308" s="102">
        <f>SUM(H305:H307)</f>
        <v>406521.73</v>
      </c>
      <c r="I308" s="102"/>
      <c r="J308" s="103">
        <f>COUNTIF(H306:H306,"&gt;1")-COUNTIF(H306:H306,"&lt;1")</f>
        <v>1</v>
      </c>
    </row>
    <row r="309" spans="1:10" x14ac:dyDescent="0.2">
      <c r="A309" s="106" t="s">
        <v>6092</v>
      </c>
      <c r="B309" s="100"/>
      <c r="C309" s="99"/>
      <c r="D309" s="99"/>
      <c r="E309" s="99"/>
      <c r="F309" s="99"/>
      <c r="G309" s="77"/>
      <c r="H309" s="102"/>
      <c r="I309" s="102"/>
      <c r="J309" s="103"/>
    </row>
    <row r="310" spans="1:10" x14ac:dyDescent="0.2">
      <c r="A310" s="106" t="s">
        <v>2</v>
      </c>
      <c r="B310" s="100" t="s">
        <v>6093</v>
      </c>
      <c r="C310" s="99"/>
      <c r="D310" s="99"/>
      <c r="E310" s="99"/>
      <c r="F310" s="99"/>
      <c r="G310" s="77"/>
      <c r="H310" s="102"/>
      <c r="I310" s="102"/>
      <c r="J310" s="103"/>
    </row>
    <row r="311" spans="1:10" hidden="1" outlineLevel="1" x14ac:dyDescent="0.2">
      <c r="A311" s="106"/>
      <c r="B311" s="100"/>
      <c r="C311" s="99"/>
      <c r="D311" s="99"/>
      <c r="E311" s="99" t="s">
        <v>1110</v>
      </c>
      <c r="F311" s="99"/>
      <c r="G311" s="77">
        <v>0</v>
      </c>
      <c r="H311" s="77">
        <v>0</v>
      </c>
      <c r="I311" s="102"/>
      <c r="J311" s="103"/>
    </row>
    <row r="312" spans="1:10" hidden="1" outlineLevel="1" x14ac:dyDescent="0.2">
      <c r="A312" s="106"/>
      <c r="B312" s="100">
        <v>42928</v>
      </c>
      <c r="C312" s="99">
        <v>52</v>
      </c>
      <c r="D312" s="99" t="s">
        <v>5</v>
      </c>
      <c r="E312" s="99" t="s">
        <v>6094</v>
      </c>
      <c r="F312" s="99" t="s">
        <v>6095</v>
      </c>
      <c r="G312" s="77">
        <v>0</v>
      </c>
      <c r="H312" s="77">
        <v>691457.37</v>
      </c>
      <c r="I312" s="102"/>
      <c r="J312" s="103"/>
    </row>
    <row r="313" spans="1:10" collapsed="1" x14ac:dyDescent="0.2">
      <c r="A313" s="106"/>
      <c r="B313" s="100"/>
      <c r="C313" s="99"/>
      <c r="D313" s="99"/>
      <c r="E313" s="99"/>
      <c r="F313" s="99"/>
      <c r="G313" s="77"/>
      <c r="H313" s="102"/>
      <c r="I313" s="102"/>
      <c r="J313" s="103"/>
    </row>
    <row r="314" spans="1:10" x14ac:dyDescent="0.2">
      <c r="A314" s="106"/>
      <c r="B314" s="100"/>
      <c r="C314" s="99"/>
      <c r="D314" s="99"/>
      <c r="E314" s="99"/>
      <c r="F314" s="99"/>
      <c r="G314" s="77"/>
      <c r="H314" s="102">
        <f>SUM(H311:H313)</f>
        <v>691457.37</v>
      </c>
      <c r="I314" s="102"/>
      <c r="J314" s="103">
        <f>COUNTIF(H312:H312,"&gt;1")-COUNTIF(H312:H312,"&lt;1")</f>
        <v>1</v>
      </c>
    </row>
    <row r="315" spans="1:10" x14ac:dyDescent="0.2">
      <c r="A315" s="104" t="s">
        <v>581</v>
      </c>
      <c r="B315" s="98"/>
      <c r="C315" s="99"/>
      <c r="D315" s="99"/>
      <c r="E315" s="98"/>
      <c r="F315" s="98"/>
      <c r="G315" s="76"/>
      <c r="H315" s="76"/>
      <c r="I315" s="76"/>
      <c r="J315" s="101"/>
    </row>
    <row r="316" spans="1:10" x14ac:dyDescent="0.2">
      <c r="A316" s="105" t="s">
        <v>2</v>
      </c>
      <c r="B316" s="98" t="s">
        <v>57</v>
      </c>
      <c r="C316" s="99"/>
      <c r="D316" s="99"/>
      <c r="E316" s="98"/>
      <c r="F316" s="98"/>
      <c r="G316" s="76"/>
      <c r="H316" s="76"/>
      <c r="I316" s="76"/>
      <c r="J316" s="101"/>
    </row>
    <row r="317" spans="1:10" hidden="1" outlineLevel="1" x14ac:dyDescent="0.2">
      <c r="A317" s="106"/>
      <c r="B317" s="99"/>
      <c r="C317" s="99"/>
      <c r="D317" s="99"/>
      <c r="E317" s="99" t="s">
        <v>1110</v>
      </c>
      <c r="F317" s="99"/>
      <c r="G317" s="77">
        <v>0</v>
      </c>
      <c r="H317" s="77">
        <v>0</v>
      </c>
      <c r="I317" s="77">
        <v>-450615.73</v>
      </c>
      <c r="J317" s="101"/>
    </row>
    <row r="318" spans="1:10" hidden="1" outlineLevel="1" x14ac:dyDescent="0.2">
      <c r="A318" s="106"/>
      <c r="B318" s="100">
        <v>42942</v>
      </c>
      <c r="C318" s="99">
        <v>171</v>
      </c>
      <c r="D318" s="99" t="s">
        <v>5</v>
      </c>
      <c r="E318" s="99" t="s">
        <v>6096</v>
      </c>
      <c r="F318" s="99" t="s">
        <v>6097</v>
      </c>
      <c r="G318" s="77">
        <v>0</v>
      </c>
      <c r="H318" s="77">
        <v>716392.19</v>
      </c>
      <c r="I318" s="77">
        <v>-809435.03</v>
      </c>
      <c r="J318" s="101"/>
    </row>
    <row r="319" spans="1:10" hidden="1" outlineLevel="1" x14ac:dyDescent="0.2">
      <c r="A319" s="106"/>
      <c r="B319" s="100">
        <v>42942</v>
      </c>
      <c r="C319" s="99">
        <v>173</v>
      </c>
      <c r="D319" s="99" t="s">
        <v>5</v>
      </c>
      <c r="E319" s="99" t="s">
        <v>6098</v>
      </c>
      <c r="F319" s="99" t="s">
        <v>6099</v>
      </c>
      <c r="G319" s="77">
        <v>0</v>
      </c>
      <c r="H319" s="77">
        <v>722142.58</v>
      </c>
      <c r="I319" s="77"/>
      <c r="J319" s="101"/>
    </row>
    <row r="320" spans="1:10" collapsed="1" x14ac:dyDescent="0.2">
      <c r="A320" s="106"/>
      <c r="B320" s="100"/>
      <c r="C320" s="99"/>
      <c r="D320" s="99"/>
      <c r="E320" s="99"/>
      <c r="F320" s="99"/>
      <c r="G320" s="77"/>
      <c r="H320" s="77"/>
      <c r="I320" s="77"/>
      <c r="J320" s="101"/>
    </row>
    <row r="321" spans="1:10" x14ac:dyDescent="0.2">
      <c r="A321" s="106"/>
      <c r="B321" s="100"/>
      <c r="C321" s="99"/>
      <c r="D321" s="99"/>
      <c r="E321" s="99"/>
      <c r="F321" s="99"/>
      <c r="G321" s="77"/>
      <c r="H321" s="102">
        <f>SUM(H317:H320)</f>
        <v>1438534.77</v>
      </c>
      <c r="I321" s="102"/>
      <c r="J321" s="103">
        <f>COUNTIF(H318:H319,"&gt;1")-COUNTIF(H318:H319,"&lt;1")</f>
        <v>2</v>
      </c>
    </row>
    <row r="322" spans="1:10" x14ac:dyDescent="0.2">
      <c r="A322" s="104" t="s">
        <v>1575</v>
      </c>
      <c r="B322" s="98"/>
      <c r="C322" s="99"/>
      <c r="D322" s="99"/>
      <c r="E322" s="98"/>
      <c r="F322" s="98"/>
      <c r="G322" s="76"/>
      <c r="H322" s="76"/>
      <c r="I322" s="76"/>
      <c r="J322" s="101"/>
    </row>
    <row r="323" spans="1:10" x14ac:dyDescent="0.2">
      <c r="A323" s="105" t="s">
        <v>2</v>
      </c>
      <c r="B323" s="98" t="s">
        <v>70</v>
      </c>
      <c r="C323" s="99"/>
      <c r="D323" s="99"/>
      <c r="E323" s="98"/>
      <c r="F323" s="98"/>
      <c r="G323" s="76"/>
      <c r="H323" s="76"/>
      <c r="I323" s="76"/>
      <c r="J323" s="101"/>
    </row>
    <row r="324" spans="1:10" hidden="1" outlineLevel="1" x14ac:dyDescent="0.2">
      <c r="A324" s="106"/>
      <c r="B324" s="99"/>
      <c r="C324" s="99"/>
      <c r="D324" s="99"/>
      <c r="E324" s="99" t="s">
        <v>1110</v>
      </c>
      <c r="F324" s="99"/>
      <c r="G324" s="77">
        <v>0</v>
      </c>
      <c r="H324" s="77">
        <v>0</v>
      </c>
      <c r="I324" s="77">
        <v>-804064.9</v>
      </c>
      <c r="J324" s="101"/>
    </row>
    <row r="325" spans="1:10" hidden="1" outlineLevel="1" x14ac:dyDescent="0.2">
      <c r="A325" s="106"/>
      <c r="B325" s="100">
        <v>42923</v>
      </c>
      <c r="C325" s="99">
        <v>24</v>
      </c>
      <c r="D325" s="99" t="s">
        <v>5</v>
      </c>
      <c r="E325" s="99" t="s">
        <v>6100</v>
      </c>
      <c r="F325" s="99" t="s">
        <v>6101</v>
      </c>
      <c r="G325" s="77">
        <v>0</v>
      </c>
      <c r="H325" s="77">
        <v>271046.68</v>
      </c>
      <c r="I325" s="77">
        <v>-1032140.68</v>
      </c>
      <c r="J325" s="101"/>
    </row>
    <row r="326" spans="1:10" hidden="1" outlineLevel="1" x14ac:dyDescent="0.2">
      <c r="A326" s="106"/>
      <c r="B326" s="100">
        <v>42934</v>
      </c>
      <c r="C326" s="99">
        <v>104</v>
      </c>
      <c r="D326" s="99" t="s">
        <v>5</v>
      </c>
      <c r="E326" s="99" t="s">
        <v>6102</v>
      </c>
      <c r="F326" s="99" t="s">
        <v>6103</v>
      </c>
      <c r="G326" s="77">
        <v>0</v>
      </c>
      <c r="H326" s="77">
        <v>236439.1</v>
      </c>
      <c r="I326" s="77"/>
      <c r="J326" s="101"/>
    </row>
    <row r="327" spans="1:10" hidden="1" outlineLevel="1" x14ac:dyDescent="0.2">
      <c r="A327" s="106"/>
      <c r="B327" s="100">
        <v>42940</v>
      </c>
      <c r="C327" s="99">
        <v>148</v>
      </c>
      <c r="D327" s="99" t="s">
        <v>5</v>
      </c>
      <c r="E327" s="99" t="s">
        <v>6104</v>
      </c>
      <c r="F327" s="99" t="s">
        <v>6105</v>
      </c>
      <c r="G327" s="77">
        <v>0</v>
      </c>
      <c r="H327" s="77">
        <v>271046.68</v>
      </c>
      <c r="I327" s="77"/>
      <c r="J327" s="101"/>
    </row>
    <row r="328" spans="1:10" collapsed="1" x14ac:dyDescent="0.2">
      <c r="A328" s="106"/>
      <c r="B328" s="100"/>
      <c r="C328" s="99"/>
      <c r="D328" s="99"/>
      <c r="E328" s="99"/>
      <c r="F328" s="99"/>
      <c r="G328" s="77"/>
      <c r="H328" s="77"/>
      <c r="I328" s="77"/>
      <c r="J328" s="101"/>
    </row>
    <row r="329" spans="1:10" x14ac:dyDescent="0.2">
      <c r="A329" s="106"/>
      <c r="B329" s="100"/>
      <c r="C329" s="99"/>
      <c r="D329" s="99"/>
      <c r="E329" s="99"/>
      <c r="F329" s="99"/>
      <c r="G329" s="77"/>
      <c r="H329" s="102">
        <f>SUM(H324:H328)</f>
        <v>778532.46</v>
      </c>
      <c r="I329" s="102"/>
      <c r="J329" s="103">
        <f>COUNTIF(H325:H327,"&gt;1")-COUNTIF(H325:H327,"&lt;1")</f>
        <v>3</v>
      </c>
    </row>
    <row r="330" spans="1:10" x14ac:dyDescent="0.2">
      <c r="A330" s="104" t="s">
        <v>598</v>
      </c>
      <c r="B330" s="98"/>
      <c r="C330" s="99"/>
      <c r="D330" s="99"/>
      <c r="E330" s="98"/>
      <c r="F330" s="98"/>
      <c r="G330" s="76"/>
      <c r="H330" s="76"/>
      <c r="I330" s="76"/>
      <c r="J330" s="101"/>
    </row>
    <row r="331" spans="1:10" x14ac:dyDescent="0.2">
      <c r="A331" s="105" t="s">
        <v>2</v>
      </c>
      <c r="B331" s="98" t="s">
        <v>108</v>
      </c>
      <c r="C331" s="99"/>
      <c r="D331" s="99"/>
      <c r="E331" s="98"/>
      <c r="F331" s="98"/>
      <c r="G331" s="76"/>
      <c r="H331" s="76"/>
      <c r="I331" s="76"/>
      <c r="J331" s="101"/>
    </row>
    <row r="332" spans="1:10" hidden="1" outlineLevel="1" x14ac:dyDescent="0.2">
      <c r="A332" s="106"/>
      <c r="B332" s="99"/>
      <c r="C332" s="99"/>
      <c r="D332" s="99"/>
      <c r="E332" s="99" t="s">
        <v>1110</v>
      </c>
      <c r="F332" s="99"/>
      <c r="G332" s="77">
        <v>0</v>
      </c>
      <c r="H332" s="77">
        <v>0</v>
      </c>
      <c r="I332" s="77">
        <v>-6049657.0700000003</v>
      </c>
      <c r="J332" s="101"/>
    </row>
    <row r="333" spans="1:10" hidden="1" outlineLevel="1" x14ac:dyDescent="0.2">
      <c r="A333" s="106"/>
      <c r="B333" s="100">
        <v>42940</v>
      </c>
      <c r="C333" s="99">
        <v>146</v>
      </c>
      <c r="D333" s="99" t="s">
        <v>5</v>
      </c>
      <c r="E333" s="99" t="s">
        <v>6106</v>
      </c>
      <c r="F333" s="99" t="s">
        <v>6107</v>
      </c>
      <c r="G333" s="77">
        <v>0</v>
      </c>
      <c r="H333" s="77">
        <v>165344.07999999999</v>
      </c>
      <c r="I333" s="77">
        <v>-6202349.7599999998</v>
      </c>
      <c r="J333" s="101"/>
    </row>
    <row r="334" spans="1:10" hidden="1" outlineLevel="1" x14ac:dyDescent="0.2">
      <c r="A334" s="106"/>
      <c r="B334" s="100">
        <v>42945</v>
      </c>
      <c r="C334" s="99">
        <v>197</v>
      </c>
      <c r="D334" s="99" t="s">
        <v>5</v>
      </c>
      <c r="E334" s="99" t="s">
        <v>6108</v>
      </c>
      <c r="F334" s="99" t="s">
        <v>6109</v>
      </c>
      <c r="G334" s="77">
        <v>0</v>
      </c>
      <c r="H334" s="77">
        <v>175702.37</v>
      </c>
      <c r="I334" s="77"/>
      <c r="J334" s="101"/>
    </row>
    <row r="335" spans="1:10" hidden="1" outlineLevel="1" x14ac:dyDescent="0.2">
      <c r="A335" s="106"/>
      <c r="B335" s="100">
        <v>42945</v>
      </c>
      <c r="C335" s="99">
        <v>202</v>
      </c>
      <c r="D335" s="99" t="s">
        <v>5</v>
      </c>
      <c r="E335" s="99" t="s">
        <v>6110</v>
      </c>
      <c r="F335" s="99" t="s">
        <v>6111</v>
      </c>
      <c r="G335" s="77">
        <v>0</v>
      </c>
      <c r="H335" s="77">
        <v>162982.22</v>
      </c>
      <c r="I335" s="77"/>
      <c r="J335" s="101"/>
    </row>
    <row r="336" spans="1:10" hidden="1" outlineLevel="1" x14ac:dyDescent="0.2">
      <c r="A336" s="106"/>
      <c r="B336" s="100">
        <v>42947</v>
      </c>
      <c r="C336" s="99">
        <v>209</v>
      </c>
      <c r="D336" s="99" t="s">
        <v>5</v>
      </c>
      <c r="E336" s="99" t="s">
        <v>1997</v>
      </c>
      <c r="F336" s="99" t="s">
        <v>6112</v>
      </c>
      <c r="G336" s="77">
        <v>0</v>
      </c>
      <c r="H336" s="77">
        <v>148027.51</v>
      </c>
      <c r="I336" s="77"/>
      <c r="J336" s="101"/>
    </row>
    <row r="337" spans="1:10" collapsed="1" x14ac:dyDescent="0.2">
      <c r="A337" s="106"/>
      <c r="B337" s="100"/>
      <c r="C337" s="99"/>
      <c r="D337" s="99"/>
      <c r="E337" s="99"/>
      <c r="F337" s="99"/>
      <c r="G337" s="77"/>
      <c r="H337" s="77"/>
      <c r="I337" s="77"/>
      <c r="J337" s="101"/>
    </row>
    <row r="338" spans="1:10" x14ac:dyDescent="0.2">
      <c r="A338" s="106"/>
      <c r="B338" s="100"/>
      <c r="C338" s="99"/>
      <c r="D338" s="99"/>
      <c r="E338" s="99"/>
      <c r="F338" s="99"/>
      <c r="G338" s="77"/>
      <c r="H338" s="102">
        <f>SUM(H332:H337)</f>
        <v>652056.17999999993</v>
      </c>
      <c r="I338" s="102"/>
      <c r="J338" s="103">
        <f>COUNTIF(H333:H336,"&gt;1")-COUNTIF(H333:H336,"&lt;1")</f>
        <v>4</v>
      </c>
    </row>
    <row r="339" spans="1:10" x14ac:dyDescent="0.2">
      <c r="A339" s="104" t="s">
        <v>625</v>
      </c>
      <c r="B339" s="98"/>
      <c r="C339" s="99"/>
      <c r="D339" s="99"/>
      <c r="E339" s="98"/>
      <c r="F339" s="98"/>
      <c r="G339" s="76"/>
      <c r="H339" s="76"/>
      <c r="I339" s="76"/>
      <c r="J339" s="101"/>
    </row>
    <row r="340" spans="1:10" x14ac:dyDescent="0.2">
      <c r="A340" s="105" t="s">
        <v>2</v>
      </c>
      <c r="B340" s="98" t="s">
        <v>312</v>
      </c>
      <c r="C340" s="99"/>
      <c r="D340" s="99"/>
      <c r="E340" s="98"/>
      <c r="F340" s="98"/>
      <c r="G340" s="76"/>
      <c r="H340" s="76"/>
      <c r="I340" s="76"/>
      <c r="J340" s="101"/>
    </row>
    <row r="341" spans="1:10" hidden="1" outlineLevel="1" x14ac:dyDescent="0.2">
      <c r="A341" s="106"/>
      <c r="B341" s="99"/>
      <c r="C341" s="99"/>
      <c r="D341" s="99"/>
      <c r="E341" s="99" t="s">
        <v>1110</v>
      </c>
      <c r="F341" s="99"/>
      <c r="G341" s="77">
        <v>0</v>
      </c>
      <c r="H341" s="77">
        <v>0</v>
      </c>
      <c r="I341" s="77">
        <v>-4248722.46</v>
      </c>
      <c r="J341" s="101"/>
    </row>
    <row r="342" spans="1:10" hidden="1" outlineLevel="1" x14ac:dyDescent="0.2">
      <c r="A342" s="106"/>
      <c r="B342" s="100">
        <v>42927</v>
      </c>
      <c r="C342" s="99">
        <v>46</v>
      </c>
      <c r="D342" s="99" t="s">
        <v>5</v>
      </c>
      <c r="E342" s="99" t="s">
        <v>6113</v>
      </c>
      <c r="F342" s="99" t="s">
        <v>6114</v>
      </c>
      <c r="G342" s="77">
        <v>0</v>
      </c>
      <c r="H342" s="77">
        <v>181869.92</v>
      </c>
      <c r="I342" s="77">
        <v>-4434387.78</v>
      </c>
      <c r="J342" s="101"/>
    </row>
    <row r="343" spans="1:10" hidden="1" outlineLevel="1" x14ac:dyDescent="0.2">
      <c r="A343" s="106"/>
      <c r="B343" s="100">
        <v>42936</v>
      </c>
      <c r="C343" s="99">
        <v>125</v>
      </c>
      <c r="D343" s="99" t="s">
        <v>5</v>
      </c>
      <c r="E343" s="99" t="s">
        <v>6115</v>
      </c>
      <c r="F343" s="99" t="s">
        <v>6116</v>
      </c>
      <c r="G343" s="77">
        <v>0</v>
      </c>
      <c r="H343" s="77">
        <v>181869.92</v>
      </c>
      <c r="I343" s="77"/>
      <c r="J343" s="101"/>
    </row>
    <row r="344" spans="1:10" hidden="1" outlineLevel="1" x14ac:dyDescent="0.2">
      <c r="A344" s="106"/>
      <c r="B344" s="100">
        <v>42940</v>
      </c>
      <c r="C344" s="99">
        <v>145</v>
      </c>
      <c r="D344" s="99" t="s">
        <v>5</v>
      </c>
      <c r="E344" s="99" t="s">
        <v>6117</v>
      </c>
      <c r="F344" s="99" t="s">
        <v>6118</v>
      </c>
      <c r="G344" s="77">
        <v>0</v>
      </c>
      <c r="H344" s="77">
        <v>196656.22</v>
      </c>
      <c r="I344" s="77"/>
      <c r="J344" s="101"/>
    </row>
    <row r="345" spans="1:10" hidden="1" outlineLevel="1" x14ac:dyDescent="0.2">
      <c r="A345" s="106"/>
      <c r="B345" s="100">
        <v>42941</v>
      </c>
      <c r="C345" s="99">
        <v>156</v>
      </c>
      <c r="D345" s="99" t="s">
        <v>5</v>
      </c>
      <c r="E345" s="99" t="s">
        <v>1364</v>
      </c>
      <c r="F345" s="99" t="s">
        <v>6119</v>
      </c>
      <c r="G345" s="77">
        <v>0</v>
      </c>
      <c r="H345" s="77">
        <v>184004.83</v>
      </c>
      <c r="I345" s="77"/>
      <c r="J345" s="101"/>
    </row>
    <row r="346" spans="1:10" hidden="1" outlineLevel="1" x14ac:dyDescent="0.2">
      <c r="A346" s="106"/>
      <c r="B346" s="100">
        <v>42942</v>
      </c>
      <c r="C346" s="99">
        <v>172</v>
      </c>
      <c r="D346" s="99" t="s">
        <v>5</v>
      </c>
      <c r="E346" s="99" t="s">
        <v>6120</v>
      </c>
      <c r="F346" s="99" t="s">
        <v>6121</v>
      </c>
      <c r="G346" s="77">
        <v>0</v>
      </c>
      <c r="H346" s="77">
        <v>218597.24</v>
      </c>
      <c r="I346" s="77"/>
      <c r="J346" s="101"/>
    </row>
    <row r="347" spans="1:10" hidden="1" outlineLevel="1" x14ac:dyDescent="0.2">
      <c r="A347" s="106"/>
      <c r="B347" s="100">
        <v>42945</v>
      </c>
      <c r="C347" s="99">
        <v>194</v>
      </c>
      <c r="D347" s="99" t="s">
        <v>5</v>
      </c>
      <c r="E347" s="99" t="s">
        <v>6122</v>
      </c>
      <c r="F347" s="99" t="s">
        <v>6123</v>
      </c>
      <c r="G347" s="77">
        <v>0</v>
      </c>
      <c r="H347" s="77">
        <v>181316.41</v>
      </c>
      <c r="I347" s="77"/>
      <c r="J347" s="101"/>
    </row>
    <row r="348" spans="1:10" collapsed="1" x14ac:dyDescent="0.2">
      <c r="A348" s="106"/>
      <c r="B348" s="100"/>
      <c r="C348" s="99"/>
      <c r="D348" s="99"/>
      <c r="E348" s="99"/>
      <c r="F348" s="99"/>
      <c r="G348" s="77"/>
      <c r="H348" s="77"/>
      <c r="I348" s="77"/>
      <c r="J348" s="101"/>
    </row>
    <row r="349" spans="1:10" x14ac:dyDescent="0.2">
      <c r="A349" s="106"/>
      <c r="B349" s="100"/>
      <c r="C349" s="99"/>
      <c r="D349" s="99"/>
      <c r="E349" s="99"/>
      <c r="F349" s="99"/>
      <c r="G349" s="77"/>
      <c r="H349" s="102">
        <f>SUM(H341:H348)</f>
        <v>1144314.54</v>
      </c>
      <c r="I349" s="102"/>
      <c r="J349" s="103">
        <f>COUNTIF(H342:H347,"&gt;1")-COUNTIF(H342:H347,"&lt;1")</f>
        <v>6</v>
      </c>
    </row>
    <row r="350" spans="1:10" x14ac:dyDescent="0.2">
      <c r="A350" s="104" t="s">
        <v>663</v>
      </c>
      <c r="B350" s="98"/>
      <c r="C350" s="99"/>
      <c r="D350" s="99"/>
      <c r="E350" s="98"/>
      <c r="F350" s="98"/>
      <c r="G350" s="76"/>
      <c r="H350" s="76"/>
      <c r="I350" s="76"/>
      <c r="J350" s="101"/>
    </row>
    <row r="351" spans="1:10" x14ac:dyDescent="0.2">
      <c r="A351" s="105" t="s">
        <v>2</v>
      </c>
      <c r="B351" s="98" t="s">
        <v>422</v>
      </c>
      <c r="C351" s="99"/>
      <c r="D351" s="99"/>
      <c r="E351" s="98"/>
      <c r="F351" s="98"/>
      <c r="G351" s="76"/>
      <c r="H351" s="76"/>
      <c r="I351" s="76"/>
      <c r="J351" s="101"/>
    </row>
    <row r="352" spans="1:10" outlineLevel="1" x14ac:dyDescent="0.2">
      <c r="A352" s="106"/>
      <c r="B352" s="99"/>
      <c r="C352" s="99"/>
      <c r="D352" s="99"/>
      <c r="E352" s="99" t="s">
        <v>1110</v>
      </c>
      <c r="F352" s="99"/>
      <c r="G352" s="77">
        <v>0</v>
      </c>
      <c r="H352" s="77">
        <v>0</v>
      </c>
      <c r="I352" s="77">
        <v>-6780759.5</v>
      </c>
      <c r="J352" s="101"/>
    </row>
    <row r="353" spans="1:10" outlineLevel="1" x14ac:dyDescent="0.2">
      <c r="A353" s="106"/>
      <c r="B353" s="100">
        <v>42921</v>
      </c>
      <c r="C353" s="99">
        <v>15</v>
      </c>
      <c r="D353" s="99" t="s">
        <v>5</v>
      </c>
      <c r="E353" s="99" t="s">
        <v>6124</v>
      </c>
      <c r="F353" s="99" t="s">
        <v>6125</v>
      </c>
      <c r="G353" s="77">
        <v>0</v>
      </c>
      <c r="H353" s="77">
        <v>165739.43</v>
      </c>
      <c r="I353" s="77">
        <v>-6897949.5599999996</v>
      </c>
      <c r="J353" s="101"/>
    </row>
    <row r="354" spans="1:10" outlineLevel="1" x14ac:dyDescent="0.2">
      <c r="A354" s="106"/>
      <c r="B354" s="100">
        <v>42923</v>
      </c>
      <c r="C354" s="99">
        <v>28</v>
      </c>
      <c r="D354" s="99" t="s">
        <v>5</v>
      </c>
      <c r="E354" s="99" t="s">
        <v>6126</v>
      </c>
      <c r="F354" s="99" t="s">
        <v>6127</v>
      </c>
      <c r="G354" s="77">
        <v>0</v>
      </c>
      <c r="H354" s="77">
        <v>191279.35999999999</v>
      </c>
      <c r="I354" s="77"/>
      <c r="J354" s="101"/>
    </row>
    <row r="355" spans="1:10" outlineLevel="1" x14ac:dyDescent="0.2">
      <c r="A355" s="106"/>
      <c r="B355" s="100">
        <v>42926</v>
      </c>
      <c r="C355" s="99">
        <v>34</v>
      </c>
      <c r="D355" s="99" t="s">
        <v>5</v>
      </c>
      <c r="E355" s="99" t="s">
        <v>2277</v>
      </c>
      <c r="F355" s="99" t="s">
        <v>6128</v>
      </c>
      <c r="G355" s="77">
        <v>0</v>
      </c>
      <c r="H355" s="77">
        <v>147948.44</v>
      </c>
      <c r="I355" s="77"/>
      <c r="J355" s="101"/>
    </row>
    <row r="356" spans="1:10" outlineLevel="1" x14ac:dyDescent="0.2">
      <c r="A356" s="106"/>
      <c r="B356" s="100">
        <v>42929</v>
      </c>
      <c r="C356" s="99">
        <v>61</v>
      </c>
      <c r="D356" s="99" t="s">
        <v>5</v>
      </c>
      <c r="E356" s="99" t="s">
        <v>6129</v>
      </c>
      <c r="F356" s="99" t="s">
        <v>6130</v>
      </c>
      <c r="G356" s="77">
        <v>0</v>
      </c>
      <c r="H356" s="77">
        <v>191279.35999999999</v>
      </c>
      <c r="I356" s="77"/>
      <c r="J356" s="101"/>
    </row>
    <row r="357" spans="1:10" outlineLevel="1" x14ac:dyDescent="0.2">
      <c r="A357" s="106"/>
      <c r="B357" s="100">
        <v>42933</v>
      </c>
      <c r="C357" s="99">
        <v>95</v>
      </c>
      <c r="D357" s="99" t="s">
        <v>5</v>
      </c>
      <c r="E357" s="99" t="s">
        <v>6131</v>
      </c>
      <c r="F357" s="99" t="s">
        <v>6132</v>
      </c>
      <c r="G357" s="77">
        <v>0</v>
      </c>
      <c r="H357" s="77">
        <v>165739.43</v>
      </c>
      <c r="I357" s="77">
        <v>-7015139.3600000003</v>
      </c>
      <c r="J357" s="101"/>
    </row>
    <row r="358" spans="1:10" outlineLevel="1" x14ac:dyDescent="0.2">
      <c r="A358" s="106"/>
      <c r="B358" s="100">
        <v>42945</v>
      </c>
      <c r="C358" s="99">
        <v>200</v>
      </c>
      <c r="D358" s="99" t="s">
        <v>5</v>
      </c>
      <c r="E358" s="99" t="s">
        <v>3349</v>
      </c>
      <c r="F358" s="99" t="s">
        <v>6133</v>
      </c>
      <c r="G358" s="77">
        <v>0</v>
      </c>
      <c r="H358" s="77">
        <v>149134.51999999999</v>
      </c>
      <c r="I358" s="77"/>
      <c r="J358" s="101"/>
    </row>
    <row r="359" spans="1:10" outlineLevel="1" x14ac:dyDescent="0.2">
      <c r="A359" s="106"/>
      <c r="B359" s="100">
        <v>42947</v>
      </c>
      <c r="C359" s="99">
        <v>207</v>
      </c>
      <c r="D359" s="99" t="s">
        <v>5</v>
      </c>
      <c r="E359" s="99" t="s">
        <v>6134</v>
      </c>
      <c r="F359" s="99" t="s">
        <v>6135</v>
      </c>
      <c r="G359" s="77">
        <v>0</v>
      </c>
      <c r="H359" s="77">
        <v>177046.59</v>
      </c>
      <c r="I359" s="77"/>
      <c r="J359" s="101"/>
    </row>
    <row r="360" spans="1:10" outlineLevel="1" x14ac:dyDescent="0.2">
      <c r="A360" s="106"/>
      <c r="B360" s="100">
        <v>42947</v>
      </c>
      <c r="C360" s="99">
        <v>208</v>
      </c>
      <c r="D360" s="99" t="s">
        <v>5</v>
      </c>
      <c r="E360" s="99" t="s">
        <v>6136</v>
      </c>
      <c r="F360" s="99" t="s">
        <v>6137</v>
      </c>
      <c r="G360" s="77">
        <v>0</v>
      </c>
      <c r="H360" s="77">
        <v>149134.51999999999</v>
      </c>
      <c r="I360" s="77"/>
      <c r="J360" s="101"/>
    </row>
    <row r="361" spans="1:10" x14ac:dyDescent="0.2">
      <c r="A361" s="106"/>
      <c r="B361" s="100"/>
      <c r="C361" s="99"/>
      <c r="D361" s="99"/>
      <c r="E361" s="99"/>
      <c r="F361" s="99"/>
      <c r="G361" s="77"/>
      <c r="H361" s="77"/>
      <c r="I361" s="77"/>
      <c r="J361" s="101"/>
    </row>
    <row r="362" spans="1:10" x14ac:dyDescent="0.2">
      <c r="A362" s="106"/>
      <c r="B362" s="100"/>
      <c r="C362" s="99"/>
      <c r="D362" s="99"/>
      <c r="E362" s="99"/>
      <c r="F362" s="99"/>
      <c r="G362" s="77"/>
      <c r="H362" s="102">
        <f>SUM(H352:H361)</f>
        <v>1337301.6500000001</v>
      </c>
      <c r="I362" s="102"/>
      <c r="J362" s="103">
        <f>COUNTIF(H353:H360,"&gt;1")-COUNTIF(H353:H360,"&lt;1")</f>
        <v>8</v>
      </c>
    </row>
    <row r="363" spans="1:10" x14ac:dyDescent="0.2">
      <c r="A363" s="104" t="s">
        <v>702</v>
      </c>
      <c r="B363" s="98"/>
      <c r="C363" s="99"/>
      <c r="D363" s="99"/>
      <c r="E363" s="98"/>
      <c r="F363" s="98"/>
      <c r="G363" s="76"/>
      <c r="H363" s="76"/>
      <c r="I363" s="76"/>
      <c r="J363" s="101"/>
    </row>
    <row r="364" spans="1:10" x14ac:dyDescent="0.2">
      <c r="A364" s="105" t="s">
        <v>2</v>
      </c>
      <c r="B364" s="98" t="s">
        <v>532</v>
      </c>
      <c r="C364" s="99"/>
      <c r="D364" s="99"/>
      <c r="E364" s="98"/>
      <c r="F364" s="98"/>
      <c r="G364" s="76"/>
      <c r="H364" s="76"/>
      <c r="I364" s="76"/>
      <c r="J364" s="101"/>
    </row>
    <row r="365" spans="1:10" hidden="1" outlineLevel="1" x14ac:dyDescent="0.2">
      <c r="A365" s="106"/>
      <c r="B365" s="99"/>
      <c r="C365" s="99"/>
      <c r="D365" s="99"/>
      <c r="E365" s="99" t="s">
        <v>1110</v>
      </c>
      <c r="F365" s="99"/>
      <c r="G365" s="77">
        <v>0</v>
      </c>
      <c r="H365" s="77">
        <v>0</v>
      </c>
      <c r="I365" s="77">
        <v>-2339528.0699999998</v>
      </c>
      <c r="J365" s="101"/>
    </row>
    <row r="366" spans="1:10" hidden="1" outlineLevel="1" x14ac:dyDescent="0.2">
      <c r="A366" s="106"/>
      <c r="B366" s="100">
        <v>42923</v>
      </c>
      <c r="C366" s="99">
        <v>23</v>
      </c>
      <c r="D366" s="99" t="s">
        <v>5</v>
      </c>
      <c r="E366" s="99" t="s">
        <v>4347</v>
      </c>
      <c r="F366" s="99" t="s">
        <v>6138</v>
      </c>
      <c r="G366" s="77">
        <v>0</v>
      </c>
      <c r="H366" s="77">
        <v>290522.21999999997</v>
      </c>
      <c r="I366" s="77">
        <v>-2554846.7799999998</v>
      </c>
      <c r="J366" s="101"/>
    </row>
    <row r="367" spans="1:10" hidden="1" outlineLevel="1" x14ac:dyDescent="0.2">
      <c r="A367" s="106"/>
      <c r="B367" s="100">
        <v>42934</v>
      </c>
      <c r="C367" s="99">
        <v>111</v>
      </c>
      <c r="D367" s="99" t="s">
        <v>5</v>
      </c>
      <c r="E367" s="99" t="s">
        <v>6139</v>
      </c>
      <c r="F367" s="99" t="s">
        <v>6140</v>
      </c>
      <c r="G367" s="77">
        <v>0</v>
      </c>
      <c r="H367" s="77">
        <v>290522.21999999997</v>
      </c>
      <c r="I367" s="77"/>
      <c r="J367" s="101"/>
    </row>
    <row r="368" spans="1:10" hidden="1" outlineLevel="1" x14ac:dyDescent="0.2">
      <c r="A368" s="106"/>
      <c r="B368" s="100">
        <v>42940</v>
      </c>
      <c r="C368" s="99">
        <v>149</v>
      </c>
      <c r="D368" s="99" t="s">
        <v>5</v>
      </c>
      <c r="E368" s="99" t="s">
        <v>6141</v>
      </c>
      <c r="F368" s="99" t="s">
        <v>6142</v>
      </c>
      <c r="G368" s="77">
        <v>0</v>
      </c>
      <c r="H368" s="77">
        <v>292678.73</v>
      </c>
      <c r="I368" s="77"/>
      <c r="J368" s="101"/>
    </row>
    <row r="369" spans="1:10" hidden="1" outlineLevel="1" x14ac:dyDescent="0.2">
      <c r="A369" s="106"/>
      <c r="B369" s="100">
        <v>42940</v>
      </c>
      <c r="C369" s="99">
        <v>150</v>
      </c>
      <c r="D369" s="99" t="s">
        <v>5</v>
      </c>
      <c r="E369" s="99" t="s">
        <v>6143</v>
      </c>
      <c r="F369" s="99" t="s">
        <v>6144</v>
      </c>
      <c r="G369" s="77">
        <v>0</v>
      </c>
      <c r="H369" s="77">
        <v>290522.21999999997</v>
      </c>
      <c r="I369" s="77"/>
      <c r="J369" s="101"/>
    </row>
    <row r="370" spans="1:10" hidden="1" outlineLevel="1" x14ac:dyDescent="0.2">
      <c r="A370" s="106"/>
      <c r="B370" s="100">
        <v>42941</v>
      </c>
      <c r="C370" s="99">
        <v>164</v>
      </c>
      <c r="D370" s="99" t="s">
        <v>5</v>
      </c>
      <c r="E370" s="99" t="s">
        <v>6145</v>
      </c>
      <c r="F370" s="99" t="s">
        <v>6146</v>
      </c>
      <c r="G370" s="77">
        <v>0</v>
      </c>
      <c r="H370" s="77">
        <v>292678.73</v>
      </c>
      <c r="I370" s="77"/>
      <c r="J370" s="101"/>
    </row>
    <row r="371" spans="1:10" hidden="1" outlineLevel="1" x14ac:dyDescent="0.2">
      <c r="A371" s="106"/>
      <c r="B371" s="100">
        <v>42945</v>
      </c>
      <c r="C371" s="99">
        <v>199</v>
      </c>
      <c r="D371" s="99" t="s">
        <v>5</v>
      </c>
      <c r="E371" s="99" t="s">
        <v>6147</v>
      </c>
      <c r="F371" s="99" t="s">
        <v>6148</v>
      </c>
      <c r="G371" s="77">
        <v>0</v>
      </c>
      <c r="H371" s="77">
        <v>252671.1</v>
      </c>
      <c r="I371" s="77">
        <v>-2792608.31</v>
      </c>
      <c r="J371" s="101"/>
    </row>
    <row r="372" spans="1:10" collapsed="1" x14ac:dyDescent="0.2">
      <c r="A372" s="106"/>
      <c r="B372" s="100"/>
      <c r="C372" s="99"/>
      <c r="D372" s="99"/>
      <c r="E372" s="99"/>
      <c r="F372" s="99"/>
      <c r="G372" s="77"/>
      <c r="H372" s="77"/>
      <c r="I372" s="77"/>
      <c r="J372" s="101"/>
    </row>
    <row r="373" spans="1:10" x14ac:dyDescent="0.2">
      <c r="A373" s="106"/>
      <c r="B373" s="100"/>
      <c r="C373" s="99"/>
      <c r="D373" s="99"/>
      <c r="E373" s="99"/>
      <c r="F373" s="99"/>
      <c r="G373" s="77"/>
      <c r="H373" s="102">
        <f>SUM(H365:H372)</f>
        <v>1709595.22</v>
      </c>
      <c r="I373" s="102"/>
      <c r="J373" s="103">
        <f>COUNTIF(H366:H371,"&gt;1")-COUNTIF(H366:H371,"&lt;1")</f>
        <v>6</v>
      </c>
    </row>
    <row r="374" spans="1:10" x14ac:dyDescent="0.2">
      <c r="A374" s="106"/>
      <c r="B374" s="100"/>
      <c r="C374" s="99"/>
      <c r="D374" s="99"/>
      <c r="E374" s="99"/>
      <c r="F374" s="99"/>
      <c r="G374" s="77"/>
      <c r="H374" s="77"/>
      <c r="I374" s="77"/>
      <c r="J374" s="101"/>
    </row>
    <row r="375" spans="1:10" ht="33" customHeight="1" x14ac:dyDescent="0.2">
      <c r="A375" s="106"/>
      <c r="B375" s="136" t="s">
        <v>1062</v>
      </c>
      <c r="C375" s="137"/>
      <c r="D375" s="137"/>
      <c r="E375" s="137"/>
      <c r="F375" s="137"/>
      <c r="G375" s="138"/>
      <c r="H375" s="107">
        <f>+H287+H293+H302+H308+H314+H321+H329+H338+H349+H362+H373</f>
        <v>9442305.1300000008</v>
      </c>
      <c r="I375" s="108" t="e">
        <f>+I145+#REF!+#REF!+#REF!+#REF!+#REF!+#REF!+#REF!+I210+I259+#REF!+#REF!+I372</f>
        <v>#REF!</v>
      </c>
      <c r="J375" s="109">
        <f>+J287+J293+J302+J308+J314+J321+J329+J338+J349+J362+J373</f>
        <v>37</v>
      </c>
    </row>
    <row r="376" spans="1:10" x14ac:dyDescent="0.2">
      <c r="A376" s="106"/>
      <c r="B376" s="100"/>
      <c r="C376" s="99"/>
      <c r="D376" s="99"/>
      <c r="E376" s="99"/>
      <c r="F376" s="99"/>
      <c r="G376" s="77"/>
      <c r="H376" s="77"/>
      <c r="I376" s="77"/>
      <c r="J376" s="101"/>
    </row>
    <row r="377" spans="1:10" x14ac:dyDescent="0.2">
      <c r="A377" s="106"/>
      <c r="B377" s="100"/>
      <c r="C377" s="99"/>
      <c r="D377" s="99"/>
      <c r="E377" s="99"/>
      <c r="F377" s="99"/>
      <c r="G377" s="77"/>
      <c r="H377" s="77"/>
      <c r="I377" s="77"/>
      <c r="J377" s="101"/>
    </row>
    <row r="378" spans="1:10" x14ac:dyDescent="0.2">
      <c r="A378" s="106"/>
      <c r="B378" s="100"/>
      <c r="C378" s="99"/>
      <c r="D378" s="99"/>
      <c r="E378" s="99"/>
      <c r="F378" s="99"/>
      <c r="G378" s="77"/>
      <c r="H378" s="77"/>
      <c r="I378" s="77"/>
      <c r="J378" s="101"/>
    </row>
    <row r="379" spans="1:10" x14ac:dyDescent="0.2">
      <c r="A379" s="104" t="s">
        <v>713</v>
      </c>
      <c r="B379" s="98"/>
      <c r="C379" s="99"/>
      <c r="D379" s="99"/>
      <c r="E379" s="98"/>
      <c r="F379" s="98"/>
      <c r="G379" s="76"/>
      <c r="H379" s="76"/>
      <c r="I379" s="76"/>
      <c r="J379" s="101"/>
    </row>
    <row r="380" spans="1:10" x14ac:dyDescent="0.2">
      <c r="A380" s="105" t="s">
        <v>2</v>
      </c>
      <c r="B380" s="98" t="s">
        <v>714</v>
      </c>
      <c r="C380" s="99"/>
      <c r="D380" s="99"/>
      <c r="E380" s="98"/>
      <c r="F380" s="98"/>
      <c r="G380" s="76"/>
      <c r="H380" s="76"/>
      <c r="I380" s="76"/>
      <c r="J380" s="101"/>
    </row>
    <row r="381" spans="1:10" hidden="1" outlineLevel="1" x14ac:dyDescent="0.2">
      <c r="A381" s="106"/>
      <c r="B381" s="99"/>
      <c r="C381" s="99"/>
      <c r="D381" s="99"/>
      <c r="E381" s="99" t="s">
        <v>1110</v>
      </c>
      <c r="F381" s="99"/>
      <c r="G381" s="77">
        <v>0</v>
      </c>
      <c r="H381" s="77">
        <v>0</v>
      </c>
      <c r="I381" s="77">
        <v>908070.29</v>
      </c>
      <c r="J381" s="101"/>
    </row>
    <row r="382" spans="1:10" hidden="1" outlineLevel="1" x14ac:dyDescent="0.2">
      <c r="A382" s="106"/>
      <c r="B382" s="100">
        <v>42917</v>
      </c>
      <c r="C382" s="99">
        <v>2</v>
      </c>
      <c r="D382" s="99" t="s">
        <v>82</v>
      </c>
      <c r="E382" s="99" t="s">
        <v>720</v>
      </c>
      <c r="F382" s="99" t="s">
        <v>6149</v>
      </c>
      <c r="G382" s="77">
        <v>0</v>
      </c>
      <c r="H382" s="77">
        <v>-1724.14</v>
      </c>
      <c r="I382" s="77">
        <v>913242.7</v>
      </c>
      <c r="J382" s="101"/>
    </row>
    <row r="383" spans="1:10" hidden="1" outlineLevel="1" x14ac:dyDescent="0.2">
      <c r="A383" s="106"/>
      <c r="B383" s="100">
        <v>42919</v>
      </c>
      <c r="C383" s="99">
        <v>1</v>
      </c>
      <c r="D383" s="99" t="s">
        <v>715</v>
      </c>
      <c r="E383" s="99" t="s">
        <v>716</v>
      </c>
      <c r="F383" s="99" t="s">
        <v>6150</v>
      </c>
      <c r="G383" s="77">
        <v>0</v>
      </c>
      <c r="H383" s="77">
        <v>-4310.3500000000004</v>
      </c>
      <c r="I383" s="77">
        <v>908932.35</v>
      </c>
      <c r="J383" s="101"/>
    </row>
    <row r="384" spans="1:10" hidden="1" outlineLevel="1" x14ac:dyDescent="0.2">
      <c r="A384" s="106"/>
      <c r="B384" s="100">
        <v>42920</v>
      </c>
      <c r="C384" s="99">
        <v>4</v>
      </c>
      <c r="D384" s="99" t="s">
        <v>82</v>
      </c>
      <c r="E384" s="99" t="s">
        <v>720</v>
      </c>
      <c r="F384" s="99" t="s">
        <v>6151</v>
      </c>
      <c r="G384" s="77">
        <v>0</v>
      </c>
      <c r="H384" s="77">
        <v>-3448.28</v>
      </c>
      <c r="I384" s="77">
        <v>913294.42</v>
      </c>
      <c r="J384" s="101"/>
    </row>
    <row r="385" spans="1:10" hidden="1" outlineLevel="1" x14ac:dyDescent="0.2">
      <c r="A385" s="106"/>
      <c r="B385" s="100">
        <v>42920</v>
      </c>
      <c r="C385" s="99">
        <v>9</v>
      </c>
      <c r="D385" s="99" t="s">
        <v>715</v>
      </c>
      <c r="E385" s="99" t="s">
        <v>716</v>
      </c>
      <c r="F385" s="99" t="s">
        <v>6152</v>
      </c>
      <c r="G385" s="77">
        <v>0</v>
      </c>
      <c r="H385" s="77">
        <v>-2586.21</v>
      </c>
      <c r="I385" s="77">
        <v>917303.04</v>
      </c>
      <c r="J385" s="101"/>
    </row>
    <row r="386" spans="1:10" hidden="1" outlineLevel="1" x14ac:dyDescent="0.2">
      <c r="A386" s="106"/>
      <c r="B386" s="100">
        <v>42920</v>
      </c>
      <c r="C386" s="99">
        <v>5</v>
      </c>
      <c r="D386" s="99" t="s">
        <v>82</v>
      </c>
      <c r="E386" s="99" t="s">
        <v>720</v>
      </c>
      <c r="F386" s="99" t="s">
        <v>6153</v>
      </c>
      <c r="G386" s="77">
        <v>0</v>
      </c>
      <c r="H386" s="77">
        <v>-1637.93</v>
      </c>
      <c r="I386" s="77">
        <v>918596.14</v>
      </c>
      <c r="J386" s="101"/>
    </row>
    <row r="387" spans="1:10" hidden="1" outlineLevel="1" x14ac:dyDescent="0.2">
      <c r="A387" s="106"/>
      <c r="B387" s="100">
        <v>42921</v>
      </c>
      <c r="C387" s="99">
        <v>12</v>
      </c>
      <c r="D387" s="99" t="s">
        <v>715</v>
      </c>
      <c r="E387" s="99" t="s">
        <v>716</v>
      </c>
      <c r="F387" s="99" t="s">
        <v>6154</v>
      </c>
      <c r="G387" s="77">
        <v>0</v>
      </c>
      <c r="H387" s="77">
        <v>2586.21</v>
      </c>
      <c r="I387" s="77">
        <v>919458.21</v>
      </c>
      <c r="J387" s="101"/>
    </row>
    <row r="388" spans="1:10" hidden="1" outlineLevel="1" x14ac:dyDescent="0.2">
      <c r="A388" s="106"/>
      <c r="B388" s="100">
        <v>42921</v>
      </c>
      <c r="C388" s="99">
        <v>13</v>
      </c>
      <c r="D388" s="99" t="s">
        <v>715</v>
      </c>
      <c r="E388" s="99" t="s">
        <v>716</v>
      </c>
      <c r="F388" s="99" t="s">
        <v>6155</v>
      </c>
      <c r="G388" s="77">
        <v>0</v>
      </c>
      <c r="H388" s="77">
        <v>-6034.48</v>
      </c>
      <c r="I388" s="77">
        <v>921182.35</v>
      </c>
      <c r="J388" s="101"/>
    </row>
    <row r="389" spans="1:10" hidden="1" outlineLevel="1" x14ac:dyDescent="0.2">
      <c r="A389" s="106"/>
      <c r="B389" s="100">
        <v>42921</v>
      </c>
      <c r="C389" s="99">
        <v>8</v>
      </c>
      <c r="D389" s="99" t="s">
        <v>82</v>
      </c>
      <c r="E389" s="99" t="s">
        <v>720</v>
      </c>
      <c r="F389" s="99" t="s">
        <v>6156</v>
      </c>
      <c r="G389" s="77">
        <v>0</v>
      </c>
      <c r="H389" s="77">
        <v>-4000</v>
      </c>
      <c r="I389" s="77">
        <v>924630.63</v>
      </c>
      <c r="J389" s="101"/>
    </row>
    <row r="390" spans="1:10" hidden="1" outlineLevel="1" x14ac:dyDescent="0.2">
      <c r="A390" s="106"/>
      <c r="B390" s="100">
        <v>42921</v>
      </c>
      <c r="C390" s="99">
        <v>9</v>
      </c>
      <c r="D390" s="99" t="s">
        <v>82</v>
      </c>
      <c r="E390" s="99" t="s">
        <v>720</v>
      </c>
      <c r="F390" s="99" t="s">
        <v>6156</v>
      </c>
      <c r="G390" s="77">
        <v>0</v>
      </c>
      <c r="H390" s="77">
        <v>4000</v>
      </c>
      <c r="I390" s="77"/>
      <c r="J390" s="101"/>
    </row>
    <row r="391" spans="1:10" hidden="1" outlineLevel="1" x14ac:dyDescent="0.2">
      <c r="A391" s="106"/>
      <c r="B391" s="100">
        <v>42921</v>
      </c>
      <c r="C391" s="99">
        <v>10</v>
      </c>
      <c r="D391" s="99" t="s">
        <v>82</v>
      </c>
      <c r="E391" s="99" t="s">
        <v>720</v>
      </c>
      <c r="F391" s="99" t="s">
        <v>6157</v>
      </c>
      <c r="G391" s="77">
        <v>0</v>
      </c>
      <c r="H391" s="77">
        <v>-4000</v>
      </c>
      <c r="I391" s="77"/>
      <c r="J391" s="101"/>
    </row>
    <row r="392" spans="1:10" hidden="1" outlineLevel="1" x14ac:dyDescent="0.2">
      <c r="A392" s="106"/>
      <c r="B392" s="100">
        <v>42922</v>
      </c>
      <c r="C392" s="99">
        <v>14</v>
      </c>
      <c r="D392" s="99" t="s">
        <v>715</v>
      </c>
      <c r="E392" s="99" t="s">
        <v>716</v>
      </c>
      <c r="F392" s="99" t="s">
        <v>6158</v>
      </c>
      <c r="G392" s="77">
        <v>0</v>
      </c>
      <c r="H392" s="77">
        <v>-8620.69</v>
      </c>
      <c r="I392" s="77">
        <v>928078.91</v>
      </c>
      <c r="J392" s="101"/>
    </row>
    <row r="393" spans="1:10" hidden="1" outlineLevel="1" x14ac:dyDescent="0.2">
      <c r="A393" s="106"/>
      <c r="B393" s="100">
        <v>42922</v>
      </c>
      <c r="C393" s="99">
        <v>17</v>
      </c>
      <c r="D393" s="99" t="s">
        <v>715</v>
      </c>
      <c r="E393" s="99" t="s">
        <v>716</v>
      </c>
      <c r="F393" s="99" t="s">
        <v>6159</v>
      </c>
      <c r="G393" s="77">
        <v>0</v>
      </c>
      <c r="H393" s="77">
        <v>-1724.14</v>
      </c>
      <c r="I393" s="77">
        <v>925492.7</v>
      </c>
      <c r="J393" s="101"/>
    </row>
    <row r="394" spans="1:10" hidden="1" outlineLevel="1" x14ac:dyDescent="0.2">
      <c r="A394" s="106"/>
      <c r="B394" s="100">
        <v>42922</v>
      </c>
      <c r="C394" s="99">
        <v>19</v>
      </c>
      <c r="D394" s="99" t="s">
        <v>715</v>
      </c>
      <c r="E394" s="99" t="s">
        <v>716</v>
      </c>
      <c r="F394" s="99" t="s">
        <v>6160</v>
      </c>
      <c r="G394" s="77">
        <v>0</v>
      </c>
      <c r="H394" s="77">
        <v>-3448.28</v>
      </c>
      <c r="I394" s="77"/>
      <c r="J394" s="101"/>
    </row>
    <row r="395" spans="1:10" hidden="1" outlineLevel="1" x14ac:dyDescent="0.2">
      <c r="A395" s="106"/>
      <c r="B395" s="100">
        <v>42926</v>
      </c>
      <c r="C395" s="99">
        <v>16</v>
      </c>
      <c r="D395" s="99" t="s">
        <v>82</v>
      </c>
      <c r="E395" s="99" t="s">
        <v>720</v>
      </c>
      <c r="F395" s="99" t="s">
        <v>6161</v>
      </c>
      <c r="G395" s="77">
        <v>0</v>
      </c>
      <c r="H395" s="77">
        <v>-2626.72</v>
      </c>
      <c r="I395" s="77"/>
      <c r="J395" s="101"/>
    </row>
    <row r="396" spans="1:10" hidden="1" outlineLevel="1" x14ac:dyDescent="0.2">
      <c r="A396" s="106"/>
      <c r="B396" s="100">
        <v>42926</v>
      </c>
      <c r="C396" s="99">
        <v>17</v>
      </c>
      <c r="D396" s="99" t="s">
        <v>82</v>
      </c>
      <c r="E396" s="99" t="s">
        <v>720</v>
      </c>
      <c r="F396" s="99" t="s">
        <v>6161</v>
      </c>
      <c r="G396" s="77">
        <v>0</v>
      </c>
      <c r="H396" s="77">
        <v>2626.72</v>
      </c>
      <c r="I396" s="77"/>
      <c r="J396" s="101"/>
    </row>
    <row r="397" spans="1:10" hidden="1" outlineLevel="1" x14ac:dyDescent="0.2">
      <c r="A397" s="106"/>
      <c r="B397" s="100">
        <v>42926</v>
      </c>
      <c r="C397" s="99">
        <v>18</v>
      </c>
      <c r="D397" s="99" t="s">
        <v>82</v>
      </c>
      <c r="E397" s="99" t="s">
        <v>720</v>
      </c>
      <c r="F397" s="99" t="s">
        <v>6162</v>
      </c>
      <c r="G397" s="77">
        <v>0</v>
      </c>
      <c r="H397" s="77">
        <v>-2586.21</v>
      </c>
      <c r="I397" s="77"/>
      <c r="J397" s="101"/>
    </row>
    <row r="398" spans="1:10" hidden="1" outlineLevel="1" x14ac:dyDescent="0.2">
      <c r="A398" s="106"/>
      <c r="B398" s="100">
        <v>42926</v>
      </c>
      <c r="C398" s="99">
        <v>29</v>
      </c>
      <c r="D398" s="99" t="s">
        <v>715</v>
      </c>
      <c r="E398" s="99" t="s">
        <v>716</v>
      </c>
      <c r="F398" s="99" t="s">
        <v>6163</v>
      </c>
      <c r="G398" s="77">
        <v>0</v>
      </c>
      <c r="H398" s="77">
        <v>-1896.55</v>
      </c>
      <c r="I398" s="77"/>
      <c r="J398" s="101"/>
    </row>
    <row r="399" spans="1:10" hidden="1" outlineLevel="1" x14ac:dyDescent="0.2">
      <c r="A399" s="106"/>
      <c r="B399" s="100">
        <v>42926</v>
      </c>
      <c r="C399" s="99">
        <v>30</v>
      </c>
      <c r="D399" s="99" t="s">
        <v>715</v>
      </c>
      <c r="E399" s="99" t="s">
        <v>716</v>
      </c>
      <c r="F399" s="99" t="s">
        <v>6164</v>
      </c>
      <c r="G399" s="77">
        <v>0</v>
      </c>
      <c r="H399" s="77">
        <v>-4310.3500000000004</v>
      </c>
      <c r="I399" s="77"/>
      <c r="J399" s="101"/>
    </row>
    <row r="400" spans="1:10" hidden="1" outlineLevel="1" x14ac:dyDescent="0.2">
      <c r="A400" s="106"/>
      <c r="B400" s="100">
        <v>42927</v>
      </c>
      <c r="C400" s="99">
        <v>33</v>
      </c>
      <c r="D400" s="99" t="s">
        <v>715</v>
      </c>
      <c r="E400" s="99" t="s">
        <v>716</v>
      </c>
      <c r="F400" s="99" t="s">
        <v>6165</v>
      </c>
      <c r="G400" s="77">
        <v>0</v>
      </c>
      <c r="H400" s="77">
        <v>-2586.21</v>
      </c>
      <c r="I400" s="77"/>
      <c r="J400" s="101"/>
    </row>
    <row r="401" spans="1:10" hidden="1" outlineLevel="1" x14ac:dyDescent="0.2">
      <c r="A401" s="106"/>
      <c r="B401" s="100">
        <v>42927</v>
      </c>
      <c r="C401" s="99">
        <v>34</v>
      </c>
      <c r="D401" s="99" t="s">
        <v>715</v>
      </c>
      <c r="E401" s="99" t="s">
        <v>716</v>
      </c>
      <c r="F401" s="99" t="s">
        <v>6166</v>
      </c>
      <c r="G401" s="77">
        <v>0</v>
      </c>
      <c r="H401" s="77">
        <v>-1810.35</v>
      </c>
      <c r="I401" s="77"/>
      <c r="J401" s="101"/>
    </row>
    <row r="402" spans="1:10" hidden="1" outlineLevel="1" x14ac:dyDescent="0.2">
      <c r="A402" s="106"/>
      <c r="B402" s="100">
        <v>42927</v>
      </c>
      <c r="C402" s="99">
        <v>26</v>
      </c>
      <c r="D402" s="99" t="s">
        <v>82</v>
      </c>
      <c r="E402" s="99" t="s">
        <v>720</v>
      </c>
      <c r="F402" s="99" t="s">
        <v>6167</v>
      </c>
      <c r="G402" s="77">
        <v>0</v>
      </c>
      <c r="H402" s="77">
        <v>-5060.3500000000004</v>
      </c>
      <c r="I402" s="77"/>
      <c r="J402" s="101"/>
    </row>
    <row r="403" spans="1:10" hidden="1" outlineLevel="1" x14ac:dyDescent="0.2">
      <c r="A403" s="106"/>
      <c r="B403" s="100">
        <v>42927</v>
      </c>
      <c r="C403" s="99">
        <v>27</v>
      </c>
      <c r="D403" s="99" t="s">
        <v>82</v>
      </c>
      <c r="E403" s="99" t="s">
        <v>720</v>
      </c>
      <c r="F403" s="99" t="s">
        <v>6168</v>
      </c>
      <c r="G403" s="77">
        <v>0</v>
      </c>
      <c r="H403" s="77">
        <v>-3448.28</v>
      </c>
      <c r="I403" s="77"/>
      <c r="J403" s="101"/>
    </row>
    <row r="404" spans="1:10" hidden="1" outlineLevel="1" x14ac:dyDescent="0.2">
      <c r="A404" s="106"/>
      <c r="B404" s="100">
        <v>42927</v>
      </c>
      <c r="C404" s="99">
        <v>28</v>
      </c>
      <c r="D404" s="99" t="s">
        <v>82</v>
      </c>
      <c r="E404" s="99" t="s">
        <v>720</v>
      </c>
      <c r="F404" s="99" t="s">
        <v>6169</v>
      </c>
      <c r="G404" s="77">
        <v>0</v>
      </c>
      <c r="H404" s="77">
        <v>-4310.3500000000004</v>
      </c>
      <c r="I404" s="77"/>
      <c r="J404" s="101"/>
    </row>
    <row r="405" spans="1:10" hidden="1" outlineLevel="1" x14ac:dyDescent="0.2">
      <c r="A405" s="106"/>
      <c r="B405" s="100">
        <v>42928</v>
      </c>
      <c r="C405" s="99">
        <v>29</v>
      </c>
      <c r="D405" s="99" t="s">
        <v>82</v>
      </c>
      <c r="E405" s="99" t="s">
        <v>720</v>
      </c>
      <c r="F405" s="99" t="s">
        <v>6170</v>
      </c>
      <c r="G405" s="77">
        <v>0</v>
      </c>
      <c r="H405" s="77">
        <v>-1724.14</v>
      </c>
      <c r="I405" s="77"/>
      <c r="J405" s="101"/>
    </row>
    <row r="406" spans="1:10" hidden="1" outlineLevel="1" x14ac:dyDescent="0.2">
      <c r="A406" s="106"/>
      <c r="B406" s="100">
        <v>42928</v>
      </c>
      <c r="C406" s="99">
        <v>30</v>
      </c>
      <c r="D406" s="99" t="s">
        <v>82</v>
      </c>
      <c r="E406" s="99" t="s">
        <v>720</v>
      </c>
      <c r="F406" s="99" t="s">
        <v>6171</v>
      </c>
      <c r="G406" s="77">
        <v>0</v>
      </c>
      <c r="H406" s="77">
        <v>-3448.28</v>
      </c>
      <c r="I406" s="77">
        <v>932820.29</v>
      </c>
      <c r="J406" s="101"/>
    </row>
    <row r="407" spans="1:10" hidden="1" outlineLevel="1" x14ac:dyDescent="0.2">
      <c r="A407" s="106"/>
      <c r="B407" s="100">
        <v>42928</v>
      </c>
      <c r="C407" s="99">
        <v>36</v>
      </c>
      <c r="D407" s="99" t="s">
        <v>715</v>
      </c>
      <c r="E407" s="99" t="s">
        <v>716</v>
      </c>
      <c r="F407" s="99" t="s">
        <v>6172</v>
      </c>
      <c r="G407" s="77">
        <v>0</v>
      </c>
      <c r="H407" s="77">
        <v>-35000</v>
      </c>
      <c r="I407" s="77">
        <v>934544.43</v>
      </c>
      <c r="J407" s="101"/>
    </row>
    <row r="408" spans="1:10" hidden="1" outlineLevel="1" x14ac:dyDescent="0.2">
      <c r="A408" s="106"/>
      <c r="B408" s="100">
        <v>42928</v>
      </c>
      <c r="C408" s="99">
        <v>38</v>
      </c>
      <c r="D408" s="99" t="s">
        <v>715</v>
      </c>
      <c r="E408" s="99" t="s">
        <v>716</v>
      </c>
      <c r="F408" s="99" t="s">
        <v>6173</v>
      </c>
      <c r="G408" s="77">
        <v>0</v>
      </c>
      <c r="H408" s="77">
        <v>-5172.41</v>
      </c>
      <c r="I408" s="77">
        <v>931958.22</v>
      </c>
      <c r="J408" s="101"/>
    </row>
    <row r="409" spans="1:10" hidden="1" outlineLevel="1" x14ac:dyDescent="0.2">
      <c r="A409" s="106"/>
      <c r="B409" s="100">
        <v>42929</v>
      </c>
      <c r="C409" s="99">
        <v>41</v>
      </c>
      <c r="D409" s="99" t="s">
        <v>715</v>
      </c>
      <c r="E409" s="99" t="s">
        <v>716</v>
      </c>
      <c r="F409" s="99" t="s">
        <v>6174</v>
      </c>
      <c r="G409" s="77">
        <v>0</v>
      </c>
      <c r="H409" s="77">
        <v>-4310.3500000000004</v>
      </c>
      <c r="I409" s="77">
        <v>937130.63</v>
      </c>
      <c r="J409" s="101"/>
    </row>
    <row r="410" spans="1:10" hidden="1" outlineLevel="1" x14ac:dyDescent="0.2">
      <c r="A410" s="106"/>
      <c r="B410" s="100">
        <v>42929</v>
      </c>
      <c r="C410" s="99">
        <v>42</v>
      </c>
      <c r="D410" s="99" t="s">
        <v>715</v>
      </c>
      <c r="E410" s="99" t="s">
        <v>716</v>
      </c>
      <c r="F410" s="99" t="s">
        <v>6175</v>
      </c>
      <c r="G410" s="77">
        <v>0</v>
      </c>
      <c r="H410" s="77">
        <v>1810.35</v>
      </c>
      <c r="I410" s="77">
        <v>953466.84</v>
      </c>
      <c r="J410" s="101"/>
    </row>
    <row r="411" spans="1:10" hidden="1" outlineLevel="1" x14ac:dyDescent="0.2">
      <c r="A411" s="106"/>
      <c r="B411" s="100">
        <v>42929</v>
      </c>
      <c r="C411" s="99">
        <v>44</v>
      </c>
      <c r="D411" s="99" t="s">
        <v>715</v>
      </c>
      <c r="E411" s="99" t="s">
        <v>716</v>
      </c>
      <c r="F411" s="99" t="s">
        <v>6176</v>
      </c>
      <c r="G411" s="77">
        <v>0</v>
      </c>
      <c r="H411" s="77">
        <v>-1810.35</v>
      </c>
      <c r="I411" s="77">
        <v>1005190.98</v>
      </c>
      <c r="J411" s="101"/>
    </row>
    <row r="412" spans="1:10" hidden="1" outlineLevel="1" x14ac:dyDescent="0.2">
      <c r="A412" s="106"/>
      <c r="B412" s="100">
        <v>42929</v>
      </c>
      <c r="C412" s="99">
        <v>46</v>
      </c>
      <c r="D412" s="99" t="s">
        <v>715</v>
      </c>
      <c r="E412" s="99" t="s">
        <v>716</v>
      </c>
      <c r="F412" s="99" t="s">
        <v>6177</v>
      </c>
      <c r="G412" s="77">
        <v>0</v>
      </c>
      <c r="H412" s="77">
        <v>-2586.21</v>
      </c>
      <c r="I412" s="77">
        <v>1007777.19</v>
      </c>
      <c r="J412" s="101"/>
    </row>
    <row r="413" spans="1:10" hidden="1" outlineLevel="1" x14ac:dyDescent="0.2">
      <c r="A413" s="106"/>
      <c r="B413" s="100">
        <v>42929</v>
      </c>
      <c r="C413" s="99">
        <v>32</v>
      </c>
      <c r="D413" s="99" t="s">
        <v>82</v>
      </c>
      <c r="E413" s="99" t="s">
        <v>720</v>
      </c>
      <c r="F413" s="99" t="s">
        <v>6178</v>
      </c>
      <c r="G413" s="77">
        <v>0</v>
      </c>
      <c r="H413" s="77">
        <v>-2793.1</v>
      </c>
      <c r="I413" s="77">
        <v>1000449.6</v>
      </c>
      <c r="J413" s="101"/>
    </row>
    <row r="414" spans="1:10" hidden="1" outlineLevel="1" x14ac:dyDescent="0.2">
      <c r="A414" s="106"/>
      <c r="B414" s="100">
        <v>42929</v>
      </c>
      <c r="C414" s="99">
        <v>33</v>
      </c>
      <c r="D414" s="99" t="s">
        <v>82</v>
      </c>
      <c r="E414" s="99" t="s">
        <v>720</v>
      </c>
      <c r="F414" s="99" t="s">
        <v>6179</v>
      </c>
      <c r="G414" s="77">
        <v>0</v>
      </c>
      <c r="H414" s="77">
        <v>-4221.0200000000004</v>
      </c>
      <c r="I414" s="77">
        <v>1007777.19</v>
      </c>
      <c r="J414" s="101"/>
    </row>
    <row r="415" spans="1:10" hidden="1" outlineLevel="1" x14ac:dyDescent="0.2">
      <c r="A415" s="106"/>
      <c r="B415" s="100">
        <v>42930</v>
      </c>
      <c r="C415" s="99">
        <v>34</v>
      </c>
      <c r="D415" s="99" t="s">
        <v>82</v>
      </c>
      <c r="E415" s="99" t="s">
        <v>720</v>
      </c>
      <c r="F415" s="99" t="s">
        <v>6180</v>
      </c>
      <c r="G415" s="77">
        <v>0</v>
      </c>
      <c r="H415" s="77">
        <v>-4310.3500000000004</v>
      </c>
      <c r="I415" s="77">
        <v>1016075.76</v>
      </c>
      <c r="J415" s="101"/>
    </row>
    <row r="416" spans="1:10" hidden="1" outlineLevel="1" x14ac:dyDescent="0.2">
      <c r="A416" s="106"/>
      <c r="B416" s="100">
        <v>42930</v>
      </c>
      <c r="C416" s="99">
        <v>35</v>
      </c>
      <c r="D416" s="99" t="s">
        <v>82</v>
      </c>
      <c r="E416" s="99" t="s">
        <v>720</v>
      </c>
      <c r="F416" s="99" t="s">
        <v>6181</v>
      </c>
      <c r="G416" s="77">
        <v>0</v>
      </c>
      <c r="H416" s="77">
        <v>-15517.24</v>
      </c>
      <c r="I416" s="77">
        <v>1050558.52</v>
      </c>
      <c r="J416" s="101"/>
    </row>
    <row r="417" spans="1:10" hidden="1" outlineLevel="1" x14ac:dyDescent="0.2">
      <c r="A417" s="106"/>
      <c r="B417" s="100">
        <v>42931</v>
      </c>
      <c r="C417" s="99">
        <v>54</v>
      </c>
      <c r="D417" s="99" t="s">
        <v>715</v>
      </c>
      <c r="E417" s="99" t="s">
        <v>716</v>
      </c>
      <c r="F417" s="99" t="s">
        <v>6182</v>
      </c>
      <c r="G417" s="77">
        <v>0</v>
      </c>
      <c r="H417" s="77">
        <v>-2586.21</v>
      </c>
      <c r="I417" s="77">
        <v>1047972.31</v>
      </c>
      <c r="J417" s="101"/>
    </row>
    <row r="418" spans="1:10" hidden="1" outlineLevel="1" x14ac:dyDescent="0.2">
      <c r="A418" s="106"/>
      <c r="B418" s="100">
        <v>42931</v>
      </c>
      <c r="C418" s="99">
        <v>56</v>
      </c>
      <c r="D418" s="99" t="s">
        <v>715</v>
      </c>
      <c r="E418" s="99" t="s">
        <v>716</v>
      </c>
      <c r="F418" s="99" t="s">
        <v>6183</v>
      </c>
      <c r="G418" s="77">
        <v>0</v>
      </c>
      <c r="H418" s="77">
        <v>-4310.3500000000004</v>
      </c>
      <c r="I418" s="77">
        <v>1050558.52</v>
      </c>
      <c r="J418" s="101"/>
    </row>
    <row r="419" spans="1:10" hidden="1" outlineLevel="1" x14ac:dyDescent="0.2">
      <c r="A419" s="106"/>
      <c r="B419" s="100">
        <v>42933</v>
      </c>
      <c r="C419" s="99">
        <v>59</v>
      </c>
      <c r="D419" s="99" t="s">
        <v>715</v>
      </c>
      <c r="E419" s="99" t="s">
        <v>716</v>
      </c>
      <c r="F419" s="99" t="s">
        <v>6184</v>
      </c>
      <c r="G419" s="77">
        <v>0</v>
      </c>
      <c r="H419" s="77">
        <v>-5255.17</v>
      </c>
      <c r="I419" s="77">
        <v>1051851.6200000001</v>
      </c>
      <c r="J419" s="101"/>
    </row>
    <row r="420" spans="1:10" hidden="1" outlineLevel="1" x14ac:dyDescent="0.2">
      <c r="A420" s="106"/>
      <c r="B420" s="100">
        <v>42933</v>
      </c>
      <c r="C420" s="99">
        <v>62</v>
      </c>
      <c r="D420" s="99" t="s">
        <v>715</v>
      </c>
      <c r="E420" s="99" t="s">
        <v>716</v>
      </c>
      <c r="F420" s="99" t="s">
        <v>6185</v>
      </c>
      <c r="G420" s="77">
        <v>0</v>
      </c>
      <c r="H420" s="77">
        <v>-3448.28</v>
      </c>
      <c r="I420" s="77">
        <v>1056161.97</v>
      </c>
      <c r="J420" s="101"/>
    </row>
    <row r="421" spans="1:10" hidden="1" outlineLevel="1" x14ac:dyDescent="0.2">
      <c r="A421" s="106"/>
      <c r="B421" s="100">
        <v>42933</v>
      </c>
      <c r="C421" s="99">
        <v>63</v>
      </c>
      <c r="D421" s="99" t="s">
        <v>715</v>
      </c>
      <c r="E421" s="99" t="s">
        <v>716</v>
      </c>
      <c r="F421" s="99" t="s">
        <v>6186</v>
      </c>
      <c r="G421" s="77">
        <v>0</v>
      </c>
      <c r="H421" s="77">
        <v>-85517.24</v>
      </c>
      <c r="I421" s="77">
        <v>1061065.21</v>
      </c>
      <c r="J421" s="101"/>
    </row>
    <row r="422" spans="1:10" hidden="1" outlineLevel="1" x14ac:dyDescent="0.2">
      <c r="A422" s="106"/>
      <c r="B422" s="100">
        <v>42934</v>
      </c>
      <c r="C422" s="99">
        <v>68</v>
      </c>
      <c r="D422" s="99" t="s">
        <v>715</v>
      </c>
      <c r="E422" s="99" t="s">
        <v>716</v>
      </c>
      <c r="F422" s="99" t="s">
        <v>6187</v>
      </c>
      <c r="G422" s="77">
        <v>0</v>
      </c>
      <c r="H422" s="77">
        <v>-14655.18</v>
      </c>
      <c r="I422" s="77">
        <v>1063651.42</v>
      </c>
      <c r="J422" s="101"/>
    </row>
    <row r="423" spans="1:10" hidden="1" outlineLevel="1" x14ac:dyDescent="0.2">
      <c r="A423" s="106"/>
      <c r="B423" s="100">
        <v>42934</v>
      </c>
      <c r="C423" s="99">
        <v>71</v>
      </c>
      <c r="D423" s="99" t="s">
        <v>715</v>
      </c>
      <c r="E423" s="99" t="s">
        <v>716</v>
      </c>
      <c r="F423" s="99" t="s">
        <v>6188</v>
      </c>
      <c r="G423" s="77">
        <v>0</v>
      </c>
      <c r="H423" s="77">
        <v>3448.28</v>
      </c>
      <c r="I423" s="77">
        <v>1067961.77</v>
      </c>
      <c r="J423" s="101"/>
    </row>
    <row r="424" spans="1:10" hidden="1" outlineLevel="1" x14ac:dyDescent="0.2">
      <c r="A424" s="106"/>
      <c r="B424" s="100">
        <v>42934</v>
      </c>
      <c r="C424" s="99">
        <v>73</v>
      </c>
      <c r="D424" s="99" t="s">
        <v>715</v>
      </c>
      <c r="E424" s="99" t="s">
        <v>716</v>
      </c>
      <c r="F424" s="99" t="s">
        <v>6189</v>
      </c>
      <c r="G424" s="77">
        <v>0</v>
      </c>
      <c r="H424" s="77">
        <v>2155.17</v>
      </c>
      <c r="I424" s="77">
        <v>1070731.81</v>
      </c>
      <c r="J424" s="101"/>
    </row>
    <row r="425" spans="1:10" hidden="1" outlineLevel="1" x14ac:dyDescent="0.2">
      <c r="A425" s="106"/>
      <c r="B425" s="100">
        <v>42934</v>
      </c>
      <c r="C425" s="99">
        <v>75</v>
      </c>
      <c r="D425" s="99" t="s">
        <v>715</v>
      </c>
      <c r="E425" s="99" t="s">
        <v>716</v>
      </c>
      <c r="F425" s="99" t="s">
        <v>6190</v>
      </c>
      <c r="G425" s="77">
        <v>0</v>
      </c>
      <c r="H425" s="77">
        <v>-43103.45</v>
      </c>
      <c r="I425" s="77">
        <v>1072455.95</v>
      </c>
      <c r="J425" s="101"/>
    </row>
    <row r="426" spans="1:10" hidden="1" outlineLevel="1" x14ac:dyDescent="0.2">
      <c r="A426" s="106"/>
      <c r="B426" s="100">
        <v>42934</v>
      </c>
      <c r="C426" s="99">
        <v>76</v>
      </c>
      <c r="D426" s="99" t="s">
        <v>715</v>
      </c>
      <c r="E426" s="99" t="s">
        <v>716</v>
      </c>
      <c r="F426" s="99" t="s">
        <v>6191</v>
      </c>
      <c r="G426" s="77">
        <v>0</v>
      </c>
      <c r="H426" s="77">
        <v>-5172.41</v>
      </c>
      <c r="I426" s="77">
        <v>1072538.3700000001</v>
      </c>
      <c r="J426" s="101"/>
    </row>
    <row r="427" spans="1:10" hidden="1" outlineLevel="1" x14ac:dyDescent="0.2">
      <c r="A427" s="106"/>
      <c r="B427" s="100">
        <v>42934</v>
      </c>
      <c r="C427" s="99">
        <v>36</v>
      </c>
      <c r="D427" s="99" t="s">
        <v>82</v>
      </c>
      <c r="E427" s="99" t="s">
        <v>720</v>
      </c>
      <c r="F427" s="99" t="s">
        <v>6192</v>
      </c>
      <c r="G427" s="77">
        <v>0</v>
      </c>
      <c r="H427" s="77">
        <v>-83.41</v>
      </c>
      <c r="I427" s="77">
        <v>1083400.44</v>
      </c>
      <c r="J427" s="101"/>
    </row>
    <row r="428" spans="1:10" hidden="1" outlineLevel="1" x14ac:dyDescent="0.2">
      <c r="A428" s="106"/>
      <c r="B428" s="100">
        <v>42934</v>
      </c>
      <c r="C428" s="99">
        <v>37</v>
      </c>
      <c r="D428" s="99" t="s">
        <v>82</v>
      </c>
      <c r="E428" s="99" t="s">
        <v>720</v>
      </c>
      <c r="F428" s="99" t="s">
        <v>6192</v>
      </c>
      <c r="G428" s="77">
        <v>0</v>
      </c>
      <c r="H428" s="77">
        <v>83.41</v>
      </c>
      <c r="I428" s="77">
        <v>1084064.23</v>
      </c>
      <c r="J428" s="101"/>
    </row>
    <row r="429" spans="1:10" hidden="1" outlineLevel="1" x14ac:dyDescent="0.2">
      <c r="A429" s="106"/>
      <c r="B429" s="100">
        <v>42935</v>
      </c>
      <c r="C429" s="99">
        <v>80</v>
      </c>
      <c r="D429" s="99" t="s">
        <v>715</v>
      </c>
      <c r="E429" s="99" t="s">
        <v>716</v>
      </c>
      <c r="F429" s="99" t="s">
        <v>6193</v>
      </c>
      <c r="G429" s="77">
        <v>0</v>
      </c>
      <c r="H429" s="77">
        <v>85517.24</v>
      </c>
      <c r="I429" s="77">
        <v>1084926.3</v>
      </c>
      <c r="J429" s="101"/>
    </row>
    <row r="430" spans="1:10" hidden="1" outlineLevel="1" x14ac:dyDescent="0.2">
      <c r="A430" s="106"/>
      <c r="B430" s="100">
        <v>42935</v>
      </c>
      <c r="C430" s="99">
        <v>81</v>
      </c>
      <c r="D430" s="99" t="s">
        <v>715</v>
      </c>
      <c r="E430" s="99" t="s">
        <v>716</v>
      </c>
      <c r="F430" s="99" t="s">
        <v>6194</v>
      </c>
      <c r="G430" s="77">
        <v>0</v>
      </c>
      <c r="H430" s="77">
        <v>-85517.24</v>
      </c>
      <c r="I430" s="77">
        <v>1084955.47</v>
      </c>
      <c r="J430" s="101"/>
    </row>
    <row r="431" spans="1:10" hidden="1" outlineLevel="1" x14ac:dyDescent="0.2">
      <c r="A431" s="106"/>
      <c r="B431" s="100">
        <v>42935</v>
      </c>
      <c r="C431" s="99">
        <v>82</v>
      </c>
      <c r="D431" s="99" t="s">
        <v>715</v>
      </c>
      <c r="E431" s="99" t="s">
        <v>716</v>
      </c>
      <c r="F431" s="99" t="s">
        <v>6195</v>
      </c>
      <c r="G431" s="77">
        <v>0</v>
      </c>
      <c r="H431" s="77">
        <v>85517.24</v>
      </c>
      <c r="I431" s="77">
        <v>1086248.57</v>
      </c>
      <c r="J431" s="101"/>
    </row>
    <row r="432" spans="1:10" hidden="1" outlineLevel="1" x14ac:dyDescent="0.2">
      <c r="A432" s="106"/>
      <c r="B432" s="100">
        <v>42935</v>
      </c>
      <c r="C432" s="99">
        <v>83</v>
      </c>
      <c r="D432" s="99" t="s">
        <v>715</v>
      </c>
      <c r="E432" s="99" t="s">
        <v>716</v>
      </c>
      <c r="F432" s="99" t="s">
        <v>6196</v>
      </c>
      <c r="G432" s="77">
        <v>0</v>
      </c>
      <c r="H432" s="77">
        <v>-85517.24</v>
      </c>
      <c r="I432" s="77">
        <v>1088403.74</v>
      </c>
      <c r="J432" s="101"/>
    </row>
    <row r="433" spans="1:10" hidden="1" outlineLevel="1" x14ac:dyDescent="0.2">
      <c r="A433" s="106"/>
      <c r="B433" s="100">
        <v>42935</v>
      </c>
      <c r="C433" s="99">
        <v>85</v>
      </c>
      <c r="D433" s="99" t="s">
        <v>715</v>
      </c>
      <c r="E433" s="99" t="s">
        <v>716</v>
      </c>
      <c r="F433" s="99" t="s">
        <v>6197</v>
      </c>
      <c r="G433" s="77">
        <v>0</v>
      </c>
      <c r="H433" s="77">
        <v>-24827.59</v>
      </c>
      <c r="I433" s="77">
        <v>1085817.53</v>
      </c>
      <c r="J433" s="101"/>
    </row>
    <row r="434" spans="1:10" hidden="1" outlineLevel="1" x14ac:dyDescent="0.2">
      <c r="A434" s="106"/>
      <c r="B434" s="100">
        <v>42935</v>
      </c>
      <c r="C434" s="99">
        <v>86</v>
      </c>
      <c r="D434" s="99" t="s">
        <v>715</v>
      </c>
      <c r="E434" s="99" t="s">
        <v>716</v>
      </c>
      <c r="F434" s="99" t="s">
        <v>6198</v>
      </c>
      <c r="G434" s="77">
        <v>0</v>
      </c>
      <c r="H434" s="77">
        <v>85517.24</v>
      </c>
      <c r="I434" s="77">
        <v>1088403.74</v>
      </c>
      <c r="J434" s="101"/>
    </row>
    <row r="435" spans="1:10" hidden="1" outlineLevel="1" x14ac:dyDescent="0.2">
      <c r="A435" s="106"/>
      <c r="B435" s="100">
        <v>42935</v>
      </c>
      <c r="C435" s="99">
        <v>87</v>
      </c>
      <c r="D435" s="99" t="s">
        <v>715</v>
      </c>
      <c r="E435" s="99" t="s">
        <v>716</v>
      </c>
      <c r="F435" s="99" t="s">
        <v>6199</v>
      </c>
      <c r="G435" s="77">
        <v>0</v>
      </c>
      <c r="H435" s="77">
        <v>-85517.24</v>
      </c>
      <c r="I435" s="77">
        <v>1095127.8799999999</v>
      </c>
      <c r="J435" s="101"/>
    </row>
    <row r="436" spans="1:10" hidden="1" outlineLevel="1" x14ac:dyDescent="0.2">
      <c r="A436" s="106"/>
      <c r="B436" s="100">
        <v>42935</v>
      </c>
      <c r="C436" s="99">
        <v>90</v>
      </c>
      <c r="D436" s="99" t="s">
        <v>715</v>
      </c>
      <c r="E436" s="99" t="s">
        <v>716</v>
      </c>
      <c r="F436" s="99" t="s">
        <v>6200</v>
      </c>
      <c r="G436" s="77">
        <v>0</v>
      </c>
      <c r="H436" s="77">
        <v>-6034.48</v>
      </c>
      <c r="I436" s="77">
        <v>1100391.67</v>
      </c>
      <c r="J436" s="101"/>
    </row>
    <row r="437" spans="1:10" hidden="1" outlineLevel="1" x14ac:dyDescent="0.2">
      <c r="A437" s="106"/>
      <c r="B437" s="100">
        <v>42936</v>
      </c>
      <c r="C437" s="99">
        <v>91</v>
      </c>
      <c r="D437" s="99" t="s">
        <v>715</v>
      </c>
      <c r="E437" s="99" t="s">
        <v>716</v>
      </c>
      <c r="F437" s="99" t="s">
        <v>6201</v>
      </c>
      <c r="G437" s="77">
        <v>0</v>
      </c>
      <c r="H437" s="77">
        <v>2586.21</v>
      </c>
      <c r="I437" s="77">
        <v>1102096.2</v>
      </c>
      <c r="J437" s="101"/>
    </row>
    <row r="438" spans="1:10" hidden="1" outlineLevel="1" x14ac:dyDescent="0.2">
      <c r="A438" s="106"/>
      <c r="B438" s="100">
        <v>42936</v>
      </c>
      <c r="C438" s="99">
        <v>92</v>
      </c>
      <c r="D438" s="99" t="s">
        <v>715</v>
      </c>
      <c r="E438" s="99" t="s">
        <v>716</v>
      </c>
      <c r="F438" s="99" t="s">
        <v>6202</v>
      </c>
      <c r="G438" s="77">
        <v>0</v>
      </c>
      <c r="H438" s="77">
        <v>-2629.31</v>
      </c>
      <c r="I438" s="77">
        <v>1102357.4099999999</v>
      </c>
      <c r="J438" s="101"/>
    </row>
    <row r="439" spans="1:10" hidden="1" outlineLevel="1" x14ac:dyDescent="0.2">
      <c r="A439" s="106"/>
      <c r="B439" s="100">
        <v>42936</v>
      </c>
      <c r="C439" s="99">
        <v>38</v>
      </c>
      <c r="D439" s="99" t="s">
        <v>82</v>
      </c>
      <c r="E439" s="99" t="s">
        <v>720</v>
      </c>
      <c r="F439" s="99" t="s">
        <v>6203</v>
      </c>
      <c r="G439" s="77">
        <v>0</v>
      </c>
      <c r="H439" s="77">
        <v>-1724.14</v>
      </c>
      <c r="I439" s="77">
        <v>1107271.2</v>
      </c>
      <c r="J439" s="101"/>
    </row>
    <row r="440" spans="1:10" hidden="1" outlineLevel="1" x14ac:dyDescent="0.2">
      <c r="A440" s="106"/>
      <c r="B440" s="100">
        <v>42936</v>
      </c>
      <c r="C440" s="99">
        <v>39</v>
      </c>
      <c r="D440" s="99" t="s">
        <v>82</v>
      </c>
      <c r="E440" s="99" t="s">
        <v>720</v>
      </c>
      <c r="F440" s="99" t="s">
        <v>6203</v>
      </c>
      <c r="G440" s="77">
        <v>0</v>
      </c>
      <c r="H440" s="77">
        <v>1724.14</v>
      </c>
      <c r="I440" s="77">
        <v>1111022.67</v>
      </c>
      <c r="J440" s="101"/>
    </row>
    <row r="441" spans="1:10" hidden="1" outlineLevel="1" x14ac:dyDescent="0.2">
      <c r="A441" s="106"/>
      <c r="B441" s="100">
        <v>42936</v>
      </c>
      <c r="C441" s="99">
        <v>40</v>
      </c>
      <c r="D441" s="99" t="s">
        <v>82</v>
      </c>
      <c r="E441" s="99" t="s">
        <v>720</v>
      </c>
      <c r="F441" s="99" t="s">
        <v>6204</v>
      </c>
      <c r="G441" s="77">
        <v>0</v>
      </c>
      <c r="H441" s="77">
        <v>-1724.14</v>
      </c>
      <c r="I441" s="77">
        <v>1114470.95</v>
      </c>
      <c r="J441" s="101"/>
    </row>
    <row r="442" spans="1:10" hidden="1" outlineLevel="1" x14ac:dyDescent="0.2">
      <c r="A442" s="106"/>
      <c r="B442" s="100">
        <v>42936</v>
      </c>
      <c r="C442" s="99">
        <v>41</v>
      </c>
      <c r="D442" s="99" t="s">
        <v>82</v>
      </c>
      <c r="E442" s="99" t="s">
        <v>720</v>
      </c>
      <c r="F442" s="99" t="s">
        <v>6205</v>
      </c>
      <c r="G442" s="77">
        <v>0</v>
      </c>
      <c r="H442" s="77">
        <v>-1724.14</v>
      </c>
      <c r="I442" s="77">
        <v>1123953.71</v>
      </c>
      <c r="J442" s="101"/>
    </row>
    <row r="443" spans="1:10" hidden="1" outlineLevel="1" x14ac:dyDescent="0.2">
      <c r="A443" s="106"/>
      <c r="B443" s="100">
        <v>42936</v>
      </c>
      <c r="C443" s="99">
        <v>42</v>
      </c>
      <c r="D443" s="99" t="s">
        <v>82</v>
      </c>
      <c r="E443" s="99" t="s">
        <v>720</v>
      </c>
      <c r="F443" s="99" t="s">
        <v>6205</v>
      </c>
      <c r="G443" s="77">
        <v>0</v>
      </c>
      <c r="H443" s="77">
        <v>1724.14</v>
      </c>
      <c r="I443" s="77">
        <v>1135926.1200000001</v>
      </c>
      <c r="J443" s="101"/>
    </row>
    <row r="444" spans="1:10" hidden="1" outlineLevel="1" x14ac:dyDescent="0.2">
      <c r="A444" s="106"/>
      <c r="B444" s="100">
        <v>42936</v>
      </c>
      <c r="C444" s="99">
        <v>43</v>
      </c>
      <c r="D444" s="99" t="s">
        <v>82</v>
      </c>
      <c r="E444" s="99" t="s">
        <v>720</v>
      </c>
      <c r="F444" s="99" t="s">
        <v>6204</v>
      </c>
      <c r="G444" s="77">
        <v>0</v>
      </c>
      <c r="H444" s="77">
        <v>1724.14</v>
      </c>
      <c r="I444" s="77">
        <v>1133339.9099999999</v>
      </c>
      <c r="J444" s="101"/>
    </row>
    <row r="445" spans="1:10" hidden="1" outlineLevel="1" x14ac:dyDescent="0.2">
      <c r="A445" s="106"/>
      <c r="B445" s="100">
        <v>42936</v>
      </c>
      <c r="C445" s="99">
        <v>44</v>
      </c>
      <c r="D445" s="99" t="s">
        <v>82</v>
      </c>
      <c r="E445" s="99" t="s">
        <v>720</v>
      </c>
      <c r="F445" s="99" t="s">
        <v>6206</v>
      </c>
      <c r="G445" s="77">
        <v>0</v>
      </c>
      <c r="H445" s="77">
        <v>-2000</v>
      </c>
      <c r="I445" s="77">
        <v>1137650.26</v>
      </c>
      <c r="J445" s="101"/>
    </row>
    <row r="446" spans="1:10" hidden="1" outlineLevel="1" x14ac:dyDescent="0.2">
      <c r="A446" s="106"/>
      <c r="B446" s="100">
        <v>42936</v>
      </c>
      <c r="C446" s="99">
        <v>45</v>
      </c>
      <c r="D446" s="99" t="s">
        <v>82</v>
      </c>
      <c r="E446" s="99" t="s">
        <v>720</v>
      </c>
      <c r="F446" s="99" t="s">
        <v>6207</v>
      </c>
      <c r="G446" s="77">
        <v>0</v>
      </c>
      <c r="H446" s="77">
        <v>-2000</v>
      </c>
      <c r="I446" s="77">
        <v>1141098.54</v>
      </c>
      <c r="J446" s="101"/>
    </row>
    <row r="447" spans="1:10" hidden="1" outlineLevel="1" x14ac:dyDescent="0.2">
      <c r="A447" s="106"/>
      <c r="B447" s="100">
        <v>42936</v>
      </c>
      <c r="C447" s="99">
        <v>46</v>
      </c>
      <c r="D447" s="99" t="s">
        <v>82</v>
      </c>
      <c r="E447" s="99" t="s">
        <v>720</v>
      </c>
      <c r="F447" s="99" t="s">
        <v>6208</v>
      </c>
      <c r="G447" s="77">
        <v>0</v>
      </c>
      <c r="H447" s="77">
        <v>-1724.14</v>
      </c>
      <c r="I447" s="77">
        <v>1144793.68</v>
      </c>
      <c r="J447" s="101"/>
    </row>
    <row r="448" spans="1:10" hidden="1" outlineLevel="1" x14ac:dyDescent="0.2">
      <c r="A448" s="106"/>
      <c r="B448" s="100">
        <v>42936</v>
      </c>
      <c r="C448" s="99">
        <v>47</v>
      </c>
      <c r="D448" s="99" t="s">
        <v>82</v>
      </c>
      <c r="E448" s="99" t="s">
        <v>720</v>
      </c>
      <c r="F448" s="99" t="s">
        <v>6206</v>
      </c>
      <c r="G448" s="77">
        <v>0</v>
      </c>
      <c r="H448" s="77">
        <v>2000</v>
      </c>
      <c r="I448" s="77">
        <v>1164621.27</v>
      </c>
      <c r="J448" s="101"/>
    </row>
    <row r="449" spans="1:10" hidden="1" outlineLevel="1" x14ac:dyDescent="0.2">
      <c r="A449" s="106"/>
      <c r="B449" s="100">
        <v>42936</v>
      </c>
      <c r="C449" s="99">
        <v>48</v>
      </c>
      <c r="D449" s="99" t="s">
        <v>82</v>
      </c>
      <c r="E449" s="99" t="s">
        <v>720</v>
      </c>
      <c r="F449" s="99" t="s">
        <v>6207</v>
      </c>
      <c r="G449" s="77">
        <v>0</v>
      </c>
      <c r="H449" s="77">
        <v>2000</v>
      </c>
      <c r="I449" s="77">
        <v>1167207.48</v>
      </c>
      <c r="J449" s="101"/>
    </row>
    <row r="450" spans="1:10" hidden="1" outlineLevel="1" x14ac:dyDescent="0.2">
      <c r="A450" s="106"/>
      <c r="B450" s="100">
        <v>42936</v>
      </c>
      <c r="C450" s="99">
        <v>49</v>
      </c>
      <c r="D450" s="99" t="s">
        <v>82</v>
      </c>
      <c r="E450" s="99" t="s">
        <v>720</v>
      </c>
      <c r="F450" s="99" t="s">
        <v>6208</v>
      </c>
      <c r="G450" s="77">
        <v>0</v>
      </c>
      <c r="H450" s="77">
        <v>1724.14</v>
      </c>
      <c r="I450" s="77">
        <v>1168500.58</v>
      </c>
      <c r="J450" s="101"/>
    </row>
    <row r="451" spans="1:10" hidden="1" outlineLevel="1" x14ac:dyDescent="0.2">
      <c r="A451" s="106"/>
      <c r="B451" s="100">
        <v>42936</v>
      </c>
      <c r="C451" s="99">
        <v>50</v>
      </c>
      <c r="D451" s="99" t="s">
        <v>82</v>
      </c>
      <c r="E451" s="99" t="s">
        <v>720</v>
      </c>
      <c r="F451" s="99" t="s">
        <v>6209</v>
      </c>
      <c r="G451" s="77">
        <v>0</v>
      </c>
      <c r="H451" s="77">
        <v>-2000</v>
      </c>
      <c r="I451" s="77">
        <v>1156528.17</v>
      </c>
      <c r="J451" s="101"/>
    </row>
    <row r="452" spans="1:10" hidden="1" outlineLevel="1" x14ac:dyDescent="0.2">
      <c r="A452" s="106"/>
      <c r="B452" s="100">
        <v>42936</v>
      </c>
      <c r="C452" s="99">
        <v>51</v>
      </c>
      <c r="D452" s="99" t="s">
        <v>82</v>
      </c>
      <c r="E452" s="99" t="s">
        <v>720</v>
      </c>
      <c r="F452" s="99" t="s">
        <v>6210</v>
      </c>
      <c r="G452" s="77">
        <v>0</v>
      </c>
      <c r="H452" s="77">
        <v>-13017.12</v>
      </c>
      <c r="I452" s="77">
        <v>1168500.58</v>
      </c>
      <c r="J452" s="101"/>
    </row>
    <row r="453" spans="1:10" hidden="1" outlineLevel="1" x14ac:dyDescent="0.2">
      <c r="A453" s="106"/>
      <c r="B453" s="100">
        <v>42937</v>
      </c>
      <c r="C453" s="99">
        <v>94</v>
      </c>
      <c r="D453" s="99" t="s">
        <v>715</v>
      </c>
      <c r="E453" s="99" t="s">
        <v>716</v>
      </c>
      <c r="F453" s="99" t="s">
        <v>6211</v>
      </c>
      <c r="G453" s="77">
        <v>0</v>
      </c>
      <c r="H453" s="77">
        <v>-17241.38</v>
      </c>
      <c r="I453" s="77">
        <v>1176638.1499999999</v>
      </c>
      <c r="J453" s="101"/>
    </row>
    <row r="454" spans="1:10" hidden="1" outlineLevel="1" x14ac:dyDescent="0.2">
      <c r="A454" s="106"/>
      <c r="B454" s="100">
        <v>42937</v>
      </c>
      <c r="C454" s="99">
        <v>96</v>
      </c>
      <c r="D454" s="99" t="s">
        <v>715</v>
      </c>
      <c r="E454" s="99" t="s">
        <v>716</v>
      </c>
      <c r="F454" s="99" t="s">
        <v>6212</v>
      </c>
      <c r="G454" s="77">
        <v>0</v>
      </c>
      <c r="H454" s="77">
        <v>17241.38</v>
      </c>
      <c r="I454" s="77">
        <v>1180948.5</v>
      </c>
      <c r="J454" s="101"/>
    </row>
    <row r="455" spans="1:10" hidden="1" outlineLevel="1" x14ac:dyDescent="0.2">
      <c r="A455" s="106"/>
      <c r="B455" s="100">
        <v>42937</v>
      </c>
      <c r="C455" s="99">
        <v>98</v>
      </c>
      <c r="D455" s="99" t="s">
        <v>715</v>
      </c>
      <c r="E455" s="99" t="s">
        <v>716</v>
      </c>
      <c r="F455" s="99" t="s">
        <v>6213</v>
      </c>
      <c r="G455" s="77">
        <v>0</v>
      </c>
      <c r="H455" s="77">
        <v>-17241.38</v>
      </c>
      <c r="I455" s="77">
        <v>1182241.6000000001</v>
      </c>
      <c r="J455" s="101"/>
    </row>
    <row r="456" spans="1:10" hidden="1" outlineLevel="1" x14ac:dyDescent="0.2">
      <c r="A456" s="106"/>
      <c r="B456" s="100">
        <v>42937</v>
      </c>
      <c r="C456" s="99">
        <v>52</v>
      </c>
      <c r="D456" s="99" t="s">
        <v>82</v>
      </c>
      <c r="E456" s="99" t="s">
        <v>720</v>
      </c>
      <c r="F456" s="99" t="s">
        <v>6214</v>
      </c>
      <c r="G456" s="77">
        <v>0</v>
      </c>
      <c r="H456" s="77">
        <v>-4310.3500000000004</v>
      </c>
      <c r="I456" s="77">
        <v>1182375.06</v>
      </c>
      <c r="J456" s="101"/>
    </row>
    <row r="457" spans="1:10" hidden="1" outlineLevel="1" x14ac:dyDescent="0.2">
      <c r="A457" s="106"/>
      <c r="B457" s="100">
        <v>42937</v>
      </c>
      <c r="C457" s="99">
        <v>53</v>
      </c>
      <c r="D457" s="99" t="s">
        <v>82</v>
      </c>
      <c r="E457" s="99" t="s">
        <v>720</v>
      </c>
      <c r="F457" s="99" t="s">
        <v>6215</v>
      </c>
      <c r="G457" s="77">
        <v>0</v>
      </c>
      <c r="H457" s="77">
        <v>-603.45000000000005</v>
      </c>
      <c r="I457" s="77">
        <v>1185753.31</v>
      </c>
      <c r="J457" s="101"/>
    </row>
    <row r="458" spans="1:10" hidden="1" outlineLevel="1" x14ac:dyDescent="0.2">
      <c r="A458" s="106"/>
      <c r="B458" s="100">
        <v>42937</v>
      </c>
      <c r="C458" s="99">
        <v>103</v>
      </c>
      <c r="D458" s="99" t="s">
        <v>715</v>
      </c>
      <c r="E458" s="99" t="s">
        <v>716</v>
      </c>
      <c r="F458" s="99" t="s">
        <v>6216</v>
      </c>
      <c r="G458" s="77">
        <v>0</v>
      </c>
      <c r="H458" s="77">
        <v>-2586.21</v>
      </c>
      <c r="I458" s="77">
        <v>1182375.06</v>
      </c>
      <c r="J458" s="101"/>
    </row>
    <row r="459" spans="1:10" hidden="1" outlineLevel="1" x14ac:dyDescent="0.2">
      <c r="A459" s="106"/>
      <c r="B459" s="100">
        <v>42937</v>
      </c>
      <c r="C459" s="99">
        <v>54</v>
      </c>
      <c r="D459" s="99" t="s">
        <v>82</v>
      </c>
      <c r="E459" s="99" t="s">
        <v>720</v>
      </c>
      <c r="F459" s="99" t="s">
        <v>6217</v>
      </c>
      <c r="G459" s="77">
        <v>0</v>
      </c>
      <c r="H459" s="77">
        <v>-2226.7199999999998</v>
      </c>
      <c r="I459" s="77">
        <v>1185070.52</v>
      </c>
      <c r="J459" s="101"/>
    </row>
    <row r="460" spans="1:10" hidden="1" outlineLevel="1" x14ac:dyDescent="0.2">
      <c r="A460" s="106"/>
      <c r="B460" s="100">
        <v>42937</v>
      </c>
      <c r="C460" s="99">
        <v>105</v>
      </c>
      <c r="D460" s="99" t="s">
        <v>715</v>
      </c>
      <c r="E460" s="99" t="s">
        <v>716</v>
      </c>
      <c r="F460" s="99" t="s">
        <v>6218</v>
      </c>
      <c r="G460" s="77">
        <v>0</v>
      </c>
      <c r="H460" s="77">
        <v>2586.21</v>
      </c>
      <c r="I460" s="77">
        <v>1202311.8999999999</v>
      </c>
      <c r="J460" s="101"/>
    </row>
    <row r="461" spans="1:10" hidden="1" outlineLevel="1" x14ac:dyDescent="0.2">
      <c r="A461" s="106"/>
      <c r="B461" s="100">
        <v>42937</v>
      </c>
      <c r="C461" s="99">
        <v>106</v>
      </c>
      <c r="D461" s="99" t="s">
        <v>715</v>
      </c>
      <c r="E461" s="99" t="s">
        <v>716</v>
      </c>
      <c r="F461" s="99" t="s">
        <v>6219</v>
      </c>
      <c r="G461" s="77">
        <v>0</v>
      </c>
      <c r="H461" s="77">
        <v>-90172.41</v>
      </c>
      <c r="I461" s="77">
        <v>1204036.04</v>
      </c>
      <c r="J461" s="101"/>
    </row>
    <row r="462" spans="1:10" hidden="1" outlineLevel="1" x14ac:dyDescent="0.2">
      <c r="A462" s="106"/>
      <c r="B462" s="100">
        <v>42937</v>
      </c>
      <c r="C462" s="99">
        <v>108</v>
      </c>
      <c r="D462" s="99" t="s">
        <v>715</v>
      </c>
      <c r="E462" s="99" t="s">
        <v>716</v>
      </c>
      <c r="F462" s="99" t="s">
        <v>6220</v>
      </c>
      <c r="G462" s="77">
        <v>0</v>
      </c>
      <c r="H462" s="77">
        <v>-2586.21</v>
      </c>
      <c r="I462" s="77">
        <v>1204553.28</v>
      </c>
      <c r="J462" s="101"/>
    </row>
    <row r="463" spans="1:10" hidden="1" outlineLevel="1" x14ac:dyDescent="0.2">
      <c r="A463" s="106"/>
      <c r="B463" s="100">
        <v>42938</v>
      </c>
      <c r="C463" s="99">
        <v>109</v>
      </c>
      <c r="D463" s="99" t="s">
        <v>715</v>
      </c>
      <c r="E463" s="99" t="s">
        <v>716</v>
      </c>
      <c r="F463" s="99" t="s">
        <v>6221</v>
      </c>
      <c r="G463" s="77">
        <v>0</v>
      </c>
      <c r="H463" s="77">
        <v>-64655.17</v>
      </c>
      <c r="I463" s="77">
        <v>1221794.6599999999</v>
      </c>
      <c r="J463" s="101"/>
    </row>
    <row r="464" spans="1:10" hidden="1" outlineLevel="1" x14ac:dyDescent="0.2">
      <c r="A464" s="106"/>
      <c r="B464" s="100">
        <v>42940</v>
      </c>
      <c r="C464" s="99">
        <v>55</v>
      </c>
      <c r="D464" s="99" t="s">
        <v>82</v>
      </c>
      <c r="E464" s="99" t="s">
        <v>720</v>
      </c>
      <c r="F464" s="99" t="s">
        <v>6222</v>
      </c>
      <c r="G464" s="77">
        <v>0</v>
      </c>
      <c r="H464" s="77">
        <v>-1788.79</v>
      </c>
      <c r="I464" s="77">
        <v>1226105.01</v>
      </c>
      <c r="J464" s="101"/>
    </row>
    <row r="465" spans="1:10" hidden="1" outlineLevel="1" x14ac:dyDescent="0.2">
      <c r="A465" s="106"/>
      <c r="B465" s="100">
        <v>42940</v>
      </c>
      <c r="C465" s="99">
        <v>56</v>
      </c>
      <c r="D465" s="99" t="s">
        <v>82</v>
      </c>
      <c r="E465" s="99" t="s">
        <v>720</v>
      </c>
      <c r="F465" s="99" t="s">
        <v>6223</v>
      </c>
      <c r="G465" s="77">
        <v>0</v>
      </c>
      <c r="H465" s="77">
        <v>-6417.02</v>
      </c>
      <c r="I465" s="77">
        <v>1224811.9099999999</v>
      </c>
      <c r="J465" s="101"/>
    </row>
    <row r="466" spans="1:10" hidden="1" outlineLevel="1" x14ac:dyDescent="0.2">
      <c r="A466" s="106"/>
      <c r="B466" s="100">
        <v>42940</v>
      </c>
      <c r="C466" s="99">
        <v>62</v>
      </c>
      <c r="D466" s="99" t="s">
        <v>82</v>
      </c>
      <c r="E466" s="99" t="s">
        <v>720</v>
      </c>
      <c r="F466" s="99" t="s">
        <v>6224</v>
      </c>
      <c r="G466" s="77">
        <v>0</v>
      </c>
      <c r="H466" s="77">
        <v>-2155.17</v>
      </c>
      <c r="I466" s="77"/>
      <c r="J466" s="101"/>
    </row>
    <row r="467" spans="1:10" hidden="1" outlineLevel="1" x14ac:dyDescent="0.2">
      <c r="A467" s="106"/>
      <c r="B467" s="100">
        <v>42940</v>
      </c>
      <c r="C467" s="99">
        <v>67</v>
      </c>
      <c r="D467" s="99" t="s">
        <v>82</v>
      </c>
      <c r="E467" s="99" t="s">
        <v>720</v>
      </c>
      <c r="F467" s="99" t="s">
        <v>6225</v>
      </c>
      <c r="G467" s="77">
        <v>0</v>
      </c>
      <c r="H467" s="77">
        <v>-517.24</v>
      </c>
      <c r="I467" s="77"/>
      <c r="J467" s="101"/>
    </row>
    <row r="468" spans="1:10" hidden="1" outlineLevel="1" x14ac:dyDescent="0.2">
      <c r="A468" s="106"/>
      <c r="B468" s="100">
        <v>42941</v>
      </c>
      <c r="C468" s="99">
        <v>119</v>
      </c>
      <c r="D468" s="99" t="s">
        <v>715</v>
      </c>
      <c r="E468" s="99" t="s">
        <v>716</v>
      </c>
      <c r="F468" s="99" t="s">
        <v>6226</v>
      </c>
      <c r="G468" s="77">
        <v>0</v>
      </c>
      <c r="H468" s="77">
        <v>5255.17</v>
      </c>
      <c r="I468" s="77"/>
      <c r="J468" s="101"/>
    </row>
    <row r="469" spans="1:10" hidden="1" outlineLevel="1" x14ac:dyDescent="0.2">
      <c r="A469" s="106"/>
      <c r="B469" s="100">
        <v>42941</v>
      </c>
      <c r="C469" s="99">
        <v>120</v>
      </c>
      <c r="D469" s="99" t="s">
        <v>715</v>
      </c>
      <c r="E469" s="99" t="s">
        <v>716</v>
      </c>
      <c r="F469" s="99" t="s">
        <v>6227</v>
      </c>
      <c r="G469" s="77">
        <v>0</v>
      </c>
      <c r="H469" s="77">
        <v>-4700</v>
      </c>
      <c r="I469" s="77"/>
      <c r="J469" s="101"/>
    </row>
    <row r="470" spans="1:10" hidden="1" outlineLevel="1" x14ac:dyDescent="0.2">
      <c r="A470" s="106"/>
      <c r="B470" s="100">
        <v>42941</v>
      </c>
      <c r="C470" s="99">
        <v>123</v>
      </c>
      <c r="D470" s="99" t="s">
        <v>715</v>
      </c>
      <c r="E470" s="99" t="s">
        <v>716</v>
      </c>
      <c r="F470" s="99" t="s">
        <v>6228</v>
      </c>
      <c r="G470" s="77">
        <v>0</v>
      </c>
      <c r="H470" s="77">
        <v>-1724.14</v>
      </c>
      <c r="I470" s="77"/>
      <c r="J470" s="101"/>
    </row>
    <row r="471" spans="1:10" hidden="1" outlineLevel="1" x14ac:dyDescent="0.2">
      <c r="A471" s="106"/>
      <c r="B471" s="100">
        <v>42941</v>
      </c>
      <c r="C471" s="99">
        <v>68</v>
      </c>
      <c r="D471" s="99" t="s">
        <v>82</v>
      </c>
      <c r="E471" s="99" t="s">
        <v>720</v>
      </c>
      <c r="F471" s="99" t="s">
        <v>6229</v>
      </c>
      <c r="G471" s="77">
        <v>0</v>
      </c>
      <c r="H471" s="77">
        <v>-6378.22</v>
      </c>
      <c r="I471" s="77"/>
      <c r="J471" s="101"/>
    </row>
    <row r="472" spans="1:10" hidden="1" outlineLevel="1" x14ac:dyDescent="0.2">
      <c r="A472" s="106"/>
      <c r="B472" s="100">
        <v>42941</v>
      </c>
      <c r="C472" s="99">
        <v>69</v>
      </c>
      <c r="D472" s="99" t="s">
        <v>82</v>
      </c>
      <c r="E472" s="99" t="s">
        <v>720</v>
      </c>
      <c r="F472" s="99" t="s">
        <v>6230</v>
      </c>
      <c r="G472" s="77">
        <v>0</v>
      </c>
      <c r="H472" s="77">
        <v>-2586.21</v>
      </c>
      <c r="I472" s="77"/>
      <c r="J472" s="101"/>
    </row>
    <row r="473" spans="1:10" hidden="1" outlineLevel="1" x14ac:dyDescent="0.2">
      <c r="A473" s="106"/>
      <c r="B473" s="100">
        <v>42941</v>
      </c>
      <c r="C473" s="99">
        <v>71</v>
      </c>
      <c r="D473" s="99" t="s">
        <v>82</v>
      </c>
      <c r="E473" s="99" t="s">
        <v>720</v>
      </c>
      <c r="F473" s="99" t="s">
        <v>6231</v>
      </c>
      <c r="G473" s="77">
        <v>0</v>
      </c>
      <c r="H473" s="77">
        <v>-10344.83</v>
      </c>
      <c r="I473" s="77"/>
      <c r="J473" s="101"/>
    </row>
    <row r="474" spans="1:10" hidden="1" outlineLevel="1" x14ac:dyDescent="0.2">
      <c r="A474" s="106"/>
      <c r="B474" s="100">
        <v>42942</v>
      </c>
      <c r="C474" s="99">
        <v>126</v>
      </c>
      <c r="D474" s="99" t="s">
        <v>715</v>
      </c>
      <c r="E474" s="99" t="s">
        <v>716</v>
      </c>
      <c r="F474" s="99" t="s">
        <v>6232</v>
      </c>
      <c r="G474" s="77">
        <v>0</v>
      </c>
      <c r="H474" s="77">
        <v>-38103.449999999997</v>
      </c>
      <c r="I474" s="77"/>
      <c r="J474" s="101"/>
    </row>
    <row r="475" spans="1:10" hidden="1" outlineLevel="1" x14ac:dyDescent="0.2">
      <c r="A475" s="106"/>
      <c r="B475" s="100">
        <v>42942</v>
      </c>
      <c r="C475" s="99">
        <v>127</v>
      </c>
      <c r="D475" s="99" t="s">
        <v>715</v>
      </c>
      <c r="E475" s="99" t="s">
        <v>716</v>
      </c>
      <c r="F475" s="99" t="s">
        <v>6233</v>
      </c>
      <c r="G475" s="77">
        <v>0</v>
      </c>
      <c r="H475" s="77">
        <v>38103.449999999997</v>
      </c>
      <c r="I475" s="77"/>
      <c r="J475" s="101"/>
    </row>
    <row r="476" spans="1:10" hidden="1" outlineLevel="1" x14ac:dyDescent="0.2">
      <c r="A476" s="106"/>
      <c r="B476" s="100">
        <v>42942</v>
      </c>
      <c r="C476" s="99">
        <v>128</v>
      </c>
      <c r="D476" s="99" t="s">
        <v>715</v>
      </c>
      <c r="E476" s="99" t="s">
        <v>716</v>
      </c>
      <c r="F476" s="99" t="s">
        <v>6234</v>
      </c>
      <c r="G476" s="77">
        <v>0</v>
      </c>
      <c r="H476" s="77">
        <v>-38103.449999999997</v>
      </c>
      <c r="I476" s="77"/>
      <c r="J476" s="101"/>
    </row>
    <row r="477" spans="1:10" hidden="1" outlineLevel="1" x14ac:dyDescent="0.2">
      <c r="A477" s="106"/>
      <c r="B477" s="100">
        <v>42942</v>
      </c>
      <c r="C477" s="99">
        <v>129</v>
      </c>
      <c r="D477" s="99" t="s">
        <v>715</v>
      </c>
      <c r="E477" s="99" t="s">
        <v>716</v>
      </c>
      <c r="F477" s="99" t="s">
        <v>6235</v>
      </c>
      <c r="G477" s="77">
        <v>0</v>
      </c>
      <c r="H477" s="77">
        <v>1724.14</v>
      </c>
      <c r="I477" s="77"/>
      <c r="J477" s="101"/>
    </row>
    <row r="478" spans="1:10" hidden="1" outlineLevel="1" x14ac:dyDescent="0.2">
      <c r="A478" s="106"/>
      <c r="B478" s="100">
        <v>42942</v>
      </c>
      <c r="C478" s="99">
        <v>130</v>
      </c>
      <c r="D478" s="99" t="s">
        <v>715</v>
      </c>
      <c r="E478" s="99" t="s">
        <v>716</v>
      </c>
      <c r="F478" s="99" t="s">
        <v>6236</v>
      </c>
      <c r="G478" s="77">
        <v>0</v>
      </c>
      <c r="H478" s="77">
        <v>-1724.14</v>
      </c>
      <c r="I478" s="77"/>
      <c r="J478" s="101"/>
    </row>
    <row r="479" spans="1:10" hidden="1" outlineLevel="1" x14ac:dyDescent="0.2">
      <c r="A479" s="106"/>
      <c r="B479" s="100">
        <v>42943</v>
      </c>
      <c r="C479" s="99">
        <v>72</v>
      </c>
      <c r="D479" s="99" t="s">
        <v>82</v>
      </c>
      <c r="E479" s="99" t="s">
        <v>720</v>
      </c>
      <c r="F479" s="99" t="s">
        <v>6237</v>
      </c>
      <c r="G479" s="77">
        <v>0</v>
      </c>
      <c r="H479" s="77">
        <v>-1724.14</v>
      </c>
      <c r="I479" s="77"/>
      <c r="J479" s="101"/>
    </row>
    <row r="480" spans="1:10" hidden="1" outlineLevel="1" x14ac:dyDescent="0.2">
      <c r="A480" s="106"/>
      <c r="B480" s="100">
        <v>42943</v>
      </c>
      <c r="C480" s="99">
        <v>73</v>
      </c>
      <c r="D480" s="99" t="s">
        <v>82</v>
      </c>
      <c r="E480" s="99" t="s">
        <v>720</v>
      </c>
      <c r="F480" s="99" t="s">
        <v>6238</v>
      </c>
      <c r="G480" s="77">
        <v>0</v>
      </c>
      <c r="H480" s="77">
        <v>-1724.14</v>
      </c>
      <c r="I480" s="77"/>
      <c r="J480" s="101"/>
    </row>
    <row r="481" spans="1:10" hidden="1" outlineLevel="1" x14ac:dyDescent="0.2">
      <c r="A481" s="106"/>
      <c r="B481" s="100">
        <v>42944</v>
      </c>
      <c r="C481" s="99">
        <v>142</v>
      </c>
      <c r="D481" s="99" t="s">
        <v>715</v>
      </c>
      <c r="E481" s="99" t="s">
        <v>716</v>
      </c>
      <c r="F481" s="99" t="s">
        <v>6239</v>
      </c>
      <c r="G481" s="77">
        <v>0</v>
      </c>
      <c r="H481" s="77">
        <v>-4310.3500000000004</v>
      </c>
      <c r="I481" s="77"/>
      <c r="J481" s="101"/>
    </row>
    <row r="482" spans="1:10" hidden="1" outlineLevel="1" x14ac:dyDescent="0.2">
      <c r="A482" s="106"/>
      <c r="B482" s="100">
        <v>42945</v>
      </c>
      <c r="C482" s="99">
        <v>148</v>
      </c>
      <c r="D482" s="99" t="s">
        <v>715</v>
      </c>
      <c r="E482" s="99" t="s">
        <v>716</v>
      </c>
      <c r="F482" s="99" t="s">
        <v>6240</v>
      </c>
      <c r="G482" s="77">
        <v>0</v>
      </c>
      <c r="H482" s="77">
        <v>-2586.21</v>
      </c>
      <c r="I482" s="77"/>
      <c r="J482" s="101"/>
    </row>
    <row r="483" spans="1:10" hidden="1" outlineLevel="1" x14ac:dyDescent="0.2">
      <c r="A483" s="106"/>
      <c r="B483" s="100">
        <v>42945</v>
      </c>
      <c r="C483" s="99">
        <v>152</v>
      </c>
      <c r="D483" s="99" t="s">
        <v>715</v>
      </c>
      <c r="E483" s="99" t="s">
        <v>716</v>
      </c>
      <c r="F483" s="99" t="s">
        <v>6241</v>
      </c>
      <c r="G483" s="77">
        <v>0</v>
      </c>
      <c r="H483" s="77">
        <v>-4310.3500000000004</v>
      </c>
      <c r="I483" s="77"/>
      <c r="J483" s="101"/>
    </row>
    <row r="484" spans="1:10" hidden="1" outlineLevel="1" x14ac:dyDescent="0.2">
      <c r="A484" s="106"/>
      <c r="B484" s="100">
        <v>42945</v>
      </c>
      <c r="C484" s="99">
        <v>154</v>
      </c>
      <c r="D484" s="99" t="s">
        <v>715</v>
      </c>
      <c r="E484" s="99" t="s">
        <v>716</v>
      </c>
      <c r="F484" s="99" t="s">
        <v>6242</v>
      </c>
      <c r="G484" s="77">
        <v>0</v>
      </c>
      <c r="H484" s="77">
        <v>-2586.21</v>
      </c>
      <c r="I484" s="77"/>
      <c r="J484" s="101"/>
    </row>
    <row r="485" spans="1:10" hidden="1" outlineLevel="1" x14ac:dyDescent="0.2">
      <c r="A485" s="106"/>
      <c r="B485" s="100">
        <v>42947</v>
      </c>
      <c r="C485" s="99">
        <v>156</v>
      </c>
      <c r="D485" s="99" t="s">
        <v>715</v>
      </c>
      <c r="E485" s="99" t="s">
        <v>716</v>
      </c>
      <c r="F485" s="99" t="s">
        <v>6243</v>
      </c>
      <c r="G485" s="77">
        <v>0</v>
      </c>
      <c r="H485" s="77">
        <v>-3448.28</v>
      </c>
      <c r="I485" s="77"/>
      <c r="J485" s="101"/>
    </row>
    <row r="486" spans="1:10" hidden="1" outlineLevel="1" x14ac:dyDescent="0.2">
      <c r="A486" s="106"/>
      <c r="B486" s="100">
        <v>42947</v>
      </c>
      <c r="C486" s="99">
        <v>157</v>
      </c>
      <c r="D486" s="99" t="s">
        <v>715</v>
      </c>
      <c r="E486" s="99" t="s">
        <v>716</v>
      </c>
      <c r="F486" s="99" t="s">
        <v>6244</v>
      </c>
      <c r="G486" s="77">
        <v>0</v>
      </c>
      <c r="H486" s="77">
        <v>-30172.41</v>
      </c>
      <c r="I486" s="77">
        <v>1221116.77</v>
      </c>
      <c r="J486" s="101"/>
    </row>
    <row r="487" spans="1:10" hidden="1" outlineLevel="1" x14ac:dyDescent="0.2">
      <c r="A487" s="106"/>
      <c r="B487" s="100">
        <v>42947</v>
      </c>
      <c r="C487" s="99">
        <v>158</v>
      </c>
      <c r="D487" s="99" t="s">
        <v>715</v>
      </c>
      <c r="E487" s="99" t="s">
        <v>716</v>
      </c>
      <c r="F487" s="99" t="s">
        <v>6245</v>
      </c>
      <c r="G487" s="77">
        <v>0</v>
      </c>
      <c r="H487" s="77">
        <v>5172.41</v>
      </c>
      <c r="I487" s="77">
        <v>1224853.98</v>
      </c>
      <c r="J487" s="101"/>
    </row>
    <row r="488" spans="1:10" hidden="1" outlineLevel="1" x14ac:dyDescent="0.2">
      <c r="A488" s="106"/>
      <c r="B488" s="100">
        <v>42947</v>
      </c>
      <c r="C488" s="99">
        <v>159</v>
      </c>
      <c r="D488" s="99" t="s">
        <v>715</v>
      </c>
      <c r="E488" s="99" t="s">
        <v>716</v>
      </c>
      <c r="F488" s="99" t="s">
        <v>6246</v>
      </c>
      <c r="G488" s="77">
        <v>0</v>
      </c>
      <c r="H488" s="77">
        <v>-5172.41</v>
      </c>
      <c r="I488" s="77">
        <v>1227534.33</v>
      </c>
      <c r="J488" s="101"/>
    </row>
    <row r="489" spans="1:10" hidden="1" outlineLevel="1" x14ac:dyDescent="0.2">
      <c r="A489" s="106"/>
      <c r="B489" s="100">
        <v>42947</v>
      </c>
      <c r="C489" s="99">
        <v>161</v>
      </c>
      <c r="D489" s="99" t="s">
        <v>715</v>
      </c>
      <c r="E489" s="99" t="s">
        <v>716</v>
      </c>
      <c r="F489" s="99" t="s">
        <v>6247</v>
      </c>
      <c r="G489" s="77">
        <v>0</v>
      </c>
      <c r="H489" s="77">
        <v>-4310.3500000000004</v>
      </c>
      <c r="I489" s="77">
        <v>1228103.3</v>
      </c>
      <c r="J489" s="101"/>
    </row>
    <row r="490" spans="1:10" hidden="1" outlineLevel="1" x14ac:dyDescent="0.2">
      <c r="A490" s="106"/>
      <c r="B490" s="100">
        <v>42947</v>
      </c>
      <c r="C490" s="99">
        <v>162</v>
      </c>
      <c r="D490" s="99" t="s">
        <v>715</v>
      </c>
      <c r="E490" s="99" t="s">
        <v>716</v>
      </c>
      <c r="F490" s="99" t="s">
        <v>6248</v>
      </c>
      <c r="G490" s="77">
        <v>0</v>
      </c>
      <c r="H490" s="77">
        <v>30172.41</v>
      </c>
      <c r="I490" s="77">
        <v>1225422.95</v>
      </c>
      <c r="J490" s="101"/>
    </row>
    <row r="491" spans="1:10" hidden="1" outlineLevel="1" x14ac:dyDescent="0.2">
      <c r="A491" s="106"/>
      <c r="B491" s="100">
        <v>42947</v>
      </c>
      <c r="C491" s="99">
        <v>163</v>
      </c>
      <c r="D491" s="99" t="s">
        <v>715</v>
      </c>
      <c r="E491" s="99" t="s">
        <v>716</v>
      </c>
      <c r="F491" s="99" t="s">
        <v>6249</v>
      </c>
      <c r="G491" s="77">
        <v>0</v>
      </c>
      <c r="H491" s="77">
        <v>-30172.41</v>
      </c>
      <c r="I491" s="77">
        <v>1225792.6599999999</v>
      </c>
      <c r="J491" s="101"/>
    </row>
    <row r="492" spans="1:10" hidden="1" outlineLevel="1" x14ac:dyDescent="0.2">
      <c r="A492" s="106"/>
      <c r="B492" s="100">
        <v>42947</v>
      </c>
      <c r="C492" s="99">
        <v>165</v>
      </c>
      <c r="D492" s="99" t="s">
        <v>715</v>
      </c>
      <c r="E492" s="99" t="s">
        <v>716</v>
      </c>
      <c r="F492" s="99" t="s">
        <v>6250</v>
      </c>
      <c r="G492" s="77">
        <v>0</v>
      </c>
      <c r="H492" s="77">
        <v>-2586.21</v>
      </c>
      <c r="I492" s="77">
        <v>1230089.21</v>
      </c>
      <c r="J492" s="101"/>
    </row>
    <row r="493" spans="1:10" hidden="1" outlineLevel="1" x14ac:dyDescent="0.2">
      <c r="A493" s="106"/>
      <c r="B493" s="100">
        <v>42947</v>
      </c>
      <c r="C493" s="99">
        <v>167</v>
      </c>
      <c r="D493" s="99" t="s">
        <v>715</v>
      </c>
      <c r="E493" s="99" t="s">
        <v>716</v>
      </c>
      <c r="F493" s="99" t="s">
        <v>6251</v>
      </c>
      <c r="G493" s="77">
        <v>0</v>
      </c>
      <c r="H493" s="77">
        <v>2586.21</v>
      </c>
      <c r="I493" s="77">
        <v>1228796.1100000001</v>
      </c>
      <c r="J493" s="101"/>
    </row>
    <row r="494" spans="1:10" hidden="1" outlineLevel="1" x14ac:dyDescent="0.2">
      <c r="A494" s="106"/>
      <c r="B494" s="100">
        <v>42947</v>
      </c>
      <c r="C494" s="99">
        <v>169</v>
      </c>
      <c r="D494" s="99" t="s">
        <v>715</v>
      </c>
      <c r="E494" s="99" t="s">
        <v>716</v>
      </c>
      <c r="F494" s="99" t="s">
        <v>6252</v>
      </c>
      <c r="G494" s="77">
        <v>0</v>
      </c>
      <c r="H494" s="77">
        <v>-2586.21</v>
      </c>
      <c r="I494" s="77">
        <v>1230089.21</v>
      </c>
      <c r="J494" s="101"/>
    </row>
    <row r="495" spans="1:10" collapsed="1" x14ac:dyDescent="0.2">
      <c r="A495" s="106"/>
      <c r="B495" s="100"/>
      <c r="C495" s="99"/>
      <c r="D495" s="99"/>
      <c r="E495" s="99"/>
      <c r="F495" s="99"/>
      <c r="G495" s="77"/>
      <c r="H495" s="77"/>
      <c r="I495" s="77"/>
      <c r="J495" s="101"/>
    </row>
    <row r="496" spans="1:10" x14ac:dyDescent="0.2">
      <c r="A496" s="106"/>
      <c r="B496" s="100"/>
      <c r="C496" s="99"/>
      <c r="D496" s="99"/>
      <c r="E496" s="99"/>
      <c r="F496" s="99"/>
      <c r="G496" s="77"/>
      <c r="H496" s="110">
        <f>SUM(H381:H495)</f>
        <v>-653421.4099999998</v>
      </c>
      <c r="I496" s="77"/>
      <c r="J496" s="101"/>
    </row>
    <row r="497" spans="1:10" x14ac:dyDescent="0.2">
      <c r="A497" s="104" t="s">
        <v>817</v>
      </c>
      <c r="B497" s="98"/>
      <c r="C497" s="99"/>
      <c r="D497" s="99"/>
      <c r="E497" s="98"/>
      <c r="F497" s="98"/>
      <c r="G497" s="76"/>
      <c r="H497" s="76"/>
      <c r="I497" s="76"/>
      <c r="J497" s="101"/>
    </row>
    <row r="498" spans="1:10" x14ac:dyDescent="0.2">
      <c r="A498" s="105" t="s">
        <v>2</v>
      </c>
      <c r="B498" s="98" t="s">
        <v>818</v>
      </c>
      <c r="C498" s="99"/>
      <c r="D498" s="99"/>
      <c r="E498" s="98"/>
      <c r="F498" s="98"/>
      <c r="G498" s="76"/>
      <c r="H498" s="76"/>
      <c r="I498" s="76"/>
      <c r="J498" s="101"/>
    </row>
    <row r="499" spans="1:10" hidden="1" outlineLevel="1" x14ac:dyDescent="0.2">
      <c r="A499" s="106"/>
      <c r="B499" s="99"/>
      <c r="C499" s="99"/>
      <c r="D499" s="99"/>
      <c r="E499" s="99" t="s">
        <v>1110</v>
      </c>
      <c r="F499" s="99"/>
      <c r="G499" s="77">
        <v>0</v>
      </c>
      <c r="H499" s="77">
        <v>0</v>
      </c>
      <c r="I499" s="77">
        <v>430172.44</v>
      </c>
      <c r="J499" s="101"/>
    </row>
    <row r="500" spans="1:10" hidden="1" outlineLevel="1" x14ac:dyDescent="0.2">
      <c r="A500" s="106"/>
      <c r="B500" s="100">
        <v>42927</v>
      </c>
      <c r="C500" s="99">
        <v>22</v>
      </c>
      <c r="D500" s="99" t="s">
        <v>82</v>
      </c>
      <c r="E500" s="99" t="s">
        <v>720</v>
      </c>
      <c r="F500" s="99" t="s">
        <v>6253</v>
      </c>
      <c r="G500" s="77">
        <v>0</v>
      </c>
      <c r="H500" s="77">
        <v>-103448.28</v>
      </c>
      <c r="I500" s="77">
        <v>499137.96</v>
      </c>
      <c r="J500" s="101"/>
    </row>
    <row r="501" spans="1:10" hidden="1" outlineLevel="1" x14ac:dyDescent="0.2">
      <c r="A501" s="106"/>
      <c r="B501" s="100">
        <v>42927</v>
      </c>
      <c r="C501" s="99">
        <v>23</v>
      </c>
      <c r="D501" s="99" t="s">
        <v>82</v>
      </c>
      <c r="E501" s="99" t="s">
        <v>720</v>
      </c>
      <c r="F501" s="99" t="s">
        <v>6254</v>
      </c>
      <c r="G501" s="77">
        <v>0</v>
      </c>
      <c r="H501" s="77">
        <v>-8620.69</v>
      </c>
      <c r="I501" s="77"/>
      <c r="J501" s="101"/>
    </row>
    <row r="502" spans="1:10" hidden="1" outlineLevel="1" x14ac:dyDescent="0.2">
      <c r="A502" s="106"/>
      <c r="B502" s="100">
        <v>42927</v>
      </c>
      <c r="C502" s="99">
        <v>24</v>
      </c>
      <c r="D502" s="99" t="s">
        <v>82</v>
      </c>
      <c r="E502" s="99" t="s">
        <v>720</v>
      </c>
      <c r="F502" s="99" t="s">
        <v>6255</v>
      </c>
      <c r="G502" s="77">
        <v>0</v>
      </c>
      <c r="H502" s="77">
        <v>-37931.040000000001</v>
      </c>
      <c r="I502" s="77"/>
      <c r="J502" s="101"/>
    </row>
    <row r="503" spans="1:10" hidden="1" outlineLevel="1" x14ac:dyDescent="0.2">
      <c r="A503" s="106"/>
      <c r="B503" s="100">
        <v>42927</v>
      </c>
      <c r="C503" s="99">
        <v>25</v>
      </c>
      <c r="D503" s="99" t="s">
        <v>82</v>
      </c>
      <c r="E503" s="99" t="s">
        <v>720</v>
      </c>
      <c r="F503" s="99" t="s">
        <v>6256</v>
      </c>
      <c r="G503" s="77">
        <v>0</v>
      </c>
      <c r="H503" s="77">
        <v>-25862.07</v>
      </c>
      <c r="I503" s="77"/>
      <c r="J503" s="101"/>
    </row>
    <row r="504" spans="1:10" collapsed="1" x14ac:dyDescent="0.2">
      <c r="A504" s="106"/>
      <c r="B504" s="100"/>
      <c r="C504" s="99"/>
      <c r="D504" s="99"/>
      <c r="E504" s="99"/>
      <c r="F504" s="99"/>
      <c r="G504" s="77"/>
      <c r="H504" s="77"/>
      <c r="I504" s="77"/>
      <c r="J504" s="101"/>
    </row>
    <row r="505" spans="1:10" x14ac:dyDescent="0.2">
      <c r="A505" s="106"/>
      <c r="B505" s="100"/>
      <c r="C505" s="99"/>
      <c r="D505" s="99"/>
      <c r="E505" s="99"/>
      <c r="F505" s="99"/>
      <c r="G505" s="77"/>
      <c r="H505" s="102">
        <f>SUM(H499:H504)</f>
        <v>-175862.08000000002</v>
      </c>
      <c r="I505" s="77"/>
      <c r="J505" s="101"/>
    </row>
    <row r="506" spans="1:10" x14ac:dyDescent="0.2">
      <c r="A506" s="106"/>
      <c r="B506" s="100"/>
      <c r="C506" s="99"/>
      <c r="D506" s="99"/>
      <c r="E506" s="99"/>
      <c r="F506" s="99"/>
      <c r="G506" s="77"/>
      <c r="H506" s="77"/>
      <c r="I506" s="77"/>
      <c r="J506" s="101"/>
    </row>
    <row r="507" spans="1:10" ht="33" customHeight="1" x14ac:dyDescent="0.2">
      <c r="A507" s="106"/>
      <c r="B507" s="136" t="s">
        <v>3860</v>
      </c>
      <c r="C507" s="137"/>
      <c r="D507" s="137"/>
      <c r="E507" s="137"/>
      <c r="F507" s="137"/>
      <c r="G507" s="138"/>
      <c r="H507" s="119">
        <f>+H496+H505</f>
        <v>-829283.48999999976</v>
      </c>
      <c r="I507" s="77"/>
      <c r="J507" s="101"/>
    </row>
    <row r="508" spans="1:10" x14ac:dyDescent="0.2">
      <c r="A508" s="106"/>
      <c r="B508" s="100"/>
      <c r="C508" s="99"/>
      <c r="D508" s="99"/>
      <c r="E508" s="99"/>
      <c r="F508" s="99"/>
      <c r="G508" s="77"/>
      <c r="H508" s="77"/>
      <c r="I508" s="77"/>
      <c r="J508" s="101"/>
    </row>
    <row r="509" spans="1:10" x14ac:dyDescent="0.2">
      <c r="A509" s="106"/>
      <c r="B509" s="100"/>
      <c r="C509" s="99"/>
      <c r="D509" s="99"/>
      <c r="E509" s="99"/>
      <c r="F509" s="99"/>
      <c r="G509" s="77"/>
      <c r="H509" s="77"/>
      <c r="I509" s="77"/>
      <c r="J509" s="101"/>
    </row>
    <row r="510" spans="1:10" x14ac:dyDescent="0.2">
      <c r="A510" s="104" t="s">
        <v>827</v>
      </c>
      <c r="B510" s="98"/>
      <c r="C510" s="99"/>
      <c r="D510" s="99"/>
      <c r="E510" s="98"/>
      <c r="F510" s="98"/>
      <c r="G510" s="76"/>
      <c r="H510" s="76"/>
      <c r="I510" s="76"/>
      <c r="J510" s="101"/>
    </row>
    <row r="511" spans="1:10" x14ac:dyDescent="0.2">
      <c r="A511" s="105" t="s">
        <v>2</v>
      </c>
      <c r="B511" s="98" t="s">
        <v>828</v>
      </c>
      <c r="C511" s="99"/>
      <c r="D511" s="99"/>
      <c r="E511" s="98"/>
      <c r="F511" s="98"/>
      <c r="G511" s="76"/>
      <c r="H511" s="76"/>
      <c r="I511" s="76"/>
      <c r="J511" s="101"/>
    </row>
    <row r="512" spans="1:10" hidden="1" outlineLevel="1" x14ac:dyDescent="0.2">
      <c r="A512" s="106"/>
      <c r="B512" s="99"/>
      <c r="C512" s="99"/>
      <c r="D512" s="99"/>
      <c r="E512" s="99" t="s">
        <v>1110</v>
      </c>
      <c r="F512" s="99"/>
      <c r="G512" s="77">
        <v>0</v>
      </c>
      <c r="H512" s="77">
        <v>0</v>
      </c>
      <c r="I512" s="77">
        <v>-894209.4</v>
      </c>
      <c r="J512" s="101"/>
    </row>
    <row r="513" spans="1:10" hidden="1" outlineLevel="1" x14ac:dyDescent="0.2">
      <c r="A513" s="106"/>
      <c r="B513" s="100">
        <v>42919</v>
      </c>
      <c r="C513" s="99">
        <v>2</v>
      </c>
      <c r="D513" s="99" t="s">
        <v>715</v>
      </c>
      <c r="E513" s="99" t="s">
        <v>716</v>
      </c>
      <c r="F513" s="99" t="s">
        <v>6257</v>
      </c>
      <c r="G513" s="77">
        <v>0</v>
      </c>
      <c r="H513" s="77">
        <v>4741.38</v>
      </c>
      <c r="I513" s="77">
        <v>-897657.68</v>
      </c>
      <c r="J513" s="101"/>
    </row>
    <row r="514" spans="1:10" hidden="1" outlineLevel="1" x14ac:dyDescent="0.2">
      <c r="A514" s="106"/>
      <c r="B514" s="100">
        <v>42919</v>
      </c>
      <c r="C514" s="99">
        <v>3</v>
      </c>
      <c r="D514" s="99" t="s">
        <v>715</v>
      </c>
      <c r="E514" s="99" t="s">
        <v>716</v>
      </c>
      <c r="F514" s="99" t="s">
        <v>6258</v>
      </c>
      <c r="G514" s="77">
        <v>0</v>
      </c>
      <c r="H514" s="77">
        <v>3448.28</v>
      </c>
      <c r="I514" s="77">
        <v>-901968.03</v>
      </c>
      <c r="J514" s="101"/>
    </row>
    <row r="515" spans="1:10" hidden="1" outlineLevel="1" x14ac:dyDescent="0.2">
      <c r="A515" s="106"/>
      <c r="B515" s="100">
        <v>42919</v>
      </c>
      <c r="C515" s="99">
        <v>4</v>
      </c>
      <c r="D515" s="99" t="s">
        <v>715</v>
      </c>
      <c r="E515" s="99" t="s">
        <v>716</v>
      </c>
      <c r="F515" s="99" t="s">
        <v>6259</v>
      </c>
      <c r="G515" s="77">
        <v>0</v>
      </c>
      <c r="H515" s="77">
        <v>-5172.41</v>
      </c>
      <c r="I515" s="77">
        <v>-906278.38</v>
      </c>
      <c r="J515" s="101"/>
    </row>
    <row r="516" spans="1:10" hidden="1" outlineLevel="1" x14ac:dyDescent="0.2">
      <c r="A516" s="106"/>
      <c r="B516" s="100">
        <v>42919</v>
      </c>
      <c r="C516" s="99">
        <v>5</v>
      </c>
      <c r="D516" s="99" t="s">
        <v>715</v>
      </c>
      <c r="E516" s="99" t="s">
        <v>716</v>
      </c>
      <c r="F516" s="99" t="s">
        <v>6260</v>
      </c>
      <c r="G516" s="77">
        <v>0</v>
      </c>
      <c r="H516" s="77">
        <v>3448.28</v>
      </c>
      <c r="I516" s="77">
        <v>-912312.86</v>
      </c>
      <c r="J516" s="101"/>
    </row>
    <row r="517" spans="1:10" hidden="1" outlineLevel="1" x14ac:dyDescent="0.2">
      <c r="A517" s="106"/>
      <c r="B517" s="100">
        <v>42919</v>
      </c>
      <c r="C517" s="99">
        <v>6</v>
      </c>
      <c r="D517" s="99" t="s">
        <v>715</v>
      </c>
      <c r="E517" s="99" t="s">
        <v>716</v>
      </c>
      <c r="F517" s="99" t="s">
        <v>6261</v>
      </c>
      <c r="G517" s="77">
        <v>0</v>
      </c>
      <c r="H517" s="77">
        <v>-2586.21</v>
      </c>
      <c r="I517" s="77">
        <v>-906278.38</v>
      </c>
      <c r="J517" s="101"/>
    </row>
    <row r="518" spans="1:10" hidden="1" outlineLevel="1" x14ac:dyDescent="0.2">
      <c r="A518" s="106"/>
      <c r="B518" s="100">
        <v>42920</v>
      </c>
      <c r="C518" s="99">
        <v>7</v>
      </c>
      <c r="D518" s="99" t="s">
        <v>715</v>
      </c>
      <c r="E518" s="99" t="s">
        <v>716</v>
      </c>
      <c r="F518" s="99" t="s">
        <v>6262</v>
      </c>
      <c r="G518" s="77">
        <v>0</v>
      </c>
      <c r="H518" s="77">
        <v>-4310.3500000000004</v>
      </c>
      <c r="I518" s="77">
        <v>-912312.86</v>
      </c>
      <c r="J518" s="101"/>
    </row>
    <row r="519" spans="1:10" hidden="1" outlineLevel="1" x14ac:dyDescent="0.2">
      <c r="A519" s="106"/>
      <c r="B519" s="100">
        <v>42920</v>
      </c>
      <c r="C519" s="99">
        <v>3</v>
      </c>
      <c r="D519" s="99" t="s">
        <v>78</v>
      </c>
      <c r="E519" s="99" t="s">
        <v>859</v>
      </c>
      <c r="F519" s="99" t="s">
        <v>6263</v>
      </c>
      <c r="G519" s="77">
        <v>0</v>
      </c>
      <c r="H519" s="77">
        <v>948.28</v>
      </c>
      <c r="I519" s="77">
        <v>-925243.9</v>
      </c>
      <c r="J519" s="101"/>
    </row>
    <row r="520" spans="1:10" hidden="1" outlineLevel="1" x14ac:dyDescent="0.2">
      <c r="A520" s="106"/>
      <c r="B520" s="100">
        <v>42920</v>
      </c>
      <c r="C520" s="99">
        <v>8</v>
      </c>
      <c r="D520" s="99" t="s">
        <v>715</v>
      </c>
      <c r="E520" s="99" t="s">
        <v>716</v>
      </c>
      <c r="F520" s="99" t="s">
        <v>6264</v>
      </c>
      <c r="G520" s="77">
        <v>0</v>
      </c>
      <c r="H520" s="77">
        <v>4310.3500000000004</v>
      </c>
      <c r="I520" s="77">
        <v>-927571.49</v>
      </c>
      <c r="J520" s="101"/>
    </row>
    <row r="521" spans="1:10" hidden="1" outlineLevel="1" x14ac:dyDescent="0.2">
      <c r="A521" s="106"/>
      <c r="B521" s="100">
        <v>42920</v>
      </c>
      <c r="C521" s="99">
        <v>10</v>
      </c>
      <c r="D521" s="99" t="s">
        <v>715</v>
      </c>
      <c r="E521" s="99" t="s">
        <v>716</v>
      </c>
      <c r="F521" s="99" t="s">
        <v>6265</v>
      </c>
      <c r="G521" s="77">
        <v>0</v>
      </c>
      <c r="H521" s="77">
        <v>1034.48</v>
      </c>
      <c r="I521" s="77">
        <v>-936192.18</v>
      </c>
      <c r="J521" s="101"/>
    </row>
    <row r="522" spans="1:10" hidden="1" outlineLevel="1" x14ac:dyDescent="0.2">
      <c r="A522" s="106"/>
      <c r="B522" s="100">
        <v>42920</v>
      </c>
      <c r="C522" s="99">
        <v>11</v>
      </c>
      <c r="D522" s="99" t="s">
        <v>715</v>
      </c>
      <c r="E522" s="99" t="s">
        <v>716</v>
      </c>
      <c r="F522" s="99" t="s">
        <v>6266</v>
      </c>
      <c r="G522" s="77">
        <v>0</v>
      </c>
      <c r="H522" s="77">
        <v>-8706.9</v>
      </c>
      <c r="I522" s="77">
        <v>-923261.14</v>
      </c>
      <c r="J522" s="101"/>
    </row>
    <row r="523" spans="1:10" hidden="1" outlineLevel="1" x14ac:dyDescent="0.2">
      <c r="A523" s="106"/>
      <c r="B523" s="100">
        <v>42922</v>
      </c>
      <c r="C523" s="99">
        <v>15</v>
      </c>
      <c r="D523" s="99" t="s">
        <v>715</v>
      </c>
      <c r="E523" s="99" t="s">
        <v>716</v>
      </c>
      <c r="F523" s="99" t="s">
        <v>6267</v>
      </c>
      <c r="G523" s="77">
        <v>0</v>
      </c>
      <c r="H523" s="77">
        <v>2155.17</v>
      </c>
      <c r="I523" s="77">
        <v>-936192.18</v>
      </c>
      <c r="J523" s="101"/>
    </row>
    <row r="524" spans="1:10" hidden="1" outlineLevel="1" x14ac:dyDescent="0.2">
      <c r="A524" s="106"/>
      <c r="B524" s="100">
        <v>42922</v>
      </c>
      <c r="C524" s="99">
        <v>16</v>
      </c>
      <c r="D524" s="99" t="s">
        <v>715</v>
      </c>
      <c r="E524" s="99" t="s">
        <v>716</v>
      </c>
      <c r="F524" s="99" t="s">
        <v>6268</v>
      </c>
      <c r="G524" s="77">
        <v>0</v>
      </c>
      <c r="H524" s="77">
        <v>8620.69</v>
      </c>
      <c r="I524" s="77">
        <v>-927571.49</v>
      </c>
      <c r="J524" s="101"/>
    </row>
    <row r="525" spans="1:10" hidden="1" outlineLevel="1" x14ac:dyDescent="0.2">
      <c r="A525" s="106"/>
      <c r="B525" s="100">
        <v>42922</v>
      </c>
      <c r="C525" s="99">
        <v>18</v>
      </c>
      <c r="D525" s="99" t="s">
        <v>715</v>
      </c>
      <c r="E525" s="99" t="s">
        <v>716</v>
      </c>
      <c r="F525" s="99" t="s">
        <v>6269</v>
      </c>
      <c r="G525" s="77">
        <v>0</v>
      </c>
      <c r="H525" s="77">
        <v>2586.21</v>
      </c>
      <c r="I525" s="77">
        <v>-936192.18</v>
      </c>
      <c r="J525" s="101"/>
    </row>
    <row r="526" spans="1:10" hidden="1" outlineLevel="1" x14ac:dyDescent="0.2">
      <c r="A526" s="106"/>
      <c r="B526" s="100">
        <v>42923</v>
      </c>
      <c r="C526" s="99">
        <v>20</v>
      </c>
      <c r="D526" s="99" t="s">
        <v>715</v>
      </c>
      <c r="E526" s="99" t="s">
        <v>716</v>
      </c>
      <c r="F526" s="99" t="s">
        <v>6270</v>
      </c>
      <c r="G526" s="77">
        <v>0</v>
      </c>
      <c r="H526" s="77">
        <v>-4310.3500000000004</v>
      </c>
      <c r="I526" s="77">
        <v>-940502.53</v>
      </c>
      <c r="J526" s="101"/>
    </row>
    <row r="527" spans="1:10" hidden="1" outlineLevel="1" x14ac:dyDescent="0.2">
      <c r="A527" s="106"/>
      <c r="B527" s="100">
        <v>42923</v>
      </c>
      <c r="C527" s="99">
        <v>21</v>
      </c>
      <c r="D527" s="99" t="s">
        <v>715</v>
      </c>
      <c r="E527" s="99" t="s">
        <v>716</v>
      </c>
      <c r="F527" s="99" t="s">
        <v>6271</v>
      </c>
      <c r="G527" s="77">
        <v>0</v>
      </c>
      <c r="H527" s="77">
        <v>-6896.55</v>
      </c>
      <c r="I527" s="77">
        <v>-944381.84</v>
      </c>
      <c r="J527" s="101"/>
    </row>
    <row r="528" spans="1:10" hidden="1" outlineLevel="1" x14ac:dyDescent="0.2">
      <c r="A528" s="106"/>
      <c r="B528" s="100">
        <v>42923</v>
      </c>
      <c r="C528" s="99">
        <v>22</v>
      </c>
      <c r="D528" s="99" t="s">
        <v>715</v>
      </c>
      <c r="E528" s="99" t="s">
        <v>716</v>
      </c>
      <c r="F528" s="99" t="s">
        <v>6272</v>
      </c>
      <c r="G528" s="77">
        <v>0</v>
      </c>
      <c r="H528" s="77">
        <v>4310.3500000000004</v>
      </c>
      <c r="I528" s="77">
        <v>-941364.6</v>
      </c>
      <c r="J528" s="101"/>
    </row>
    <row r="529" spans="1:10" hidden="1" outlineLevel="1" x14ac:dyDescent="0.2">
      <c r="A529" s="106"/>
      <c r="B529" s="100">
        <v>42923</v>
      </c>
      <c r="C529" s="99">
        <v>23</v>
      </c>
      <c r="D529" s="99" t="s">
        <v>715</v>
      </c>
      <c r="E529" s="99" t="s">
        <v>716</v>
      </c>
      <c r="F529" s="99" t="s">
        <v>6273</v>
      </c>
      <c r="G529" s="77">
        <v>0</v>
      </c>
      <c r="H529" s="77">
        <v>-5655.12</v>
      </c>
      <c r="I529" s="77">
        <v>-937054.25</v>
      </c>
      <c r="J529" s="101"/>
    </row>
    <row r="530" spans="1:10" hidden="1" outlineLevel="1" x14ac:dyDescent="0.2">
      <c r="A530" s="106"/>
      <c r="B530" s="100">
        <v>42923</v>
      </c>
      <c r="C530" s="99">
        <v>24</v>
      </c>
      <c r="D530" s="99" t="s">
        <v>715</v>
      </c>
      <c r="E530" s="99" t="s">
        <v>716</v>
      </c>
      <c r="F530" s="99" t="s">
        <v>6274</v>
      </c>
      <c r="G530" s="77">
        <v>0</v>
      </c>
      <c r="H530" s="77">
        <v>-8620.69</v>
      </c>
      <c r="I530" s="77">
        <v>-938261.15</v>
      </c>
      <c r="J530" s="101"/>
    </row>
    <row r="531" spans="1:10" hidden="1" outlineLevel="1" x14ac:dyDescent="0.2">
      <c r="A531" s="106"/>
      <c r="B531" s="100">
        <v>42923</v>
      </c>
      <c r="C531" s="99">
        <v>25</v>
      </c>
      <c r="D531" s="99" t="s">
        <v>715</v>
      </c>
      <c r="E531" s="99" t="s">
        <v>716</v>
      </c>
      <c r="F531" s="99" t="s">
        <v>6275</v>
      </c>
      <c r="G531" s="77">
        <v>0</v>
      </c>
      <c r="H531" s="77">
        <v>8620.69</v>
      </c>
      <c r="I531" s="77">
        <v>-934381.84</v>
      </c>
      <c r="J531" s="101"/>
    </row>
    <row r="532" spans="1:10" hidden="1" outlineLevel="1" x14ac:dyDescent="0.2">
      <c r="A532" s="106"/>
      <c r="B532" s="100">
        <v>42923</v>
      </c>
      <c r="C532" s="99">
        <v>26</v>
      </c>
      <c r="D532" s="99" t="s">
        <v>715</v>
      </c>
      <c r="E532" s="99" t="s">
        <v>716</v>
      </c>
      <c r="F532" s="99" t="s">
        <v>6276</v>
      </c>
      <c r="G532" s="77">
        <v>0</v>
      </c>
      <c r="H532" s="77">
        <v>5172.41</v>
      </c>
      <c r="I532" s="77">
        <v>-951623.22</v>
      </c>
      <c r="J532" s="101"/>
    </row>
    <row r="533" spans="1:10" hidden="1" outlineLevel="1" x14ac:dyDescent="0.2">
      <c r="A533" s="106"/>
      <c r="B533" s="100">
        <v>42923</v>
      </c>
      <c r="C533" s="99">
        <v>27</v>
      </c>
      <c r="D533" s="99" t="s">
        <v>715</v>
      </c>
      <c r="E533" s="99" t="s">
        <v>716</v>
      </c>
      <c r="F533" s="99" t="s">
        <v>6277</v>
      </c>
      <c r="G533" s="77">
        <v>0</v>
      </c>
      <c r="H533" s="77">
        <v>1724.14</v>
      </c>
      <c r="I533" s="77">
        <v>-955933.57</v>
      </c>
      <c r="J533" s="101"/>
    </row>
    <row r="534" spans="1:10" hidden="1" outlineLevel="1" x14ac:dyDescent="0.2">
      <c r="A534" s="106"/>
      <c r="B534" s="100">
        <v>42924</v>
      </c>
      <c r="C534" s="99">
        <v>28</v>
      </c>
      <c r="D534" s="99" t="s">
        <v>715</v>
      </c>
      <c r="E534" s="99" t="s">
        <v>716</v>
      </c>
      <c r="F534" s="99" t="s">
        <v>6278</v>
      </c>
      <c r="G534" s="77">
        <v>0</v>
      </c>
      <c r="H534" s="77">
        <v>2155.17</v>
      </c>
      <c r="I534" s="77">
        <v>-957657.71</v>
      </c>
      <c r="J534" s="101"/>
    </row>
    <row r="535" spans="1:10" hidden="1" outlineLevel="1" x14ac:dyDescent="0.2">
      <c r="A535" s="106"/>
      <c r="B535" s="100">
        <v>42927</v>
      </c>
      <c r="C535" s="99">
        <v>31</v>
      </c>
      <c r="D535" s="99" t="s">
        <v>715</v>
      </c>
      <c r="E535" s="99" t="s">
        <v>716</v>
      </c>
      <c r="F535" s="99" t="s">
        <v>6279</v>
      </c>
      <c r="G535" s="77">
        <v>0</v>
      </c>
      <c r="H535" s="77">
        <v>-4218.1000000000004</v>
      </c>
      <c r="I535" s="77">
        <v>-947312.88</v>
      </c>
      <c r="J535" s="101"/>
    </row>
    <row r="536" spans="1:10" hidden="1" outlineLevel="1" x14ac:dyDescent="0.2">
      <c r="A536" s="106"/>
      <c r="B536" s="100">
        <v>42927</v>
      </c>
      <c r="C536" s="99">
        <v>32</v>
      </c>
      <c r="D536" s="99" t="s">
        <v>715</v>
      </c>
      <c r="E536" s="99" t="s">
        <v>716</v>
      </c>
      <c r="F536" s="99" t="s">
        <v>6280</v>
      </c>
      <c r="G536" s="77">
        <v>0</v>
      </c>
      <c r="H536" s="77">
        <v>15517.24</v>
      </c>
      <c r="I536" s="77">
        <v>-951623.23</v>
      </c>
      <c r="J536" s="101"/>
    </row>
    <row r="537" spans="1:10" hidden="1" outlineLevel="1" x14ac:dyDescent="0.2">
      <c r="A537" s="106"/>
      <c r="B537" s="100">
        <v>42927</v>
      </c>
      <c r="C537" s="99">
        <v>35</v>
      </c>
      <c r="D537" s="99" t="s">
        <v>715</v>
      </c>
      <c r="E537" s="99" t="s">
        <v>716</v>
      </c>
      <c r="F537" s="99" t="s">
        <v>6281</v>
      </c>
      <c r="G537" s="77">
        <v>0</v>
      </c>
      <c r="H537" s="77">
        <v>4310.3500000000004</v>
      </c>
      <c r="I537" s="77">
        <v>-947312.88</v>
      </c>
      <c r="J537" s="101"/>
    </row>
    <row r="538" spans="1:10" hidden="1" outlineLevel="1" x14ac:dyDescent="0.2">
      <c r="A538" s="106"/>
      <c r="B538" s="100">
        <v>42928</v>
      </c>
      <c r="C538" s="99">
        <v>37</v>
      </c>
      <c r="D538" s="99" t="s">
        <v>715</v>
      </c>
      <c r="E538" s="99" t="s">
        <v>716</v>
      </c>
      <c r="F538" s="99" t="s">
        <v>6282</v>
      </c>
      <c r="G538" s="77">
        <v>0</v>
      </c>
      <c r="H538" s="77">
        <v>2586.21</v>
      </c>
      <c r="I538" s="77">
        <v>-951623.23</v>
      </c>
      <c r="J538" s="101"/>
    </row>
    <row r="539" spans="1:10" hidden="1" outlineLevel="1" x14ac:dyDescent="0.2">
      <c r="A539" s="106"/>
      <c r="B539" s="100">
        <v>42929</v>
      </c>
      <c r="C539" s="99">
        <v>39</v>
      </c>
      <c r="D539" s="99" t="s">
        <v>715</v>
      </c>
      <c r="E539" s="99" t="s">
        <v>716</v>
      </c>
      <c r="F539" s="99" t="s">
        <v>6283</v>
      </c>
      <c r="G539" s="77">
        <v>0</v>
      </c>
      <c r="H539" s="77">
        <v>5655.12</v>
      </c>
      <c r="I539" s="77">
        <v>-964554.27</v>
      </c>
      <c r="J539" s="101"/>
    </row>
    <row r="540" spans="1:10" hidden="1" outlineLevel="1" x14ac:dyDescent="0.2">
      <c r="A540" s="106"/>
      <c r="B540" s="100">
        <v>42929</v>
      </c>
      <c r="C540" s="99">
        <v>40</v>
      </c>
      <c r="D540" s="99" t="s">
        <v>715</v>
      </c>
      <c r="E540" s="99" t="s">
        <v>716</v>
      </c>
      <c r="F540" s="99" t="s">
        <v>6284</v>
      </c>
      <c r="G540" s="77">
        <v>0</v>
      </c>
      <c r="H540" s="77">
        <v>2586.21</v>
      </c>
      <c r="I540" s="77">
        <v>-960243.92</v>
      </c>
      <c r="J540" s="101"/>
    </row>
    <row r="541" spans="1:10" hidden="1" outlineLevel="1" x14ac:dyDescent="0.2">
      <c r="A541" s="106"/>
      <c r="B541" s="100">
        <v>42929</v>
      </c>
      <c r="C541" s="99">
        <v>43</v>
      </c>
      <c r="D541" s="99" t="s">
        <v>715</v>
      </c>
      <c r="E541" s="99" t="s">
        <v>716</v>
      </c>
      <c r="F541" s="99" t="s">
        <v>6285</v>
      </c>
      <c r="G541" s="77">
        <v>0</v>
      </c>
      <c r="H541" s="77">
        <v>1724.14</v>
      </c>
      <c r="I541" s="77">
        <v>-964554.27</v>
      </c>
      <c r="J541" s="101"/>
    </row>
    <row r="542" spans="1:10" hidden="1" outlineLevel="1" x14ac:dyDescent="0.2">
      <c r="A542" s="106"/>
      <c r="B542" s="100">
        <v>42929</v>
      </c>
      <c r="C542" s="99">
        <v>45</v>
      </c>
      <c r="D542" s="99" t="s">
        <v>715</v>
      </c>
      <c r="E542" s="99" t="s">
        <v>716</v>
      </c>
      <c r="F542" s="99" t="s">
        <v>6286</v>
      </c>
      <c r="G542" s="77">
        <v>0</v>
      </c>
      <c r="H542" s="77">
        <v>4310.3500000000004</v>
      </c>
      <c r="I542" s="77">
        <v>-970588.75</v>
      </c>
      <c r="J542" s="101"/>
    </row>
    <row r="543" spans="1:10" hidden="1" outlineLevel="1" x14ac:dyDescent="0.2">
      <c r="A543" s="106"/>
      <c r="B543" s="100">
        <v>42929</v>
      </c>
      <c r="C543" s="99">
        <v>47</v>
      </c>
      <c r="D543" s="99" t="s">
        <v>715</v>
      </c>
      <c r="E543" s="99" t="s">
        <v>716</v>
      </c>
      <c r="F543" s="99" t="s">
        <v>6287</v>
      </c>
      <c r="G543" s="77">
        <v>0</v>
      </c>
      <c r="H543" s="77">
        <v>3448.28</v>
      </c>
      <c r="I543" s="77">
        <v>-973605.99</v>
      </c>
      <c r="J543" s="101"/>
    </row>
    <row r="544" spans="1:10" hidden="1" outlineLevel="1" x14ac:dyDescent="0.2">
      <c r="A544" s="106"/>
      <c r="B544" s="100">
        <v>42929</v>
      </c>
      <c r="C544" s="99">
        <v>48</v>
      </c>
      <c r="D544" s="99" t="s">
        <v>715</v>
      </c>
      <c r="E544" s="99" t="s">
        <v>716</v>
      </c>
      <c r="F544" s="99" t="s">
        <v>6288</v>
      </c>
      <c r="G544" s="77">
        <v>0</v>
      </c>
      <c r="H544" s="77">
        <v>-3448.28</v>
      </c>
      <c r="I544" s="77">
        <v>-977916.34</v>
      </c>
      <c r="J544" s="101"/>
    </row>
    <row r="545" spans="1:10" hidden="1" outlineLevel="1" x14ac:dyDescent="0.2">
      <c r="A545" s="106"/>
      <c r="B545" s="100">
        <v>42929</v>
      </c>
      <c r="C545" s="99">
        <v>49</v>
      </c>
      <c r="D545" s="99" t="s">
        <v>715</v>
      </c>
      <c r="E545" s="99" t="s">
        <v>716</v>
      </c>
      <c r="F545" s="99" t="s">
        <v>6289</v>
      </c>
      <c r="G545" s="77">
        <v>0</v>
      </c>
      <c r="H545" s="77">
        <v>3448.28</v>
      </c>
      <c r="I545" s="77">
        <v>-964985.3</v>
      </c>
      <c r="J545" s="101"/>
    </row>
    <row r="546" spans="1:10" hidden="1" outlineLevel="1" x14ac:dyDescent="0.2">
      <c r="A546" s="106"/>
      <c r="B546" s="100">
        <v>42930</v>
      </c>
      <c r="C546" s="99">
        <v>50</v>
      </c>
      <c r="D546" s="99" t="s">
        <v>715</v>
      </c>
      <c r="E546" s="99" t="s">
        <v>716</v>
      </c>
      <c r="F546" s="99" t="s">
        <v>6290</v>
      </c>
      <c r="G546" s="77">
        <v>0</v>
      </c>
      <c r="H546" s="77">
        <v>4310.3500000000004</v>
      </c>
      <c r="I546" s="77">
        <v>-977916.34</v>
      </c>
      <c r="J546" s="101"/>
    </row>
    <row r="547" spans="1:10" hidden="1" outlineLevel="1" x14ac:dyDescent="0.2">
      <c r="A547" s="106"/>
      <c r="B547" s="100">
        <v>42930</v>
      </c>
      <c r="C547" s="99">
        <v>51</v>
      </c>
      <c r="D547" s="99" t="s">
        <v>715</v>
      </c>
      <c r="E547" s="99" t="s">
        <v>716</v>
      </c>
      <c r="F547" s="99" t="s">
        <v>6291</v>
      </c>
      <c r="G547" s="77">
        <v>0</v>
      </c>
      <c r="H547" s="77">
        <v>4310.3500000000004</v>
      </c>
      <c r="I547" s="77">
        <v>-984812.89</v>
      </c>
      <c r="J547" s="101"/>
    </row>
    <row r="548" spans="1:10" hidden="1" outlineLevel="1" x14ac:dyDescent="0.2">
      <c r="A548" s="106"/>
      <c r="B548" s="100">
        <v>42930</v>
      </c>
      <c r="C548" s="99">
        <v>15</v>
      </c>
      <c r="D548" s="99" t="s">
        <v>78</v>
      </c>
      <c r="E548" s="99" t="s">
        <v>859</v>
      </c>
      <c r="F548" s="99" t="s">
        <v>6292</v>
      </c>
      <c r="G548" s="77">
        <v>0</v>
      </c>
      <c r="H548" s="77">
        <v>3653.97</v>
      </c>
      <c r="I548" s="77">
        <v>-993433.58</v>
      </c>
      <c r="J548" s="101"/>
    </row>
    <row r="549" spans="1:10" hidden="1" outlineLevel="1" x14ac:dyDescent="0.2">
      <c r="A549" s="106"/>
      <c r="B549" s="100">
        <v>42930</v>
      </c>
      <c r="C549" s="99">
        <v>16</v>
      </c>
      <c r="D549" s="99" t="s">
        <v>78</v>
      </c>
      <c r="E549" s="99" t="s">
        <v>859</v>
      </c>
      <c r="F549" s="99" t="s">
        <v>6292</v>
      </c>
      <c r="G549" s="77">
        <v>0</v>
      </c>
      <c r="H549" s="77">
        <v>-3653.97</v>
      </c>
      <c r="I549" s="77">
        <v>-999468.06</v>
      </c>
      <c r="J549" s="101"/>
    </row>
    <row r="550" spans="1:10" hidden="1" outlineLevel="1" x14ac:dyDescent="0.2">
      <c r="A550" s="106"/>
      <c r="B550" s="100">
        <v>42930</v>
      </c>
      <c r="C550" s="99">
        <v>17</v>
      </c>
      <c r="D550" s="99" t="s">
        <v>78</v>
      </c>
      <c r="E550" s="99" t="s">
        <v>859</v>
      </c>
      <c r="F550" s="99" t="s">
        <v>6293</v>
      </c>
      <c r="G550" s="77">
        <v>0</v>
      </c>
      <c r="H550" s="77">
        <v>3653.97</v>
      </c>
      <c r="I550" s="77">
        <v>-995157.71</v>
      </c>
      <c r="J550" s="101"/>
    </row>
    <row r="551" spans="1:10" hidden="1" outlineLevel="1" x14ac:dyDescent="0.2">
      <c r="A551" s="106"/>
      <c r="B551" s="100">
        <v>42930</v>
      </c>
      <c r="C551" s="99">
        <v>52</v>
      </c>
      <c r="D551" s="99" t="s">
        <v>715</v>
      </c>
      <c r="E551" s="99" t="s">
        <v>716</v>
      </c>
      <c r="F551" s="99" t="s">
        <v>6294</v>
      </c>
      <c r="G551" s="77">
        <v>0</v>
      </c>
      <c r="H551" s="77">
        <v>-2586.21</v>
      </c>
      <c r="I551" s="77">
        <v>-999468.06</v>
      </c>
      <c r="J551" s="101"/>
    </row>
    <row r="552" spans="1:10" hidden="1" outlineLevel="1" x14ac:dyDescent="0.2">
      <c r="A552" s="106"/>
      <c r="B552" s="100">
        <v>42930</v>
      </c>
      <c r="C552" s="99">
        <v>53</v>
      </c>
      <c r="D552" s="99" t="s">
        <v>715</v>
      </c>
      <c r="E552" s="99" t="s">
        <v>716</v>
      </c>
      <c r="F552" s="99" t="s">
        <v>6295</v>
      </c>
      <c r="G552" s="77">
        <v>0</v>
      </c>
      <c r="H552" s="77">
        <v>2586.21</v>
      </c>
      <c r="I552" s="77">
        <v>-995157.71</v>
      </c>
      <c r="J552" s="101"/>
    </row>
    <row r="553" spans="1:10" hidden="1" outlineLevel="1" x14ac:dyDescent="0.2">
      <c r="A553" s="106"/>
      <c r="B553" s="100">
        <v>42931</v>
      </c>
      <c r="C553" s="99">
        <v>18</v>
      </c>
      <c r="D553" s="99" t="s">
        <v>78</v>
      </c>
      <c r="E553" s="99" t="s">
        <v>859</v>
      </c>
      <c r="F553" s="99" t="s">
        <v>6296</v>
      </c>
      <c r="G553" s="77">
        <v>0</v>
      </c>
      <c r="H553" s="77">
        <v>4310.3500000000004</v>
      </c>
      <c r="I553" s="77">
        <v>-1000330.12</v>
      </c>
      <c r="J553" s="101"/>
    </row>
    <row r="554" spans="1:10" hidden="1" outlineLevel="1" x14ac:dyDescent="0.2">
      <c r="A554" s="106"/>
      <c r="B554" s="100">
        <v>42931</v>
      </c>
      <c r="C554" s="99">
        <v>55</v>
      </c>
      <c r="D554" s="99" t="s">
        <v>715</v>
      </c>
      <c r="E554" s="99" t="s">
        <v>716</v>
      </c>
      <c r="F554" s="99" t="s">
        <v>6297</v>
      </c>
      <c r="G554" s="77">
        <v>0</v>
      </c>
      <c r="H554" s="77">
        <v>-1724.14</v>
      </c>
      <c r="I554" s="77">
        <v>-994295.64</v>
      </c>
      <c r="J554" s="101"/>
    </row>
    <row r="555" spans="1:10" hidden="1" outlineLevel="1" x14ac:dyDescent="0.2">
      <c r="A555" s="106"/>
      <c r="B555" s="100">
        <v>42931</v>
      </c>
      <c r="C555" s="99">
        <v>58</v>
      </c>
      <c r="D555" s="99" t="s">
        <v>715</v>
      </c>
      <c r="E555" s="99" t="s">
        <v>716</v>
      </c>
      <c r="F555" s="99" t="s">
        <v>6298</v>
      </c>
      <c r="G555" s="77">
        <v>0</v>
      </c>
      <c r="H555" s="77">
        <v>6896.55</v>
      </c>
      <c r="I555" s="77">
        <v>-1000330.12</v>
      </c>
      <c r="J555" s="101"/>
    </row>
    <row r="556" spans="1:10" hidden="1" outlineLevel="1" x14ac:dyDescent="0.2">
      <c r="A556" s="106"/>
      <c r="B556" s="100">
        <v>42933</v>
      </c>
      <c r="C556" s="99">
        <v>60</v>
      </c>
      <c r="D556" s="99" t="s">
        <v>715</v>
      </c>
      <c r="E556" s="99" t="s">
        <v>716</v>
      </c>
      <c r="F556" s="99" t="s">
        <v>6299</v>
      </c>
      <c r="G556" s="77">
        <v>0</v>
      </c>
      <c r="H556" s="77">
        <v>4310.3500000000004</v>
      </c>
      <c r="I556" s="77">
        <v>-995588.74</v>
      </c>
      <c r="J556" s="101"/>
    </row>
    <row r="557" spans="1:10" hidden="1" outlineLevel="1" x14ac:dyDescent="0.2">
      <c r="A557" s="106"/>
      <c r="B557" s="100">
        <v>42933</v>
      </c>
      <c r="C557" s="99">
        <v>61</v>
      </c>
      <c r="D557" s="99" t="s">
        <v>715</v>
      </c>
      <c r="E557" s="99" t="s">
        <v>716</v>
      </c>
      <c r="F557" s="99" t="s">
        <v>6300</v>
      </c>
      <c r="G557" s="77">
        <v>0</v>
      </c>
      <c r="H557" s="77">
        <v>13793.1</v>
      </c>
      <c r="I557" s="77">
        <v>-999899.09</v>
      </c>
      <c r="J557" s="101"/>
    </row>
    <row r="558" spans="1:10" hidden="1" outlineLevel="1" x14ac:dyDescent="0.2">
      <c r="A558" s="106"/>
      <c r="B558" s="100">
        <v>42933</v>
      </c>
      <c r="C558" s="99">
        <v>64</v>
      </c>
      <c r="D558" s="99" t="s">
        <v>715</v>
      </c>
      <c r="E558" s="99" t="s">
        <v>716</v>
      </c>
      <c r="F558" s="99" t="s">
        <v>6301</v>
      </c>
      <c r="G558" s="77">
        <v>0</v>
      </c>
      <c r="H558" s="77">
        <v>4310.3500000000004</v>
      </c>
      <c r="I558" s="77">
        <v>-1005071.5</v>
      </c>
      <c r="J558" s="101"/>
    </row>
    <row r="559" spans="1:10" hidden="1" outlineLevel="1" x14ac:dyDescent="0.2">
      <c r="A559" s="106"/>
      <c r="B559" s="100">
        <v>42933</v>
      </c>
      <c r="C559" s="99">
        <v>65</v>
      </c>
      <c r="D559" s="99" t="s">
        <v>715</v>
      </c>
      <c r="E559" s="99" t="s">
        <v>716</v>
      </c>
      <c r="F559" s="99" t="s">
        <v>6302</v>
      </c>
      <c r="G559" s="77">
        <v>0</v>
      </c>
      <c r="H559" s="77">
        <v>-8620.69</v>
      </c>
      <c r="I559" s="77">
        <v>-996450.81</v>
      </c>
      <c r="J559" s="101"/>
    </row>
    <row r="560" spans="1:10" hidden="1" outlineLevel="1" x14ac:dyDescent="0.2">
      <c r="A560" s="106"/>
      <c r="B560" s="100">
        <v>42933</v>
      </c>
      <c r="C560" s="99">
        <v>66</v>
      </c>
      <c r="D560" s="99" t="s">
        <v>715</v>
      </c>
      <c r="E560" s="99" t="s">
        <v>716</v>
      </c>
      <c r="F560" s="99" t="s">
        <v>6303</v>
      </c>
      <c r="G560" s="77">
        <v>0</v>
      </c>
      <c r="H560" s="77">
        <v>12931.04</v>
      </c>
      <c r="I560" s="77">
        <v>-1005071.5</v>
      </c>
      <c r="J560" s="101"/>
    </row>
    <row r="561" spans="1:10" hidden="1" outlineLevel="1" x14ac:dyDescent="0.2">
      <c r="A561" s="106"/>
      <c r="B561" s="100">
        <v>42934</v>
      </c>
      <c r="C561" s="99">
        <v>67</v>
      </c>
      <c r="D561" s="99" t="s">
        <v>715</v>
      </c>
      <c r="E561" s="99" t="s">
        <v>716</v>
      </c>
      <c r="F561" s="99" t="s">
        <v>6304</v>
      </c>
      <c r="G561" s="77">
        <v>0</v>
      </c>
      <c r="H561" s="77">
        <v>-4310.3500000000004</v>
      </c>
      <c r="I561" s="77">
        <v>-1009381.85</v>
      </c>
      <c r="J561" s="101"/>
    </row>
    <row r="562" spans="1:10" hidden="1" outlineLevel="1" x14ac:dyDescent="0.2">
      <c r="A562" s="106"/>
      <c r="B562" s="100">
        <v>42934</v>
      </c>
      <c r="C562" s="99">
        <v>69</v>
      </c>
      <c r="D562" s="99" t="s">
        <v>715</v>
      </c>
      <c r="E562" s="99" t="s">
        <v>716</v>
      </c>
      <c r="F562" s="99" t="s">
        <v>6305</v>
      </c>
      <c r="G562" s="77">
        <v>0</v>
      </c>
      <c r="H562" s="77">
        <v>-12068.97</v>
      </c>
      <c r="I562" s="77">
        <v>-1013692.2</v>
      </c>
      <c r="J562" s="101"/>
    </row>
    <row r="563" spans="1:10" hidden="1" outlineLevel="1" x14ac:dyDescent="0.2">
      <c r="A563" s="106"/>
      <c r="B563" s="100">
        <v>42934</v>
      </c>
      <c r="C563" s="99">
        <v>70</v>
      </c>
      <c r="D563" s="99" t="s">
        <v>715</v>
      </c>
      <c r="E563" s="99" t="s">
        <v>716</v>
      </c>
      <c r="F563" s="99" t="s">
        <v>6306</v>
      </c>
      <c r="G563" s="77">
        <v>0</v>
      </c>
      <c r="H563" s="77">
        <v>-3448.28</v>
      </c>
      <c r="I563" s="77">
        <v>-1019726.68</v>
      </c>
      <c r="J563" s="101"/>
    </row>
    <row r="564" spans="1:10" hidden="1" outlineLevel="1" x14ac:dyDescent="0.2">
      <c r="A564" s="106"/>
      <c r="B564" s="100">
        <v>42934</v>
      </c>
      <c r="C564" s="99">
        <v>72</v>
      </c>
      <c r="D564" s="99" t="s">
        <v>715</v>
      </c>
      <c r="E564" s="99" t="s">
        <v>716</v>
      </c>
      <c r="F564" s="99" t="s">
        <v>6307</v>
      </c>
      <c r="G564" s="77">
        <v>0</v>
      </c>
      <c r="H564" s="77">
        <v>-5172.41</v>
      </c>
      <c r="I564" s="77">
        <v>-1016278.4</v>
      </c>
      <c r="J564" s="101"/>
    </row>
    <row r="565" spans="1:10" hidden="1" outlineLevel="1" x14ac:dyDescent="0.2">
      <c r="A565" s="106"/>
      <c r="B565" s="100">
        <v>42934</v>
      </c>
      <c r="C565" s="99">
        <v>74</v>
      </c>
      <c r="D565" s="99" t="s">
        <v>715</v>
      </c>
      <c r="E565" s="99" t="s">
        <v>716</v>
      </c>
      <c r="F565" s="99" t="s">
        <v>6308</v>
      </c>
      <c r="G565" s="77">
        <v>0</v>
      </c>
      <c r="H565" s="77">
        <v>-6896.55</v>
      </c>
      <c r="I565" s="77">
        <v>-1019726.68</v>
      </c>
      <c r="J565" s="101"/>
    </row>
    <row r="566" spans="1:10" hidden="1" outlineLevel="1" x14ac:dyDescent="0.2">
      <c r="A566" s="106"/>
      <c r="B566" s="100">
        <v>42934</v>
      </c>
      <c r="C566" s="99">
        <v>77</v>
      </c>
      <c r="D566" s="99" t="s">
        <v>715</v>
      </c>
      <c r="E566" s="99" t="s">
        <v>716</v>
      </c>
      <c r="F566" s="99" t="s">
        <v>6309</v>
      </c>
      <c r="G566" s="77">
        <v>0</v>
      </c>
      <c r="H566" s="77">
        <v>6034.48</v>
      </c>
      <c r="I566" s="77">
        <v>-1012830.13</v>
      </c>
      <c r="J566" s="101"/>
    </row>
    <row r="567" spans="1:10" hidden="1" outlineLevel="1" x14ac:dyDescent="0.2">
      <c r="A567" s="106"/>
      <c r="B567" s="100">
        <v>42934</v>
      </c>
      <c r="C567" s="99">
        <v>24</v>
      </c>
      <c r="D567" s="99" t="s">
        <v>78</v>
      </c>
      <c r="E567" s="99" t="s">
        <v>859</v>
      </c>
      <c r="F567" s="99" t="s">
        <v>6310</v>
      </c>
      <c r="G567" s="77">
        <v>0</v>
      </c>
      <c r="H567" s="77">
        <v>768.97</v>
      </c>
      <c r="I567" s="77">
        <v>-1016709.44</v>
      </c>
      <c r="J567" s="101"/>
    </row>
    <row r="568" spans="1:10" hidden="1" outlineLevel="1" x14ac:dyDescent="0.2">
      <c r="A568" s="106"/>
      <c r="B568" s="100">
        <v>42934</v>
      </c>
      <c r="C568" s="99">
        <v>25</v>
      </c>
      <c r="D568" s="99" t="s">
        <v>78</v>
      </c>
      <c r="E568" s="99" t="s">
        <v>859</v>
      </c>
      <c r="F568" s="99" t="s">
        <v>6310</v>
      </c>
      <c r="G568" s="77">
        <v>0</v>
      </c>
      <c r="H568" s="77">
        <v>-768.97</v>
      </c>
      <c r="I568" s="77">
        <v>-1003778.4</v>
      </c>
      <c r="J568" s="101"/>
    </row>
    <row r="569" spans="1:10" hidden="1" outlineLevel="1" x14ac:dyDescent="0.2">
      <c r="A569" s="106"/>
      <c r="B569" s="100">
        <v>42935</v>
      </c>
      <c r="C569" s="99">
        <v>78</v>
      </c>
      <c r="D569" s="99" t="s">
        <v>715</v>
      </c>
      <c r="E569" s="99" t="s">
        <v>716</v>
      </c>
      <c r="F569" s="99" t="s">
        <v>6311</v>
      </c>
      <c r="G569" s="77">
        <v>0</v>
      </c>
      <c r="H569" s="77">
        <v>8620.69</v>
      </c>
      <c r="I569" s="77">
        <v>-1007657.71</v>
      </c>
      <c r="J569" s="101"/>
    </row>
    <row r="570" spans="1:10" hidden="1" outlineLevel="1" x14ac:dyDescent="0.2">
      <c r="A570" s="106"/>
      <c r="B570" s="100">
        <v>42935</v>
      </c>
      <c r="C570" s="99">
        <v>84</v>
      </c>
      <c r="D570" s="99" t="s">
        <v>715</v>
      </c>
      <c r="E570" s="99" t="s">
        <v>716</v>
      </c>
      <c r="F570" s="99" t="s">
        <v>6312</v>
      </c>
      <c r="G570" s="77">
        <v>0</v>
      </c>
      <c r="H570" s="77">
        <v>2586.21</v>
      </c>
      <c r="I570" s="77">
        <v>-1013692.19</v>
      </c>
      <c r="J570" s="101"/>
    </row>
    <row r="571" spans="1:10" hidden="1" outlineLevel="1" x14ac:dyDescent="0.2">
      <c r="A571" s="106"/>
      <c r="B571" s="100">
        <v>42935</v>
      </c>
      <c r="C571" s="99">
        <v>88</v>
      </c>
      <c r="D571" s="99" t="s">
        <v>715</v>
      </c>
      <c r="E571" s="99" t="s">
        <v>716</v>
      </c>
      <c r="F571" s="99" t="s">
        <v>6313</v>
      </c>
      <c r="G571" s="77">
        <v>0</v>
      </c>
      <c r="H571" s="77">
        <v>6896.55</v>
      </c>
      <c r="I571" s="77">
        <v>-1019295.64</v>
      </c>
      <c r="J571" s="101"/>
    </row>
    <row r="572" spans="1:10" hidden="1" outlineLevel="1" x14ac:dyDescent="0.2">
      <c r="A572" s="106"/>
      <c r="B572" s="100">
        <v>42935</v>
      </c>
      <c r="C572" s="99">
        <v>89</v>
      </c>
      <c r="D572" s="99" t="s">
        <v>715</v>
      </c>
      <c r="E572" s="99" t="s">
        <v>716</v>
      </c>
      <c r="F572" s="99" t="s">
        <v>6314</v>
      </c>
      <c r="G572" s="77">
        <v>0</v>
      </c>
      <c r="H572" s="77">
        <v>1724.14</v>
      </c>
      <c r="I572" s="77">
        <v>-1022743.92</v>
      </c>
      <c r="J572" s="101"/>
    </row>
    <row r="573" spans="1:10" hidden="1" outlineLevel="1" x14ac:dyDescent="0.2">
      <c r="A573" s="106"/>
      <c r="B573" s="100">
        <v>42936</v>
      </c>
      <c r="C573" s="99">
        <v>26</v>
      </c>
      <c r="D573" s="99" t="s">
        <v>78</v>
      </c>
      <c r="E573" s="99" t="s">
        <v>859</v>
      </c>
      <c r="F573" s="99" t="s">
        <v>6315</v>
      </c>
      <c r="G573" s="77">
        <v>0</v>
      </c>
      <c r="H573" s="77">
        <v>828.02</v>
      </c>
      <c r="I573" s="77">
        <v>-1031364.61</v>
      </c>
      <c r="J573" s="101"/>
    </row>
    <row r="574" spans="1:10" hidden="1" outlineLevel="1" x14ac:dyDescent="0.2">
      <c r="A574" s="106"/>
      <c r="B574" s="100">
        <v>42936</v>
      </c>
      <c r="C574" s="99">
        <v>93</v>
      </c>
      <c r="D574" s="99" t="s">
        <v>715</v>
      </c>
      <c r="E574" s="99" t="s">
        <v>716</v>
      </c>
      <c r="F574" s="99" t="s">
        <v>6316</v>
      </c>
      <c r="G574" s="77">
        <v>0</v>
      </c>
      <c r="H574" s="77">
        <v>-4310.3500000000004</v>
      </c>
      <c r="I574" s="77">
        <v>-1022743.92</v>
      </c>
      <c r="J574" s="101"/>
    </row>
    <row r="575" spans="1:10" hidden="1" outlineLevel="1" x14ac:dyDescent="0.2">
      <c r="A575" s="106"/>
      <c r="B575" s="100">
        <v>42937</v>
      </c>
      <c r="C575" s="99">
        <v>95</v>
      </c>
      <c r="D575" s="99" t="s">
        <v>715</v>
      </c>
      <c r="E575" s="99" t="s">
        <v>716</v>
      </c>
      <c r="F575" s="99" t="s">
        <v>6317</v>
      </c>
      <c r="G575" s="77">
        <v>0</v>
      </c>
      <c r="H575" s="77">
        <v>4310.3500000000004</v>
      </c>
      <c r="I575" s="77">
        <v>-1031364.61</v>
      </c>
      <c r="J575" s="101"/>
    </row>
    <row r="576" spans="1:10" hidden="1" outlineLevel="1" x14ac:dyDescent="0.2">
      <c r="A576" s="106"/>
      <c r="B576" s="100">
        <v>42937</v>
      </c>
      <c r="C576" s="99">
        <v>27</v>
      </c>
      <c r="D576" s="99" t="s">
        <v>78</v>
      </c>
      <c r="E576" s="99" t="s">
        <v>859</v>
      </c>
      <c r="F576" s="99" t="s">
        <v>6318</v>
      </c>
      <c r="G576" s="77">
        <v>0</v>
      </c>
      <c r="H576" s="77">
        <v>749.51</v>
      </c>
      <c r="I576" s="77">
        <v>-1037399.09</v>
      </c>
      <c r="J576" s="101"/>
    </row>
    <row r="577" spans="1:10" hidden="1" outlineLevel="1" x14ac:dyDescent="0.2">
      <c r="A577" s="106"/>
      <c r="B577" s="100">
        <v>42937</v>
      </c>
      <c r="C577" s="99">
        <v>97</v>
      </c>
      <c r="D577" s="99" t="s">
        <v>715</v>
      </c>
      <c r="E577" s="99" t="s">
        <v>716</v>
      </c>
      <c r="F577" s="99" t="s">
        <v>6319</v>
      </c>
      <c r="G577" s="77">
        <v>0</v>
      </c>
      <c r="H577" s="77">
        <v>-4310.3500000000004</v>
      </c>
      <c r="I577" s="77">
        <v>-1041709.44</v>
      </c>
      <c r="J577" s="101"/>
    </row>
    <row r="578" spans="1:10" hidden="1" outlineLevel="1" x14ac:dyDescent="0.2">
      <c r="A578" s="106"/>
      <c r="B578" s="100">
        <v>42937</v>
      </c>
      <c r="C578" s="99">
        <v>99</v>
      </c>
      <c r="D578" s="99" t="s">
        <v>715</v>
      </c>
      <c r="E578" s="99" t="s">
        <v>716</v>
      </c>
      <c r="F578" s="99" t="s">
        <v>6320</v>
      </c>
      <c r="G578" s="77">
        <v>0</v>
      </c>
      <c r="H578" s="77">
        <v>5172.41</v>
      </c>
      <c r="I578" s="77">
        <v>-1035674.96</v>
      </c>
      <c r="J578" s="101"/>
    </row>
    <row r="579" spans="1:10" hidden="1" outlineLevel="1" x14ac:dyDescent="0.2">
      <c r="A579" s="106"/>
      <c r="B579" s="100">
        <v>42937</v>
      </c>
      <c r="C579" s="99">
        <v>100</v>
      </c>
      <c r="D579" s="99" t="s">
        <v>715</v>
      </c>
      <c r="E579" s="99" t="s">
        <v>716</v>
      </c>
      <c r="F579" s="99" t="s">
        <v>6321</v>
      </c>
      <c r="G579" s="77">
        <v>0</v>
      </c>
      <c r="H579" s="77">
        <v>4310.3500000000004</v>
      </c>
      <c r="I579" s="77">
        <v>-1039123.24</v>
      </c>
      <c r="J579" s="101"/>
    </row>
    <row r="580" spans="1:10" hidden="1" outlineLevel="1" x14ac:dyDescent="0.2">
      <c r="A580" s="106"/>
      <c r="B580" s="100">
        <v>42937</v>
      </c>
      <c r="C580" s="99">
        <v>101</v>
      </c>
      <c r="D580" s="99" t="s">
        <v>715</v>
      </c>
      <c r="E580" s="99" t="s">
        <v>716</v>
      </c>
      <c r="F580" s="99" t="s">
        <v>6322</v>
      </c>
      <c r="G580" s="77">
        <v>0</v>
      </c>
      <c r="H580" s="77">
        <v>-4310.3500000000004</v>
      </c>
      <c r="I580" s="77">
        <v>-1036537.03</v>
      </c>
      <c r="J580" s="101"/>
    </row>
    <row r="581" spans="1:10" hidden="1" outlineLevel="1" x14ac:dyDescent="0.2">
      <c r="A581" s="106"/>
      <c r="B581" s="100">
        <v>42937</v>
      </c>
      <c r="C581" s="99">
        <v>102</v>
      </c>
      <c r="D581" s="99" t="s">
        <v>715</v>
      </c>
      <c r="E581" s="99" t="s">
        <v>716</v>
      </c>
      <c r="F581" s="99" t="s">
        <v>6323</v>
      </c>
      <c r="G581" s="77">
        <v>0</v>
      </c>
      <c r="H581" s="77">
        <v>2155.17</v>
      </c>
      <c r="I581" s="77">
        <v>-1035588.75</v>
      </c>
      <c r="J581" s="101"/>
    </row>
    <row r="582" spans="1:10" hidden="1" outlineLevel="1" x14ac:dyDescent="0.2">
      <c r="A582" s="106"/>
      <c r="B582" s="100">
        <v>42937</v>
      </c>
      <c r="C582" s="99">
        <v>104</v>
      </c>
      <c r="D582" s="99" t="s">
        <v>715</v>
      </c>
      <c r="E582" s="99" t="s">
        <v>716</v>
      </c>
      <c r="F582" s="99" t="s">
        <v>6324</v>
      </c>
      <c r="G582" s="77">
        <v>0</v>
      </c>
      <c r="H582" s="77">
        <v>-2155.17</v>
      </c>
      <c r="I582" s="77">
        <v>-1029554.27</v>
      </c>
      <c r="J582" s="101"/>
    </row>
    <row r="583" spans="1:10" hidden="1" outlineLevel="1" x14ac:dyDescent="0.2">
      <c r="A583" s="106"/>
      <c r="B583" s="100">
        <v>42937</v>
      </c>
      <c r="C583" s="99">
        <v>107</v>
      </c>
      <c r="D583" s="99" t="s">
        <v>715</v>
      </c>
      <c r="E583" s="99" t="s">
        <v>716</v>
      </c>
      <c r="F583" s="99" t="s">
        <v>6325</v>
      </c>
      <c r="G583" s="77">
        <v>0</v>
      </c>
      <c r="H583" s="77">
        <v>2155.17</v>
      </c>
      <c r="I583" s="77">
        <v>-1035588.75</v>
      </c>
      <c r="J583" s="101"/>
    </row>
    <row r="584" spans="1:10" hidden="1" outlineLevel="1" x14ac:dyDescent="0.2">
      <c r="A584" s="106"/>
      <c r="B584" s="100">
        <v>42938</v>
      </c>
      <c r="C584" s="99">
        <v>110</v>
      </c>
      <c r="D584" s="99" t="s">
        <v>715</v>
      </c>
      <c r="E584" s="99" t="s">
        <v>716</v>
      </c>
      <c r="F584" s="99" t="s">
        <v>6326</v>
      </c>
      <c r="G584" s="77">
        <v>0</v>
      </c>
      <c r="H584" s="77">
        <v>8620.69</v>
      </c>
      <c r="I584" s="77">
        <v>-1042485.3</v>
      </c>
      <c r="J584" s="101"/>
    </row>
    <row r="585" spans="1:10" hidden="1" outlineLevel="1" x14ac:dyDescent="0.2">
      <c r="A585" s="106"/>
      <c r="B585" s="100">
        <v>42940</v>
      </c>
      <c r="C585" s="99">
        <v>111</v>
      </c>
      <c r="D585" s="99" t="s">
        <v>715</v>
      </c>
      <c r="E585" s="99" t="s">
        <v>716</v>
      </c>
      <c r="F585" s="99" t="s">
        <v>6327</v>
      </c>
      <c r="G585" s="77">
        <v>0</v>
      </c>
      <c r="H585" s="77">
        <v>-13793.1</v>
      </c>
      <c r="I585" s="77">
        <v>-1045263.87</v>
      </c>
      <c r="J585" s="101"/>
    </row>
    <row r="586" spans="1:10" hidden="1" outlineLevel="1" x14ac:dyDescent="0.2">
      <c r="A586" s="106"/>
      <c r="B586" s="100">
        <v>42940</v>
      </c>
      <c r="C586" s="99">
        <v>112</v>
      </c>
      <c r="D586" s="99" t="s">
        <v>715</v>
      </c>
      <c r="E586" s="99" t="s">
        <v>716</v>
      </c>
      <c r="F586" s="99" t="s">
        <v>6328</v>
      </c>
      <c r="G586" s="77">
        <v>0</v>
      </c>
      <c r="H586" s="77">
        <v>13793.1</v>
      </c>
      <c r="I586" s="77">
        <v>-1039229.39</v>
      </c>
      <c r="J586" s="101"/>
    </row>
    <row r="587" spans="1:10" hidden="1" outlineLevel="1" x14ac:dyDescent="0.2">
      <c r="A587" s="106"/>
      <c r="B587" s="100">
        <v>42940</v>
      </c>
      <c r="C587" s="99">
        <v>113</v>
      </c>
      <c r="D587" s="99" t="s">
        <v>715</v>
      </c>
      <c r="E587" s="99" t="s">
        <v>716</v>
      </c>
      <c r="F587" s="99" t="s">
        <v>6329</v>
      </c>
      <c r="G587" s="77">
        <v>0</v>
      </c>
      <c r="H587" s="77">
        <v>-12931.04</v>
      </c>
      <c r="I587" s="77">
        <v>-1045263.87</v>
      </c>
      <c r="J587" s="101"/>
    </row>
    <row r="588" spans="1:10" hidden="1" outlineLevel="1" x14ac:dyDescent="0.2">
      <c r="A588" s="106"/>
      <c r="B588" s="100">
        <v>42940</v>
      </c>
      <c r="C588" s="99">
        <v>114</v>
      </c>
      <c r="D588" s="99" t="s">
        <v>715</v>
      </c>
      <c r="E588" s="99" t="s">
        <v>716</v>
      </c>
      <c r="F588" s="99" t="s">
        <v>6330</v>
      </c>
      <c r="G588" s="77">
        <v>0</v>
      </c>
      <c r="H588" s="77">
        <v>12931.04</v>
      </c>
      <c r="I588" s="77">
        <v>-1028022.49</v>
      </c>
      <c r="J588" s="101"/>
    </row>
    <row r="589" spans="1:10" hidden="1" outlineLevel="1" x14ac:dyDescent="0.2">
      <c r="A589" s="106"/>
      <c r="B589" s="100">
        <v>42941</v>
      </c>
      <c r="C589" s="99">
        <v>115</v>
      </c>
      <c r="D589" s="99" t="s">
        <v>715</v>
      </c>
      <c r="E589" s="99" t="s">
        <v>716</v>
      </c>
      <c r="F589" s="99" t="s">
        <v>6331</v>
      </c>
      <c r="G589" s="77">
        <v>0</v>
      </c>
      <c r="H589" s="77">
        <v>2586.21</v>
      </c>
      <c r="I589" s="77">
        <v>-1029746.63</v>
      </c>
      <c r="J589" s="101"/>
    </row>
    <row r="590" spans="1:10" hidden="1" outlineLevel="1" x14ac:dyDescent="0.2">
      <c r="A590" s="106"/>
      <c r="B590" s="100">
        <v>42941</v>
      </c>
      <c r="C590" s="99">
        <v>116</v>
      </c>
      <c r="D590" s="99" t="s">
        <v>715</v>
      </c>
      <c r="E590" s="99" t="s">
        <v>716</v>
      </c>
      <c r="F590" s="99" t="s">
        <v>6332</v>
      </c>
      <c r="G590" s="77">
        <v>0</v>
      </c>
      <c r="H590" s="77">
        <v>-2586.21</v>
      </c>
      <c r="I590" s="77">
        <v>-1034056.98</v>
      </c>
      <c r="J590" s="101"/>
    </row>
    <row r="591" spans="1:10" hidden="1" outlineLevel="1" x14ac:dyDescent="0.2">
      <c r="A591" s="106"/>
      <c r="B591" s="100">
        <v>42941</v>
      </c>
      <c r="C591" s="99">
        <v>117</v>
      </c>
      <c r="D591" s="99" t="s">
        <v>715</v>
      </c>
      <c r="E591" s="99" t="s">
        <v>716</v>
      </c>
      <c r="F591" s="99" t="s">
        <v>6333</v>
      </c>
      <c r="G591" s="77">
        <v>0</v>
      </c>
      <c r="H591" s="77">
        <v>2586.21</v>
      </c>
      <c r="I591" s="77">
        <v>-1031039.74</v>
      </c>
      <c r="J591" s="101"/>
    </row>
    <row r="592" spans="1:10" hidden="1" outlineLevel="1" x14ac:dyDescent="0.2">
      <c r="A592" s="106"/>
      <c r="B592" s="100">
        <v>42941</v>
      </c>
      <c r="C592" s="99">
        <v>118</v>
      </c>
      <c r="D592" s="99" t="s">
        <v>715</v>
      </c>
      <c r="E592" s="99" t="s">
        <v>716</v>
      </c>
      <c r="F592" s="99" t="s">
        <v>6334</v>
      </c>
      <c r="G592" s="77">
        <v>0</v>
      </c>
      <c r="H592" s="77">
        <v>-6034.48</v>
      </c>
      <c r="I592" s="77">
        <v>-1041384.57</v>
      </c>
      <c r="J592" s="101"/>
    </row>
    <row r="593" spans="1:10" hidden="1" outlineLevel="1" x14ac:dyDescent="0.2">
      <c r="A593" s="106"/>
      <c r="B593" s="100">
        <v>42941</v>
      </c>
      <c r="C593" s="99">
        <v>121</v>
      </c>
      <c r="D593" s="99" t="s">
        <v>715</v>
      </c>
      <c r="E593" s="99" t="s">
        <v>716</v>
      </c>
      <c r="F593" s="99" t="s">
        <v>6335</v>
      </c>
      <c r="G593" s="77">
        <v>0</v>
      </c>
      <c r="H593" s="77">
        <v>6034.48</v>
      </c>
      <c r="I593" s="77">
        <v>-1039660.43</v>
      </c>
      <c r="J593" s="101"/>
    </row>
    <row r="594" spans="1:10" hidden="1" outlineLevel="1" x14ac:dyDescent="0.2">
      <c r="A594" s="106"/>
      <c r="B594" s="100">
        <v>42941</v>
      </c>
      <c r="C594" s="99">
        <v>122</v>
      </c>
      <c r="D594" s="99" t="s">
        <v>715</v>
      </c>
      <c r="E594" s="99" t="s">
        <v>716</v>
      </c>
      <c r="F594" s="99" t="s">
        <v>6336</v>
      </c>
      <c r="G594" s="77">
        <v>0</v>
      </c>
      <c r="H594" s="77">
        <v>6034.48</v>
      </c>
      <c r="I594" s="77">
        <v>-1045694.91</v>
      </c>
      <c r="J594" s="101"/>
    </row>
    <row r="595" spans="1:10" hidden="1" outlineLevel="1" x14ac:dyDescent="0.2">
      <c r="A595" s="106"/>
      <c r="B595" s="100">
        <v>42942</v>
      </c>
      <c r="C595" s="99">
        <v>124</v>
      </c>
      <c r="D595" s="99" t="s">
        <v>715</v>
      </c>
      <c r="E595" s="99" t="s">
        <v>716</v>
      </c>
      <c r="F595" s="99" t="s">
        <v>6337</v>
      </c>
      <c r="G595" s="77">
        <v>0</v>
      </c>
      <c r="H595" s="77">
        <v>2586.21</v>
      </c>
      <c r="I595" s="77">
        <v>-1051729.3899999999</v>
      </c>
      <c r="J595" s="101"/>
    </row>
    <row r="596" spans="1:10" hidden="1" outlineLevel="1" x14ac:dyDescent="0.2">
      <c r="A596" s="106"/>
      <c r="B596" s="100">
        <v>42942</v>
      </c>
      <c r="C596" s="99">
        <v>125</v>
      </c>
      <c r="D596" s="99" t="s">
        <v>715</v>
      </c>
      <c r="E596" s="99" t="s">
        <v>716</v>
      </c>
      <c r="F596" s="99" t="s">
        <v>6338</v>
      </c>
      <c r="G596" s="77">
        <v>0</v>
      </c>
      <c r="H596" s="77">
        <v>8620.69</v>
      </c>
      <c r="I596" s="77">
        <v>-1046556.98</v>
      </c>
      <c r="J596" s="101"/>
    </row>
    <row r="597" spans="1:10" hidden="1" outlineLevel="1" x14ac:dyDescent="0.2">
      <c r="A597" s="106"/>
      <c r="B597" s="100">
        <v>42943</v>
      </c>
      <c r="C597" s="99">
        <v>131</v>
      </c>
      <c r="D597" s="99" t="s">
        <v>715</v>
      </c>
      <c r="E597" s="99" t="s">
        <v>716</v>
      </c>
      <c r="F597" s="99" t="s">
        <v>6339</v>
      </c>
      <c r="G597" s="77">
        <v>0</v>
      </c>
      <c r="H597" s="77">
        <v>8620.69</v>
      </c>
      <c r="I597" s="77">
        <v>-1036212.15</v>
      </c>
      <c r="J597" s="101"/>
    </row>
    <row r="598" spans="1:10" hidden="1" outlineLevel="1" x14ac:dyDescent="0.2">
      <c r="A598" s="106"/>
      <c r="B598" s="100">
        <v>42943</v>
      </c>
      <c r="C598" s="99">
        <v>132</v>
      </c>
      <c r="D598" s="99" t="s">
        <v>715</v>
      </c>
      <c r="E598" s="99" t="s">
        <v>716</v>
      </c>
      <c r="F598" s="99" t="s">
        <v>6340</v>
      </c>
      <c r="G598" s="77">
        <v>0</v>
      </c>
      <c r="H598" s="77">
        <v>-2500</v>
      </c>
      <c r="I598" s="77">
        <v>-1046556.98</v>
      </c>
      <c r="J598" s="101"/>
    </row>
    <row r="599" spans="1:10" hidden="1" outlineLevel="1" x14ac:dyDescent="0.2">
      <c r="A599" s="106"/>
      <c r="B599" s="100">
        <v>42943</v>
      </c>
      <c r="C599" s="99">
        <v>133</v>
      </c>
      <c r="D599" s="99" t="s">
        <v>715</v>
      </c>
      <c r="E599" s="99" t="s">
        <v>716</v>
      </c>
      <c r="F599" s="99" t="s">
        <v>6341</v>
      </c>
      <c r="G599" s="77">
        <v>0</v>
      </c>
      <c r="H599" s="77">
        <v>-2500</v>
      </c>
      <c r="I599" s="77">
        <v>-1054315.6000000001</v>
      </c>
      <c r="J599" s="101"/>
    </row>
    <row r="600" spans="1:10" hidden="1" outlineLevel="1" x14ac:dyDescent="0.2">
      <c r="A600" s="106"/>
      <c r="B600" s="100">
        <v>42943</v>
      </c>
      <c r="C600" s="99">
        <v>134</v>
      </c>
      <c r="D600" s="99" t="s">
        <v>715</v>
      </c>
      <c r="E600" s="99" t="s">
        <v>716</v>
      </c>
      <c r="F600" s="99" t="s">
        <v>6342</v>
      </c>
      <c r="G600" s="77">
        <v>0</v>
      </c>
      <c r="H600" s="77">
        <v>4310.3500000000004</v>
      </c>
      <c r="I600" s="77">
        <v>-1060350.08</v>
      </c>
      <c r="J600" s="101"/>
    </row>
    <row r="601" spans="1:10" hidden="1" outlineLevel="1" x14ac:dyDescent="0.2">
      <c r="A601" s="106"/>
      <c r="B601" s="100">
        <v>42944</v>
      </c>
      <c r="C601" s="99">
        <v>135</v>
      </c>
      <c r="D601" s="99" t="s">
        <v>715</v>
      </c>
      <c r="E601" s="99" t="s">
        <v>716</v>
      </c>
      <c r="F601" s="99" t="s">
        <v>6343</v>
      </c>
      <c r="G601" s="77">
        <v>0</v>
      </c>
      <c r="H601" s="77">
        <v>-8620.69</v>
      </c>
      <c r="I601" s="77">
        <v>-1053453.53</v>
      </c>
      <c r="J601" s="101"/>
    </row>
    <row r="602" spans="1:10" hidden="1" outlineLevel="1" x14ac:dyDescent="0.2">
      <c r="A602" s="106"/>
      <c r="B602" s="100">
        <v>42944</v>
      </c>
      <c r="C602" s="99">
        <v>136</v>
      </c>
      <c r="D602" s="99" t="s">
        <v>715</v>
      </c>
      <c r="E602" s="99" t="s">
        <v>716</v>
      </c>
      <c r="F602" s="99" t="s">
        <v>6344</v>
      </c>
      <c r="G602" s="77">
        <v>0</v>
      </c>
      <c r="H602" s="77">
        <v>8620.69</v>
      </c>
      <c r="I602" s="77">
        <v>-1059919.05</v>
      </c>
      <c r="J602" s="101"/>
    </row>
    <row r="603" spans="1:10" hidden="1" outlineLevel="1" x14ac:dyDescent="0.2">
      <c r="A603" s="106"/>
      <c r="B603" s="100">
        <v>42944</v>
      </c>
      <c r="C603" s="99">
        <v>137</v>
      </c>
      <c r="D603" s="99" t="s">
        <v>715</v>
      </c>
      <c r="E603" s="99" t="s">
        <v>716</v>
      </c>
      <c r="F603" s="99" t="s">
        <v>6345</v>
      </c>
      <c r="G603" s="77">
        <v>0</v>
      </c>
      <c r="H603" s="77">
        <v>4741.38</v>
      </c>
      <c r="I603" s="77">
        <v>-1061643.19</v>
      </c>
      <c r="J603" s="101"/>
    </row>
    <row r="604" spans="1:10" hidden="1" outlineLevel="1" x14ac:dyDescent="0.2">
      <c r="A604" s="106"/>
      <c r="B604" s="100">
        <v>42944</v>
      </c>
      <c r="C604" s="99">
        <v>138</v>
      </c>
      <c r="D604" s="99" t="s">
        <v>715</v>
      </c>
      <c r="E604" s="99" t="s">
        <v>716</v>
      </c>
      <c r="F604" s="99" t="s">
        <v>6346</v>
      </c>
      <c r="G604" s="77">
        <v>0</v>
      </c>
      <c r="H604" s="77">
        <v>-4741.38</v>
      </c>
      <c r="I604" s="77">
        <v>-1059919.05</v>
      </c>
      <c r="J604" s="101"/>
    </row>
    <row r="605" spans="1:10" hidden="1" outlineLevel="1" x14ac:dyDescent="0.2">
      <c r="A605" s="106"/>
      <c r="B605" s="100">
        <v>42944</v>
      </c>
      <c r="C605" s="99">
        <v>139</v>
      </c>
      <c r="D605" s="99" t="s">
        <v>715</v>
      </c>
      <c r="E605" s="99" t="s">
        <v>716</v>
      </c>
      <c r="F605" s="99" t="s">
        <v>6347</v>
      </c>
      <c r="G605" s="77">
        <v>0</v>
      </c>
      <c r="H605" s="77">
        <v>4741.38</v>
      </c>
      <c r="I605" s="77">
        <v>-1061643.19</v>
      </c>
      <c r="J605" s="101"/>
    </row>
    <row r="606" spans="1:10" hidden="1" outlineLevel="1" x14ac:dyDescent="0.2">
      <c r="A606" s="106"/>
      <c r="B606" s="100">
        <v>42944</v>
      </c>
      <c r="C606" s="99">
        <v>140</v>
      </c>
      <c r="D606" s="99" t="s">
        <v>715</v>
      </c>
      <c r="E606" s="99" t="s">
        <v>716</v>
      </c>
      <c r="F606" s="99" t="s">
        <v>6348</v>
      </c>
      <c r="G606" s="77">
        <v>0</v>
      </c>
      <c r="H606" s="77">
        <v>2586.21</v>
      </c>
      <c r="I606" s="77">
        <v>-1071125.95</v>
      </c>
      <c r="J606" s="101"/>
    </row>
    <row r="607" spans="1:10" hidden="1" outlineLevel="1" x14ac:dyDescent="0.2">
      <c r="A607" s="106"/>
      <c r="B607" s="100">
        <v>42944</v>
      </c>
      <c r="C607" s="99">
        <v>141</v>
      </c>
      <c r="D607" s="99" t="s">
        <v>715</v>
      </c>
      <c r="E607" s="99" t="s">
        <v>716</v>
      </c>
      <c r="F607" s="99" t="s">
        <v>6349</v>
      </c>
      <c r="G607" s="77">
        <v>0</v>
      </c>
      <c r="H607" s="77">
        <v>4310.3500000000004</v>
      </c>
      <c r="I607" s="77">
        <v>-1061643.19</v>
      </c>
      <c r="J607" s="101"/>
    </row>
    <row r="608" spans="1:10" hidden="1" outlineLevel="1" x14ac:dyDescent="0.2">
      <c r="A608" s="106"/>
      <c r="B608" s="100">
        <v>42944</v>
      </c>
      <c r="C608" s="99">
        <v>143</v>
      </c>
      <c r="D608" s="99" t="s">
        <v>715</v>
      </c>
      <c r="E608" s="99" t="s">
        <v>716</v>
      </c>
      <c r="F608" s="99" t="s">
        <v>6350</v>
      </c>
      <c r="G608" s="77">
        <v>0</v>
      </c>
      <c r="H608" s="77">
        <v>4310.3500000000004</v>
      </c>
      <c r="I608" s="77">
        <v>-1063367.33</v>
      </c>
      <c r="J608" s="101"/>
    </row>
    <row r="609" spans="1:10" hidden="1" outlineLevel="1" x14ac:dyDescent="0.2">
      <c r="A609" s="106"/>
      <c r="B609" s="100">
        <v>42945</v>
      </c>
      <c r="C609" s="99">
        <v>144</v>
      </c>
      <c r="D609" s="99" t="s">
        <v>715</v>
      </c>
      <c r="E609" s="99" t="s">
        <v>716</v>
      </c>
      <c r="F609" s="99" t="s">
        <v>6351</v>
      </c>
      <c r="G609" s="77">
        <v>0</v>
      </c>
      <c r="H609" s="77">
        <v>6896.55</v>
      </c>
      <c r="I609" s="77">
        <v>-1072850.0900000001</v>
      </c>
      <c r="J609" s="101"/>
    </row>
    <row r="610" spans="1:10" hidden="1" outlineLevel="1" x14ac:dyDescent="0.2">
      <c r="A610" s="106"/>
      <c r="B610" s="100">
        <v>42945</v>
      </c>
      <c r="C610" s="99">
        <v>145</v>
      </c>
      <c r="D610" s="99" t="s">
        <v>715</v>
      </c>
      <c r="E610" s="99" t="s">
        <v>716</v>
      </c>
      <c r="F610" s="99" t="s">
        <v>6352</v>
      </c>
      <c r="G610" s="77">
        <v>0</v>
      </c>
      <c r="H610" s="77">
        <v>4310.3500000000004</v>
      </c>
      <c r="I610" s="77">
        <v>-1078022.5</v>
      </c>
      <c r="J610" s="101"/>
    </row>
    <row r="611" spans="1:10" hidden="1" outlineLevel="1" x14ac:dyDescent="0.2">
      <c r="A611" s="106"/>
      <c r="B611" s="100">
        <v>42945</v>
      </c>
      <c r="C611" s="99">
        <v>146</v>
      </c>
      <c r="D611" s="99" t="s">
        <v>715</v>
      </c>
      <c r="E611" s="99" t="s">
        <v>716</v>
      </c>
      <c r="F611" s="99" t="s">
        <v>6353</v>
      </c>
      <c r="G611" s="77">
        <v>0</v>
      </c>
      <c r="H611" s="77">
        <v>-4310.3500000000004</v>
      </c>
      <c r="I611" s="77"/>
      <c r="J611" s="101"/>
    </row>
    <row r="612" spans="1:10" hidden="1" outlineLevel="1" x14ac:dyDescent="0.2">
      <c r="A612" s="106"/>
      <c r="B612" s="100">
        <v>42945</v>
      </c>
      <c r="C612" s="99">
        <v>147</v>
      </c>
      <c r="D612" s="99" t="s">
        <v>715</v>
      </c>
      <c r="E612" s="99" t="s">
        <v>716</v>
      </c>
      <c r="F612" s="99" t="s">
        <v>6354</v>
      </c>
      <c r="G612" s="77">
        <v>0</v>
      </c>
      <c r="H612" s="77">
        <v>5172.41</v>
      </c>
      <c r="I612" s="77"/>
      <c r="J612" s="101"/>
    </row>
    <row r="613" spans="1:10" hidden="1" outlineLevel="1" x14ac:dyDescent="0.2">
      <c r="A613" s="106"/>
      <c r="B613" s="100">
        <v>42945</v>
      </c>
      <c r="C613" s="99">
        <v>149</v>
      </c>
      <c r="D613" s="99" t="s">
        <v>715</v>
      </c>
      <c r="E613" s="99" t="s">
        <v>716</v>
      </c>
      <c r="F613" s="99" t="s">
        <v>6355</v>
      </c>
      <c r="G613" s="77">
        <v>0</v>
      </c>
      <c r="H613" s="77">
        <v>5603.45</v>
      </c>
      <c r="I613" s="77"/>
      <c r="J613" s="101"/>
    </row>
    <row r="614" spans="1:10" hidden="1" outlineLevel="1" x14ac:dyDescent="0.2">
      <c r="A614" s="106"/>
      <c r="B614" s="100">
        <v>42945</v>
      </c>
      <c r="C614" s="99">
        <v>150</v>
      </c>
      <c r="D614" s="99" t="s">
        <v>715</v>
      </c>
      <c r="E614" s="99" t="s">
        <v>716</v>
      </c>
      <c r="F614" s="99" t="s">
        <v>6356</v>
      </c>
      <c r="G614" s="77">
        <v>0</v>
      </c>
      <c r="H614" s="77">
        <v>-5603.45</v>
      </c>
      <c r="I614" s="77"/>
      <c r="J614" s="101"/>
    </row>
    <row r="615" spans="1:10" hidden="1" outlineLevel="1" x14ac:dyDescent="0.2">
      <c r="A615" s="106"/>
      <c r="B615" s="100">
        <v>42945</v>
      </c>
      <c r="C615" s="99">
        <v>151</v>
      </c>
      <c r="D615" s="99" t="s">
        <v>715</v>
      </c>
      <c r="E615" s="99" t="s">
        <v>716</v>
      </c>
      <c r="F615" s="99" t="s">
        <v>6357</v>
      </c>
      <c r="G615" s="77">
        <v>0</v>
      </c>
      <c r="H615" s="77">
        <v>5603.45</v>
      </c>
      <c r="I615" s="77"/>
      <c r="J615" s="101"/>
    </row>
    <row r="616" spans="1:10" hidden="1" outlineLevel="1" x14ac:dyDescent="0.2">
      <c r="A616" s="106"/>
      <c r="B616" s="100">
        <v>42945</v>
      </c>
      <c r="C616" s="99">
        <v>153</v>
      </c>
      <c r="D616" s="99" t="s">
        <v>715</v>
      </c>
      <c r="E616" s="99" t="s">
        <v>716</v>
      </c>
      <c r="F616" s="99" t="s">
        <v>6358</v>
      </c>
      <c r="G616" s="77">
        <v>0</v>
      </c>
      <c r="H616" s="77">
        <v>4310.3500000000004</v>
      </c>
      <c r="I616" s="77"/>
      <c r="J616" s="101"/>
    </row>
    <row r="617" spans="1:10" hidden="1" outlineLevel="1" x14ac:dyDescent="0.2">
      <c r="A617" s="106"/>
      <c r="B617" s="100">
        <v>42947</v>
      </c>
      <c r="C617" s="99">
        <v>155</v>
      </c>
      <c r="D617" s="99" t="s">
        <v>715</v>
      </c>
      <c r="E617" s="99" t="s">
        <v>716</v>
      </c>
      <c r="F617" s="99" t="s">
        <v>6359</v>
      </c>
      <c r="G617" s="77">
        <v>0</v>
      </c>
      <c r="H617" s="77">
        <v>8620.69</v>
      </c>
      <c r="I617" s="77"/>
      <c r="J617" s="101"/>
    </row>
    <row r="618" spans="1:10" hidden="1" outlineLevel="1" x14ac:dyDescent="0.2">
      <c r="A618" s="106"/>
      <c r="B618" s="100">
        <v>42947</v>
      </c>
      <c r="C618" s="99">
        <v>160</v>
      </c>
      <c r="D618" s="99" t="s">
        <v>715</v>
      </c>
      <c r="E618" s="99" t="s">
        <v>716</v>
      </c>
      <c r="F618" s="99" t="s">
        <v>6360</v>
      </c>
      <c r="G618" s="77">
        <v>0</v>
      </c>
      <c r="H618" s="77">
        <v>-4310.3500000000004</v>
      </c>
      <c r="I618" s="77"/>
      <c r="J618" s="101"/>
    </row>
    <row r="619" spans="1:10" hidden="1" outlineLevel="1" x14ac:dyDescent="0.2">
      <c r="A619" s="106"/>
      <c r="B619" s="100">
        <v>42947</v>
      </c>
      <c r="C619" s="99">
        <v>164</v>
      </c>
      <c r="D619" s="99" t="s">
        <v>715</v>
      </c>
      <c r="E619" s="99" t="s">
        <v>716</v>
      </c>
      <c r="F619" s="99" t="s">
        <v>6361</v>
      </c>
      <c r="G619" s="77">
        <v>0</v>
      </c>
      <c r="H619" s="77">
        <v>4310.3500000000004</v>
      </c>
      <c r="I619" s="77"/>
      <c r="J619" s="101"/>
    </row>
    <row r="620" spans="1:10" hidden="1" outlineLevel="1" x14ac:dyDescent="0.2">
      <c r="A620" s="106"/>
      <c r="B620" s="100">
        <v>42947</v>
      </c>
      <c r="C620" s="99">
        <v>166</v>
      </c>
      <c r="D620" s="99" t="s">
        <v>715</v>
      </c>
      <c r="E620" s="99" t="s">
        <v>716</v>
      </c>
      <c r="F620" s="99" t="s">
        <v>6362</v>
      </c>
      <c r="G620" s="77">
        <v>0</v>
      </c>
      <c r="H620" s="77">
        <v>-4310.3500000000004</v>
      </c>
      <c r="I620" s="77"/>
      <c r="J620" s="101"/>
    </row>
    <row r="621" spans="1:10" hidden="1" outlineLevel="1" x14ac:dyDescent="0.2">
      <c r="A621" s="106"/>
      <c r="B621" s="100">
        <v>42947</v>
      </c>
      <c r="C621" s="99">
        <v>168</v>
      </c>
      <c r="D621" s="99" t="s">
        <v>715</v>
      </c>
      <c r="E621" s="99" t="s">
        <v>716</v>
      </c>
      <c r="F621" s="99" t="s">
        <v>6363</v>
      </c>
      <c r="G621" s="77">
        <v>0</v>
      </c>
      <c r="H621" s="77">
        <v>4310.3500000000004</v>
      </c>
      <c r="I621" s="77"/>
      <c r="J621" s="101"/>
    </row>
    <row r="622" spans="1:10" collapsed="1" x14ac:dyDescent="0.2">
      <c r="A622" s="106"/>
      <c r="B622" s="100"/>
      <c r="C622" s="99"/>
      <c r="D622" s="99"/>
      <c r="E622" s="99"/>
      <c r="F622" s="99"/>
      <c r="G622" s="77"/>
      <c r="H622" s="77"/>
      <c r="I622" s="77"/>
      <c r="J622" s="101"/>
    </row>
    <row r="623" spans="1:10" ht="28.5" customHeight="1" x14ac:dyDescent="0.2">
      <c r="A623" s="106"/>
      <c r="B623" s="136" t="s">
        <v>3859</v>
      </c>
      <c r="C623" s="137"/>
      <c r="D623" s="137"/>
      <c r="E623" s="137"/>
      <c r="F623" s="137"/>
      <c r="G623" s="138"/>
      <c r="H623" s="119">
        <f>SUM(H512:H622)</f>
        <v>172910.01000000004</v>
      </c>
      <c r="I623" s="120"/>
      <c r="J623" s="118">
        <f>COUNTIF(H513:H621,"&gt;1")-COUNTIF(H513:H621,"&lt;1")</f>
        <v>37</v>
      </c>
    </row>
    <row r="624" spans="1:10" x14ac:dyDescent="0.2">
      <c r="A624" s="106"/>
      <c r="B624" s="100"/>
      <c r="C624" s="99"/>
      <c r="D624" s="99"/>
      <c r="E624" s="99"/>
      <c r="F624" s="99"/>
      <c r="G624" s="77"/>
      <c r="H624" s="77"/>
      <c r="I624" s="77"/>
      <c r="J624" s="101"/>
    </row>
    <row r="625" spans="1:10" x14ac:dyDescent="0.2">
      <c r="A625" s="106"/>
      <c r="B625" s="100"/>
      <c r="C625" s="99"/>
      <c r="D625" s="99"/>
      <c r="E625" s="99"/>
      <c r="F625" s="99"/>
      <c r="G625" s="77"/>
      <c r="H625" s="77"/>
      <c r="I625" s="77"/>
      <c r="J625" s="101"/>
    </row>
    <row r="626" spans="1:10" x14ac:dyDescent="0.2">
      <c r="A626" s="104" t="s">
        <v>979</v>
      </c>
      <c r="B626" s="98"/>
      <c r="C626" s="99"/>
      <c r="D626" s="99"/>
      <c r="E626" s="98"/>
      <c r="F626" s="98"/>
      <c r="G626" s="76"/>
      <c r="H626" s="76"/>
      <c r="I626" s="76"/>
      <c r="J626" s="101"/>
    </row>
    <row r="627" spans="1:10" x14ac:dyDescent="0.2">
      <c r="A627" s="105" t="s">
        <v>2</v>
      </c>
      <c r="B627" s="98" t="s">
        <v>980</v>
      </c>
      <c r="C627" s="99"/>
      <c r="D627" s="99"/>
      <c r="E627" s="98"/>
      <c r="F627" s="98"/>
      <c r="G627" s="76"/>
      <c r="H627" s="76"/>
      <c r="I627" s="76"/>
      <c r="J627" s="101"/>
    </row>
    <row r="628" spans="1:10" hidden="1" outlineLevel="1" x14ac:dyDescent="0.2">
      <c r="A628" s="106"/>
      <c r="B628" s="99"/>
      <c r="C628" s="99"/>
      <c r="D628" s="99"/>
      <c r="E628" s="99" t="s">
        <v>1110</v>
      </c>
      <c r="F628" s="99"/>
      <c r="G628" s="77">
        <v>0</v>
      </c>
      <c r="H628" s="77">
        <v>0</v>
      </c>
      <c r="I628" s="77">
        <v>-12506419.949999999</v>
      </c>
      <c r="J628" s="101"/>
    </row>
    <row r="629" spans="1:10" hidden="1" outlineLevel="1" x14ac:dyDescent="0.2">
      <c r="A629" s="106"/>
      <c r="B629" s="100">
        <v>42917</v>
      </c>
      <c r="C629" s="99">
        <v>1</v>
      </c>
      <c r="D629" s="99" t="s">
        <v>981</v>
      </c>
      <c r="E629" s="99" t="s">
        <v>716</v>
      </c>
      <c r="F629" s="99" t="s">
        <v>6364</v>
      </c>
      <c r="G629" s="77">
        <v>0</v>
      </c>
      <c r="H629" s="77">
        <v>-125103.45</v>
      </c>
      <c r="I629" s="77">
        <v>-12675385.470000001</v>
      </c>
      <c r="J629" s="101"/>
    </row>
    <row r="630" spans="1:10" hidden="1" outlineLevel="1" x14ac:dyDescent="0.2">
      <c r="A630" s="106"/>
      <c r="B630" s="100">
        <v>42917</v>
      </c>
      <c r="C630" s="99">
        <v>2</v>
      </c>
      <c r="D630" s="99" t="s">
        <v>981</v>
      </c>
      <c r="E630" s="99" t="s">
        <v>716</v>
      </c>
      <c r="F630" s="99" t="s">
        <v>6365</v>
      </c>
      <c r="G630" s="77">
        <v>0</v>
      </c>
      <c r="H630" s="77">
        <v>125103.45</v>
      </c>
      <c r="I630" s="77">
        <v>-12570316.5</v>
      </c>
      <c r="J630" s="101"/>
    </row>
    <row r="631" spans="1:10" hidden="1" outlineLevel="1" x14ac:dyDescent="0.2">
      <c r="A631" s="106"/>
      <c r="B631" s="100">
        <v>42920</v>
      </c>
      <c r="C631" s="99">
        <v>3</v>
      </c>
      <c r="D631" s="99" t="s">
        <v>981</v>
      </c>
      <c r="E631" s="99" t="s">
        <v>716</v>
      </c>
      <c r="F631" s="99" t="s">
        <v>6366</v>
      </c>
      <c r="G631" s="77">
        <v>0</v>
      </c>
      <c r="H631" s="77">
        <v>-110862.07</v>
      </c>
      <c r="I631" s="77">
        <v>-12668695.810000001</v>
      </c>
      <c r="J631" s="101"/>
    </row>
    <row r="632" spans="1:10" hidden="1" outlineLevel="1" x14ac:dyDescent="0.2">
      <c r="A632" s="106"/>
      <c r="B632" s="100">
        <v>42920</v>
      </c>
      <c r="C632" s="99">
        <v>4</v>
      </c>
      <c r="D632" s="99" t="s">
        <v>981</v>
      </c>
      <c r="E632" s="99" t="s">
        <v>716</v>
      </c>
      <c r="F632" s="99" t="s">
        <v>6367</v>
      </c>
      <c r="G632" s="77">
        <v>0</v>
      </c>
      <c r="H632" s="77">
        <v>100517.24</v>
      </c>
      <c r="I632" s="77">
        <v>-12570316.5</v>
      </c>
      <c r="J632" s="101"/>
    </row>
    <row r="633" spans="1:10" hidden="1" outlineLevel="1" x14ac:dyDescent="0.2">
      <c r="A633" s="106"/>
      <c r="B633" s="100">
        <v>42920</v>
      </c>
      <c r="C633" s="99">
        <v>5</v>
      </c>
      <c r="D633" s="99" t="s">
        <v>981</v>
      </c>
      <c r="E633" s="99" t="s">
        <v>716</v>
      </c>
      <c r="F633" s="99" t="s">
        <v>6368</v>
      </c>
      <c r="G633" s="77">
        <v>0</v>
      </c>
      <c r="H633" s="77">
        <v>-160310.34</v>
      </c>
      <c r="I633" s="77">
        <v>-12672557.880000001</v>
      </c>
      <c r="J633" s="101"/>
    </row>
    <row r="634" spans="1:10" hidden="1" outlineLevel="1" x14ac:dyDescent="0.2">
      <c r="A634" s="106"/>
      <c r="B634" s="100">
        <v>42920</v>
      </c>
      <c r="C634" s="99">
        <v>6</v>
      </c>
      <c r="D634" s="99" t="s">
        <v>981</v>
      </c>
      <c r="E634" s="99" t="s">
        <v>716</v>
      </c>
      <c r="F634" s="99" t="s">
        <v>6369</v>
      </c>
      <c r="G634" s="77">
        <v>0</v>
      </c>
      <c r="H634" s="77">
        <v>170172.41</v>
      </c>
      <c r="I634" s="77">
        <v>-12794454.43</v>
      </c>
      <c r="J634" s="101"/>
    </row>
    <row r="635" spans="1:10" hidden="1" outlineLevel="1" x14ac:dyDescent="0.2">
      <c r="A635" s="106"/>
      <c r="B635" s="100">
        <v>42920</v>
      </c>
      <c r="C635" s="99">
        <v>7</v>
      </c>
      <c r="D635" s="99" t="s">
        <v>981</v>
      </c>
      <c r="E635" s="99" t="s">
        <v>716</v>
      </c>
      <c r="F635" s="99" t="s">
        <v>6370</v>
      </c>
      <c r="G635" s="77">
        <v>0</v>
      </c>
      <c r="H635" s="77">
        <v>160344.82999999999</v>
      </c>
      <c r="I635" s="77">
        <v>-12672557.880000001</v>
      </c>
      <c r="J635" s="101"/>
    </row>
    <row r="636" spans="1:10" hidden="1" outlineLevel="1" x14ac:dyDescent="0.2">
      <c r="A636" s="106"/>
      <c r="B636" s="100">
        <v>42921</v>
      </c>
      <c r="C636" s="99">
        <v>8</v>
      </c>
      <c r="D636" s="99" t="s">
        <v>981</v>
      </c>
      <c r="E636" s="99" t="s">
        <v>716</v>
      </c>
      <c r="F636" s="99" t="s">
        <v>6371</v>
      </c>
      <c r="G636" s="77">
        <v>0</v>
      </c>
      <c r="H636" s="77">
        <v>127241.38</v>
      </c>
      <c r="I636" s="77">
        <v>-12556316.5</v>
      </c>
      <c r="J636" s="101"/>
    </row>
    <row r="637" spans="1:10" hidden="1" outlineLevel="1" x14ac:dyDescent="0.2">
      <c r="A637" s="106"/>
      <c r="B637" s="100">
        <v>42921</v>
      </c>
      <c r="C637" s="99">
        <v>9</v>
      </c>
      <c r="D637" s="99" t="s">
        <v>981</v>
      </c>
      <c r="E637" s="99" t="s">
        <v>716</v>
      </c>
      <c r="F637" s="99" t="s">
        <v>6372</v>
      </c>
      <c r="G637" s="77">
        <v>0</v>
      </c>
      <c r="H637" s="77">
        <v>-127241.38</v>
      </c>
      <c r="I637" s="77">
        <v>-12371144.09</v>
      </c>
      <c r="J637" s="101"/>
    </row>
    <row r="638" spans="1:10" hidden="1" outlineLevel="1" x14ac:dyDescent="0.2">
      <c r="A638" s="106"/>
      <c r="B638" s="100">
        <v>42921</v>
      </c>
      <c r="C638" s="99">
        <v>10</v>
      </c>
      <c r="D638" s="99" t="s">
        <v>981</v>
      </c>
      <c r="E638" s="99" t="s">
        <v>716</v>
      </c>
      <c r="F638" s="99" t="s">
        <v>6373</v>
      </c>
      <c r="G638" s="77">
        <v>0</v>
      </c>
      <c r="H638" s="77">
        <v>124827.59</v>
      </c>
      <c r="I638" s="77">
        <v>-12123730.300000001</v>
      </c>
      <c r="J638" s="101"/>
    </row>
    <row r="639" spans="1:10" hidden="1" outlineLevel="1" x14ac:dyDescent="0.2">
      <c r="A639" s="106"/>
      <c r="B639" s="100">
        <v>42921</v>
      </c>
      <c r="C639" s="99">
        <v>11</v>
      </c>
      <c r="D639" s="99" t="s">
        <v>981</v>
      </c>
      <c r="E639" s="99" t="s">
        <v>716</v>
      </c>
      <c r="F639" s="99" t="s">
        <v>6374</v>
      </c>
      <c r="G639" s="77">
        <v>0</v>
      </c>
      <c r="H639" s="77">
        <v>-109137.93</v>
      </c>
      <c r="I639" s="77">
        <v>-11998557.890000001</v>
      </c>
      <c r="J639" s="101"/>
    </row>
    <row r="640" spans="1:10" hidden="1" outlineLevel="1" x14ac:dyDescent="0.2">
      <c r="A640" s="106"/>
      <c r="B640" s="100">
        <v>42921</v>
      </c>
      <c r="C640" s="99">
        <v>12</v>
      </c>
      <c r="D640" s="99" t="s">
        <v>981</v>
      </c>
      <c r="E640" s="99" t="s">
        <v>716</v>
      </c>
      <c r="F640" s="99" t="s">
        <v>6375</v>
      </c>
      <c r="G640" s="77">
        <v>0</v>
      </c>
      <c r="H640" s="77">
        <v>104827.59</v>
      </c>
      <c r="I640" s="77">
        <v>-11829592.369999999</v>
      </c>
      <c r="J640" s="101"/>
    </row>
    <row r="641" spans="1:10" hidden="1" outlineLevel="1" x14ac:dyDescent="0.2">
      <c r="A641" s="106"/>
      <c r="B641" s="100">
        <v>42922</v>
      </c>
      <c r="C641" s="99">
        <v>13</v>
      </c>
      <c r="D641" s="99" t="s">
        <v>981</v>
      </c>
      <c r="E641" s="99" t="s">
        <v>716</v>
      </c>
      <c r="F641" s="99" t="s">
        <v>6376</v>
      </c>
      <c r="G641" s="77">
        <v>0</v>
      </c>
      <c r="H641" s="77">
        <v>275862.07</v>
      </c>
      <c r="I641" s="77">
        <v>-11727350.99</v>
      </c>
      <c r="J641" s="101"/>
    </row>
    <row r="642" spans="1:10" hidden="1" outlineLevel="1" x14ac:dyDescent="0.2">
      <c r="A642" s="106"/>
      <c r="B642" s="100">
        <v>42923</v>
      </c>
      <c r="C642" s="99">
        <v>14</v>
      </c>
      <c r="D642" s="99" t="s">
        <v>981</v>
      </c>
      <c r="E642" s="99" t="s">
        <v>716</v>
      </c>
      <c r="F642" s="99" t="s">
        <v>6377</v>
      </c>
      <c r="G642" s="77">
        <v>0</v>
      </c>
      <c r="H642" s="77">
        <v>122379.31</v>
      </c>
      <c r="I642" s="77">
        <v>-11533385.470000001</v>
      </c>
      <c r="J642" s="101"/>
    </row>
    <row r="643" spans="1:10" hidden="1" outlineLevel="1" x14ac:dyDescent="0.2">
      <c r="A643" s="106"/>
      <c r="B643" s="100">
        <v>42923</v>
      </c>
      <c r="C643" s="99">
        <v>15</v>
      </c>
      <c r="D643" s="99" t="s">
        <v>981</v>
      </c>
      <c r="E643" s="99" t="s">
        <v>716</v>
      </c>
      <c r="F643" s="99" t="s">
        <v>6378</v>
      </c>
      <c r="G643" s="77">
        <v>0</v>
      </c>
      <c r="H643" s="77">
        <v>-101500</v>
      </c>
      <c r="I643" s="77">
        <v>-11403971.68</v>
      </c>
      <c r="J643" s="101"/>
    </row>
    <row r="644" spans="1:10" hidden="1" outlineLevel="1" x14ac:dyDescent="0.2">
      <c r="A644" s="106"/>
      <c r="B644" s="100">
        <v>42923</v>
      </c>
      <c r="C644" s="99">
        <v>16</v>
      </c>
      <c r="D644" s="99" t="s">
        <v>981</v>
      </c>
      <c r="E644" s="99" t="s">
        <v>716</v>
      </c>
      <c r="F644" s="99" t="s">
        <v>6379</v>
      </c>
      <c r="G644" s="77">
        <v>0</v>
      </c>
      <c r="H644" s="77">
        <v>101500</v>
      </c>
      <c r="I644" s="77">
        <v>-11244833.75</v>
      </c>
      <c r="J644" s="101"/>
    </row>
    <row r="645" spans="1:10" hidden="1" outlineLevel="1" x14ac:dyDescent="0.2">
      <c r="A645" s="106"/>
      <c r="B645" s="100">
        <v>42923</v>
      </c>
      <c r="C645" s="99">
        <v>17</v>
      </c>
      <c r="D645" s="99" t="s">
        <v>981</v>
      </c>
      <c r="E645" s="99" t="s">
        <v>716</v>
      </c>
      <c r="F645" s="99" t="s">
        <v>6380</v>
      </c>
      <c r="G645" s="77">
        <v>0</v>
      </c>
      <c r="H645" s="77">
        <v>-122379.31</v>
      </c>
      <c r="I645" s="77">
        <v>-11130178.58</v>
      </c>
      <c r="J645" s="101"/>
    </row>
    <row r="646" spans="1:10" hidden="1" outlineLevel="1" x14ac:dyDescent="0.2">
      <c r="A646" s="106"/>
      <c r="B646" s="100">
        <v>42923</v>
      </c>
      <c r="C646" s="99">
        <v>18</v>
      </c>
      <c r="D646" s="99" t="s">
        <v>981</v>
      </c>
      <c r="E646" s="99" t="s">
        <v>716</v>
      </c>
      <c r="F646" s="99" t="s">
        <v>6381</v>
      </c>
      <c r="G646" s="77">
        <v>0</v>
      </c>
      <c r="H646" s="77">
        <v>122379.31</v>
      </c>
      <c r="I646" s="77">
        <v>-11244833.75</v>
      </c>
      <c r="J646" s="101"/>
    </row>
    <row r="647" spans="1:10" hidden="1" outlineLevel="1" x14ac:dyDescent="0.2">
      <c r="A647" s="106"/>
      <c r="B647" s="100">
        <v>42926</v>
      </c>
      <c r="C647" s="99">
        <v>19</v>
      </c>
      <c r="D647" s="99" t="s">
        <v>981</v>
      </c>
      <c r="E647" s="99" t="s">
        <v>716</v>
      </c>
      <c r="F647" s="99" t="s">
        <v>6382</v>
      </c>
      <c r="G647" s="77">
        <v>0</v>
      </c>
      <c r="H647" s="77">
        <v>-101500</v>
      </c>
      <c r="I647" s="77">
        <v>-11403971.68</v>
      </c>
      <c r="J647" s="101"/>
    </row>
    <row r="648" spans="1:10" hidden="1" outlineLevel="1" x14ac:dyDescent="0.2">
      <c r="A648" s="106"/>
      <c r="B648" s="100">
        <v>42926</v>
      </c>
      <c r="C648" s="99">
        <v>20</v>
      </c>
      <c r="D648" s="99" t="s">
        <v>981</v>
      </c>
      <c r="E648" s="99" t="s">
        <v>716</v>
      </c>
      <c r="F648" s="99" t="s">
        <v>6383</v>
      </c>
      <c r="G648" s="77">
        <v>0</v>
      </c>
      <c r="H648" s="77">
        <v>101500</v>
      </c>
      <c r="I648" s="77">
        <v>-11533385.470000001</v>
      </c>
      <c r="J648" s="101"/>
    </row>
    <row r="649" spans="1:10" hidden="1" outlineLevel="1" x14ac:dyDescent="0.2">
      <c r="A649" s="106"/>
      <c r="B649" s="100">
        <v>42926</v>
      </c>
      <c r="C649" s="99">
        <v>21</v>
      </c>
      <c r="D649" s="99" t="s">
        <v>981</v>
      </c>
      <c r="E649" s="99" t="s">
        <v>716</v>
      </c>
      <c r="F649" s="99" t="s">
        <v>6384</v>
      </c>
      <c r="G649" s="77">
        <v>0</v>
      </c>
      <c r="H649" s="77">
        <v>-122379.31</v>
      </c>
      <c r="I649" s="77">
        <v>-11727350.99</v>
      </c>
      <c r="J649" s="101"/>
    </row>
    <row r="650" spans="1:10" hidden="1" outlineLevel="1" x14ac:dyDescent="0.2">
      <c r="A650" s="106"/>
      <c r="B650" s="100">
        <v>42926</v>
      </c>
      <c r="C650" s="99">
        <v>22</v>
      </c>
      <c r="D650" s="99" t="s">
        <v>981</v>
      </c>
      <c r="E650" s="99" t="s">
        <v>716</v>
      </c>
      <c r="F650" s="99" t="s">
        <v>6385</v>
      </c>
      <c r="G650" s="77">
        <v>0</v>
      </c>
      <c r="H650" s="77">
        <v>125827.59</v>
      </c>
      <c r="I650" s="77">
        <v>-11829592.369999999</v>
      </c>
      <c r="J650" s="101"/>
    </row>
    <row r="651" spans="1:10" hidden="1" outlineLevel="1" x14ac:dyDescent="0.2">
      <c r="A651" s="106"/>
      <c r="B651" s="100">
        <v>42926</v>
      </c>
      <c r="C651" s="99">
        <v>23</v>
      </c>
      <c r="D651" s="99" t="s">
        <v>981</v>
      </c>
      <c r="E651" s="99" t="s">
        <v>716</v>
      </c>
      <c r="F651" s="99" t="s">
        <v>6386</v>
      </c>
      <c r="G651" s="77">
        <v>0</v>
      </c>
      <c r="H651" s="77">
        <v>-125827.59</v>
      </c>
      <c r="I651" s="77">
        <v>-11998557.890000001</v>
      </c>
      <c r="J651" s="101"/>
    </row>
    <row r="652" spans="1:10" hidden="1" outlineLevel="1" x14ac:dyDescent="0.2">
      <c r="A652" s="106"/>
      <c r="B652" s="100">
        <v>42926</v>
      </c>
      <c r="C652" s="99">
        <v>24</v>
      </c>
      <c r="D652" s="99" t="s">
        <v>981</v>
      </c>
      <c r="E652" s="99" t="s">
        <v>716</v>
      </c>
      <c r="F652" s="99" t="s">
        <v>6387</v>
      </c>
      <c r="G652" s="77">
        <v>0</v>
      </c>
      <c r="H652" s="77">
        <v>125827.59</v>
      </c>
      <c r="I652" s="77">
        <v>-12123730.300000001</v>
      </c>
      <c r="J652" s="101"/>
    </row>
    <row r="653" spans="1:10" hidden="1" outlineLevel="1" x14ac:dyDescent="0.2">
      <c r="A653" s="106"/>
      <c r="B653" s="100">
        <v>42926</v>
      </c>
      <c r="C653" s="99">
        <v>25</v>
      </c>
      <c r="D653" s="99" t="s">
        <v>981</v>
      </c>
      <c r="E653" s="99" t="s">
        <v>716</v>
      </c>
      <c r="F653" s="99" t="s">
        <v>6388</v>
      </c>
      <c r="G653" s="77">
        <v>0</v>
      </c>
      <c r="H653" s="77">
        <v>302241.38</v>
      </c>
      <c r="I653" s="77">
        <v>-12371144.09</v>
      </c>
      <c r="J653" s="101"/>
    </row>
    <row r="654" spans="1:10" hidden="1" outlineLevel="1" x14ac:dyDescent="0.2">
      <c r="A654" s="106"/>
      <c r="B654" s="100">
        <v>42926</v>
      </c>
      <c r="C654" s="99">
        <v>26</v>
      </c>
      <c r="D654" s="99" t="s">
        <v>981</v>
      </c>
      <c r="E654" s="99" t="s">
        <v>716</v>
      </c>
      <c r="F654" s="99" t="s">
        <v>6389</v>
      </c>
      <c r="G654" s="77">
        <v>0</v>
      </c>
      <c r="H654" s="77">
        <v>252758.62</v>
      </c>
      <c r="I654" s="77">
        <v>-12556316.5</v>
      </c>
      <c r="J654" s="101"/>
    </row>
    <row r="655" spans="1:10" hidden="1" outlineLevel="1" x14ac:dyDescent="0.2">
      <c r="A655" s="106"/>
      <c r="B655" s="100">
        <v>42927</v>
      </c>
      <c r="C655" s="99">
        <v>27</v>
      </c>
      <c r="D655" s="99" t="s">
        <v>981</v>
      </c>
      <c r="E655" s="99" t="s">
        <v>716</v>
      </c>
      <c r="F655" s="99" t="s">
        <v>6390</v>
      </c>
      <c r="G655" s="77">
        <v>0</v>
      </c>
      <c r="H655" s="77">
        <v>114413.79</v>
      </c>
      <c r="I655" s="77">
        <v>-12672557.880000001</v>
      </c>
      <c r="J655" s="101"/>
    </row>
    <row r="656" spans="1:10" hidden="1" outlineLevel="1" x14ac:dyDescent="0.2">
      <c r="A656" s="106"/>
      <c r="B656" s="100">
        <v>42927</v>
      </c>
      <c r="C656" s="99">
        <v>28</v>
      </c>
      <c r="D656" s="99" t="s">
        <v>981</v>
      </c>
      <c r="E656" s="99" t="s">
        <v>716</v>
      </c>
      <c r="F656" s="99" t="s">
        <v>6391</v>
      </c>
      <c r="G656" s="77">
        <v>0</v>
      </c>
      <c r="H656" s="77">
        <v>-103931.03</v>
      </c>
      <c r="I656" s="77">
        <v>-12794454.43</v>
      </c>
      <c r="J656" s="101"/>
    </row>
    <row r="657" spans="1:10" hidden="1" outlineLevel="1" x14ac:dyDescent="0.2">
      <c r="A657" s="106"/>
      <c r="B657" s="100">
        <v>42928</v>
      </c>
      <c r="C657" s="99">
        <v>29</v>
      </c>
      <c r="D657" s="99" t="s">
        <v>981</v>
      </c>
      <c r="E657" s="99" t="s">
        <v>716</v>
      </c>
      <c r="F657" s="99" t="s">
        <v>6392</v>
      </c>
      <c r="G657" s="77">
        <v>0</v>
      </c>
      <c r="H657" s="77">
        <v>194137.93</v>
      </c>
      <c r="I657" s="77">
        <v>-13474971.67</v>
      </c>
      <c r="J657" s="101"/>
    </row>
    <row r="658" spans="1:10" hidden="1" outlineLevel="1" x14ac:dyDescent="0.2">
      <c r="A658" s="106"/>
      <c r="B658" s="100">
        <v>42929</v>
      </c>
      <c r="C658" s="99">
        <v>30</v>
      </c>
      <c r="D658" s="99" t="s">
        <v>981</v>
      </c>
      <c r="E658" s="99" t="s">
        <v>716</v>
      </c>
      <c r="F658" s="99" t="s">
        <v>6393</v>
      </c>
      <c r="G658" s="77">
        <v>0</v>
      </c>
      <c r="H658" s="77">
        <v>132000</v>
      </c>
      <c r="I658" s="77">
        <v>-13658144.08</v>
      </c>
      <c r="J658" s="101"/>
    </row>
    <row r="659" spans="1:10" hidden="1" outlineLevel="1" x14ac:dyDescent="0.2">
      <c r="A659" s="106"/>
      <c r="B659" s="100">
        <v>42933</v>
      </c>
      <c r="C659" s="99">
        <v>31</v>
      </c>
      <c r="D659" s="99" t="s">
        <v>981</v>
      </c>
      <c r="E659" s="99" t="s">
        <v>716</v>
      </c>
      <c r="F659" s="99" t="s">
        <v>6394</v>
      </c>
      <c r="G659" s="77">
        <v>0</v>
      </c>
      <c r="H659" s="77">
        <v>138137.93</v>
      </c>
      <c r="I659" s="77">
        <v>-13532971.67</v>
      </c>
      <c r="J659" s="101"/>
    </row>
    <row r="660" spans="1:10" hidden="1" outlineLevel="1" x14ac:dyDescent="0.2">
      <c r="A660" s="106"/>
      <c r="B660" s="100">
        <v>42933</v>
      </c>
      <c r="C660" s="99">
        <v>32</v>
      </c>
      <c r="D660" s="99" t="s">
        <v>981</v>
      </c>
      <c r="E660" s="99" t="s">
        <v>716</v>
      </c>
      <c r="F660" s="99" t="s">
        <v>6395</v>
      </c>
      <c r="G660" s="77">
        <v>0</v>
      </c>
      <c r="H660" s="77">
        <v>200172.41</v>
      </c>
      <c r="I660" s="77">
        <v>-13653833.74</v>
      </c>
      <c r="J660" s="101"/>
    </row>
    <row r="661" spans="1:10" hidden="1" outlineLevel="1" x14ac:dyDescent="0.2">
      <c r="A661" s="106"/>
      <c r="B661" s="100">
        <v>42933</v>
      </c>
      <c r="C661" s="99">
        <v>33</v>
      </c>
      <c r="D661" s="99" t="s">
        <v>981</v>
      </c>
      <c r="E661" s="99" t="s">
        <v>716</v>
      </c>
      <c r="F661" s="99" t="s">
        <v>6396</v>
      </c>
      <c r="G661" s="77">
        <v>0</v>
      </c>
      <c r="H661" s="77">
        <v>159482.76</v>
      </c>
      <c r="I661" s="77">
        <v>-13484868.220000001</v>
      </c>
      <c r="J661" s="101"/>
    </row>
    <row r="662" spans="1:10" hidden="1" outlineLevel="1" x14ac:dyDescent="0.2">
      <c r="A662" s="106"/>
      <c r="B662" s="100">
        <v>42933</v>
      </c>
      <c r="C662" s="99">
        <v>34</v>
      </c>
      <c r="D662" s="99" t="s">
        <v>981</v>
      </c>
      <c r="E662" s="99" t="s">
        <v>716</v>
      </c>
      <c r="F662" s="99" t="s">
        <v>6397</v>
      </c>
      <c r="G662" s="77">
        <v>0</v>
      </c>
      <c r="H662" s="77">
        <v>303068.96999999997</v>
      </c>
      <c r="I662" s="77">
        <v>-13653833.74</v>
      </c>
      <c r="J662" s="101"/>
    </row>
    <row r="663" spans="1:10" hidden="1" outlineLevel="1" x14ac:dyDescent="0.2">
      <c r="A663" s="106"/>
      <c r="B663" s="100">
        <v>42934</v>
      </c>
      <c r="C663" s="99">
        <v>35</v>
      </c>
      <c r="D663" s="99" t="s">
        <v>981</v>
      </c>
      <c r="E663" s="99" t="s">
        <v>716</v>
      </c>
      <c r="F663" s="99" t="s">
        <v>6398</v>
      </c>
      <c r="G663" s="77">
        <v>0</v>
      </c>
      <c r="H663" s="77">
        <v>-108620.69</v>
      </c>
      <c r="I663" s="77">
        <v>-13783833.74</v>
      </c>
      <c r="J663" s="101"/>
    </row>
    <row r="664" spans="1:10" hidden="1" outlineLevel="1" x14ac:dyDescent="0.2">
      <c r="A664" s="106"/>
      <c r="B664" s="100">
        <v>42934</v>
      </c>
      <c r="C664" s="99">
        <v>36</v>
      </c>
      <c r="D664" s="99" t="s">
        <v>981</v>
      </c>
      <c r="E664" s="99" t="s">
        <v>716</v>
      </c>
      <c r="F664" s="99" t="s">
        <v>6399</v>
      </c>
      <c r="G664" s="77">
        <v>0</v>
      </c>
      <c r="H664" s="77">
        <v>-132000</v>
      </c>
      <c r="I664" s="77">
        <v>-13624695.810000001</v>
      </c>
      <c r="J664" s="101"/>
    </row>
    <row r="665" spans="1:10" hidden="1" outlineLevel="1" x14ac:dyDescent="0.2">
      <c r="A665" s="106"/>
      <c r="B665" s="100">
        <v>42934</v>
      </c>
      <c r="C665" s="99">
        <v>37</v>
      </c>
      <c r="D665" s="99" t="s">
        <v>981</v>
      </c>
      <c r="E665" s="99" t="s">
        <v>716</v>
      </c>
      <c r="F665" s="99" t="s">
        <v>6400</v>
      </c>
      <c r="G665" s="77">
        <v>0</v>
      </c>
      <c r="H665" s="77">
        <v>125655.17</v>
      </c>
      <c r="I665" s="77">
        <v>-13495282.02</v>
      </c>
      <c r="J665" s="101"/>
    </row>
    <row r="666" spans="1:10" hidden="1" outlineLevel="1" x14ac:dyDescent="0.2">
      <c r="A666" s="106"/>
      <c r="B666" s="100">
        <v>42934</v>
      </c>
      <c r="C666" s="99">
        <v>38</v>
      </c>
      <c r="D666" s="99" t="s">
        <v>981</v>
      </c>
      <c r="E666" s="99" t="s">
        <v>716</v>
      </c>
      <c r="F666" s="99" t="s">
        <v>6401</v>
      </c>
      <c r="G666" s="77">
        <v>0</v>
      </c>
      <c r="H666" s="77">
        <v>-302241.38</v>
      </c>
      <c r="I666" s="77">
        <v>-13617523.4</v>
      </c>
      <c r="J666" s="101"/>
    </row>
    <row r="667" spans="1:10" hidden="1" outlineLevel="1" x14ac:dyDescent="0.2">
      <c r="A667" s="106"/>
      <c r="B667" s="100">
        <v>42934</v>
      </c>
      <c r="C667" s="99">
        <v>39</v>
      </c>
      <c r="D667" s="99" t="s">
        <v>981</v>
      </c>
      <c r="E667" s="99" t="s">
        <v>716</v>
      </c>
      <c r="F667" s="99" t="s">
        <v>6402</v>
      </c>
      <c r="G667" s="77">
        <v>0</v>
      </c>
      <c r="H667" s="77">
        <v>300517.24</v>
      </c>
      <c r="I667" s="77">
        <v>-13495282.02</v>
      </c>
      <c r="J667" s="101"/>
    </row>
    <row r="668" spans="1:10" hidden="1" outlineLevel="1" x14ac:dyDescent="0.2">
      <c r="A668" s="106"/>
      <c r="B668" s="100">
        <v>42934</v>
      </c>
      <c r="C668" s="99">
        <v>40</v>
      </c>
      <c r="D668" s="99" t="s">
        <v>981</v>
      </c>
      <c r="E668" s="99" t="s">
        <v>716</v>
      </c>
      <c r="F668" s="99" t="s">
        <v>6403</v>
      </c>
      <c r="G668" s="77">
        <v>0</v>
      </c>
      <c r="H668" s="77">
        <v>108620.69</v>
      </c>
      <c r="I668" s="77">
        <v>-13617523.4</v>
      </c>
      <c r="J668" s="101"/>
    </row>
    <row r="669" spans="1:10" hidden="1" outlineLevel="1" x14ac:dyDescent="0.2">
      <c r="A669" s="106"/>
      <c r="B669" s="100">
        <v>42934</v>
      </c>
      <c r="C669" s="99">
        <v>41</v>
      </c>
      <c r="D669" s="99" t="s">
        <v>981</v>
      </c>
      <c r="E669" s="99" t="s">
        <v>716</v>
      </c>
      <c r="F669" s="99" t="s">
        <v>6404</v>
      </c>
      <c r="G669" s="77">
        <v>0</v>
      </c>
      <c r="H669" s="77">
        <v>95551.72</v>
      </c>
      <c r="I669" s="77">
        <v>-13495282.02</v>
      </c>
      <c r="J669" s="101"/>
    </row>
    <row r="670" spans="1:10" hidden="1" outlineLevel="1" x14ac:dyDescent="0.2">
      <c r="A670" s="106"/>
      <c r="B670" s="100">
        <v>42934</v>
      </c>
      <c r="C670" s="99">
        <v>42</v>
      </c>
      <c r="D670" s="99" t="s">
        <v>981</v>
      </c>
      <c r="E670" s="99" t="s">
        <v>716</v>
      </c>
      <c r="F670" s="99" t="s">
        <v>6405</v>
      </c>
      <c r="G670" s="77">
        <v>0</v>
      </c>
      <c r="H670" s="77">
        <v>-95551.72</v>
      </c>
      <c r="I670" s="77">
        <v>-13617523.4</v>
      </c>
      <c r="J670" s="101"/>
    </row>
    <row r="671" spans="1:10" hidden="1" outlineLevel="1" x14ac:dyDescent="0.2">
      <c r="A671" s="106"/>
      <c r="B671" s="100">
        <v>42934</v>
      </c>
      <c r="C671" s="99">
        <v>43</v>
      </c>
      <c r="D671" s="99" t="s">
        <v>981</v>
      </c>
      <c r="E671" s="99" t="s">
        <v>716</v>
      </c>
      <c r="F671" s="99" t="s">
        <v>6406</v>
      </c>
      <c r="G671" s="77">
        <v>0</v>
      </c>
      <c r="H671" s="77">
        <v>95551.72</v>
      </c>
      <c r="I671" s="77">
        <v>-13529419.949999999</v>
      </c>
      <c r="J671" s="101"/>
    </row>
    <row r="672" spans="1:10" hidden="1" outlineLevel="1" x14ac:dyDescent="0.2">
      <c r="A672" s="106"/>
      <c r="B672" s="100">
        <v>42934</v>
      </c>
      <c r="C672" s="99">
        <v>44</v>
      </c>
      <c r="D672" s="99" t="s">
        <v>981</v>
      </c>
      <c r="E672" s="99" t="s">
        <v>716</v>
      </c>
      <c r="F672" s="99" t="s">
        <v>6407</v>
      </c>
      <c r="G672" s="77">
        <v>0</v>
      </c>
      <c r="H672" s="77">
        <v>128068.97</v>
      </c>
      <c r="I672" s="77">
        <v>-13613213.050000001</v>
      </c>
      <c r="J672" s="101"/>
    </row>
    <row r="673" spans="1:10" hidden="1" outlineLevel="1" x14ac:dyDescent="0.2">
      <c r="A673" s="106"/>
      <c r="B673" s="100">
        <v>42934</v>
      </c>
      <c r="C673" s="99">
        <v>45</v>
      </c>
      <c r="D673" s="99" t="s">
        <v>981</v>
      </c>
      <c r="E673" s="99" t="s">
        <v>716</v>
      </c>
      <c r="F673" s="99" t="s">
        <v>6408</v>
      </c>
      <c r="G673" s="77">
        <v>0</v>
      </c>
      <c r="H673" s="77">
        <v>131413.79</v>
      </c>
      <c r="I673" s="77">
        <v>-13902523.390000001</v>
      </c>
      <c r="J673" s="101"/>
    </row>
    <row r="674" spans="1:10" hidden="1" outlineLevel="1" x14ac:dyDescent="0.2">
      <c r="A674" s="106"/>
      <c r="B674" s="100">
        <v>42935</v>
      </c>
      <c r="C674" s="99">
        <v>46</v>
      </c>
      <c r="D674" s="99" t="s">
        <v>981</v>
      </c>
      <c r="E674" s="99" t="s">
        <v>716</v>
      </c>
      <c r="F674" s="99" t="s">
        <v>6409</v>
      </c>
      <c r="G674" s="77">
        <v>0</v>
      </c>
      <c r="H674" s="77">
        <v>-157586.21</v>
      </c>
      <c r="I674" s="77">
        <v>-13786282.01</v>
      </c>
      <c r="J674" s="101"/>
    </row>
    <row r="675" spans="1:10" hidden="1" outlineLevel="1" x14ac:dyDescent="0.2">
      <c r="A675" s="106"/>
      <c r="B675" s="100">
        <v>42935</v>
      </c>
      <c r="C675" s="99">
        <v>47</v>
      </c>
      <c r="D675" s="99" t="s">
        <v>981</v>
      </c>
      <c r="E675" s="99" t="s">
        <v>716</v>
      </c>
      <c r="F675" s="99" t="s">
        <v>6410</v>
      </c>
      <c r="G675" s="77">
        <v>0</v>
      </c>
      <c r="H675" s="77">
        <v>157586.21</v>
      </c>
      <c r="I675" s="77">
        <v>-13914385.460000001</v>
      </c>
      <c r="J675" s="101"/>
    </row>
    <row r="676" spans="1:10" hidden="1" outlineLevel="1" x14ac:dyDescent="0.2">
      <c r="A676" s="106"/>
      <c r="B676" s="100">
        <v>42935</v>
      </c>
      <c r="C676" s="99">
        <v>48</v>
      </c>
      <c r="D676" s="99" t="s">
        <v>981</v>
      </c>
      <c r="E676" s="99" t="s">
        <v>716</v>
      </c>
      <c r="F676" s="99" t="s">
        <v>6411</v>
      </c>
      <c r="G676" s="77">
        <v>0</v>
      </c>
      <c r="H676" s="77">
        <v>-128068.97</v>
      </c>
      <c r="I676" s="77">
        <v>-13784385.460000001</v>
      </c>
      <c r="J676" s="101"/>
    </row>
    <row r="677" spans="1:10" hidden="1" outlineLevel="1" x14ac:dyDescent="0.2">
      <c r="A677" s="106"/>
      <c r="B677" s="100">
        <v>42935</v>
      </c>
      <c r="C677" s="99">
        <v>49</v>
      </c>
      <c r="D677" s="99" t="s">
        <v>981</v>
      </c>
      <c r="E677" s="99" t="s">
        <v>716</v>
      </c>
      <c r="F677" s="99" t="s">
        <v>6412</v>
      </c>
      <c r="G677" s="77">
        <v>0</v>
      </c>
      <c r="H677" s="77">
        <v>128068.97</v>
      </c>
      <c r="I677" s="77">
        <v>-13914385.460000001</v>
      </c>
      <c r="J677" s="101"/>
    </row>
    <row r="678" spans="1:10" hidden="1" outlineLevel="1" x14ac:dyDescent="0.2">
      <c r="A678" s="106"/>
      <c r="B678" s="100">
        <v>42936</v>
      </c>
      <c r="C678" s="99">
        <v>50</v>
      </c>
      <c r="D678" s="99" t="s">
        <v>981</v>
      </c>
      <c r="E678" s="99" t="s">
        <v>716</v>
      </c>
      <c r="F678" s="99" t="s">
        <v>6413</v>
      </c>
      <c r="G678" s="77">
        <v>0</v>
      </c>
      <c r="H678" s="77">
        <v>149310.34</v>
      </c>
      <c r="I678" s="77">
        <v>-14092661.32</v>
      </c>
      <c r="J678" s="101"/>
    </row>
    <row r="679" spans="1:10" hidden="1" outlineLevel="1" x14ac:dyDescent="0.2">
      <c r="A679" s="106"/>
      <c r="B679" s="100">
        <v>42936</v>
      </c>
      <c r="C679" s="99">
        <v>51</v>
      </c>
      <c r="D679" s="99" t="s">
        <v>981</v>
      </c>
      <c r="E679" s="99" t="s">
        <v>716</v>
      </c>
      <c r="F679" s="99" t="s">
        <v>6414</v>
      </c>
      <c r="G679" s="77">
        <v>0</v>
      </c>
      <c r="H679" s="77">
        <v>230172.41</v>
      </c>
      <c r="I679" s="77">
        <v>-14194764.77</v>
      </c>
      <c r="J679" s="101"/>
    </row>
    <row r="680" spans="1:10" hidden="1" outlineLevel="1" x14ac:dyDescent="0.2">
      <c r="A680" s="106"/>
      <c r="B680" s="100">
        <v>42937</v>
      </c>
      <c r="C680" s="99">
        <v>52</v>
      </c>
      <c r="D680" s="99" t="s">
        <v>981</v>
      </c>
      <c r="E680" s="99" t="s">
        <v>716</v>
      </c>
      <c r="F680" s="99" t="s">
        <v>6415</v>
      </c>
      <c r="G680" s="77">
        <v>0</v>
      </c>
      <c r="H680" s="77">
        <v>-230172.41</v>
      </c>
      <c r="I680" s="77">
        <v>-14310006.15</v>
      </c>
      <c r="J680" s="101"/>
    </row>
    <row r="681" spans="1:10" hidden="1" outlineLevel="1" x14ac:dyDescent="0.2">
      <c r="A681" s="106"/>
      <c r="B681" s="100">
        <v>42937</v>
      </c>
      <c r="C681" s="99">
        <v>53</v>
      </c>
      <c r="D681" s="99" t="s">
        <v>981</v>
      </c>
      <c r="E681" s="99" t="s">
        <v>716</v>
      </c>
      <c r="F681" s="99" t="s">
        <v>6416</v>
      </c>
      <c r="G681" s="77">
        <v>0</v>
      </c>
      <c r="H681" s="77">
        <v>-108620.69</v>
      </c>
      <c r="I681" s="77">
        <v>-14407282.01</v>
      </c>
      <c r="J681" s="101"/>
    </row>
    <row r="682" spans="1:10" hidden="1" outlineLevel="1" x14ac:dyDescent="0.2">
      <c r="A682" s="106"/>
      <c r="B682" s="100">
        <v>42937</v>
      </c>
      <c r="C682" s="99">
        <v>54</v>
      </c>
      <c r="D682" s="99" t="s">
        <v>981</v>
      </c>
      <c r="E682" s="99" t="s">
        <v>716</v>
      </c>
      <c r="F682" s="99" t="s">
        <v>6417</v>
      </c>
      <c r="G682" s="77">
        <v>0</v>
      </c>
      <c r="H682" s="77">
        <v>230172.41</v>
      </c>
      <c r="I682" s="77"/>
      <c r="J682" s="101"/>
    </row>
    <row r="683" spans="1:10" hidden="1" outlineLevel="1" x14ac:dyDescent="0.2">
      <c r="A683" s="106"/>
      <c r="B683" s="100">
        <v>42937</v>
      </c>
      <c r="C683" s="99">
        <v>55</v>
      </c>
      <c r="D683" s="99" t="s">
        <v>981</v>
      </c>
      <c r="E683" s="99" t="s">
        <v>716</v>
      </c>
      <c r="F683" s="99" t="s">
        <v>6418</v>
      </c>
      <c r="G683" s="77">
        <v>0</v>
      </c>
      <c r="H683" s="77">
        <v>103448.28</v>
      </c>
      <c r="I683" s="77"/>
      <c r="J683" s="101"/>
    </row>
    <row r="684" spans="1:10" hidden="1" outlineLevel="1" x14ac:dyDescent="0.2">
      <c r="A684" s="106"/>
      <c r="B684" s="100">
        <v>42937</v>
      </c>
      <c r="C684" s="99">
        <v>56</v>
      </c>
      <c r="D684" s="99" t="s">
        <v>981</v>
      </c>
      <c r="E684" s="99" t="s">
        <v>716</v>
      </c>
      <c r="F684" s="99" t="s">
        <v>6419</v>
      </c>
      <c r="G684" s="77">
        <v>0</v>
      </c>
      <c r="H684" s="77">
        <v>129379.31</v>
      </c>
      <c r="I684" s="77"/>
      <c r="J684" s="101"/>
    </row>
    <row r="685" spans="1:10" hidden="1" outlineLevel="1" x14ac:dyDescent="0.2">
      <c r="A685" s="106"/>
      <c r="B685" s="100">
        <v>42937</v>
      </c>
      <c r="C685" s="99">
        <v>57</v>
      </c>
      <c r="D685" s="99" t="s">
        <v>981</v>
      </c>
      <c r="E685" s="99" t="s">
        <v>716</v>
      </c>
      <c r="F685" s="99" t="s">
        <v>6420</v>
      </c>
      <c r="G685" s="77">
        <v>0</v>
      </c>
      <c r="H685" s="77">
        <v>-131413.79</v>
      </c>
      <c r="I685" s="77"/>
      <c r="J685" s="101"/>
    </row>
    <row r="686" spans="1:10" hidden="1" outlineLevel="1" x14ac:dyDescent="0.2">
      <c r="A686" s="106"/>
      <c r="B686" s="100">
        <v>42937</v>
      </c>
      <c r="C686" s="99">
        <v>58</v>
      </c>
      <c r="D686" s="99" t="s">
        <v>981</v>
      </c>
      <c r="E686" s="99" t="s">
        <v>716</v>
      </c>
      <c r="F686" s="99" t="s">
        <v>6421</v>
      </c>
      <c r="G686" s="77">
        <v>0</v>
      </c>
      <c r="H686" s="77">
        <v>120206.9</v>
      </c>
      <c r="I686" s="77"/>
      <c r="J686" s="101"/>
    </row>
    <row r="687" spans="1:10" hidden="1" outlineLevel="1" x14ac:dyDescent="0.2">
      <c r="A687" s="106"/>
      <c r="B687" s="100">
        <v>42937</v>
      </c>
      <c r="C687" s="99">
        <v>59</v>
      </c>
      <c r="D687" s="99" t="s">
        <v>981</v>
      </c>
      <c r="E687" s="99" t="s">
        <v>716</v>
      </c>
      <c r="F687" s="99" t="s">
        <v>6422</v>
      </c>
      <c r="G687" s="77">
        <v>0</v>
      </c>
      <c r="H687" s="77">
        <v>-300517.24</v>
      </c>
      <c r="I687" s="77"/>
      <c r="J687" s="101"/>
    </row>
    <row r="688" spans="1:10" hidden="1" outlineLevel="1" x14ac:dyDescent="0.2">
      <c r="A688" s="106"/>
      <c r="B688" s="100">
        <v>42937</v>
      </c>
      <c r="C688" s="99">
        <v>60</v>
      </c>
      <c r="D688" s="99" t="s">
        <v>981</v>
      </c>
      <c r="E688" s="99" t="s">
        <v>716</v>
      </c>
      <c r="F688" s="99" t="s">
        <v>6423</v>
      </c>
      <c r="G688" s="77">
        <v>0</v>
      </c>
      <c r="H688" s="77">
        <v>300517.24</v>
      </c>
      <c r="I688" s="77"/>
      <c r="J688" s="101"/>
    </row>
    <row r="689" spans="1:10" hidden="1" outlineLevel="1" x14ac:dyDescent="0.2">
      <c r="A689" s="106"/>
      <c r="B689" s="100">
        <v>42938</v>
      </c>
      <c r="C689" s="99">
        <v>61</v>
      </c>
      <c r="D689" s="99" t="s">
        <v>981</v>
      </c>
      <c r="E689" s="99" t="s">
        <v>716</v>
      </c>
      <c r="F689" s="99" t="s">
        <v>6424</v>
      </c>
      <c r="G689" s="77">
        <v>0</v>
      </c>
      <c r="H689" s="77">
        <v>209068.97</v>
      </c>
      <c r="I689" s="77">
        <v>-14568661.32</v>
      </c>
      <c r="J689" s="101"/>
    </row>
    <row r="690" spans="1:10" hidden="1" outlineLevel="1" x14ac:dyDescent="0.2">
      <c r="A690" s="106"/>
      <c r="B690" s="100">
        <v>42940</v>
      </c>
      <c r="C690" s="99">
        <v>62</v>
      </c>
      <c r="D690" s="99" t="s">
        <v>981</v>
      </c>
      <c r="E690" s="99" t="s">
        <v>716</v>
      </c>
      <c r="F690" s="99" t="s">
        <v>6425</v>
      </c>
      <c r="G690" s="77">
        <v>0</v>
      </c>
      <c r="H690" s="77">
        <v>-209068.97</v>
      </c>
      <c r="I690" s="77">
        <v>-14691075.109999999</v>
      </c>
      <c r="J690" s="101"/>
    </row>
    <row r="691" spans="1:10" hidden="1" outlineLevel="1" x14ac:dyDescent="0.2">
      <c r="A691" s="106"/>
      <c r="B691" s="100">
        <v>42940</v>
      </c>
      <c r="C691" s="99">
        <v>63</v>
      </c>
      <c r="D691" s="99" t="s">
        <v>981</v>
      </c>
      <c r="E691" s="99" t="s">
        <v>716</v>
      </c>
      <c r="F691" s="99" t="s">
        <v>6426</v>
      </c>
      <c r="G691" s="77">
        <v>0</v>
      </c>
      <c r="H691" s="77">
        <v>219482.76</v>
      </c>
      <c r="I691" s="77">
        <v>-14587626.83</v>
      </c>
      <c r="J691" s="101"/>
    </row>
    <row r="692" spans="1:10" hidden="1" outlineLevel="1" x14ac:dyDescent="0.2">
      <c r="A692" s="106"/>
      <c r="B692" s="100">
        <v>42940</v>
      </c>
      <c r="C692" s="99">
        <v>64</v>
      </c>
      <c r="D692" s="99" t="s">
        <v>981</v>
      </c>
      <c r="E692" s="99" t="s">
        <v>716</v>
      </c>
      <c r="F692" s="99" t="s">
        <v>6427</v>
      </c>
      <c r="G692" s="77">
        <v>0</v>
      </c>
      <c r="H692" s="77">
        <v>-159482.76</v>
      </c>
      <c r="I692" s="77">
        <v>-14691075.109999999</v>
      </c>
      <c r="J692" s="101"/>
    </row>
    <row r="693" spans="1:10" hidden="1" outlineLevel="1" x14ac:dyDescent="0.2">
      <c r="A693" s="106"/>
      <c r="B693" s="100">
        <v>42940</v>
      </c>
      <c r="C693" s="99">
        <v>65</v>
      </c>
      <c r="D693" s="99" t="s">
        <v>981</v>
      </c>
      <c r="E693" s="99" t="s">
        <v>716</v>
      </c>
      <c r="F693" s="99" t="s">
        <v>6428</v>
      </c>
      <c r="G693" s="77">
        <v>0</v>
      </c>
      <c r="H693" s="77">
        <v>159482.76</v>
      </c>
      <c r="I693" s="77">
        <v>-14838661.32</v>
      </c>
      <c r="J693" s="101"/>
    </row>
    <row r="694" spans="1:10" hidden="1" outlineLevel="1" x14ac:dyDescent="0.2">
      <c r="A694" s="106"/>
      <c r="B694" s="100">
        <v>42940</v>
      </c>
      <c r="C694" s="99">
        <v>66</v>
      </c>
      <c r="D694" s="99" t="s">
        <v>981</v>
      </c>
      <c r="E694" s="99" t="s">
        <v>716</v>
      </c>
      <c r="F694" s="99" t="s">
        <v>6429</v>
      </c>
      <c r="G694" s="77">
        <v>0</v>
      </c>
      <c r="H694" s="77">
        <v>176689.66</v>
      </c>
      <c r="I694" s="77">
        <v>-14991937.18</v>
      </c>
      <c r="J694" s="101"/>
    </row>
    <row r="695" spans="1:10" hidden="1" outlineLevel="1" x14ac:dyDescent="0.2">
      <c r="A695" s="106"/>
      <c r="B695" s="100">
        <v>42940</v>
      </c>
      <c r="C695" s="99">
        <v>67</v>
      </c>
      <c r="D695" s="99" t="s">
        <v>981</v>
      </c>
      <c r="E695" s="99" t="s">
        <v>716</v>
      </c>
      <c r="F695" s="99" t="s">
        <v>6430</v>
      </c>
      <c r="G695" s="77">
        <v>0</v>
      </c>
      <c r="H695" s="77">
        <v>87517.24</v>
      </c>
      <c r="I695" s="77">
        <v>-15114040.630000001</v>
      </c>
      <c r="J695" s="101"/>
    </row>
    <row r="696" spans="1:10" hidden="1" outlineLevel="1" x14ac:dyDescent="0.2">
      <c r="A696" s="106"/>
      <c r="B696" s="100">
        <v>42940</v>
      </c>
      <c r="C696" s="99">
        <v>68</v>
      </c>
      <c r="D696" s="99" t="s">
        <v>981</v>
      </c>
      <c r="E696" s="99" t="s">
        <v>716</v>
      </c>
      <c r="F696" s="99" t="s">
        <v>6431</v>
      </c>
      <c r="G696" s="77">
        <v>0</v>
      </c>
      <c r="H696" s="77">
        <v>-87517.24</v>
      </c>
      <c r="I696" s="77">
        <v>-14991937.18</v>
      </c>
      <c r="J696" s="101"/>
    </row>
    <row r="697" spans="1:10" hidden="1" outlineLevel="1" x14ac:dyDescent="0.2">
      <c r="A697" s="106"/>
      <c r="B697" s="100">
        <v>42940</v>
      </c>
      <c r="C697" s="99">
        <v>69</v>
      </c>
      <c r="D697" s="99" t="s">
        <v>981</v>
      </c>
      <c r="E697" s="99" t="s">
        <v>716</v>
      </c>
      <c r="F697" s="99" t="s">
        <v>6432</v>
      </c>
      <c r="G697" s="77">
        <v>0</v>
      </c>
      <c r="H697" s="77">
        <v>87517.24</v>
      </c>
      <c r="I697" s="77">
        <v>-15114040.630000001</v>
      </c>
      <c r="J697" s="101"/>
    </row>
    <row r="698" spans="1:10" hidden="1" outlineLevel="1" x14ac:dyDescent="0.2">
      <c r="A698" s="106"/>
      <c r="B698" s="100">
        <v>42940</v>
      </c>
      <c r="C698" s="99">
        <v>70</v>
      </c>
      <c r="D698" s="99" t="s">
        <v>981</v>
      </c>
      <c r="E698" s="99" t="s">
        <v>716</v>
      </c>
      <c r="F698" s="99" t="s">
        <v>6433</v>
      </c>
      <c r="G698" s="77">
        <v>0</v>
      </c>
      <c r="H698" s="77">
        <v>-125655.17</v>
      </c>
      <c r="I698" s="77">
        <v>-15239040.630000001</v>
      </c>
      <c r="J698" s="101"/>
    </row>
    <row r="699" spans="1:10" hidden="1" outlineLevel="1" x14ac:dyDescent="0.2">
      <c r="A699" s="106"/>
      <c r="B699" s="100">
        <v>42940</v>
      </c>
      <c r="C699" s="99">
        <v>71</v>
      </c>
      <c r="D699" s="99" t="s">
        <v>981</v>
      </c>
      <c r="E699" s="99" t="s">
        <v>716</v>
      </c>
      <c r="F699" s="99" t="s">
        <v>6434</v>
      </c>
      <c r="G699" s="77">
        <v>0</v>
      </c>
      <c r="H699" s="77">
        <v>-138137.93</v>
      </c>
      <c r="I699" s="77">
        <v>-15091454.42</v>
      </c>
      <c r="J699" s="101"/>
    </row>
    <row r="700" spans="1:10" hidden="1" outlineLevel="1" x14ac:dyDescent="0.2">
      <c r="A700" s="106"/>
      <c r="B700" s="100">
        <v>42940</v>
      </c>
      <c r="C700" s="99">
        <v>72</v>
      </c>
      <c r="D700" s="99" t="s">
        <v>981</v>
      </c>
      <c r="E700" s="99" t="s">
        <v>716</v>
      </c>
      <c r="F700" s="99" t="s">
        <v>6435</v>
      </c>
      <c r="G700" s="77">
        <v>0</v>
      </c>
      <c r="H700" s="77">
        <v>140724.14000000001</v>
      </c>
      <c r="I700" s="77">
        <v>-15235971.66</v>
      </c>
      <c r="J700" s="101"/>
    </row>
    <row r="701" spans="1:10" hidden="1" outlineLevel="1" x14ac:dyDescent="0.2">
      <c r="A701" s="106"/>
      <c r="B701" s="100">
        <v>42941</v>
      </c>
      <c r="C701" s="99">
        <v>73</v>
      </c>
      <c r="D701" s="99" t="s">
        <v>981</v>
      </c>
      <c r="E701" s="99" t="s">
        <v>716</v>
      </c>
      <c r="F701" s="99" t="s">
        <v>6436</v>
      </c>
      <c r="G701" s="77">
        <v>0</v>
      </c>
      <c r="H701" s="77">
        <v>-200172.41</v>
      </c>
      <c r="I701" s="77">
        <v>-15420282</v>
      </c>
      <c r="J701" s="101"/>
    </row>
    <row r="702" spans="1:10" hidden="1" outlineLevel="1" x14ac:dyDescent="0.2">
      <c r="A702" s="106"/>
      <c r="B702" s="100">
        <v>42941</v>
      </c>
      <c r="C702" s="99">
        <v>74</v>
      </c>
      <c r="D702" s="99" t="s">
        <v>981</v>
      </c>
      <c r="E702" s="99" t="s">
        <v>716</v>
      </c>
      <c r="F702" s="99" t="s">
        <v>6437</v>
      </c>
      <c r="G702" s="77">
        <v>0</v>
      </c>
      <c r="H702" s="77">
        <v>174310.34</v>
      </c>
      <c r="I702" s="77">
        <v>-15323006.140000001</v>
      </c>
      <c r="J702" s="101"/>
    </row>
    <row r="703" spans="1:10" hidden="1" outlineLevel="1" x14ac:dyDescent="0.2">
      <c r="A703" s="106"/>
      <c r="B703" s="100">
        <v>42942</v>
      </c>
      <c r="C703" s="99">
        <v>75</v>
      </c>
      <c r="D703" s="99" t="s">
        <v>981</v>
      </c>
      <c r="E703" s="99" t="s">
        <v>716</v>
      </c>
      <c r="F703" s="99" t="s">
        <v>6438</v>
      </c>
      <c r="G703" s="77">
        <v>0</v>
      </c>
      <c r="H703" s="77">
        <v>-87517.24</v>
      </c>
      <c r="I703" s="77">
        <v>-15420282</v>
      </c>
      <c r="J703" s="101"/>
    </row>
    <row r="704" spans="1:10" hidden="1" outlineLevel="1" x14ac:dyDescent="0.2">
      <c r="A704" s="106"/>
      <c r="B704" s="100">
        <v>42942</v>
      </c>
      <c r="C704" s="99">
        <v>76</v>
      </c>
      <c r="D704" s="99" t="s">
        <v>981</v>
      </c>
      <c r="E704" s="99" t="s">
        <v>716</v>
      </c>
      <c r="F704" s="99" t="s">
        <v>6439</v>
      </c>
      <c r="G704" s="77">
        <v>0</v>
      </c>
      <c r="H704" s="77">
        <v>87517.24</v>
      </c>
      <c r="I704" s="77">
        <v>-15292178.550000001</v>
      </c>
      <c r="J704" s="101"/>
    </row>
    <row r="705" spans="1:10" hidden="1" outlineLevel="1" x14ac:dyDescent="0.2">
      <c r="A705" s="106"/>
      <c r="B705" s="100">
        <v>42942</v>
      </c>
      <c r="C705" s="99">
        <v>77</v>
      </c>
      <c r="D705" s="99" t="s">
        <v>981</v>
      </c>
      <c r="E705" s="99" t="s">
        <v>716</v>
      </c>
      <c r="F705" s="99" t="s">
        <v>6440</v>
      </c>
      <c r="G705" s="77">
        <v>0</v>
      </c>
      <c r="H705" s="77">
        <v>55172.41</v>
      </c>
      <c r="I705" s="77">
        <v>-15427178.550000001</v>
      </c>
      <c r="J705" s="101"/>
    </row>
    <row r="706" spans="1:10" hidden="1" outlineLevel="1" x14ac:dyDescent="0.2">
      <c r="A706" s="106"/>
      <c r="B706" s="100">
        <v>42942</v>
      </c>
      <c r="C706" s="99">
        <v>78</v>
      </c>
      <c r="D706" s="99" t="s">
        <v>981</v>
      </c>
      <c r="E706" s="99" t="s">
        <v>716</v>
      </c>
      <c r="F706" s="99" t="s">
        <v>6441</v>
      </c>
      <c r="G706" s="77">
        <v>0</v>
      </c>
      <c r="H706" s="77">
        <v>157000</v>
      </c>
      <c r="I706" s="77">
        <v>-15519764.76</v>
      </c>
      <c r="J706" s="101"/>
    </row>
    <row r="707" spans="1:10" hidden="1" outlineLevel="1" x14ac:dyDescent="0.2">
      <c r="A707" s="106"/>
      <c r="B707" s="100">
        <v>42945</v>
      </c>
      <c r="C707" s="99">
        <v>79</v>
      </c>
      <c r="D707" s="99" t="s">
        <v>981</v>
      </c>
      <c r="E707" s="99" t="s">
        <v>716</v>
      </c>
      <c r="F707" s="99" t="s">
        <v>6442</v>
      </c>
      <c r="G707" s="77">
        <v>0</v>
      </c>
      <c r="H707" s="77">
        <v>-230172.41</v>
      </c>
      <c r="I707" s="77">
        <v>-15647006.140000001</v>
      </c>
      <c r="J707" s="101"/>
    </row>
    <row r="708" spans="1:10" hidden="1" outlineLevel="1" x14ac:dyDescent="0.2">
      <c r="A708" s="106"/>
      <c r="B708" s="100">
        <v>42945</v>
      </c>
      <c r="C708" s="99">
        <v>80</v>
      </c>
      <c r="D708" s="99" t="s">
        <v>981</v>
      </c>
      <c r="E708" s="99" t="s">
        <v>716</v>
      </c>
      <c r="F708" s="99" t="s">
        <v>6443</v>
      </c>
      <c r="G708" s="77">
        <v>0</v>
      </c>
      <c r="H708" s="77">
        <v>225862.07</v>
      </c>
      <c r="I708" s="77">
        <v>-15461833.73</v>
      </c>
      <c r="J708" s="101"/>
    </row>
    <row r="709" spans="1:10" collapsed="1" x14ac:dyDescent="0.3"/>
    <row r="710" spans="1:10" ht="28.5" customHeight="1" x14ac:dyDescent="0.3">
      <c r="B710" s="136" t="s">
        <v>3858</v>
      </c>
      <c r="C710" s="137"/>
      <c r="D710" s="137"/>
      <c r="E710" s="137"/>
      <c r="F710" s="137"/>
      <c r="G710" s="138"/>
      <c r="H710" s="116">
        <f>SUM(H628:H709)</f>
        <v>3756620.7100000004</v>
      </c>
      <c r="I710" s="117"/>
      <c r="J710" s="118">
        <f>COUNTIF(H629:H708,"&gt;1")-COUNTIF(H629:H708,"&lt;1")</f>
        <v>22</v>
      </c>
    </row>
  </sheetData>
  <mergeCells count="5">
    <mergeCell ref="B279:G279"/>
    <mergeCell ref="B375:G375"/>
    <mergeCell ref="B507:G507"/>
    <mergeCell ref="B623:G623"/>
    <mergeCell ref="B710:G710"/>
  </mergeCells>
  <pageMargins left="0.70866141732283472" right="0.70866141732283472" top="0.19685039370078741" bottom="0.19685039370078741" header="0.31496062992125984" footer="0.31496062992125984"/>
  <pageSetup scale="7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37"/>
  <sheetViews>
    <sheetView zoomScale="85" zoomScaleNormal="85" workbookViewId="0">
      <pane ySplit="2" topLeftCell="A3" activePane="bottomLeft" state="frozen"/>
      <selection pane="bottomLeft" activeCell="M736" sqref="M736"/>
    </sheetView>
  </sheetViews>
  <sheetFormatPr baseColWidth="10" defaultRowHeight="15" outlineLevelRow="2" x14ac:dyDescent="0.3"/>
  <cols>
    <col min="1" max="1" width="1.7109375" style="112" customWidth="1"/>
    <col min="2" max="2" width="11.42578125" style="111"/>
    <col min="3" max="3" width="4" style="113" bestFit="1" customWidth="1"/>
    <col min="4" max="4" width="3.85546875" style="113" bestFit="1" customWidth="1"/>
    <col min="5" max="5" width="23.7109375" style="111" bestFit="1" customWidth="1"/>
    <col min="6" max="6" width="11.42578125" style="111" customWidth="1"/>
    <col min="7" max="7" width="11.7109375" style="114" customWidth="1"/>
    <col min="8" max="8" width="20.28515625" style="114" bestFit="1" customWidth="1"/>
    <col min="9" max="9" width="13.85546875" style="114" hidden="1" customWidth="1"/>
    <col min="10" max="10" width="11.5703125" style="115" bestFit="1" customWidth="1"/>
    <col min="11" max="11" width="11.42578125" style="111"/>
    <col min="12" max="12" width="14.140625" style="111" bestFit="1" customWidth="1"/>
    <col min="13" max="16384" width="11.42578125" style="111"/>
  </cols>
  <sheetData>
    <row r="1" spans="1:10" ht="16.5" x14ac:dyDescent="0.25">
      <c r="A1" s="17" t="s">
        <v>1059</v>
      </c>
    </row>
    <row r="2" spans="1:10" ht="14.25" x14ac:dyDescent="0.2">
      <c r="A2" s="14" t="s">
        <v>6444</v>
      </c>
    </row>
    <row r="4" spans="1:10" x14ac:dyDescent="0.2">
      <c r="A4" s="104" t="s">
        <v>3</v>
      </c>
      <c r="B4" s="98"/>
      <c r="C4" s="99"/>
      <c r="D4" s="99"/>
      <c r="E4" s="98"/>
      <c r="F4" s="98"/>
      <c r="G4" s="76"/>
      <c r="H4" s="76"/>
      <c r="I4" s="76"/>
      <c r="J4" s="101"/>
    </row>
    <row r="5" spans="1:10" x14ac:dyDescent="0.2">
      <c r="A5" s="105" t="s">
        <v>2</v>
      </c>
      <c r="B5" s="98" t="s">
        <v>4</v>
      </c>
      <c r="C5" s="99"/>
      <c r="D5" s="99"/>
      <c r="E5" s="98"/>
      <c r="F5" s="98"/>
      <c r="G5" s="76"/>
      <c r="H5" s="76"/>
      <c r="I5" s="76"/>
      <c r="J5" s="101"/>
    </row>
    <row r="6" spans="1:10" hidden="1" outlineLevel="1" x14ac:dyDescent="0.2">
      <c r="A6" s="106"/>
      <c r="B6" s="99"/>
      <c r="C6" s="99"/>
      <c r="D6" s="99"/>
      <c r="E6" s="99" t="s">
        <v>1110</v>
      </c>
      <c r="F6" s="99"/>
      <c r="G6" s="77">
        <v>0</v>
      </c>
      <c r="H6" s="77">
        <v>0</v>
      </c>
      <c r="I6" s="77">
        <v>-4151726.5</v>
      </c>
      <c r="J6" s="101"/>
    </row>
    <row r="7" spans="1:10" hidden="1" outlineLevel="1" x14ac:dyDescent="0.2">
      <c r="A7" s="106"/>
      <c r="B7" s="100">
        <v>42965</v>
      </c>
      <c r="C7" s="99">
        <v>132</v>
      </c>
      <c r="D7" s="99" t="s">
        <v>5</v>
      </c>
      <c r="E7" s="99" t="s">
        <v>6445</v>
      </c>
      <c r="F7" s="99" t="s">
        <v>6446</v>
      </c>
      <c r="G7" s="77">
        <v>0</v>
      </c>
      <c r="H7" s="77">
        <v>246726.44</v>
      </c>
      <c r="I7" s="77">
        <v>-4397032.05</v>
      </c>
      <c r="J7" s="101"/>
    </row>
    <row r="8" spans="1:10" collapsed="1" x14ac:dyDescent="0.2">
      <c r="A8" s="106"/>
      <c r="B8" s="100"/>
      <c r="C8" s="99"/>
      <c r="D8" s="99"/>
      <c r="E8" s="99"/>
      <c r="F8" s="99"/>
      <c r="G8" s="77"/>
      <c r="H8" s="77"/>
      <c r="I8" s="77"/>
      <c r="J8" s="101"/>
    </row>
    <row r="9" spans="1:10" x14ac:dyDescent="0.2">
      <c r="A9" s="106"/>
      <c r="B9" s="100"/>
      <c r="C9" s="99"/>
      <c r="D9" s="99"/>
      <c r="E9" s="99"/>
      <c r="F9" s="99"/>
      <c r="G9" s="77"/>
      <c r="H9" s="102">
        <f>SUM(H6:H8)</f>
        <v>246726.44</v>
      </c>
      <c r="I9" s="102"/>
      <c r="J9" s="103">
        <f>COUNTIF(H7:H7,"&gt;1")-COUNTIF(H7:H7,"&lt;1")</f>
        <v>1</v>
      </c>
    </row>
    <row r="10" spans="1:10" x14ac:dyDescent="0.2">
      <c r="A10" s="104" t="s">
        <v>14</v>
      </c>
      <c r="B10" s="98"/>
      <c r="C10" s="99"/>
      <c r="D10" s="99"/>
      <c r="E10" s="99"/>
      <c r="F10" s="99"/>
      <c r="G10" s="77"/>
      <c r="H10" s="102"/>
      <c r="I10" s="102"/>
      <c r="J10" s="103"/>
    </row>
    <row r="11" spans="1:10" x14ac:dyDescent="0.2">
      <c r="A11" s="105" t="s">
        <v>2</v>
      </c>
      <c r="B11" s="98" t="s">
        <v>15</v>
      </c>
      <c r="C11" s="99"/>
      <c r="D11" s="99"/>
      <c r="E11" s="99"/>
      <c r="F11" s="99"/>
      <c r="G11" s="77"/>
      <c r="H11" s="102"/>
      <c r="I11" s="102"/>
      <c r="J11" s="103"/>
    </row>
    <row r="12" spans="1:10" hidden="1" outlineLevel="1" x14ac:dyDescent="0.2">
      <c r="A12" s="106"/>
      <c r="B12" s="100"/>
      <c r="C12" s="99"/>
      <c r="D12" s="99"/>
      <c r="E12" s="99" t="s">
        <v>1110</v>
      </c>
      <c r="F12" s="99"/>
      <c r="G12" s="77">
        <v>0</v>
      </c>
      <c r="H12" s="77">
        <v>0</v>
      </c>
      <c r="I12" s="102"/>
      <c r="J12" s="103"/>
    </row>
    <row r="13" spans="1:10" hidden="1" outlineLevel="1" x14ac:dyDescent="0.2">
      <c r="A13" s="106"/>
      <c r="B13" s="100">
        <v>42963</v>
      </c>
      <c r="C13" s="99">
        <v>106</v>
      </c>
      <c r="D13" s="99" t="s">
        <v>5</v>
      </c>
      <c r="E13" s="99" t="s">
        <v>6447</v>
      </c>
      <c r="F13" s="99" t="s">
        <v>6448</v>
      </c>
      <c r="G13" s="77">
        <v>0</v>
      </c>
      <c r="H13" s="77">
        <v>296023.96999999997</v>
      </c>
      <c r="I13" s="102"/>
      <c r="J13" s="103"/>
    </row>
    <row r="14" spans="1:10" hidden="1" outlineLevel="1" x14ac:dyDescent="0.2">
      <c r="A14" s="106"/>
      <c r="B14" s="100">
        <v>42963</v>
      </c>
      <c r="C14" s="99">
        <v>109</v>
      </c>
      <c r="D14" s="99" t="s">
        <v>5</v>
      </c>
      <c r="E14" s="99" t="s">
        <v>6447</v>
      </c>
      <c r="F14" s="99" t="s">
        <v>6449</v>
      </c>
      <c r="G14" s="77">
        <v>0</v>
      </c>
      <c r="H14" s="77">
        <v>-296023.96999999997</v>
      </c>
      <c r="I14" s="102"/>
      <c r="J14" s="103"/>
    </row>
    <row r="15" spans="1:10" hidden="1" outlineLevel="1" x14ac:dyDescent="0.2">
      <c r="A15" s="106"/>
      <c r="B15" s="100">
        <v>42963</v>
      </c>
      <c r="C15" s="99">
        <v>110</v>
      </c>
      <c r="D15" s="99" t="s">
        <v>5</v>
      </c>
      <c r="E15" s="99" t="s">
        <v>6447</v>
      </c>
      <c r="F15" s="99" t="s">
        <v>6450</v>
      </c>
      <c r="G15" s="77">
        <v>0</v>
      </c>
      <c r="H15" s="77">
        <v>296023.96999999997</v>
      </c>
      <c r="I15" s="102"/>
      <c r="J15" s="103"/>
    </row>
    <row r="16" spans="1:10" hidden="1" outlineLevel="1" x14ac:dyDescent="0.2">
      <c r="A16" s="106"/>
      <c r="B16" s="100">
        <v>42963</v>
      </c>
      <c r="C16" s="99">
        <v>111</v>
      </c>
      <c r="D16" s="99" t="s">
        <v>5</v>
      </c>
      <c r="E16" s="99" t="s">
        <v>6447</v>
      </c>
      <c r="F16" s="99" t="s">
        <v>6451</v>
      </c>
      <c r="G16" s="77">
        <v>0</v>
      </c>
      <c r="H16" s="77">
        <v>-296023.96999999997</v>
      </c>
      <c r="I16" s="102"/>
      <c r="J16" s="103"/>
    </row>
    <row r="17" spans="1:10" hidden="1" outlineLevel="1" x14ac:dyDescent="0.2">
      <c r="A17" s="106"/>
      <c r="B17" s="100">
        <v>42963</v>
      </c>
      <c r="C17" s="99">
        <v>112</v>
      </c>
      <c r="D17" s="99" t="s">
        <v>5</v>
      </c>
      <c r="E17" s="99" t="s">
        <v>6447</v>
      </c>
      <c r="F17" s="99" t="s">
        <v>6452</v>
      </c>
      <c r="G17" s="77">
        <v>0</v>
      </c>
      <c r="H17" s="77">
        <v>296023.96999999997</v>
      </c>
      <c r="I17" s="102"/>
      <c r="J17" s="103"/>
    </row>
    <row r="18" spans="1:10" hidden="1" outlineLevel="1" x14ac:dyDescent="0.2">
      <c r="A18" s="106"/>
      <c r="B18" s="100">
        <v>42964</v>
      </c>
      <c r="C18" s="99">
        <v>115</v>
      </c>
      <c r="D18" s="99" t="s">
        <v>5</v>
      </c>
      <c r="E18" s="99" t="s">
        <v>6447</v>
      </c>
      <c r="F18" s="99" t="s">
        <v>6453</v>
      </c>
      <c r="G18" s="77">
        <v>0</v>
      </c>
      <c r="H18" s="77">
        <v>-296023.96999999997</v>
      </c>
      <c r="I18" s="102"/>
      <c r="J18" s="103"/>
    </row>
    <row r="19" spans="1:10" hidden="1" outlineLevel="1" x14ac:dyDescent="0.2">
      <c r="A19" s="106"/>
      <c r="B19" s="100">
        <v>42964</v>
      </c>
      <c r="C19" s="99">
        <v>116</v>
      </c>
      <c r="D19" s="99" t="s">
        <v>5</v>
      </c>
      <c r="E19" s="99" t="s">
        <v>6447</v>
      </c>
      <c r="F19" s="99" t="s">
        <v>6454</v>
      </c>
      <c r="G19" s="77">
        <v>0</v>
      </c>
      <c r="H19" s="77">
        <v>296023.96999999997</v>
      </c>
      <c r="I19" s="102"/>
      <c r="J19" s="103"/>
    </row>
    <row r="20" spans="1:10" hidden="1" outlineLevel="1" x14ac:dyDescent="0.2">
      <c r="A20" s="106"/>
      <c r="B20" s="100">
        <v>42965</v>
      </c>
      <c r="C20" s="99">
        <v>120</v>
      </c>
      <c r="D20" s="99" t="s">
        <v>5</v>
      </c>
      <c r="E20" s="99" t="s">
        <v>6447</v>
      </c>
      <c r="F20" s="99" t="s">
        <v>6455</v>
      </c>
      <c r="G20" s="77">
        <v>0</v>
      </c>
      <c r="H20" s="77">
        <v>-296023.96999999997</v>
      </c>
      <c r="I20" s="102"/>
      <c r="J20" s="103"/>
    </row>
    <row r="21" spans="1:10" hidden="1" outlineLevel="1" x14ac:dyDescent="0.2">
      <c r="A21" s="106"/>
      <c r="B21" s="100">
        <v>42965</v>
      </c>
      <c r="C21" s="99">
        <v>121</v>
      </c>
      <c r="D21" s="99" t="s">
        <v>5</v>
      </c>
      <c r="E21" s="99" t="s">
        <v>6447</v>
      </c>
      <c r="F21" s="99" t="s">
        <v>6456</v>
      </c>
      <c r="G21" s="77">
        <v>0</v>
      </c>
      <c r="H21" s="77">
        <v>296023.96999999997</v>
      </c>
      <c r="I21" s="102"/>
      <c r="J21" s="103"/>
    </row>
    <row r="22" spans="1:10" collapsed="1" x14ac:dyDescent="0.2">
      <c r="A22" s="106"/>
      <c r="B22" s="100"/>
      <c r="C22" s="99"/>
      <c r="D22" s="99"/>
      <c r="E22" s="99"/>
      <c r="F22" s="99"/>
      <c r="G22" s="77"/>
      <c r="H22" s="102"/>
      <c r="I22" s="102"/>
      <c r="J22" s="103"/>
    </row>
    <row r="23" spans="1:10" x14ac:dyDescent="0.2">
      <c r="A23" s="106"/>
      <c r="B23" s="100"/>
      <c r="C23" s="99"/>
      <c r="D23" s="99"/>
      <c r="E23" s="99"/>
      <c r="F23" s="99"/>
      <c r="G23" s="77"/>
      <c r="H23" s="102">
        <f>SUM(H12:H22)</f>
        <v>296023.96999999997</v>
      </c>
      <c r="I23" s="102"/>
      <c r="J23" s="103">
        <f>COUNTIF(H13:H21,"&gt;1")-COUNTIF(H13:H21,"&lt;1")</f>
        <v>1</v>
      </c>
    </row>
    <row r="24" spans="1:10" x14ac:dyDescent="0.2">
      <c r="A24" s="104" t="s">
        <v>5789</v>
      </c>
      <c r="B24" s="98"/>
      <c r="C24" s="99"/>
      <c r="D24" s="99"/>
      <c r="E24" s="99"/>
      <c r="F24" s="99"/>
      <c r="G24" s="77"/>
      <c r="H24" s="102"/>
      <c r="I24" s="102"/>
      <c r="J24" s="103"/>
    </row>
    <row r="25" spans="1:10" x14ac:dyDescent="0.2">
      <c r="A25" s="105" t="s">
        <v>2</v>
      </c>
      <c r="B25" s="98" t="s">
        <v>5342</v>
      </c>
      <c r="C25" s="99"/>
      <c r="D25" s="99"/>
      <c r="E25" s="99"/>
      <c r="F25" s="99"/>
      <c r="G25" s="77"/>
      <c r="H25" s="102"/>
      <c r="I25" s="102"/>
      <c r="J25" s="103"/>
    </row>
    <row r="26" spans="1:10" hidden="1" outlineLevel="1" x14ac:dyDescent="0.2">
      <c r="A26" s="106"/>
      <c r="B26" s="100"/>
      <c r="C26" s="99"/>
      <c r="D26" s="99"/>
      <c r="E26" s="99" t="s">
        <v>1110</v>
      </c>
      <c r="F26" s="99"/>
      <c r="G26" s="77">
        <v>0</v>
      </c>
      <c r="H26" s="77">
        <v>0</v>
      </c>
      <c r="I26" s="102"/>
      <c r="J26" s="103"/>
    </row>
    <row r="27" spans="1:10" hidden="1" outlineLevel="1" x14ac:dyDescent="0.2">
      <c r="A27" s="106"/>
      <c r="B27" s="100">
        <v>42948</v>
      </c>
      <c r="C27" s="99">
        <v>1</v>
      </c>
      <c r="D27" s="99" t="s">
        <v>5</v>
      </c>
      <c r="E27" s="99" t="s">
        <v>6457</v>
      </c>
      <c r="F27" s="99" t="s">
        <v>6458</v>
      </c>
      <c r="G27" s="77">
        <v>0</v>
      </c>
      <c r="H27" s="77">
        <v>131810.34</v>
      </c>
      <c r="I27" s="102"/>
      <c r="J27" s="103"/>
    </row>
    <row r="28" spans="1:10" hidden="1" outlineLevel="1" x14ac:dyDescent="0.2">
      <c r="A28" s="106"/>
      <c r="B28" s="100">
        <v>42948</v>
      </c>
      <c r="C28" s="99">
        <v>6</v>
      </c>
      <c r="D28" s="99" t="s">
        <v>5</v>
      </c>
      <c r="E28" s="99" t="s">
        <v>6457</v>
      </c>
      <c r="F28" s="99" t="s">
        <v>6459</v>
      </c>
      <c r="G28" s="77">
        <v>0</v>
      </c>
      <c r="H28" s="77">
        <v>-131810.34</v>
      </c>
      <c r="I28" s="102"/>
      <c r="J28" s="103"/>
    </row>
    <row r="29" spans="1:10" hidden="1" outlineLevel="1" x14ac:dyDescent="0.2">
      <c r="A29" s="106"/>
      <c r="B29" s="100">
        <v>42948</v>
      </c>
      <c r="C29" s="99">
        <v>7</v>
      </c>
      <c r="D29" s="99" t="s">
        <v>5</v>
      </c>
      <c r="E29" s="99" t="s">
        <v>6457</v>
      </c>
      <c r="F29" s="99" t="s">
        <v>6460</v>
      </c>
      <c r="G29" s="77">
        <v>0</v>
      </c>
      <c r="H29" s="77">
        <v>131810.34</v>
      </c>
      <c r="I29" s="102"/>
      <c r="J29" s="103"/>
    </row>
    <row r="30" spans="1:10" hidden="1" outlineLevel="1" x14ac:dyDescent="0.2">
      <c r="A30" s="106"/>
      <c r="B30" s="100">
        <v>42950</v>
      </c>
      <c r="C30" s="99">
        <v>12</v>
      </c>
      <c r="D30" s="99" t="s">
        <v>5</v>
      </c>
      <c r="E30" s="99" t="s">
        <v>5796</v>
      </c>
      <c r="F30" s="99" t="s">
        <v>6461</v>
      </c>
      <c r="G30" s="77">
        <v>0</v>
      </c>
      <c r="H30" s="77">
        <v>146034.48000000001</v>
      </c>
      <c r="I30" s="102"/>
      <c r="J30" s="103"/>
    </row>
    <row r="31" spans="1:10" hidden="1" outlineLevel="1" x14ac:dyDescent="0.2">
      <c r="A31" s="106"/>
      <c r="B31" s="100">
        <v>42951</v>
      </c>
      <c r="C31" s="99">
        <v>21</v>
      </c>
      <c r="D31" s="99" t="s">
        <v>5</v>
      </c>
      <c r="E31" s="99" t="s">
        <v>5796</v>
      </c>
      <c r="F31" s="99" t="s">
        <v>6462</v>
      </c>
      <c r="G31" s="77">
        <v>0</v>
      </c>
      <c r="H31" s="77">
        <v>-146034.48000000001</v>
      </c>
      <c r="I31" s="102"/>
      <c r="J31" s="103"/>
    </row>
    <row r="32" spans="1:10" hidden="1" outlineLevel="1" x14ac:dyDescent="0.2">
      <c r="A32" s="106"/>
      <c r="B32" s="100">
        <v>42951</v>
      </c>
      <c r="C32" s="99">
        <v>22</v>
      </c>
      <c r="D32" s="99" t="s">
        <v>5</v>
      </c>
      <c r="E32" s="99" t="s">
        <v>5796</v>
      </c>
      <c r="F32" s="99" t="s">
        <v>6463</v>
      </c>
      <c r="G32" s="77">
        <v>0</v>
      </c>
      <c r="H32" s="77">
        <v>146034.48000000001</v>
      </c>
      <c r="I32" s="102"/>
      <c r="J32" s="103"/>
    </row>
    <row r="33" spans="1:10" hidden="1" outlineLevel="1" x14ac:dyDescent="0.2">
      <c r="A33" s="106"/>
      <c r="B33" s="100">
        <v>42951</v>
      </c>
      <c r="C33" s="99">
        <v>23</v>
      </c>
      <c r="D33" s="99" t="s">
        <v>5</v>
      </c>
      <c r="E33" s="99" t="s">
        <v>5796</v>
      </c>
      <c r="F33" s="99" t="s">
        <v>6464</v>
      </c>
      <c r="G33" s="77">
        <v>0</v>
      </c>
      <c r="H33" s="77">
        <v>-146034.48000000001</v>
      </c>
      <c r="I33" s="102"/>
      <c r="J33" s="103"/>
    </row>
    <row r="34" spans="1:10" hidden="1" outlineLevel="1" x14ac:dyDescent="0.2">
      <c r="A34" s="106"/>
      <c r="B34" s="100">
        <v>42951</v>
      </c>
      <c r="C34" s="99">
        <v>24</v>
      </c>
      <c r="D34" s="99" t="s">
        <v>5</v>
      </c>
      <c r="E34" s="99" t="s">
        <v>5796</v>
      </c>
      <c r="F34" s="99" t="s">
        <v>6465</v>
      </c>
      <c r="G34" s="77">
        <v>0</v>
      </c>
      <c r="H34" s="77">
        <v>146034.48000000001</v>
      </c>
      <c r="I34" s="102"/>
      <c r="J34" s="103"/>
    </row>
    <row r="35" spans="1:10" hidden="1" outlineLevel="1" x14ac:dyDescent="0.2">
      <c r="A35" s="106"/>
      <c r="B35" s="100">
        <v>42951</v>
      </c>
      <c r="C35" s="99">
        <v>25</v>
      </c>
      <c r="D35" s="99" t="s">
        <v>5</v>
      </c>
      <c r="E35" s="99" t="s">
        <v>6466</v>
      </c>
      <c r="F35" s="99" t="s">
        <v>6467</v>
      </c>
      <c r="G35" s="77">
        <v>0</v>
      </c>
      <c r="H35" s="77">
        <v>146034.48000000001</v>
      </c>
      <c r="I35" s="102"/>
      <c r="J35" s="103"/>
    </row>
    <row r="36" spans="1:10" hidden="1" outlineLevel="1" x14ac:dyDescent="0.2">
      <c r="A36" s="106"/>
      <c r="B36" s="100">
        <v>42952</v>
      </c>
      <c r="C36" s="99">
        <v>26</v>
      </c>
      <c r="D36" s="99" t="s">
        <v>5</v>
      </c>
      <c r="E36" s="99" t="s">
        <v>6468</v>
      </c>
      <c r="F36" s="99" t="s">
        <v>6469</v>
      </c>
      <c r="G36" s="77">
        <v>0</v>
      </c>
      <c r="H36" s="77">
        <v>146034.48000000001</v>
      </c>
      <c r="I36" s="102"/>
      <c r="J36" s="103"/>
    </row>
    <row r="37" spans="1:10" hidden="1" outlineLevel="1" x14ac:dyDescent="0.2">
      <c r="A37" s="106"/>
      <c r="B37" s="100">
        <v>42954</v>
      </c>
      <c r="C37" s="99">
        <v>35</v>
      </c>
      <c r="D37" s="99" t="s">
        <v>5</v>
      </c>
      <c r="E37" s="99" t="s">
        <v>6470</v>
      </c>
      <c r="F37" s="99" t="s">
        <v>6471</v>
      </c>
      <c r="G37" s="77">
        <v>0</v>
      </c>
      <c r="H37" s="77">
        <v>146034.48000000001</v>
      </c>
      <c r="I37" s="102"/>
      <c r="J37" s="103"/>
    </row>
    <row r="38" spans="1:10" hidden="1" outlineLevel="1" x14ac:dyDescent="0.2">
      <c r="A38" s="106"/>
      <c r="B38" s="100">
        <v>42956</v>
      </c>
      <c r="C38" s="99">
        <v>57</v>
      </c>
      <c r="D38" s="99" t="s">
        <v>5</v>
      </c>
      <c r="E38" s="99" t="s">
        <v>6472</v>
      </c>
      <c r="F38" s="99" t="s">
        <v>6473</v>
      </c>
      <c r="G38" s="77">
        <v>0</v>
      </c>
      <c r="H38" s="77">
        <v>146034.48000000001</v>
      </c>
      <c r="I38" s="102"/>
      <c r="J38" s="103"/>
    </row>
    <row r="39" spans="1:10" hidden="1" outlineLevel="1" x14ac:dyDescent="0.2">
      <c r="A39" s="106"/>
      <c r="B39" s="100">
        <v>42956</v>
      </c>
      <c r="C39" s="99">
        <v>60</v>
      </c>
      <c r="D39" s="99" t="s">
        <v>5</v>
      </c>
      <c r="E39" s="99" t="s">
        <v>6474</v>
      </c>
      <c r="F39" s="99" t="s">
        <v>6475</v>
      </c>
      <c r="G39" s="77">
        <v>0</v>
      </c>
      <c r="H39" s="77">
        <v>146034.48000000001</v>
      </c>
      <c r="I39" s="102"/>
      <c r="J39" s="103"/>
    </row>
    <row r="40" spans="1:10" hidden="1" outlineLevel="1" x14ac:dyDescent="0.2">
      <c r="A40" s="106"/>
      <c r="B40" s="100">
        <v>42957</v>
      </c>
      <c r="C40" s="99">
        <v>61</v>
      </c>
      <c r="D40" s="99" t="s">
        <v>5</v>
      </c>
      <c r="E40" s="99" t="s">
        <v>6476</v>
      </c>
      <c r="F40" s="99" t="s">
        <v>6477</v>
      </c>
      <c r="G40" s="77">
        <v>0</v>
      </c>
      <c r="H40" s="77">
        <v>146034.48000000001</v>
      </c>
      <c r="I40" s="102"/>
      <c r="J40" s="103"/>
    </row>
    <row r="41" spans="1:10" hidden="1" outlineLevel="1" x14ac:dyDescent="0.2">
      <c r="A41" s="106"/>
      <c r="B41" s="100">
        <v>42957</v>
      </c>
      <c r="C41" s="99">
        <v>66</v>
      </c>
      <c r="D41" s="99" t="s">
        <v>5</v>
      </c>
      <c r="E41" s="99" t="s">
        <v>6478</v>
      </c>
      <c r="F41" s="99" t="s">
        <v>6479</v>
      </c>
      <c r="G41" s="77">
        <v>0</v>
      </c>
      <c r="H41" s="77">
        <v>168793.1</v>
      </c>
      <c r="I41" s="102"/>
      <c r="J41" s="103"/>
    </row>
    <row r="42" spans="1:10" hidden="1" outlineLevel="1" x14ac:dyDescent="0.2">
      <c r="A42" s="106"/>
      <c r="B42" s="100">
        <v>42959</v>
      </c>
      <c r="C42" s="99">
        <v>82</v>
      </c>
      <c r="D42" s="99" t="s">
        <v>5</v>
      </c>
      <c r="E42" s="99" t="s">
        <v>6480</v>
      </c>
      <c r="F42" s="99" t="s">
        <v>6481</v>
      </c>
      <c r="G42" s="77">
        <v>0</v>
      </c>
      <c r="H42" s="77">
        <v>146034.48000000001</v>
      </c>
      <c r="I42" s="102"/>
      <c r="J42" s="103"/>
    </row>
    <row r="43" spans="1:10" hidden="1" outlineLevel="1" x14ac:dyDescent="0.2">
      <c r="A43" s="106"/>
      <c r="B43" s="100">
        <v>42961</v>
      </c>
      <c r="C43" s="99">
        <v>86</v>
      </c>
      <c r="D43" s="99" t="s">
        <v>5</v>
      </c>
      <c r="E43" s="99" t="s">
        <v>6480</v>
      </c>
      <c r="F43" s="99" t="s">
        <v>6482</v>
      </c>
      <c r="G43" s="77">
        <v>0</v>
      </c>
      <c r="H43" s="77">
        <v>-146034.48000000001</v>
      </c>
      <c r="I43" s="102"/>
      <c r="J43" s="103"/>
    </row>
    <row r="44" spans="1:10" hidden="1" outlineLevel="1" x14ac:dyDescent="0.2">
      <c r="A44" s="106"/>
      <c r="B44" s="100">
        <v>42961</v>
      </c>
      <c r="C44" s="99">
        <v>87</v>
      </c>
      <c r="D44" s="99" t="s">
        <v>5</v>
      </c>
      <c r="E44" s="99" t="s">
        <v>6480</v>
      </c>
      <c r="F44" s="99" t="s">
        <v>6483</v>
      </c>
      <c r="G44" s="77">
        <v>0</v>
      </c>
      <c r="H44" s="77">
        <v>146034.48000000001</v>
      </c>
      <c r="I44" s="102"/>
      <c r="J44" s="103"/>
    </row>
    <row r="45" spans="1:10" hidden="1" outlineLevel="1" x14ac:dyDescent="0.2">
      <c r="A45" s="106"/>
      <c r="B45" s="100">
        <v>42961</v>
      </c>
      <c r="C45" s="99">
        <v>88</v>
      </c>
      <c r="D45" s="99" t="s">
        <v>5</v>
      </c>
      <c r="E45" s="99" t="s">
        <v>6484</v>
      </c>
      <c r="F45" s="99" t="s">
        <v>6485</v>
      </c>
      <c r="G45" s="77">
        <v>0</v>
      </c>
      <c r="H45" s="77">
        <v>146034.48000000001</v>
      </c>
      <c r="I45" s="102"/>
      <c r="J45" s="103"/>
    </row>
    <row r="46" spans="1:10" hidden="1" outlineLevel="1" x14ac:dyDescent="0.2">
      <c r="A46" s="106"/>
      <c r="B46" s="100">
        <v>42961</v>
      </c>
      <c r="C46" s="99">
        <v>92</v>
      </c>
      <c r="D46" s="99" t="s">
        <v>5</v>
      </c>
      <c r="E46" s="99" t="s">
        <v>6486</v>
      </c>
      <c r="F46" s="99" t="s">
        <v>6487</v>
      </c>
      <c r="G46" s="77">
        <v>0</v>
      </c>
      <c r="H46" s="77">
        <v>146034.48000000001</v>
      </c>
      <c r="I46" s="102"/>
      <c r="J46" s="103"/>
    </row>
    <row r="47" spans="1:10" hidden="1" outlineLevel="1" x14ac:dyDescent="0.2">
      <c r="A47" s="106"/>
      <c r="B47" s="100">
        <v>42962</v>
      </c>
      <c r="C47" s="99">
        <v>99</v>
      </c>
      <c r="D47" s="99" t="s">
        <v>5</v>
      </c>
      <c r="E47" s="99" t="s">
        <v>6488</v>
      </c>
      <c r="F47" s="99" t="s">
        <v>6489</v>
      </c>
      <c r="G47" s="77">
        <v>0</v>
      </c>
      <c r="H47" s="77">
        <v>168793.1</v>
      </c>
      <c r="I47" s="102"/>
      <c r="J47" s="103"/>
    </row>
    <row r="48" spans="1:10" hidden="1" outlineLevel="1" x14ac:dyDescent="0.2">
      <c r="A48" s="106"/>
      <c r="B48" s="100">
        <v>42963</v>
      </c>
      <c r="C48" s="99">
        <v>103</v>
      </c>
      <c r="D48" s="99" t="s">
        <v>5</v>
      </c>
      <c r="E48" s="99" t="s">
        <v>6490</v>
      </c>
      <c r="F48" s="99" t="s">
        <v>6491</v>
      </c>
      <c r="G48" s="77">
        <v>0</v>
      </c>
      <c r="H48" s="77">
        <v>164482.76</v>
      </c>
      <c r="I48" s="102"/>
      <c r="J48" s="103"/>
    </row>
    <row r="49" spans="1:10" hidden="1" outlineLevel="1" x14ac:dyDescent="0.2">
      <c r="A49" s="106"/>
      <c r="B49" s="100">
        <v>42963</v>
      </c>
      <c r="C49" s="99">
        <v>105</v>
      </c>
      <c r="D49" s="99" t="s">
        <v>5</v>
      </c>
      <c r="E49" s="99" t="s">
        <v>6492</v>
      </c>
      <c r="F49" s="99" t="s">
        <v>6493</v>
      </c>
      <c r="G49" s="77">
        <v>0</v>
      </c>
      <c r="H49" s="77">
        <v>131810.34</v>
      </c>
      <c r="I49" s="102"/>
      <c r="J49" s="103"/>
    </row>
    <row r="50" spans="1:10" hidden="1" outlineLevel="1" x14ac:dyDescent="0.2">
      <c r="A50" s="106"/>
      <c r="B50" s="100">
        <v>42965</v>
      </c>
      <c r="C50" s="99">
        <v>127</v>
      </c>
      <c r="D50" s="99" t="s">
        <v>5</v>
      </c>
      <c r="E50" s="99" t="s">
        <v>6494</v>
      </c>
      <c r="F50" s="99" t="s">
        <v>6495</v>
      </c>
      <c r="G50" s="77">
        <v>0</v>
      </c>
      <c r="H50" s="77">
        <v>168793.1</v>
      </c>
      <c r="I50" s="102"/>
      <c r="J50" s="103"/>
    </row>
    <row r="51" spans="1:10" hidden="1" outlineLevel="1" x14ac:dyDescent="0.2">
      <c r="A51" s="106"/>
      <c r="B51" s="100">
        <v>42965</v>
      </c>
      <c r="C51" s="99">
        <v>128</v>
      </c>
      <c r="D51" s="99" t="s">
        <v>5</v>
      </c>
      <c r="E51" s="99" t="s">
        <v>6494</v>
      </c>
      <c r="F51" s="99" t="s">
        <v>6496</v>
      </c>
      <c r="G51" s="77">
        <v>0</v>
      </c>
      <c r="H51" s="77">
        <v>-168793.1</v>
      </c>
      <c r="I51" s="102"/>
      <c r="J51" s="103"/>
    </row>
    <row r="52" spans="1:10" hidden="1" outlineLevel="1" x14ac:dyDescent="0.2">
      <c r="A52" s="106"/>
      <c r="B52" s="100">
        <v>42965</v>
      </c>
      <c r="C52" s="99">
        <v>130</v>
      </c>
      <c r="D52" s="99" t="s">
        <v>5</v>
      </c>
      <c r="E52" s="99" t="s">
        <v>6494</v>
      </c>
      <c r="F52" s="99" t="s">
        <v>6497</v>
      </c>
      <c r="G52" s="77">
        <v>0</v>
      </c>
      <c r="H52" s="77">
        <v>168793.1</v>
      </c>
      <c r="I52" s="102"/>
      <c r="J52" s="103"/>
    </row>
    <row r="53" spans="1:10" hidden="1" outlineLevel="1" x14ac:dyDescent="0.2">
      <c r="A53" s="106"/>
      <c r="B53" s="100">
        <v>42965</v>
      </c>
      <c r="C53" s="99">
        <v>131</v>
      </c>
      <c r="D53" s="99" t="s">
        <v>5</v>
      </c>
      <c r="E53" s="99" t="s">
        <v>6498</v>
      </c>
      <c r="F53" s="99" t="s">
        <v>6499</v>
      </c>
      <c r="G53" s="77">
        <v>0</v>
      </c>
      <c r="H53" s="77">
        <v>168793.1</v>
      </c>
      <c r="I53" s="102"/>
      <c r="J53" s="103"/>
    </row>
    <row r="54" spans="1:10" hidden="1" outlineLevel="1" x14ac:dyDescent="0.2">
      <c r="A54" s="106"/>
      <c r="B54" s="100">
        <v>42965</v>
      </c>
      <c r="C54" s="99">
        <v>134</v>
      </c>
      <c r="D54" s="99" t="s">
        <v>5</v>
      </c>
      <c r="E54" s="99" t="s">
        <v>6500</v>
      </c>
      <c r="F54" s="99" t="s">
        <v>6501</v>
      </c>
      <c r="G54" s="77">
        <v>0</v>
      </c>
      <c r="H54" s="77">
        <v>146034.48000000001</v>
      </c>
      <c r="I54" s="102"/>
      <c r="J54" s="103"/>
    </row>
    <row r="55" spans="1:10" hidden="1" outlineLevel="1" x14ac:dyDescent="0.2">
      <c r="A55" s="106"/>
      <c r="B55" s="100">
        <v>42965</v>
      </c>
      <c r="C55" s="99">
        <v>136</v>
      </c>
      <c r="D55" s="99" t="s">
        <v>5</v>
      </c>
      <c r="E55" s="99" t="s">
        <v>6502</v>
      </c>
      <c r="F55" s="99" t="s">
        <v>6503</v>
      </c>
      <c r="G55" s="77">
        <v>0</v>
      </c>
      <c r="H55" s="77">
        <v>128293.1</v>
      </c>
      <c r="I55" s="102"/>
      <c r="J55" s="103"/>
    </row>
    <row r="56" spans="1:10" hidden="1" outlineLevel="1" x14ac:dyDescent="0.2">
      <c r="A56" s="106"/>
      <c r="B56" s="100">
        <v>42965</v>
      </c>
      <c r="C56" s="99">
        <v>137</v>
      </c>
      <c r="D56" s="99" t="s">
        <v>5</v>
      </c>
      <c r="E56" s="99" t="s">
        <v>6504</v>
      </c>
      <c r="F56" s="99" t="s">
        <v>6505</v>
      </c>
      <c r="G56" s="77">
        <v>0</v>
      </c>
      <c r="H56" s="77">
        <v>128293.1</v>
      </c>
      <c r="I56" s="102"/>
      <c r="J56" s="103"/>
    </row>
    <row r="57" spans="1:10" hidden="1" outlineLevel="1" x14ac:dyDescent="0.2">
      <c r="A57" s="106"/>
      <c r="B57" s="100">
        <v>42965</v>
      </c>
      <c r="C57" s="99">
        <v>138</v>
      </c>
      <c r="D57" s="99" t="s">
        <v>5</v>
      </c>
      <c r="E57" s="99" t="s">
        <v>6502</v>
      </c>
      <c r="F57" s="99" t="s">
        <v>6506</v>
      </c>
      <c r="G57" s="77">
        <v>0</v>
      </c>
      <c r="H57" s="77">
        <v>-128293.1</v>
      </c>
      <c r="I57" s="102"/>
      <c r="J57" s="103"/>
    </row>
    <row r="58" spans="1:10" hidden="1" outlineLevel="1" x14ac:dyDescent="0.2">
      <c r="A58" s="106"/>
      <c r="B58" s="100">
        <v>42965</v>
      </c>
      <c r="C58" s="99">
        <v>139</v>
      </c>
      <c r="D58" s="99" t="s">
        <v>5</v>
      </c>
      <c r="E58" s="99" t="s">
        <v>6502</v>
      </c>
      <c r="F58" s="99" t="s">
        <v>6507</v>
      </c>
      <c r="G58" s="77">
        <v>0</v>
      </c>
      <c r="H58" s="77">
        <v>128293.1</v>
      </c>
      <c r="I58" s="102"/>
      <c r="J58" s="103"/>
    </row>
    <row r="59" spans="1:10" hidden="1" outlineLevel="1" x14ac:dyDescent="0.2">
      <c r="A59" s="106"/>
      <c r="B59" s="100">
        <v>42965</v>
      </c>
      <c r="C59" s="99">
        <v>140</v>
      </c>
      <c r="D59" s="99" t="s">
        <v>5</v>
      </c>
      <c r="E59" s="99" t="s">
        <v>6508</v>
      </c>
      <c r="F59" s="99" t="s">
        <v>6509</v>
      </c>
      <c r="G59" s="77">
        <v>0</v>
      </c>
      <c r="H59" s="77">
        <v>128293.1</v>
      </c>
      <c r="I59" s="102"/>
      <c r="J59" s="103"/>
    </row>
    <row r="60" spans="1:10" hidden="1" outlineLevel="1" x14ac:dyDescent="0.2">
      <c r="A60" s="106"/>
      <c r="B60" s="100">
        <v>42966</v>
      </c>
      <c r="C60" s="99">
        <v>144</v>
      </c>
      <c r="D60" s="99" t="s">
        <v>5</v>
      </c>
      <c r="E60" s="99" t="s">
        <v>6510</v>
      </c>
      <c r="F60" s="99" t="s">
        <v>6511</v>
      </c>
      <c r="G60" s="77">
        <v>0</v>
      </c>
      <c r="H60" s="77">
        <v>128293.1</v>
      </c>
      <c r="I60" s="102"/>
      <c r="J60" s="103"/>
    </row>
    <row r="61" spans="1:10" hidden="1" outlineLevel="1" x14ac:dyDescent="0.2">
      <c r="A61" s="106"/>
      <c r="B61" s="100">
        <v>42966</v>
      </c>
      <c r="C61" s="99">
        <v>145</v>
      </c>
      <c r="D61" s="99" t="s">
        <v>5</v>
      </c>
      <c r="E61" s="99" t="s">
        <v>6512</v>
      </c>
      <c r="F61" s="99" t="s">
        <v>6513</v>
      </c>
      <c r="G61" s="77">
        <v>0</v>
      </c>
      <c r="H61" s="77">
        <v>128293.1</v>
      </c>
      <c r="I61" s="102"/>
      <c r="J61" s="103"/>
    </row>
    <row r="62" spans="1:10" hidden="1" outlineLevel="1" x14ac:dyDescent="0.2">
      <c r="A62" s="106"/>
      <c r="B62" s="100">
        <v>42968</v>
      </c>
      <c r="C62" s="99">
        <v>148</v>
      </c>
      <c r="D62" s="99" t="s">
        <v>5</v>
      </c>
      <c r="E62" s="99" t="s">
        <v>6514</v>
      </c>
      <c r="F62" s="99" t="s">
        <v>6515</v>
      </c>
      <c r="G62" s="77">
        <v>0</v>
      </c>
      <c r="H62" s="77">
        <v>131810.34</v>
      </c>
      <c r="I62" s="102"/>
      <c r="J62" s="103"/>
    </row>
    <row r="63" spans="1:10" hidden="1" outlineLevel="1" x14ac:dyDescent="0.2">
      <c r="A63" s="106"/>
      <c r="B63" s="100">
        <v>42968</v>
      </c>
      <c r="C63" s="99">
        <v>152</v>
      </c>
      <c r="D63" s="99" t="s">
        <v>5</v>
      </c>
      <c r="E63" s="99" t="s">
        <v>6516</v>
      </c>
      <c r="F63" s="99" t="s">
        <v>6517</v>
      </c>
      <c r="G63" s="77">
        <v>0</v>
      </c>
      <c r="H63" s="77">
        <v>168793.1</v>
      </c>
      <c r="I63" s="102"/>
      <c r="J63" s="103"/>
    </row>
    <row r="64" spans="1:10" hidden="1" outlineLevel="1" x14ac:dyDescent="0.2">
      <c r="A64" s="106"/>
      <c r="B64" s="100">
        <v>42969</v>
      </c>
      <c r="C64" s="99">
        <v>161</v>
      </c>
      <c r="D64" s="99" t="s">
        <v>5</v>
      </c>
      <c r="E64" s="99" t="s">
        <v>6518</v>
      </c>
      <c r="F64" s="99" t="s">
        <v>6519</v>
      </c>
      <c r="G64" s="77">
        <v>0</v>
      </c>
      <c r="H64" s="77">
        <v>146034.48000000001</v>
      </c>
      <c r="I64" s="102"/>
      <c r="J64" s="103"/>
    </row>
    <row r="65" spans="1:10" hidden="1" outlineLevel="1" x14ac:dyDescent="0.2">
      <c r="A65" s="106"/>
      <c r="B65" s="100">
        <v>42971</v>
      </c>
      <c r="C65" s="99">
        <v>173</v>
      </c>
      <c r="D65" s="99" t="s">
        <v>5</v>
      </c>
      <c r="E65" s="99" t="s">
        <v>6520</v>
      </c>
      <c r="F65" s="99" t="s">
        <v>6521</v>
      </c>
      <c r="G65" s="77">
        <v>0</v>
      </c>
      <c r="H65" s="77">
        <v>146034.48000000001</v>
      </c>
      <c r="I65" s="102"/>
      <c r="J65" s="103"/>
    </row>
    <row r="66" spans="1:10" hidden="1" outlineLevel="1" x14ac:dyDescent="0.2">
      <c r="A66" s="106"/>
      <c r="B66" s="100">
        <v>42971</v>
      </c>
      <c r="C66" s="99">
        <v>174</v>
      </c>
      <c r="D66" s="99" t="s">
        <v>5</v>
      </c>
      <c r="E66" s="99" t="s">
        <v>6522</v>
      </c>
      <c r="F66" s="99" t="s">
        <v>6523</v>
      </c>
      <c r="G66" s="77">
        <v>0</v>
      </c>
      <c r="H66" s="77">
        <v>168793.1</v>
      </c>
      <c r="I66" s="102"/>
      <c r="J66" s="103"/>
    </row>
    <row r="67" spans="1:10" hidden="1" outlineLevel="1" x14ac:dyDescent="0.2">
      <c r="A67" s="106"/>
      <c r="B67" s="100">
        <v>42972</v>
      </c>
      <c r="C67" s="99">
        <v>178</v>
      </c>
      <c r="D67" s="99" t="s">
        <v>5</v>
      </c>
      <c r="E67" s="99" t="s">
        <v>6524</v>
      </c>
      <c r="F67" s="99" t="s">
        <v>6525</v>
      </c>
      <c r="G67" s="77">
        <v>0</v>
      </c>
      <c r="H67" s="77">
        <v>146034.48000000001</v>
      </c>
      <c r="I67" s="102"/>
      <c r="J67" s="103"/>
    </row>
    <row r="68" spans="1:10" hidden="1" outlineLevel="1" x14ac:dyDescent="0.2">
      <c r="A68" s="106"/>
      <c r="B68" s="100">
        <v>42972</v>
      </c>
      <c r="C68" s="99">
        <v>181</v>
      </c>
      <c r="D68" s="99" t="s">
        <v>5</v>
      </c>
      <c r="E68" s="99" t="s">
        <v>6526</v>
      </c>
      <c r="F68" s="99" t="s">
        <v>6527</v>
      </c>
      <c r="G68" s="77">
        <v>0</v>
      </c>
      <c r="H68" s="77">
        <v>146034.48000000001</v>
      </c>
      <c r="I68" s="102"/>
      <c r="J68" s="103"/>
    </row>
    <row r="69" spans="1:10" hidden="1" outlineLevel="1" x14ac:dyDescent="0.2">
      <c r="A69" s="106"/>
      <c r="B69" s="100">
        <v>42973</v>
      </c>
      <c r="C69" s="99">
        <v>189</v>
      </c>
      <c r="D69" s="99" t="s">
        <v>5</v>
      </c>
      <c r="E69" s="99" t="s">
        <v>6528</v>
      </c>
      <c r="F69" s="99" t="s">
        <v>6529</v>
      </c>
      <c r="G69" s="77">
        <v>0</v>
      </c>
      <c r="H69" s="77">
        <v>168793.1</v>
      </c>
      <c r="I69" s="102"/>
      <c r="J69" s="103"/>
    </row>
    <row r="70" spans="1:10" hidden="1" outlineLevel="1" x14ac:dyDescent="0.2">
      <c r="A70" s="106"/>
      <c r="B70" s="100">
        <v>42975</v>
      </c>
      <c r="C70" s="99">
        <v>192</v>
      </c>
      <c r="D70" s="99" t="s">
        <v>5</v>
      </c>
      <c r="E70" s="99" t="s">
        <v>6520</v>
      </c>
      <c r="F70" s="99" t="s">
        <v>6530</v>
      </c>
      <c r="G70" s="77">
        <v>0</v>
      </c>
      <c r="H70" s="77">
        <v>-146034.48000000001</v>
      </c>
      <c r="I70" s="102"/>
      <c r="J70" s="103"/>
    </row>
    <row r="71" spans="1:10" hidden="1" outlineLevel="1" x14ac:dyDescent="0.2">
      <c r="A71" s="106"/>
      <c r="B71" s="100">
        <v>42975</v>
      </c>
      <c r="C71" s="99">
        <v>193</v>
      </c>
      <c r="D71" s="99" t="s">
        <v>5</v>
      </c>
      <c r="E71" s="99" t="s">
        <v>6520</v>
      </c>
      <c r="F71" s="99" t="s">
        <v>6531</v>
      </c>
      <c r="G71" s="77">
        <v>0</v>
      </c>
      <c r="H71" s="77">
        <v>146034.48000000001</v>
      </c>
      <c r="I71" s="102"/>
      <c r="J71" s="103"/>
    </row>
    <row r="72" spans="1:10" hidden="1" outlineLevel="1" x14ac:dyDescent="0.2">
      <c r="A72" s="106"/>
      <c r="B72" s="100">
        <v>42977</v>
      </c>
      <c r="C72" s="99">
        <v>223</v>
      </c>
      <c r="D72" s="99" t="s">
        <v>5</v>
      </c>
      <c r="E72" s="99" t="s">
        <v>6532</v>
      </c>
      <c r="F72" s="99" t="s">
        <v>6533</v>
      </c>
      <c r="G72" s="77">
        <v>0</v>
      </c>
      <c r="H72" s="77">
        <v>146034.48000000001</v>
      </c>
      <c r="I72" s="102"/>
      <c r="J72" s="103"/>
    </row>
    <row r="73" spans="1:10" hidden="1" outlineLevel="1" x14ac:dyDescent="0.2">
      <c r="A73" s="106"/>
      <c r="B73" s="100">
        <v>42978</v>
      </c>
      <c r="C73" s="99">
        <v>240</v>
      </c>
      <c r="D73" s="99" t="s">
        <v>5</v>
      </c>
      <c r="E73" s="99" t="s">
        <v>6534</v>
      </c>
      <c r="F73" s="99" t="s">
        <v>6535</v>
      </c>
      <c r="G73" s="77">
        <v>0</v>
      </c>
      <c r="H73" s="77">
        <v>168793.1</v>
      </c>
      <c r="I73" s="102"/>
      <c r="J73" s="103"/>
    </row>
    <row r="74" spans="1:10" hidden="1" outlineLevel="1" x14ac:dyDescent="0.2">
      <c r="A74" s="106"/>
      <c r="B74" s="100">
        <v>42978</v>
      </c>
      <c r="C74" s="99">
        <v>243</v>
      </c>
      <c r="D74" s="99" t="s">
        <v>5</v>
      </c>
      <c r="E74" s="99" t="s">
        <v>6536</v>
      </c>
      <c r="F74" s="99" t="s">
        <v>6537</v>
      </c>
      <c r="G74" s="77">
        <v>0</v>
      </c>
      <c r="H74" s="77">
        <v>146034.48000000001</v>
      </c>
      <c r="I74" s="102"/>
      <c r="J74" s="103"/>
    </row>
    <row r="75" spans="1:10" hidden="1" outlineLevel="1" x14ac:dyDescent="0.2">
      <c r="A75" s="106"/>
      <c r="B75" s="100">
        <v>42978</v>
      </c>
      <c r="C75" s="99">
        <v>253</v>
      </c>
      <c r="D75" s="99" t="s">
        <v>5</v>
      </c>
      <c r="E75" s="99" t="s">
        <v>6538</v>
      </c>
      <c r="F75" s="99" t="s">
        <v>6539</v>
      </c>
      <c r="G75" s="77">
        <v>0</v>
      </c>
      <c r="H75" s="77">
        <v>146034.48000000001</v>
      </c>
      <c r="I75" s="102"/>
      <c r="J75" s="103"/>
    </row>
    <row r="76" spans="1:10" collapsed="1" x14ac:dyDescent="0.2">
      <c r="A76" s="106"/>
      <c r="B76" s="100"/>
      <c r="C76" s="99"/>
      <c r="D76" s="99"/>
      <c r="E76" s="99"/>
      <c r="F76" s="99"/>
      <c r="G76" s="77"/>
      <c r="H76" s="102"/>
      <c r="I76" s="102"/>
      <c r="J76" s="103"/>
    </row>
    <row r="77" spans="1:10" x14ac:dyDescent="0.2">
      <c r="A77" s="106"/>
      <c r="B77" s="100"/>
      <c r="C77" s="99"/>
      <c r="D77" s="99"/>
      <c r="E77" s="99"/>
      <c r="F77" s="99"/>
      <c r="G77" s="77"/>
      <c r="H77" s="102">
        <f>SUM(H26:H76)</f>
        <v>5180344.7200000016</v>
      </c>
      <c r="I77" s="102"/>
      <c r="J77" s="103">
        <f>COUNTIF(H27:H75,"&gt;1")-COUNTIF(H27:H75,"&lt;1")</f>
        <v>35</v>
      </c>
    </row>
    <row r="78" spans="1:10" x14ac:dyDescent="0.2">
      <c r="A78" s="104" t="s">
        <v>1882</v>
      </c>
      <c r="B78" s="98"/>
      <c r="C78" s="99"/>
      <c r="D78" s="99"/>
      <c r="E78" s="98"/>
      <c r="F78" s="98"/>
      <c r="G78" s="76"/>
      <c r="H78" s="76"/>
      <c r="I78" s="76"/>
      <c r="J78" s="101"/>
    </row>
    <row r="79" spans="1:10" x14ac:dyDescent="0.2">
      <c r="A79" s="105" t="s">
        <v>2</v>
      </c>
      <c r="B79" s="98" t="s">
        <v>1883</v>
      </c>
      <c r="C79" s="99"/>
      <c r="D79" s="99"/>
      <c r="E79" s="98"/>
      <c r="F79" s="98"/>
      <c r="G79" s="76"/>
      <c r="H79" s="76"/>
      <c r="I79" s="76"/>
      <c r="J79" s="101"/>
    </row>
    <row r="80" spans="1:10" hidden="1" outlineLevel="1" x14ac:dyDescent="0.2">
      <c r="A80" s="106"/>
      <c r="B80" s="99"/>
      <c r="C80" s="99"/>
      <c r="D80" s="99"/>
      <c r="E80" s="99" t="s">
        <v>1110</v>
      </c>
      <c r="F80" s="99"/>
      <c r="G80" s="77">
        <v>0</v>
      </c>
      <c r="H80" s="77">
        <v>0</v>
      </c>
      <c r="I80" s="77">
        <v>-1469643.12</v>
      </c>
      <c r="J80" s="101"/>
    </row>
    <row r="81" spans="1:10" hidden="1" outlineLevel="1" x14ac:dyDescent="0.2">
      <c r="A81" s="106"/>
      <c r="B81" s="100">
        <v>42949</v>
      </c>
      <c r="C81" s="99">
        <v>9</v>
      </c>
      <c r="D81" s="99" t="s">
        <v>5</v>
      </c>
      <c r="E81" s="99" t="s">
        <v>6540</v>
      </c>
      <c r="F81" s="99" t="s">
        <v>6541</v>
      </c>
      <c r="G81" s="77">
        <v>0</v>
      </c>
      <c r="H81" s="77">
        <v>483294.2</v>
      </c>
      <c r="I81" s="77">
        <v>-1901229.49</v>
      </c>
      <c r="J81" s="101"/>
    </row>
    <row r="82" spans="1:10" hidden="1" outlineLevel="1" x14ac:dyDescent="0.2">
      <c r="A82" s="106"/>
      <c r="B82" s="100">
        <v>42956</v>
      </c>
      <c r="C82" s="99">
        <v>53</v>
      </c>
      <c r="D82" s="99" t="s">
        <v>5</v>
      </c>
      <c r="E82" s="99" t="s">
        <v>6542</v>
      </c>
      <c r="F82" s="99" t="s">
        <v>6543</v>
      </c>
      <c r="G82" s="77">
        <v>0</v>
      </c>
      <c r="H82" s="77">
        <v>483294.21</v>
      </c>
      <c r="I82" s="77"/>
      <c r="J82" s="101"/>
    </row>
    <row r="83" spans="1:10" hidden="1" outlineLevel="1" x14ac:dyDescent="0.2">
      <c r="A83" s="106"/>
      <c r="B83" s="100">
        <v>42965</v>
      </c>
      <c r="C83" s="99">
        <v>122</v>
      </c>
      <c r="D83" s="99" t="s">
        <v>5</v>
      </c>
      <c r="E83" s="99" t="s">
        <v>6544</v>
      </c>
      <c r="F83" s="99" t="s">
        <v>6545</v>
      </c>
      <c r="G83" s="77">
        <v>0</v>
      </c>
      <c r="H83" s="77">
        <v>446527.33</v>
      </c>
      <c r="I83" s="77"/>
      <c r="J83" s="101"/>
    </row>
    <row r="84" spans="1:10" hidden="1" outlineLevel="1" x14ac:dyDescent="0.2">
      <c r="A84" s="106"/>
      <c r="B84" s="100">
        <v>42965</v>
      </c>
      <c r="C84" s="99">
        <v>123</v>
      </c>
      <c r="D84" s="99" t="s">
        <v>5</v>
      </c>
      <c r="E84" s="99" t="s">
        <v>6544</v>
      </c>
      <c r="F84" s="99" t="s">
        <v>6546</v>
      </c>
      <c r="G84" s="77">
        <v>0</v>
      </c>
      <c r="H84" s="77">
        <v>-446527.33</v>
      </c>
      <c r="I84" s="77"/>
      <c r="J84" s="101"/>
    </row>
    <row r="85" spans="1:10" hidden="1" outlineLevel="1" x14ac:dyDescent="0.2">
      <c r="A85" s="106"/>
      <c r="B85" s="100">
        <v>42965</v>
      </c>
      <c r="C85" s="99">
        <v>124</v>
      </c>
      <c r="D85" s="99" t="s">
        <v>5</v>
      </c>
      <c r="E85" s="99" t="s">
        <v>6544</v>
      </c>
      <c r="F85" s="99" t="s">
        <v>6547</v>
      </c>
      <c r="G85" s="77">
        <v>0</v>
      </c>
      <c r="H85" s="77">
        <v>446527.33</v>
      </c>
      <c r="I85" s="77"/>
      <c r="J85" s="101"/>
    </row>
    <row r="86" spans="1:10" collapsed="1" x14ac:dyDescent="0.2">
      <c r="A86" s="106"/>
      <c r="B86" s="100"/>
      <c r="C86" s="99"/>
      <c r="D86" s="99"/>
      <c r="E86" s="99"/>
      <c r="F86" s="99"/>
      <c r="G86" s="77"/>
      <c r="H86" s="77"/>
      <c r="I86" s="77"/>
      <c r="J86" s="101"/>
    </row>
    <row r="87" spans="1:10" x14ac:dyDescent="0.2">
      <c r="A87" s="106"/>
      <c r="B87" s="100"/>
      <c r="C87" s="99"/>
      <c r="D87" s="99"/>
      <c r="E87" s="99"/>
      <c r="F87" s="99"/>
      <c r="G87" s="77"/>
      <c r="H87" s="102">
        <f>SUM(H80:H86)</f>
        <v>1413115.74</v>
      </c>
      <c r="I87" s="102"/>
      <c r="J87" s="103">
        <f>COUNTIF(H81:H85,"&gt;1")-COUNTIF(H81:H85,"&lt;1")</f>
        <v>3</v>
      </c>
    </row>
    <row r="88" spans="1:10" x14ac:dyDescent="0.2">
      <c r="A88" s="104" t="s">
        <v>20</v>
      </c>
      <c r="B88" s="98"/>
      <c r="C88" s="99"/>
      <c r="D88" s="99"/>
      <c r="E88" s="98"/>
      <c r="F88" s="98"/>
      <c r="G88" s="76"/>
      <c r="H88" s="76"/>
      <c r="I88" s="76"/>
      <c r="J88" s="101"/>
    </row>
    <row r="89" spans="1:10" x14ac:dyDescent="0.2">
      <c r="A89" s="105" t="s">
        <v>2</v>
      </c>
      <c r="B89" s="98" t="s">
        <v>21</v>
      </c>
      <c r="C89" s="99"/>
      <c r="D89" s="99"/>
      <c r="E89" s="98"/>
      <c r="F89" s="98"/>
      <c r="G89" s="76"/>
      <c r="H89" s="76"/>
      <c r="I89" s="76"/>
      <c r="J89" s="101"/>
    </row>
    <row r="90" spans="1:10" hidden="1" outlineLevel="1" x14ac:dyDescent="0.2">
      <c r="A90" s="106"/>
      <c r="B90" s="99"/>
      <c r="C90" s="99"/>
      <c r="D90" s="99"/>
      <c r="E90" s="99" t="s">
        <v>1110</v>
      </c>
      <c r="F90" s="99"/>
      <c r="G90" s="77">
        <v>0</v>
      </c>
      <c r="H90" s="77">
        <v>0</v>
      </c>
      <c r="I90" s="77">
        <v>-2565000</v>
      </c>
      <c r="J90" s="101"/>
    </row>
    <row r="91" spans="1:10" hidden="1" outlineLevel="1" x14ac:dyDescent="0.2">
      <c r="A91" s="106"/>
      <c r="B91" s="100">
        <v>42958</v>
      </c>
      <c r="C91" s="99">
        <v>71</v>
      </c>
      <c r="D91" s="99" t="s">
        <v>5</v>
      </c>
      <c r="E91" s="99" t="s">
        <v>6548</v>
      </c>
      <c r="F91" s="99" t="s">
        <v>6549</v>
      </c>
      <c r="G91" s="77">
        <v>0</v>
      </c>
      <c r="H91" s="77">
        <v>229520.6</v>
      </c>
      <c r="I91" s="77">
        <v>-2748448.28</v>
      </c>
      <c r="J91" s="101"/>
    </row>
    <row r="92" spans="1:10" collapsed="1" x14ac:dyDescent="0.2">
      <c r="A92" s="106"/>
      <c r="B92" s="100"/>
      <c r="C92" s="99"/>
      <c r="D92" s="99"/>
      <c r="E92" s="99"/>
      <c r="F92" s="99"/>
      <c r="G92" s="77"/>
      <c r="H92" s="77"/>
      <c r="I92" s="77"/>
      <c r="J92" s="101"/>
    </row>
    <row r="93" spans="1:10" x14ac:dyDescent="0.2">
      <c r="A93" s="106"/>
      <c r="B93" s="100"/>
      <c r="C93" s="99"/>
      <c r="D93" s="99"/>
      <c r="E93" s="99"/>
      <c r="F93" s="99"/>
      <c r="G93" s="77"/>
      <c r="H93" s="102">
        <f>SUM(H90:H92)</f>
        <v>229520.6</v>
      </c>
      <c r="I93" s="102"/>
      <c r="J93" s="103">
        <f>COUNTIF(H91:H91,"&gt;1")-COUNTIF(H91:H91,"&lt;1")</f>
        <v>1</v>
      </c>
    </row>
    <row r="94" spans="1:10" x14ac:dyDescent="0.2">
      <c r="A94" s="104" t="s">
        <v>34</v>
      </c>
      <c r="B94" s="98"/>
      <c r="C94" s="99"/>
      <c r="D94" s="99"/>
      <c r="E94" s="98"/>
      <c r="F94" s="98"/>
      <c r="G94" s="76"/>
      <c r="H94" s="76"/>
      <c r="I94" s="76"/>
      <c r="J94" s="101"/>
    </row>
    <row r="95" spans="1:10" x14ac:dyDescent="0.2">
      <c r="A95" s="105" t="s">
        <v>2</v>
      </c>
      <c r="B95" s="98" t="s">
        <v>35</v>
      </c>
      <c r="C95" s="99"/>
      <c r="D95" s="99"/>
      <c r="E95" s="98"/>
      <c r="F95" s="98"/>
      <c r="G95" s="76"/>
      <c r="H95" s="76"/>
      <c r="I95" s="76"/>
      <c r="J95" s="101"/>
    </row>
    <row r="96" spans="1:10" hidden="1" outlineLevel="1" x14ac:dyDescent="0.2">
      <c r="A96" s="106"/>
      <c r="B96" s="99"/>
      <c r="C96" s="99"/>
      <c r="D96" s="99"/>
      <c r="E96" s="99" t="s">
        <v>1110</v>
      </c>
      <c r="F96" s="99"/>
      <c r="G96" s="77">
        <v>0</v>
      </c>
      <c r="H96" s="77">
        <v>0</v>
      </c>
      <c r="I96" s="77">
        <v>-839929.4</v>
      </c>
      <c r="J96" s="101"/>
    </row>
    <row r="97" spans="1:10" hidden="1" outlineLevel="1" x14ac:dyDescent="0.2">
      <c r="A97" s="106"/>
      <c r="B97" s="100">
        <v>42978</v>
      </c>
      <c r="C97" s="99">
        <v>237</v>
      </c>
      <c r="D97" s="99" t="s">
        <v>5</v>
      </c>
      <c r="E97" s="99" t="s">
        <v>6550</v>
      </c>
      <c r="F97" s="99" t="s">
        <v>6551</v>
      </c>
      <c r="G97" s="77">
        <v>0</v>
      </c>
      <c r="H97" s="77">
        <v>450246.3</v>
      </c>
      <c r="I97" s="77">
        <v>-1244604.23</v>
      </c>
      <c r="J97" s="101"/>
    </row>
    <row r="98" spans="1:10" collapsed="1" x14ac:dyDescent="0.2">
      <c r="A98" s="106"/>
      <c r="B98" s="100"/>
      <c r="C98" s="99"/>
      <c r="D98" s="99"/>
      <c r="E98" s="99"/>
      <c r="F98" s="99"/>
      <c r="G98" s="77"/>
      <c r="H98" s="77"/>
      <c r="I98" s="77"/>
      <c r="J98" s="101"/>
    </row>
    <row r="99" spans="1:10" x14ac:dyDescent="0.2">
      <c r="A99" s="106"/>
      <c r="B99" s="100"/>
      <c r="C99" s="99"/>
      <c r="D99" s="99"/>
      <c r="E99" s="99"/>
      <c r="F99" s="99"/>
      <c r="G99" s="77"/>
      <c r="H99" s="102">
        <f>SUM(H96:H98)</f>
        <v>450246.3</v>
      </c>
      <c r="I99" s="102"/>
      <c r="J99" s="103">
        <f>COUNTIF(H97:H97,"&gt;1")-COUNTIF(H97:H97,"&lt;1")</f>
        <v>1</v>
      </c>
    </row>
    <row r="100" spans="1:10" x14ac:dyDescent="0.2">
      <c r="A100" s="104" t="s">
        <v>38</v>
      </c>
      <c r="B100" s="98"/>
      <c r="C100" s="99"/>
      <c r="D100" s="99"/>
      <c r="E100" s="98"/>
      <c r="F100" s="98"/>
      <c r="G100" s="76"/>
      <c r="H100" s="76"/>
      <c r="I100" s="76"/>
      <c r="J100" s="101"/>
    </row>
    <row r="101" spans="1:10" x14ac:dyDescent="0.2">
      <c r="A101" s="105" t="s">
        <v>2</v>
      </c>
      <c r="B101" s="98" t="s">
        <v>39</v>
      </c>
      <c r="C101" s="99"/>
      <c r="D101" s="99"/>
      <c r="E101" s="98"/>
      <c r="F101" s="98"/>
      <c r="G101" s="76"/>
      <c r="H101" s="76"/>
      <c r="I101" s="76"/>
      <c r="J101" s="101"/>
    </row>
    <row r="102" spans="1:10" hidden="1" outlineLevel="1" x14ac:dyDescent="0.2">
      <c r="A102" s="106"/>
      <c r="B102" s="99"/>
      <c r="C102" s="99"/>
      <c r="D102" s="99"/>
      <c r="E102" s="99" t="s">
        <v>1110</v>
      </c>
      <c r="F102" s="99"/>
      <c r="G102" s="77">
        <v>0</v>
      </c>
      <c r="H102" s="77">
        <v>0</v>
      </c>
      <c r="I102" s="77">
        <v>-839929.4</v>
      </c>
      <c r="J102" s="101"/>
    </row>
    <row r="103" spans="1:10" hidden="1" outlineLevel="1" x14ac:dyDescent="0.2">
      <c r="A103" s="106"/>
      <c r="B103" s="100">
        <v>42963</v>
      </c>
      <c r="C103" s="99">
        <v>108</v>
      </c>
      <c r="D103" s="99" t="s">
        <v>5</v>
      </c>
      <c r="E103" s="99" t="s">
        <v>4954</v>
      </c>
      <c r="F103" s="99" t="s">
        <v>6552</v>
      </c>
      <c r="G103" s="77">
        <v>0</v>
      </c>
      <c r="H103" s="77">
        <v>-405665.02</v>
      </c>
      <c r="I103" s="77">
        <v>-1244604.23</v>
      </c>
      <c r="J103" s="101"/>
    </row>
    <row r="104" spans="1:10" hidden="1" outlineLevel="1" x14ac:dyDescent="0.2">
      <c r="A104" s="106"/>
      <c r="B104" s="100">
        <v>42964</v>
      </c>
      <c r="C104" s="99">
        <v>117</v>
      </c>
      <c r="D104" s="99" t="s">
        <v>5</v>
      </c>
      <c r="E104" s="99" t="s">
        <v>4954</v>
      </c>
      <c r="F104" s="99" t="s">
        <v>6553</v>
      </c>
      <c r="G104" s="77">
        <v>0</v>
      </c>
      <c r="H104" s="77">
        <v>406814.44</v>
      </c>
      <c r="I104" s="77"/>
      <c r="J104" s="101"/>
    </row>
    <row r="105" spans="1:10" hidden="1" outlineLevel="1" x14ac:dyDescent="0.2">
      <c r="A105" s="106"/>
      <c r="B105" s="100">
        <v>42970</v>
      </c>
      <c r="C105" s="99">
        <v>168</v>
      </c>
      <c r="D105" s="99" t="s">
        <v>5</v>
      </c>
      <c r="E105" s="99" t="s">
        <v>6554</v>
      </c>
      <c r="F105" s="99" t="s">
        <v>6555</v>
      </c>
      <c r="G105" s="77">
        <v>0</v>
      </c>
      <c r="H105" s="77">
        <v>406814.44</v>
      </c>
      <c r="I105" s="77"/>
      <c r="J105" s="101"/>
    </row>
    <row r="106" spans="1:10" collapsed="1" x14ac:dyDescent="0.2">
      <c r="A106" s="106"/>
      <c r="B106" s="100"/>
      <c r="C106" s="99"/>
      <c r="D106" s="99"/>
      <c r="E106" s="99"/>
      <c r="F106" s="99"/>
      <c r="G106" s="77"/>
      <c r="H106" s="77"/>
      <c r="I106" s="77"/>
      <c r="J106" s="101"/>
    </row>
    <row r="107" spans="1:10" x14ac:dyDescent="0.2">
      <c r="A107" s="106"/>
      <c r="B107" s="100"/>
      <c r="C107" s="99"/>
      <c r="D107" s="99"/>
      <c r="E107" s="99"/>
      <c r="F107" s="99"/>
      <c r="G107" s="77"/>
      <c r="H107" s="102">
        <f>SUM(H102:H106)</f>
        <v>407963.86</v>
      </c>
      <c r="I107" s="102"/>
      <c r="J107" s="103">
        <f>COUNTIF(H103:H105,"&gt;1")-COUNTIF(H103:H105,"&lt;1")</f>
        <v>1</v>
      </c>
    </row>
    <row r="108" spans="1:10" x14ac:dyDescent="0.2">
      <c r="A108" s="104" t="s">
        <v>3869</v>
      </c>
      <c r="B108" s="98"/>
      <c r="C108" s="99"/>
      <c r="D108" s="99"/>
      <c r="E108" s="98"/>
      <c r="F108" s="98"/>
      <c r="G108" s="76"/>
      <c r="H108" s="76"/>
      <c r="I108" s="76"/>
      <c r="J108" s="101"/>
    </row>
    <row r="109" spans="1:10" x14ac:dyDescent="0.2">
      <c r="A109" s="105" t="s">
        <v>2</v>
      </c>
      <c r="B109" s="98" t="s">
        <v>3870</v>
      </c>
      <c r="C109" s="99"/>
      <c r="D109" s="99"/>
      <c r="E109" s="98"/>
      <c r="F109" s="98"/>
      <c r="G109" s="76"/>
      <c r="H109" s="76"/>
      <c r="I109" s="76"/>
      <c r="J109" s="101"/>
    </row>
    <row r="110" spans="1:10" hidden="1" outlineLevel="1" x14ac:dyDescent="0.2">
      <c r="A110" s="106"/>
      <c r="B110" s="99"/>
      <c r="C110" s="99"/>
      <c r="D110" s="99"/>
      <c r="E110" s="99" t="s">
        <v>1110</v>
      </c>
      <c r="F110" s="99"/>
      <c r="G110" s="77">
        <v>0</v>
      </c>
      <c r="H110" s="77">
        <v>0</v>
      </c>
      <c r="I110" s="77">
        <v>-839929.4</v>
      </c>
      <c r="J110" s="101"/>
    </row>
    <row r="111" spans="1:10" hidden="1" outlineLevel="1" x14ac:dyDescent="0.2">
      <c r="A111" s="106"/>
      <c r="B111" s="100">
        <v>42957</v>
      </c>
      <c r="C111" s="99">
        <v>67</v>
      </c>
      <c r="D111" s="99" t="s">
        <v>5</v>
      </c>
      <c r="E111" s="99" t="s">
        <v>6556</v>
      </c>
      <c r="F111" s="99" t="s">
        <v>6557</v>
      </c>
      <c r="G111" s="77">
        <v>0</v>
      </c>
      <c r="H111" s="77">
        <v>424551.71</v>
      </c>
      <c r="I111" s="77">
        <v>-1244604.23</v>
      </c>
      <c r="J111" s="101"/>
    </row>
    <row r="112" spans="1:10" collapsed="1" x14ac:dyDescent="0.2">
      <c r="A112" s="106"/>
      <c r="B112" s="100"/>
      <c r="C112" s="99"/>
      <c r="D112" s="99"/>
      <c r="E112" s="99"/>
      <c r="F112" s="99"/>
      <c r="G112" s="77"/>
      <c r="H112" s="77"/>
      <c r="I112" s="77"/>
      <c r="J112" s="101"/>
    </row>
    <row r="113" spans="1:10" x14ac:dyDescent="0.2">
      <c r="A113" s="106"/>
      <c r="B113" s="100"/>
      <c r="C113" s="99"/>
      <c r="D113" s="99"/>
      <c r="E113" s="99"/>
      <c r="F113" s="99"/>
      <c r="G113" s="77"/>
      <c r="H113" s="102">
        <f>SUM(H110:H112)</f>
        <v>424551.71</v>
      </c>
      <c r="I113" s="102"/>
      <c r="J113" s="103">
        <f>COUNTIF(H111:H111,"&gt;1")-COUNTIF(H111:H111,"&lt;1")</f>
        <v>1</v>
      </c>
    </row>
    <row r="114" spans="1:10" x14ac:dyDescent="0.2">
      <c r="A114" s="104" t="s">
        <v>69</v>
      </c>
      <c r="B114" s="98"/>
      <c r="C114" s="99"/>
      <c r="D114" s="99"/>
      <c r="E114" s="98"/>
      <c r="F114" s="98"/>
      <c r="G114" s="76"/>
      <c r="H114" s="76"/>
      <c r="I114" s="76"/>
      <c r="J114" s="101"/>
    </row>
    <row r="115" spans="1:10" x14ac:dyDescent="0.2">
      <c r="A115" s="105" t="s">
        <v>2</v>
      </c>
      <c r="B115" s="98" t="s">
        <v>70</v>
      </c>
      <c r="C115" s="99"/>
      <c r="D115" s="99"/>
      <c r="E115" s="98"/>
      <c r="F115" s="98"/>
      <c r="G115" s="76"/>
      <c r="H115" s="76"/>
      <c r="I115" s="76"/>
      <c r="J115" s="101"/>
    </row>
    <row r="116" spans="1:10" hidden="1" outlineLevel="1" x14ac:dyDescent="0.2">
      <c r="A116" s="106"/>
      <c r="B116" s="99"/>
      <c r="C116" s="99"/>
      <c r="D116" s="99"/>
      <c r="E116" s="99" t="s">
        <v>1110</v>
      </c>
      <c r="F116" s="99"/>
      <c r="G116" s="77">
        <v>0</v>
      </c>
      <c r="H116" s="77">
        <v>0</v>
      </c>
      <c r="I116" s="77">
        <v>-2551100.2599999998</v>
      </c>
      <c r="J116" s="101"/>
    </row>
    <row r="117" spans="1:10" hidden="1" outlineLevel="1" x14ac:dyDescent="0.2">
      <c r="A117" s="106"/>
      <c r="B117" s="100">
        <v>42958</v>
      </c>
      <c r="C117" s="99">
        <v>74</v>
      </c>
      <c r="D117" s="99" t="s">
        <v>5</v>
      </c>
      <c r="E117" s="99" t="s">
        <v>6558</v>
      </c>
      <c r="F117" s="99" t="s">
        <v>6559</v>
      </c>
      <c r="G117" s="77">
        <v>0</v>
      </c>
      <c r="H117" s="77">
        <v>303858.78000000003</v>
      </c>
      <c r="I117" s="77">
        <v>-2858801.34</v>
      </c>
      <c r="J117" s="101"/>
    </row>
    <row r="118" spans="1:10" hidden="1" outlineLevel="1" x14ac:dyDescent="0.2">
      <c r="A118" s="106"/>
      <c r="B118" s="100">
        <v>42958</v>
      </c>
      <c r="C118" s="99">
        <v>78</v>
      </c>
      <c r="D118" s="99" t="s">
        <v>5</v>
      </c>
      <c r="E118" s="99" t="s">
        <v>6560</v>
      </c>
      <c r="F118" s="99" t="s">
        <v>6561</v>
      </c>
      <c r="G118" s="77">
        <v>0</v>
      </c>
      <c r="H118" s="77">
        <v>303858.78000000003</v>
      </c>
      <c r="I118" s="77"/>
      <c r="J118" s="101"/>
    </row>
    <row r="119" spans="1:10" hidden="1" outlineLevel="1" x14ac:dyDescent="0.2">
      <c r="A119" s="106"/>
      <c r="B119" s="100">
        <v>42961</v>
      </c>
      <c r="C119" s="99">
        <v>94</v>
      </c>
      <c r="D119" s="99" t="s">
        <v>5</v>
      </c>
      <c r="E119" s="99" t="s">
        <v>6562</v>
      </c>
      <c r="F119" s="99" t="s">
        <v>6563</v>
      </c>
      <c r="G119" s="77">
        <v>0</v>
      </c>
      <c r="H119" s="77">
        <v>303858.78000000003</v>
      </c>
      <c r="I119" s="77"/>
      <c r="J119" s="101"/>
    </row>
    <row r="120" spans="1:10" hidden="1" outlineLevel="1" x14ac:dyDescent="0.2">
      <c r="A120" s="106"/>
      <c r="B120" s="100">
        <v>42961</v>
      </c>
      <c r="C120" s="99">
        <v>95</v>
      </c>
      <c r="D120" s="99" t="s">
        <v>5</v>
      </c>
      <c r="E120" s="99" t="s">
        <v>6562</v>
      </c>
      <c r="F120" s="99" t="s">
        <v>6564</v>
      </c>
      <c r="G120" s="77">
        <v>0</v>
      </c>
      <c r="H120" s="77">
        <v>-303858.78000000003</v>
      </c>
      <c r="I120" s="77"/>
      <c r="J120" s="101"/>
    </row>
    <row r="121" spans="1:10" hidden="1" outlineLevel="1" x14ac:dyDescent="0.2">
      <c r="A121" s="106"/>
      <c r="B121" s="100">
        <v>42961</v>
      </c>
      <c r="C121" s="99">
        <v>96</v>
      </c>
      <c r="D121" s="99" t="s">
        <v>5</v>
      </c>
      <c r="E121" s="99" t="s">
        <v>6562</v>
      </c>
      <c r="F121" s="99" t="s">
        <v>6565</v>
      </c>
      <c r="G121" s="77">
        <v>0</v>
      </c>
      <c r="H121" s="77">
        <v>303858.78000000003</v>
      </c>
      <c r="I121" s="77"/>
      <c r="J121" s="101"/>
    </row>
    <row r="122" spans="1:10" hidden="1" outlineLevel="1" x14ac:dyDescent="0.2">
      <c r="A122" s="106"/>
      <c r="B122" s="100">
        <v>42973</v>
      </c>
      <c r="C122" s="99">
        <v>190</v>
      </c>
      <c r="D122" s="99" t="s">
        <v>5</v>
      </c>
      <c r="E122" s="99" t="s">
        <v>6566</v>
      </c>
      <c r="F122" s="99" t="s">
        <v>6567</v>
      </c>
      <c r="G122" s="77">
        <v>0</v>
      </c>
      <c r="H122" s="77">
        <v>303858.78000000003</v>
      </c>
      <c r="I122" s="77"/>
      <c r="J122" s="101"/>
    </row>
    <row r="123" spans="1:10" hidden="1" outlineLevel="1" x14ac:dyDescent="0.2">
      <c r="A123" s="106"/>
      <c r="B123" s="100">
        <v>42978</v>
      </c>
      <c r="C123" s="99">
        <v>225</v>
      </c>
      <c r="D123" s="99" t="s">
        <v>5</v>
      </c>
      <c r="E123" s="99" t="s">
        <v>6560</v>
      </c>
      <c r="F123" s="99" t="s">
        <v>6568</v>
      </c>
      <c r="G123" s="77">
        <v>0</v>
      </c>
      <c r="H123" s="77">
        <v>-303858.78000000003</v>
      </c>
      <c r="I123" s="77"/>
      <c r="J123" s="101"/>
    </row>
    <row r="124" spans="1:10" hidden="1" outlineLevel="1" x14ac:dyDescent="0.2">
      <c r="A124" s="106"/>
      <c r="B124" s="100">
        <v>42978</v>
      </c>
      <c r="C124" s="99">
        <v>226</v>
      </c>
      <c r="D124" s="99" t="s">
        <v>5</v>
      </c>
      <c r="E124" s="99" t="s">
        <v>6560</v>
      </c>
      <c r="F124" s="99" t="s">
        <v>6569</v>
      </c>
      <c r="G124" s="77">
        <v>0</v>
      </c>
      <c r="H124" s="77">
        <v>303858.78000000003</v>
      </c>
      <c r="I124" s="77"/>
      <c r="J124" s="101"/>
    </row>
    <row r="125" spans="1:10" hidden="1" outlineLevel="1" x14ac:dyDescent="0.2">
      <c r="A125" s="106"/>
      <c r="B125" s="100">
        <v>42978</v>
      </c>
      <c r="C125" s="99">
        <v>227</v>
      </c>
      <c r="D125" s="99" t="s">
        <v>5</v>
      </c>
      <c r="E125" s="99" t="s">
        <v>6560</v>
      </c>
      <c r="F125" s="99" t="s">
        <v>6570</v>
      </c>
      <c r="G125" s="77">
        <v>0</v>
      </c>
      <c r="H125" s="77">
        <v>-303858.78000000003</v>
      </c>
      <c r="I125" s="77"/>
      <c r="J125" s="101"/>
    </row>
    <row r="126" spans="1:10" hidden="1" outlineLevel="1" x14ac:dyDescent="0.2">
      <c r="A126" s="106"/>
      <c r="B126" s="100">
        <v>42978</v>
      </c>
      <c r="C126" s="99">
        <v>228</v>
      </c>
      <c r="D126" s="99" t="s">
        <v>5</v>
      </c>
      <c r="E126" s="99" t="s">
        <v>6560</v>
      </c>
      <c r="F126" s="99" t="s">
        <v>6571</v>
      </c>
      <c r="G126" s="77">
        <v>0</v>
      </c>
      <c r="H126" s="77">
        <v>303858.78000000003</v>
      </c>
      <c r="I126" s="77"/>
      <c r="J126" s="101"/>
    </row>
    <row r="127" spans="1:10" hidden="1" outlineLevel="1" x14ac:dyDescent="0.2">
      <c r="A127" s="106"/>
      <c r="B127" s="100">
        <v>42978</v>
      </c>
      <c r="C127" s="99">
        <v>231</v>
      </c>
      <c r="D127" s="99" t="s">
        <v>5</v>
      </c>
      <c r="E127" s="99" t="s">
        <v>6572</v>
      </c>
      <c r="F127" s="99" t="s">
        <v>6573</v>
      </c>
      <c r="G127" s="77">
        <v>0</v>
      </c>
      <c r="H127" s="77">
        <v>259209.41</v>
      </c>
      <c r="I127" s="77"/>
      <c r="J127" s="101"/>
    </row>
    <row r="128" spans="1:10" collapsed="1" x14ac:dyDescent="0.2">
      <c r="A128" s="106"/>
      <c r="B128" s="100"/>
      <c r="C128" s="99"/>
      <c r="D128" s="99"/>
      <c r="E128" s="99"/>
      <c r="F128" s="99"/>
      <c r="G128" s="77"/>
      <c r="H128" s="77"/>
      <c r="I128" s="77"/>
      <c r="J128" s="101"/>
    </row>
    <row r="129" spans="1:10" x14ac:dyDescent="0.2">
      <c r="A129" s="106"/>
      <c r="B129" s="100"/>
      <c r="C129" s="99"/>
      <c r="D129" s="99"/>
      <c r="E129" s="99"/>
      <c r="F129" s="99"/>
      <c r="G129" s="77"/>
      <c r="H129" s="102">
        <f>SUM(H116:H128)</f>
        <v>1474644.53</v>
      </c>
      <c r="I129" s="102"/>
      <c r="J129" s="103">
        <f>COUNTIF(H117:H127,"&gt;1")-COUNTIF(H117:H127,"&lt;1")</f>
        <v>5</v>
      </c>
    </row>
    <row r="130" spans="1:10" x14ac:dyDescent="0.2">
      <c r="A130" s="104" t="s">
        <v>90</v>
      </c>
      <c r="B130" s="98"/>
      <c r="C130" s="99"/>
      <c r="D130" s="99"/>
      <c r="E130" s="98"/>
      <c r="F130" s="98"/>
      <c r="G130" s="76"/>
      <c r="H130" s="76"/>
      <c r="I130" s="76"/>
      <c r="J130" s="101"/>
    </row>
    <row r="131" spans="1:10" x14ac:dyDescent="0.2">
      <c r="A131" s="105" t="s">
        <v>2</v>
      </c>
      <c r="B131" s="98" t="s">
        <v>91</v>
      </c>
      <c r="C131" s="99"/>
      <c r="D131" s="99"/>
      <c r="E131" s="98"/>
      <c r="F131" s="98"/>
      <c r="G131" s="76"/>
      <c r="H131" s="76"/>
      <c r="I131" s="76"/>
      <c r="J131" s="101"/>
    </row>
    <row r="132" spans="1:10" hidden="1" outlineLevel="1" x14ac:dyDescent="0.2">
      <c r="A132" s="106"/>
      <c r="B132" s="99"/>
      <c r="C132" s="99"/>
      <c r="D132" s="99"/>
      <c r="E132" s="99" t="s">
        <v>1110</v>
      </c>
      <c r="F132" s="99"/>
      <c r="G132" s="77">
        <v>0</v>
      </c>
      <c r="H132" s="77">
        <v>0</v>
      </c>
      <c r="I132" s="77">
        <v>-4821508.9800000004</v>
      </c>
      <c r="J132" s="101"/>
    </row>
    <row r="133" spans="1:10" hidden="1" outlineLevel="1" x14ac:dyDescent="0.2">
      <c r="A133" s="106"/>
      <c r="B133" s="100">
        <v>42957</v>
      </c>
      <c r="C133" s="99">
        <v>65</v>
      </c>
      <c r="D133" s="99" t="s">
        <v>5</v>
      </c>
      <c r="E133" s="99" t="s">
        <v>6574</v>
      </c>
      <c r="F133" s="99" t="s">
        <v>6575</v>
      </c>
      <c r="G133" s="77">
        <v>0</v>
      </c>
      <c r="H133" s="77">
        <v>292837.14</v>
      </c>
      <c r="I133" s="77">
        <v>-4443071.04</v>
      </c>
      <c r="J133" s="101"/>
    </row>
    <row r="134" spans="1:10" collapsed="1" x14ac:dyDescent="0.2">
      <c r="A134" s="106"/>
      <c r="B134" s="100"/>
      <c r="C134" s="99"/>
      <c r="D134" s="99"/>
      <c r="E134" s="99"/>
      <c r="F134" s="99"/>
      <c r="G134" s="77"/>
      <c r="H134" s="77"/>
      <c r="I134" s="77"/>
      <c r="J134" s="101"/>
    </row>
    <row r="135" spans="1:10" x14ac:dyDescent="0.2">
      <c r="A135" s="106"/>
      <c r="B135" s="100"/>
      <c r="C135" s="99"/>
      <c r="D135" s="99"/>
      <c r="E135" s="99"/>
      <c r="F135" s="99"/>
      <c r="G135" s="77"/>
      <c r="H135" s="102">
        <f>SUM(H132:H134)</f>
        <v>292837.14</v>
      </c>
      <c r="I135" s="102"/>
      <c r="J135" s="103">
        <f>COUNTIF(H133:H133,"&gt;1")-COUNTIF(H133:H133,"&lt;1")</f>
        <v>1</v>
      </c>
    </row>
    <row r="136" spans="1:10" x14ac:dyDescent="0.2">
      <c r="A136" s="104" t="s">
        <v>107</v>
      </c>
      <c r="B136" s="98"/>
      <c r="C136" s="99"/>
      <c r="D136" s="99"/>
      <c r="E136" s="98"/>
      <c r="F136" s="98"/>
      <c r="G136" s="76"/>
      <c r="H136" s="76"/>
      <c r="I136" s="76"/>
      <c r="J136" s="101"/>
    </row>
    <row r="137" spans="1:10" x14ac:dyDescent="0.2">
      <c r="A137" s="105" t="s">
        <v>2</v>
      </c>
      <c r="B137" s="98" t="s">
        <v>108</v>
      </c>
      <c r="C137" s="99"/>
      <c r="D137" s="99"/>
      <c r="E137" s="98"/>
      <c r="F137" s="98"/>
      <c r="G137" s="76"/>
      <c r="H137" s="76"/>
      <c r="I137" s="76"/>
      <c r="J137" s="101"/>
    </row>
    <row r="138" spans="1:10" hidden="1" outlineLevel="1" x14ac:dyDescent="0.2">
      <c r="A138" s="106"/>
      <c r="B138" s="99"/>
      <c r="C138" s="99"/>
      <c r="D138" s="99"/>
      <c r="E138" s="99" t="s">
        <v>1110</v>
      </c>
      <c r="F138" s="99"/>
      <c r="G138" s="77">
        <v>0</v>
      </c>
      <c r="H138" s="77">
        <v>0</v>
      </c>
      <c r="I138" s="77">
        <v>-26207291.34</v>
      </c>
      <c r="J138" s="101"/>
    </row>
    <row r="139" spans="1:10" hidden="1" outlineLevel="1" x14ac:dyDescent="0.2">
      <c r="A139" s="106"/>
      <c r="B139" s="100">
        <v>42949</v>
      </c>
      <c r="C139" s="99">
        <v>8</v>
      </c>
      <c r="D139" s="99" t="s">
        <v>5</v>
      </c>
      <c r="E139" s="99" t="s">
        <v>6576</v>
      </c>
      <c r="F139" s="99" t="s">
        <v>6577</v>
      </c>
      <c r="G139" s="77">
        <v>0</v>
      </c>
      <c r="H139" s="77">
        <v>178103.45</v>
      </c>
      <c r="I139" s="77">
        <v>-26378325.82</v>
      </c>
      <c r="J139" s="101"/>
    </row>
    <row r="140" spans="1:10" hidden="1" outlineLevel="1" x14ac:dyDescent="0.2">
      <c r="A140" s="106"/>
      <c r="B140" s="100">
        <v>42949</v>
      </c>
      <c r="C140" s="99">
        <v>1</v>
      </c>
      <c r="D140" s="99" t="s">
        <v>78</v>
      </c>
      <c r="E140" s="99" t="s">
        <v>148</v>
      </c>
      <c r="F140" s="99" t="s">
        <v>6578</v>
      </c>
      <c r="G140" s="77">
        <v>0</v>
      </c>
      <c r="H140" s="77">
        <v>140258.62</v>
      </c>
      <c r="I140" s="77">
        <v>-26220739.609999999</v>
      </c>
      <c r="J140" s="101"/>
    </row>
    <row r="141" spans="1:10" hidden="1" outlineLevel="1" x14ac:dyDescent="0.2">
      <c r="A141" s="106"/>
      <c r="B141" s="100">
        <v>42949</v>
      </c>
      <c r="C141" s="99">
        <v>3</v>
      </c>
      <c r="D141" s="99" t="s">
        <v>82</v>
      </c>
      <c r="E141" s="99" t="s">
        <v>148</v>
      </c>
      <c r="F141" s="99" t="s">
        <v>6579</v>
      </c>
      <c r="G141" s="77">
        <v>0</v>
      </c>
      <c r="H141" s="77">
        <v>-143706.9</v>
      </c>
      <c r="I141" s="77">
        <v>-26378843.059999999</v>
      </c>
      <c r="J141" s="101"/>
    </row>
    <row r="142" spans="1:10" hidden="1" outlineLevel="1" x14ac:dyDescent="0.2">
      <c r="A142" s="106"/>
      <c r="B142" s="100">
        <v>42950</v>
      </c>
      <c r="C142" s="99">
        <v>10</v>
      </c>
      <c r="D142" s="99" t="s">
        <v>5</v>
      </c>
      <c r="E142" s="99" t="s">
        <v>5009</v>
      </c>
      <c r="F142" s="99" t="s">
        <v>6580</v>
      </c>
      <c r="G142" s="77">
        <v>0</v>
      </c>
      <c r="H142" s="77">
        <v>-164568.97</v>
      </c>
      <c r="I142" s="77">
        <v>-26221256.850000001</v>
      </c>
      <c r="J142" s="101"/>
    </row>
    <row r="143" spans="1:10" hidden="1" outlineLevel="1" x14ac:dyDescent="0.2">
      <c r="A143" s="106"/>
      <c r="B143" s="100">
        <v>42950</v>
      </c>
      <c r="C143" s="99">
        <v>11</v>
      </c>
      <c r="D143" s="99" t="s">
        <v>5</v>
      </c>
      <c r="E143" s="99" t="s">
        <v>5009</v>
      </c>
      <c r="F143" s="99" t="s">
        <v>6581</v>
      </c>
      <c r="G143" s="77">
        <v>0</v>
      </c>
      <c r="H143" s="77">
        <v>165775.85999999999</v>
      </c>
      <c r="I143" s="77">
        <v>-26379360.300000001</v>
      </c>
      <c r="J143" s="101"/>
    </row>
    <row r="144" spans="1:10" hidden="1" outlineLevel="1" x14ac:dyDescent="0.2">
      <c r="A144" s="106"/>
      <c r="B144" s="100">
        <v>42952</v>
      </c>
      <c r="C144" s="99">
        <v>27</v>
      </c>
      <c r="D144" s="99" t="s">
        <v>5</v>
      </c>
      <c r="E144" s="99" t="s">
        <v>6582</v>
      </c>
      <c r="F144" s="99" t="s">
        <v>6583</v>
      </c>
      <c r="G144" s="77">
        <v>0</v>
      </c>
      <c r="H144" s="77">
        <v>195775.86</v>
      </c>
      <c r="I144" s="77">
        <v>-26550394.780000001</v>
      </c>
      <c r="J144" s="101"/>
    </row>
    <row r="145" spans="1:10" hidden="1" outlineLevel="1" x14ac:dyDescent="0.2">
      <c r="A145" s="106"/>
      <c r="B145" s="100">
        <v>42952</v>
      </c>
      <c r="C145" s="99">
        <v>28</v>
      </c>
      <c r="D145" s="99" t="s">
        <v>5</v>
      </c>
      <c r="E145" s="99" t="s">
        <v>6584</v>
      </c>
      <c r="F145" s="99" t="s">
        <v>6585</v>
      </c>
      <c r="G145" s="77">
        <v>0</v>
      </c>
      <c r="H145" s="77">
        <v>178103.45</v>
      </c>
      <c r="I145" s="77">
        <v>-26379360.300000001</v>
      </c>
      <c r="J145" s="101"/>
    </row>
    <row r="146" spans="1:10" hidden="1" outlineLevel="1" x14ac:dyDescent="0.2">
      <c r="A146" s="106"/>
      <c r="B146" s="100">
        <v>42952</v>
      </c>
      <c r="C146" s="99">
        <v>29</v>
      </c>
      <c r="D146" s="99" t="s">
        <v>5</v>
      </c>
      <c r="E146" s="99" t="s">
        <v>6586</v>
      </c>
      <c r="F146" s="99" t="s">
        <v>6587</v>
      </c>
      <c r="G146" s="77">
        <v>0</v>
      </c>
      <c r="H146" s="77">
        <v>178103.45</v>
      </c>
      <c r="I146" s="77">
        <v>-26563498.23</v>
      </c>
      <c r="J146" s="101"/>
    </row>
    <row r="147" spans="1:10" hidden="1" outlineLevel="1" x14ac:dyDescent="0.2">
      <c r="A147" s="106"/>
      <c r="B147" s="100">
        <v>42954</v>
      </c>
      <c r="C147" s="99">
        <v>30</v>
      </c>
      <c r="D147" s="99" t="s">
        <v>5</v>
      </c>
      <c r="E147" s="99" t="s">
        <v>6588</v>
      </c>
      <c r="F147" s="99" t="s">
        <v>6589</v>
      </c>
      <c r="G147" s="77">
        <v>0</v>
      </c>
      <c r="H147" s="77">
        <v>178103.45</v>
      </c>
      <c r="I147" s="77">
        <v>-26751946.510000002</v>
      </c>
      <c r="J147" s="101"/>
    </row>
    <row r="148" spans="1:10" hidden="1" outlineLevel="1" x14ac:dyDescent="0.2">
      <c r="A148" s="106"/>
      <c r="B148" s="100">
        <v>42954</v>
      </c>
      <c r="C148" s="99">
        <v>31</v>
      </c>
      <c r="D148" s="99" t="s">
        <v>5</v>
      </c>
      <c r="E148" s="99" t="s">
        <v>6584</v>
      </c>
      <c r="F148" s="99" t="s">
        <v>6590</v>
      </c>
      <c r="G148" s="77">
        <v>0</v>
      </c>
      <c r="H148" s="77">
        <v>-178103.45</v>
      </c>
      <c r="I148" s="77"/>
      <c r="J148" s="101"/>
    </row>
    <row r="149" spans="1:10" hidden="1" outlineLevel="1" x14ac:dyDescent="0.2">
      <c r="A149" s="106"/>
      <c r="B149" s="100">
        <v>42954</v>
      </c>
      <c r="C149" s="99">
        <v>33</v>
      </c>
      <c r="D149" s="99" t="s">
        <v>5</v>
      </c>
      <c r="E149" s="99" t="s">
        <v>6588</v>
      </c>
      <c r="F149" s="99" t="s">
        <v>6591</v>
      </c>
      <c r="G149" s="77">
        <v>0</v>
      </c>
      <c r="H149" s="77">
        <v>-178103.45</v>
      </c>
      <c r="I149" s="77">
        <v>-26922980.989999998</v>
      </c>
      <c r="J149" s="101"/>
    </row>
    <row r="150" spans="1:10" hidden="1" outlineLevel="1" x14ac:dyDescent="0.2">
      <c r="A150" s="106"/>
      <c r="B150" s="100">
        <v>42954</v>
      </c>
      <c r="C150" s="99">
        <v>34</v>
      </c>
      <c r="D150" s="99" t="s">
        <v>5</v>
      </c>
      <c r="E150" s="99" t="s">
        <v>6588</v>
      </c>
      <c r="F150" s="99" t="s">
        <v>6592</v>
      </c>
      <c r="G150" s="77">
        <v>0</v>
      </c>
      <c r="H150" s="77">
        <v>178103.45</v>
      </c>
      <c r="I150" s="77">
        <v>-26765394.780000001</v>
      </c>
      <c r="J150" s="101"/>
    </row>
    <row r="151" spans="1:10" hidden="1" outlineLevel="1" x14ac:dyDescent="0.2">
      <c r="A151" s="106"/>
      <c r="B151" s="100">
        <v>42954</v>
      </c>
      <c r="C151" s="99">
        <v>36</v>
      </c>
      <c r="D151" s="99" t="s">
        <v>5</v>
      </c>
      <c r="E151" s="99" t="s">
        <v>5006</v>
      </c>
      <c r="F151" s="99" t="s">
        <v>6593</v>
      </c>
      <c r="G151" s="77">
        <v>0</v>
      </c>
      <c r="H151" s="77">
        <v>-165775.85999999999</v>
      </c>
      <c r="I151" s="77">
        <v>-26594877.539999999</v>
      </c>
      <c r="J151" s="101"/>
    </row>
    <row r="152" spans="1:10" hidden="1" outlineLevel="1" x14ac:dyDescent="0.2">
      <c r="A152" s="106"/>
      <c r="B152" s="100">
        <v>42954</v>
      </c>
      <c r="C152" s="99">
        <v>38</v>
      </c>
      <c r="D152" s="99" t="s">
        <v>5</v>
      </c>
      <c r="E152" s="99" t="s">
        <v>6594</v>
      </c>
      <c r="F152" s="99" t="s">
        <v>6595</v>
      </c>
      <c r="G152" s="77">
        <v>0</v>
      </c>
      <c r="H152" s="77">
        <v>178103.45</v>
      </c>
      <c r="I152" s="77">
        <v>-26783325.82</v>
      </c>
      <c r="J152" s="101"/>
    </row>
    <row r="153" spans="1:10" hidden="1" outlineLevel="1" x14ac:dyDescent="0.2">
      <c r="A153" s="106"/>
      <c r="B153" s="100">
        <v>42954</v>
      </c>
      <c r="C153" s="99">
        <v>40</v>
      </c>
      <c r="D153" s="99" t="s">
        <v>5</v>
      </c>
      <c r="E153" s="99" t="s">
        <v>6596</v>
      </c>
      <c r="F153" s="99" t="s">
        <v>6597</v>
      </c>
      <c r="G153" s="77">
        <v>0</v>
      </c>
      <c r="H153" s="77">
        <v>158017.24</v>
      </c>
      <c r="I153" s="77">
        <v>-26941429.27</v>
      </c>
      <c r="J153" s="101"/>
    </row>
    <row r="154" spans="1:10" hidden="1" outlineLevel="1" x14ac:dyDescent="0.2">
      <c r="A154" s="106"/>
      <c r="B154" s="100">
        <v>42955</v>
      </c>
      <c r="C154" s="99">
        <v>41</v>
      </c>
      <c r="D154" s="99" t="s">
        <v>5</v>
      </c>
      <c r="E154" s="99" t="s">
        <v>6598</v>
      </c>
      <c r="F154" s="99" t="s">
        <v>6599</v>
      </c>
      <c r="G154" s="77">
        <v>0</v>
      </c>
      <c r="H154" s="77">
        <v>170862.07</v>
      </c>
      <c r="I154" s="77">
        <v>-26770912.030000001</v>
      </c>
      <c r="J154" s="101"/>
    </row>
    <row r="155" spans="1:10" hidden="1" outlineLevel="1" x14ac:dyDescent="0.2">
      <c r="A155" s="106"/>
      <c r="B155" s="100">
        <v>42955</v>
      </c>
      <c r="C155" s="99">
        <v>45</v>
      </c>
      <c r="D155" s="99" t="s">
        <v>5</v>
      </c>
      <c r="E155" s="99" t="s">
        <v>5922</v>
      </c>
      <c r="F155" s="99" t="s">
        <v>6600</v>
      </c>
      <c r="G155" s="77">
        <v>0</v>
      </c>
      <c r="H155" s="77">
        <v>-162586.21</v>
      </c>
      <c r="I155" s="77">
        <v>-26941946.510000002</v>
      </c>
      <c r="J155" s="101"/>
    </row>
    <row r="156" spans="1:10" hidden="1" outlineLevel="1" x14ac:dyDescent="0.2">
      <c r="A156" s="106"/>
      <c r="B156" s="100">
        <v>42956</v>
      </c>
      <c r="C156" s="99">
        <v>52</v>
      </c>
      <c r="D156" s="99" t="s">
        <v>5</v>
      </c>
      <c r="E156" s="99" t="s">
        <v>6601</v>
      </c>
      <c r="F156" s="99" t="s">
        <v>6602</v>
      </c>
      <c r="G156" s="77">
        <v>0</v>
      </c>
      <c r="H156" s="77">
        <v>178103.45</v>
      </c>
      <c r="I156" s="77">
        <v>-26772291.34</v>
      </c>
      <c r="J156" s="101"/>
    </row>
    <row r="157" spans="1:10" hidden="1" outlineLevel="1" x14ac:dyDescent="0.2">
      <c r="A157" s="106"/>
      <c r="B157" s="100">
        <v>42956</v>
      </c>
      <c r="C157" s="99">
        <v>56</v>
      </c>
      <c r="D157" s="99" t="s">
        <v>5</v>
      </c>
      <c r="E157" s="99" t="s">
        <v>6584</v>
      </c>
      <c r="F157" s="99" t="s">
        <v>6603</v>
      </c>
      <c r="G157" s="77">
        <v>0</v>
      </c>
      <c r="H157" s="77">
        <v>178103.45</v>
      </c>
      <c r="I157" s="77">
        <v>-26943325.82</v>
      </c>
      <c r="J157" s="101"/>
    </row>
    <row r="158" spans="1:10" hidden="1" outlineLevel="1" x14ac:dyDescent="0.2">
      <c r="A158" s="106"/>
      <c r="B158" s="100">
        <v>42957</v>
      </c>
      <c r="C158" s="99">
        <v>63</v>
      </c>
      <c r="D158" s="99" t="s">
        <v>5</v>
      </c>
      <c r="E158" s="99" t="s">
        <v>6604</v>
      </c>
      <c r="F158" s="99" t="s">
        <v>6605</v>
      </c>
      <c r="G158" s="77">
        <v>0</v>
      </c>
      <c r="H158" s="77">
        <v>181896.55</v>
      </c>
      <c r="I158" s="77">
        <v>-26772808.579999998</v>
      </c>
      <c r="J158" s="101"/>
    </row>
    <row r="159" spans="1:10" hidden="1" outlineLevel="1" x14ac:dyDescent="0.2">
      <c r="A159" s="106"/>
      <c r="B159" s="100">
        <v>42957</v>
      </c>
      <c r="C159" s="99">
        <v>69</v>
      </c>
      <c r="D159" s="99" t="s">
        <v>5</v>
      </c>
      <c r="E159" s="99" t="s">
        <v>6606</v>
      </c>
      <c r="F159" s="99" t="s">
        <v>6607</v>
      </c>
      <c r="G159" s="77">
        <v>0</v>
      </c>
      <c r="H159" s="77">
        <v>188879.31</v>
      </c>
      <c r="I159" s="77">
        <v>-26943843.059999999</v>
      </c>
      <c r="J159" s="101"/>
    </row>
    <row r="160" spans="1:10" hidden="1" outlineLevel="1" x14ac:dyDescent="0.2">
      <c r="A160" s="106"/>
      <c r="B160" s="100">
        <v>42959</v>
      </c>
      <c r="C160" s="99">
        <v>81</v>
      </c>
      <c r="D160" s="99" t="s">
        <v>5</v>
      </c>
      <c r="E160" s="99" t="s">
        <v>6608</v>
      </c>
      <c r="F160" s="99" t="s">
        <v>6609</v>
      </c>
      <c r="G160" s="77">
        <v>0</v>
      </c>
      <c r="H160" s="77">
        <v>178103.45</v>
      </c>
      <c r="I160" s="77">
        <v>-26772808.579999998</v>
      </c>
      <c r="J160" s="101"/>
    </row>
    <row r="161" spans="1:10" hidden="1" outlineLevel="1" x14ac:dyDescent="0.2">
      <c r="A161" s="106"/>
      <c r="B161" s="100">
        <v>42961</v>
      </c>
      <c r="C161" s="99">
        <v>93</v>
      </c>
      <c r="D161" s="99" t="s">
        <v>5</v>
      </c>
      <c r="E161" s="99" t="s">
        <v>6610</v>
      </c>
      <c r="F161" s="99" t="s">
        <v>6611</v>
      </c>
      <c r="G161" s="77">
        <v>0</v>
      </c>
      <c r="H161" s="77">
        <v>178103.45</v>
      </c>
      <c r="I161" s="77">
        <v>-26943843.059999999</v>
      </c>
      <c r="J161" s="101"/>
    </row>
    <row r="162" spans="1:10" hidden="1" outlineLevel="1" x14ac:dyDescent="0.2">
      <c r="A162" s="106"/>
      <c r="B162" s="100">
        <v>42962</v>
      </c>
      <c r="C162" s="99">
        <v>101</v>
      </c>
      <c r="D162" s="99" t="s">
        <v>5</v>
      </c>
      <c r="E162" s="99" t="s">
        <v>6612</v>
      </c>
      <c r="F162" s="99" t="s">
        <v>6613</v>
      </c>
      <c r="G162" s="77">
        <v>0</v>
      </c>
      <c r="H162" s="77">
        <v>178103.45</v>
      </c>
      <c r="I162" s="77">
        <v>-26773325.82</v>
      </c>
      <c r="J162" s="101"/>
    </row>
    <row r="163" spans="1:10" hidden="1" outlineLevel="1" x14ac:dyDescent="0.2">
      <c r="A163" s="106"/>
      <c r="B163" s="100">
        <v>42962</v>
      </c>
      <c r="C163" s="99">
        <v>102</v>
      </c>
      <c r="D163" s="99" t="s">
        <v>5</v>
      </c>
      <c r="E163" s="99" t="s">
        <v>6614</v>
      </c>
      <c r="F163" s="99" t="s">
        <v>6615</v>
      </c>
      <c r="G163" s="77">
        <v>0</v>
      </c>
      <c r="H163" s="77">
        <v>195775.86</v>
      </c>
      <c r="I163" s="77">
        <v>-26944360.300000001</v>
      </c>
      <c r="J163" s="101"/>
    </row>
    <row r="164" spans="1:10" hidden="1" outlineLevel="1" x14ac:dyDescent="0.2">
      <c r="A164" s="106"/>
      <c r="B164" s="100">
        <v>42965</v>
      </c>
      <c r="C164" s="99">
        <v>133</v>
      </c>
      <c r="D164" s="99" t="s">
        <v>5</v>
      </c>
      <c r="E164" s="99" t="s">
        <v>6616</v>
      </c>
      <c r="F164" s="99" t="s">
        <v>6617</v>
      </c>
      <c r="G164" s="77">
        <v>0</v>
      </c>
      <c r="H164" s="77">
        <v>178103.45</v>
      </c>
      <c r="I164" s="77">
        <v>-27115394.780000001</v>
      </c>
      <c r="J164" s="101"/>
    </row>
    <row r="165" spans="1:10" hidden="1" outlineLevel="1" x14ac:dyDescent="0.2">
      <c r="A165" s="106"/>
      <c r="B165" s="100">
        <v>42965</v>
      </c>
      <c r="C165" s="99">
        <v>135</v>
      </c>
      <c r="D165" s="99" t="s">
        <v>5</v>
      </c>
      <c r="E165" s="99" t="s">
        <v>6618</v>
      </c>
      <c r="F165" s="99" t="s">
        <v>6619</v>
      </c>
      <c r="G165" s="77">
        <v>0</v>
      </c>
      <c r="H165" s="77">
        <v>178103.45</v>
      </c>
      <c r="I165" s="77">
        <v>-26962205.120000001</v>
      </c>
      <c r="J165" s="101"/>
    </row>
    <row r="166" spans="1:10" hidden="1" outlineLevel="1" x14ac:dyDescent="0.2">
      <c r="A166" s="106"/>
      <c r="B166" s="100">
        <v>42966</v>
      </c>
      <c r="C166" s="99">
        <v>143</v>
      </c>
      <c r="D166" s="99" t="s">
        <v>5</v>
      </c>
      <c r="E166" s="99" t="s">
        <v>6620</v>
      </c>
      <c r="F166" s="99" t="s">
        <v>6621</v>
      </c>
      <c r="G166" s="77">
        <v>0</v>
      </c>
      <c r="H166" s="77">
        <v>178103.45</v>
      </c>
      <c r="I166" s="77">
        <v>-27115912.02</v>
      </c>
      <c r="J166" s="101"/>
    </row>
    <row r="167" spans="1:10" hidden="1" outlineLevel="1" x14ac:dyDescent="0.2">
      <c r="A167" s="106"/>
      <c r="B167" s="100">
        <v>42968</v>
      </c>
      <c r="C167" s="99">
        <v>147</v>
      </c>
      <c r="D167" s="99" t="s">
        <v>5</v>
      </c>
      <c r="E167" s="99" t="s">
        <v>6622</v>
      </c>
      <c r="F167" s="99" t="s">
        <v>6623</v>
      </c>
      <c r="G167" s="77">
        <v>0</v>
      </c>
      <c r="H167" s="77">
        <v>195775.86</v>
      </c>
      <c r="I167" s="77">
        <v>-26945394.780000001</v>
      </c>
      <c r="J167" s="101"/>
    </row>
    <row r="168" spans="1:10" hidden="1" outlineLevel="1" x14ac:dyDescent="0.2">
      <c r="A168" s="106"/>
      <c r="B168" s="100">
        <v>42969</v>
      </c>
      <c r="C168" s="99">
        <v>159</v>
      </c>
      <c r="D168" s="99" t="s">
        <v>5</v>
      </c>
      <c r="E168" s="99" t="s">
        <v>6624</v>
      </c>
      <c r="F168" s="99" t="s">
        <v>6625</v>
      </c>
      <c r="G168" s="77">
        <v>0</v>
      </c>
      <c r="H168" s="77">
        <v>195775.86</v>
      </c>
      <c r="I168" s="77">
        <v>-27133843.059999999</v>
      </c>
      <c r="J168" s="101"/>
    </row>
    <row r="169" spans="1:10" hidden="1" outlineLevel="1" x14ac:dyDescent="0.2">
      <c r="A169" s="106"/>
      <c r="B169" s="100">
        <v>42970</v>
      </c>
      <c r="C169" s="99">
        <v>171</v>
      </c>
      <c r="D169" s="99" t="s">
        <v>5</v>
      </c>
      <c r="E169" s="99" t="s">
        <v>6626</v>
      </c>
      <c r="F169" s="99" t="s">
        <v>6627</v>
      </c>
      <c r="G169" s="77">
        <v>0</v>
      </c>
      <c r="H169" s="77">
        <v>178103.45</v>
      </c>
      <c r="I169" s="77">
        <v>-26963325.82</v>
      </c>
      <c r="J169" s="101"/>
    </row>
    <row r="170" spans="1:10" hidden="1" outlineLevel="1" x14ac:dyDescent="0.2">
      <c r="A170" s="106"/>
      <c r="B170" s="100">
        <v>42972</v>
      </c>
      <c r="C170" s="99">
        <v>179</v>
      </c>
      <c r="D170" s="99" t="s">
        <v>5</v>
      </c>
      <c r="E170" s="99" t="s">
        <v>6596</v>
      </c>
      <c r="F170" s="99" t="s">
        <v>6628</v>
      </c>
      <c r="G170" s="77">
        <v>0</v>
      </c>
      <c r="H170" s="77">
        <v>-158017.24</v>
      </c>
      <c r="I170" s="77">
        <v>-27134360.300000001</v>
      </c>
      <c r="J170" s="101"/>
    </row>
    <row r="171" spans="1:10" hidden="1" outlineLevel="1" x14ac:dyDescent="0.2">
      <c r="A171" s="106"/>
      <c r="B171" s="100">
        <v>42972</v>
      </c>
      <c r="C171" s="99">
        <v>182</v>
      </c>
      <c r="D171" s="99" t="s">
        <v>5</v>
      </c>
      <c r="E171" s="99" t="s">
        <v>6596</v>
      </c>
      <c r="F171" s="99" t="s">
        <v>6629</v>
      </c>
      <c r="G171" s="77">
        <v>0</v>
      </c>
      <c r="H171" s="77">
        <v>162586.21</v>
      </c>
      <c r="I171" s="77">
        <v>-27318498.23</v>
      </c>
      <c r="J171" s="101"/>
    </row>
    <row r="172" spans="1:10" hidden="1" outlineLevel="1" x14ac:dyDescent="0.2">
      <c r="A172" s="106"/>
      <c r="B172" s="100">
        <v>42972</v>
      </c>
      <c r="C172" s="99">
        <v>183</v>
      </c>
      <c r="D172" s="99" t="s">
        <v>5</v>
      </c>
      <c r="E172" s="99" t="s">
        <v>6630</v>
      </c>
      <c r="F172" s="99" t="s">
        <v>6631</v>
      </c>
      <c r="G172" s="77">
        <v>0</v>
      </c>
      <c r="H172" s="77">
        <v>178103.45</v>
      </c>
      <c r="I172" s="77">
        <v>-27489532.710000001</v>
      </c>
      <c r="J172" s="101"/>
    </row>
    <row r="173" spans="1:10" hidden="1" outlineLevel="1" x14ac:dyDescent="0.2">
      <c r="A173" s="106"/>
      <c r="B173" s="100">
        <v>42972</v>
      </c>
      <c r="C173" s="99">
        <v>184</v>
      </c>
      <c r="D173" s="99" t="s">
        <v>5</v>
      </c>
      <c r="E173" s="99" t="s">
        <v>6632</v>
      </c>
      <c r="F173" s="99" t="s">
        <v>6633</v>
      </c>
      <c r="G173" s="77">
        <v>0</v>
      </c>
      <c r="H173" s="77">
        <v>178103.45</v>
      </c>
      <c r="I173" s="77"/>
      <c r="J173" s="101"/>
    </row>
    <row r="174" spans="1:10" hidden="1" outlineLevel="1" x14ac:dyDescent="0.2">
      <c r="A174" s="106"/>
      <c r="B174" s="100">
        <v>42973</v>
      </c>
      <c r="C174" s="99">
        <v>186</v>
      </c>
      <c r="D174" s="99" t="s">
        <v>5</v>
      </c>
      <c r="E174" s="99" t="s">
        <v>6632</v>
      </c>
      <c r="F174" s="99" t="s">
        <v>6634</v>
      </c>
      <c r="G174" s="77">
        <v>0</v>
      </c>
      <c r="H174" s="77">
        <v>-178103.45</v>
      </c>
      <c r="I174" s="77"/>
      <c r="J174" s="101"/>
    </row>
    <row r="175" spans="1:10" hidden="1" outlineLevel="1" x14ac:dyDescent="0.2">
      <c r="A175" s="106"/>
      <c r="B175" s="100">
        <v>42973</v>
      </c>
      <c r="C175" s="99">
        <v>187</v>
      </c>
      <c r="D175" s="99" t="s">
        <v>5</v>
      </c>
      <c r="E175" s="99" t="s">
        <v>6632</v>
      </c>
      <c r="F175" s="99" t="s">
        <v>6635</v>
      </c>
      <c r="G175" s="77">
        <v>0</v>
      </c>
      <c r="H175" s="77">
        <v>178103.45</v>
      </c>
      <c r="I175" s="77"/>
      <c r="J175" s="101"/>
    </row>
    <row r="176" spans="1:10" hidden="1" outlineLevel="1" x14ac:dyDescent="0.2">
      <c r="A176" s="106"/>
      <c r="B176" s="100">
        <v>42973</v>
      </c>
      <c r="C176" s="99">
        <v>188</v>
      </c>
      <c r="D176" s="99" t="s">
        <v>5</v>
      </c>
      <c r="E176" s="99" t="s">
        <v>6636</v>
      </c>
      <c r="F176" s="99" t="s">
        <v>6637</v>
      </c>
      <c r="G176" s="77">
        <v>0</v>
      </c>
      <c r="H176" s="77">
        <v>195775.86</v>
      </c>
      <c r="I176" s="77"/>
      <c r="J176" s="101"/>
    </row>
    <row r="177" spans="1:10" hidden="1" outlineLevel="1" x14ac:dyDescent="0.2">
      <c r="A177" s="106"/>
      <c r="B177" s="100">
        <v>42973</v>
      </c>
      <c r="C177" s="99">
        <v>191</v>
      </c>
      <c r="D177" s="99" t="s">
        <v>5</v>
      </c>
      <c r="E177" s="99" t="s">
        <v>6638</v>
      </c>
      <c r="F177" s="99" t="s">
        <v>6639</v>
      </c>
      <c r="G177" s="77">
        <v>0</v>
      </c>
      <c r="H177" s="77">
        <v>178103.45</v>
      </c>
      <c r="I177" s="77"/>
      <c r="J177" s="101"/>
    </row>
    <row r="178" spans="1:10" hidden="1" outlineLevel="1" x14ac:dyDescent="0.2">
      <c r="A178" s="106"/>
      <c r="B178" s="100">
        <v>42975</v>
      </c>
      <c r="C178" s="99">
        <v>194</v>
      </c>
      <c r="D178" s="99" t="s">
        <v>5</v>
      </c>
      <c r="E178" s="99" t="s">
        <v>6640</v>
      </c>
      <c r="F178" s="99" t="s">
        <v>6641</v>
      </c>
      <c r="G178" s="77">
        <v>0</v>
      </c>
      <c r="H178" s="77">
        <v>195775.86</v>
      </c>
      <c r="I178" s="77"/>
      <c r="J178" s="101"/>
    </row>
    <row r="179" spans="1:10" hidden="1" outlineLevel="1" x14ac:dyDescent="0.2">
      <c r="A179" s="106"/>
      <c r="B179" s="100">
        <v>42976</v>
      </c>
      <c r="C179" s="99">
        <v>198</v>
      </c>
      <c r="D179" s="99" t="s">
        <v>5</v>
      </c>
      <c r="E179" s="99" t="s">
        <v>5005</v>
      </c>
      <c r="F179" s="99" t="s">
        <v>6642</v>
      </c>
      <c r="G179" s="77">
        <v>0</v>
      </c>
      <c r="H179" s="77">
        <v>-164568.97</v>
      </c>
      <c r="I179" s="77"/>
      <c r="J179" s="101"/>
    </row>
    <row r="180" spans="1:10" hidden="1" outlineLevel="1" x14ac:dyDescent="0.2">
      <c r="A180" s="106"/>
      <c r="B180" s="100">
        <v>42976</v>
      </c>
      <c r="C180" s="99">
        <v>203</v>
      </c>
      <c r="D180" s="99" t="s">
        <v>5</v>
      </c>
      <c r="E180" s="99" t="s">
        <v>6643</v>
      </c>
      <c r="F180" s="99" t="s">
        <v>6644</v>
      </c>
      <c r="G180" s="77">
        <v>0</v>
      </c>
      <c r="H180" s="77">
        <v>178103.45</v>
      </c>
      <c r="I180" s="77"/>
      <c r="J180" s="101"/>
    </row>
    <row r="181" spans="1:10" hidden="1" outlineLevel="1" x14ac:dyDescent="0.2">
      <c r="A181" s="106"/>
      <c r="B181" s="100">
        <v>42976</v>
      </c>
      <c r="C181" s="99">
        <v>204</v>
      </c>
      <c r="D181" s="99" t="s">
        <v>5</v>
      </c>
      <c r="E181" s="99" t="s">
        <v>6643</v>
      </c>
      <c r="F181" s="99" t="s">
        <v>6645</v>
      </c>
      <c r="G181" s="77">
        <v>0</v>
      </c>
      <c r="H181" s="77">
        <v>-178103.45</v>
      </c>
      <c r="I181" s="77"/>
      <c r="J181" s="101"/>
    </row>
    <row r="182" spans="1:10" hidden="1" outlineLevel="1" x14ac:dyDescent="0.2">
      <c r="A182" s="106"/>
      <c r="B182" s="100">
        <v>42976</v>
      </c>
      <c r="C182" s="99">
        <v>206</v>
      </c>
      <c r="D182" s="99" t="s">
        <v>5</v>
      </c>
      <c r="E182" s="99" t="s">
        <v>6646</v>
      </c>
      <c r="F182" s="99" t="s">
        <v>6647</v>
      </c>
      <c r="G182" s="77">
        <v>0</v>
      </c>
      <c r="H182" s="77">
        <v>178103.45</v>
      </c>
      <c r="I182" s="77"/>
      <c r="J182" s="101"/>
    </row>
    <row r="183" spans="1:10" hidden="1" outlineLevel="1" x14ac:dyDescent="0.2">
      <c r="A183" s="106"/>
      <c r="B183" s="100">
        <v>42976</v>
      </c>
      <c r="C183" s="99">
        <v>207</v>
      </c>
      <c r="D183" s="99" t="s">
        <v>5</v>
      </c>
      <c r="E183" s="99" t="s">
        <v>5005</v>
      </c>
      <c r="F183" s="99" t="s">
        <v>6648</v>
      </c>
      <c r="G183" s="77">
        <v>0</v>
      </c>
      <c r="H183" s="77">
        <v>165775.85999999999</v>
      </c>
      <c r="I183" s="77"/>
      <c r="J183" s="101"/>
    </row>
    <row r="184" spans="1:10" hidden="1" outlineLevel="1" x14ac:dyDescent="0.2">
      <c r="A184" s="106"/>
      <c r="B184" s="100">
        <v>42976</v>
      </c>
      <c r="C184" s="99">
        <v>208</v>
      </c>
      <c r="D184" s="99" t="s">
        <v>5</v>
      </c>
      <c r="E184" s="99" t="s">
        <v>6649</v>
      </c>
      <c r="F184" s="99" t="s">
        <v>6650</v>
      </c>
      <c r="G184" s="77">
        <v>0</v>
      </c>
      <c r="H184" s="77">
        <v>178103.45</v>
      </c>
      <c r="I184" s="77"/>
      <c r="J184" s="101"/>
    </row>
    <row r="185" spans="1:10" hidden="1" outlineLevel="1" x14ac:dyDescent="0.2">
      <c r="A185" s="106"/>
      <c r="B185" s="100">
        <v>42976</v>
      </c>
      <c r="C185" s="99">
        <v>210</v>
      </c>
      <c r="D185" s="99" t="s">
        <v>5</v>
      </c>
      <c r="E185" s="99" t="s">
        <v>6651</v>
      </c>
      <c r="F185" s="99" t="s">
        <v>6652</v>
      </c>
      <c r="G185" s="77">
        <v>0</v>
      </c>
      <c r="H185" s="77">
        <v>178103.45</v>
      </c>
      <c r="I185" s="77"/>
      <c r="J185" s="101"/>
    </row>
    <row r="186" spans="1:10" hidden="1" outlineLevel="1" x14ac:dyDescent="0.2">
      <c r="A186" s="106"/>
      <c r="B186" s="100">
        <v>42976</v>
      </c>
      <c r="C186" s="99">
        <v>211</v>
      </c>
      <c r="D186" s="99" t="s">
        <v>5</v>
      </c>
      <c r="E186" s="99" t="s">
        <v>6651</v>
      </c>
      <c r="F186" s="99" t="s">
        <v>6653</v>
      </c>
      <c r="G186" s="77">
        <v>0</v>
      </c>
      <c r="H186" s="77">
        <v>-178103.45</v>
      </c>
      <c r="I186" s="77"/>
      <c r="J186" s="101"/>
    </row>
    <row r="187" spans="1:10" hidden="1" outlineLevel="1" x14ac:dyDescent="0.2">
      <c r="A187" s="106"/>
      <c r="B187" s="100">
        <v>42976</v>
      </c>
      <c r="C187" s="99">
        <v>212</v>
      </c>
      <c r="D187" s="99" t="s">
        <v>5</v>
      </c>
      <c r="E187" s="99" t="s">
        <v>6651</v>
      </c>
      <c r="F187" s="99" t="s">
        <v>6654</v>
      </c>
      <c r="G187" s="77">
        <v>0</v>
      </c>
      <c r="H187" s="77">
        <v>178103.45</v>
      </c>
      <c r="I187" s="77"/>
      <c r="J187" s="101"/>
    </row>
    <row r="188" spans="1:10" hidden="1" outlineLevel="1" x14ac:dyDescent="0.2">
      <c r="A188" s="106"/>
      <c r="B188" s="100">
        <v>42977</v>
      </c>
      <c r="C188" s="99">
        <v>215</v>
      </c>
      <c r="D188" s="99" t="s">
        <v>5</v>
      </c>
      <c r="E188" s="99" t="s">
        <v>6655</v>
      </c>
      <c r="F188" s="99" t="s">
        <v>6656</v>
      </c>
      <c r="G188" s="77">
        <v>0</v>
      </c>
      <c r="H188" s="77">
        <v>178103.45</v>
      </c>
      <c r="I188" s="77"/>
      <c r="J188" s="101"/>
    </row>
    <row r="189" spans="1:10" hidden="1" outlineLevel="1" x14ac:dyDescent="0.2">
      <c r="A189" s="106"/>
      <c r="B189" s="100">
        <v>42977</v>
      </c>
      <c r="C189" s="99">
        <v>216</v>
      </c>
      <c r="D189" s="99" t="s">
        <v>5</v>
      </c>
      <c r="E189" s="99" t="s">
        <v>6657</v>
      </c>
      <c r="F189" s="99" t="s">
        <v>6658</v>
      </c>
      <c r="G189" s="77">
        <v>0</v>
      </c>
      <c r="H189" s="77">
        <v>178103.45</v>
      </c>
      <c r="I189" s="77"/>
      <c r="J189" s="101"/>
    </row>
    <row r="190" spans="1:10" hidden="1" outlineLevel="1" x14ac:dyDescent="0.2">
      <c r="A190" s="106"/>
      <c r="B190" s="100">
        <v>42977</v>
      </c>
      <c r="C190" s="99">
        <v>221</v>
      </c>
      <c r="D190" s="99" t="s">
        <v>5</v>
      </c>
      <c r="E190" s="99" t="s">
        <v>6659</v>
      </c>
      <c r="F190" s="99" t="s">
        <v>6660</v>
      </c>
      <c r="G190" s="77">
        <v>0</v>
      </c>
      <c r="H190" s="77">
        <v>170689.66</v>
      </c>
      <c r="I190" s="77"/>
      <c r="J190" s="101"/>
    </row>
    <row r="191" spans="1:10" hidden="1" outlineLevel="1" x14ac:dyDescent="0.2">
      <c r="A191" s="106"/>
      <c r="B191" s="100">
        <v>42977</v>
      </c>
      <c r="C191" s="99">
        <v>222</v>
      </c>
      <c r="D191" s="99" t="s">
        <v>5</v>
      </c>
      <c r="E191" s="99" t="s">
        <v>6661</v>
      </c>
      <c r="F191" s="99" t="s">
        <v>6662</v>
      </c>
      <c r="G191" s="77">
        <v>0</v>
      </c>
      <c r="H191" s="77">
        <v>178103.45</v>
      </c>
      <c r="I191" s="77"/>
      <c r="J191" s="101"/>
    </row>
    <row r="192" spans="1:10" hidden="1" outlineLevel="1" x14ac:dyDescent="0.2">
      <c r="A192" s="106"/>
      <c r="B192" s="100">
        <v>42978</v>
      </c>
      <c r="C192" s="99">
        <v>230</v>
      </c>
      <c r="D192" s="99" t="s">
        <v>5</v>
      </c>
      <c r="E192" s="99" t="s">
        <v>6663</v>
      </c>
      <c r="F192" s="99" t="s">
        <v>6664</v>
      </c>
      <c r="G192" s="77">
        <v>0</v>
      </c>
      <c r="H192" s="77">
        <v>178103.45</v>
      </c>
      <c r="I192" s="77"/>
      <c r="J192" s="101"/>
    </row>
    <row r="193" spans="1:10" hidden="1" outlineLevel="1" x14ac:dyDescent="0.2">
      <c r="A193" s="106"/>
      <c r="B193" s="100">
        <v>42978</v>
      </c>
      <c r="C193" s="99">
        <v>233</v>
      </c>
      <c r="D193" s="99" t="s">
        <v>5</v>
      </c>
      <c r="E193" s="99" t="s">
        <v>6665</v>
      </c>
      <c r="F193" s="99" t="s">
        <v>6666</v>
      </c>
      <c r="G193" s="77">
        <v>0</v>
      </c>
      <c r="H193" s="77">
        <v>178103.45</v>
      </c>
      <c r="I193" s="77"/>
      <c r="J193" s="101"/>
    </row>
    <row r="194" spans="1:10" hidden="1" outlineLevel="1" x14ac:dyDescent="0.2">
      <c r="A194" s="106"/>
      <c r="B194" s="100">
        <v>42978</v>
      </c>
      <c r="C194" s="99">
        <v>238</v>
      </c>
      <c r="D194" s="99" t="s">
        <v>5</v>
      </c>
      <c r="E194" s="99" t="s">
        <v>5922</v>
      </c>
      <c r="F194" s="99" t="s">
        <v>6667</v>
      </c>
      <c r="G194" s="77">
        <v>0</v>
      </c>
      <c r="H194" s="77">
        <v>162586.21</v>
      </c>
      <c r="I194" s="77"/>
      <c r="J194" s="101"/>
    </row>
    <row r="195" spans="1:10" hidden="1" outlineLevel="1" x14ac:dyDescent="0.2">
      <c r="A195" s="106"/>
      <c r="B195" s="100">
        <v>42978</v>
      </c>
      <c r="C195" s="99">
        <v>239</v>
      </c>
      <c r="D195" s="99" t="s">
        <v>5</v>
      </c>
      <c r="E195" s="99" t="s">
        <v>6657</v>
      </c>
      <c r="F195" s="99" t="s">
        <v>6668</v>
      </c>
      <c r="G195" s="77">
        <v>0</v>
      </c>
      <c r="H195" s="77">
        <v>-178103.45</v>
      </c>
      <c r="I195" s="77"/>
      <c r="J195" s="101"/>
    </row>
    <row r="196" spans="1:10" hidden="1" outlineLevel="1" x14ac:dyDescent="0.2">
      <c r="A196" s="106"/>
      <c r="B196" s="100">
        <v>42978</v>
      </c>
      <c r="C196" s="99">
        <v>244</v>
      </c>
      <c r="D196" s="99" t="s">
        <v>5</v>
      </c>
      <c r="E196" s="99" t="s">
        <v>6669</v>
      </c>
      <c r="F196" s="99" t="s">
        <v>6670</v>
      </c>
      <c r="G196" s="77">
        <v>0</v>
      </c>
      <c r="H196" s="77">
        <v>178103.45</v>
      </c>
      <c r="I196" s="77"/>
      <c r="J196" s="101"/>
    </row>
    <row r="197" spans="1:10" hidden="1" outlineLevel="1" x14ac:dyDescent="0.2">
      <c r="A197" s="106"/>
      <c r="B197" s="100">
        <v>42978</v>
      </c>
      <c r="C197" s="99">
        <v>248</v>
      </c>
      <c r="D197" s="99" t="s">
        <v>5</v>
      </c>
      <c r="E197" s="99" t="s">
        <v>6671</v>
      </c>
      <c r="F197" s="99" t="s">
        <v>6672</v>
      </c>
      <c r="G197" s="77">
        <v>0</v>
      </c>
      <c r="H197" s="77">
        <v>-195775.86</v>
      </c>
      <c r="I197" s="77"/>
      <c r="J197" s="101"/>
    </row>
    <row r="198" spans="1:10" hidden="1" outlineLevel="1" x14ac:dyDescent="0.2">
      <c r="A198" s="106"/>
      <c r="B198" s="100">
        <v>42978</v>
      </c>
      <c r="C198" s="99">
        <v>249</v>
      </c>
      <c r="D198" s="99" t="s">
        <v>5</v>
      </c>
      <c r="E198" s="99" t="s">
        <v>6673</v>
      </c>
      <c r="F198" s="99" t="s">
        <v>6674</v>
      </c>
      <c r="G198" s="77">
        <v>0</v>
      </c>
      <c r="H198" s="77">
        <v>178103.45</v>
      </c>
      <c r="I198" s="77"/>
      <c r="J198" s="101"/>
    </row>
    <row r="199" spans="1:10" hidden="1" outlineLevel="1" x14ac:dyDescent="0.2">
      <c r="A199" s="106"/>
      <c r="B199" s="100">
        <v>42978</v>
      </c>
      <c r="C199" s="99">
        <v>250</v>
      </c>
      <c r="D199" s="99" t="s">
        <v>5</v>
      </c>
      <c r="E199" s="99" t="s">
        <v>6675</v>
      </c>
      <c r="F199" s="99" t="s">
        <v>6676</v>
      </c>
      <c r="G199" s="77">
        <v>0</v>
      </c>
      <c r="H199" s="77">
        <v>188879.31</v>
      </c>
      <c r="I199" s="77"/>
      <c r="J199" s="101"/>
    </row>
    <row r="200" spans="1:10" hidden="1" outlineLevel="1" x14ac:dyDescent="0.2">
      <c r="A200" s="106"/>
      <c r="B200" s="100">
        <v>42978</v>
      </c>
      <c r="C200" s="99">
        <v>252</v>
      </c>
      <c r="D200" s="99" t="s">
        <v>5</v>
      </c>
      <c r="E200" s="99" t="s">
        <v>6671</v>
      </c>
      <c r="F200" s="99" t="s">
        <v>6677</v>
      </c>
      <c r="G200" s="77">
        <v>0</v>
      </c>
      <c r="H200" s="77">
        <v>195775.86</v>
      </c>
      <c r="I200" s="77">
        <v>-27660567.190000001</v>
      </c>
      <c r="J200" s="101"/>
    </row>
    <row r="201" spans="1:10" hidden="1" outlineLevel="1" x14ac:dyDescent="0.2">
      <c r="A201" s="106"/>
      <c r="B201" s="100">
        <v>42978</v>
      </c>
      <c r="C201" s="99">
        <v>255</v>
      </c>
      <c r="D201" s="99" t="s">
        <v>5</v>
      </c>
      <c r="E201" s="99" t="s">
        <v>6678</v>
      </c>
      <c r="F201" s="99" t="s">
        <v>6679</v>
      </c>
      <c r="G201" s="77">
        <v>0</v>
      </c>
      <c r="H201" s="77">
        <v>178103.45</v>
      </c>
      <c r="I201" s="77">
        <v>-27831601.670000002</v>
      </c>
      <c r="J201" s="101"/>
    </row>
    <row r="202" spans="1:10" hidden="1" outlineLevel="1" x14ac:dyDescent="0.2">
      <c r="A202" s="106"/>
      <c r="B202" s="100">
        <v>42978</v>
      </c>
      <c r="C202" s="99">
        <v>256</v>
      </c>
      <c r="D202" s="99" t="s">
        <v>5</v>
      </c>
      <c r="E202" s="99" t="s">
        <v>6671</v>
      </c>
      <c r="F202" s="99" t="s">
        <v>6680</v>
      </c>
      <c r="G202" s="77">
        <v>0</v>
      </c>
      <c r="H202" s="77">
        <v>195775.86</v>
      </c>
      <c r="I202" s="77">
        <v>-27989705.120000001</v>
      </c>
      <c r="J202" s="101"/>
    </row>
    <row r="203" spans="1:10" collapsed="1" x14ac:dyDescent="0.2">
      <c r="A203" s="106"/>
      <c r="B203" s="100"/>
      <c r="C203" s="99"/>
      <c r="D203" s="99"/>
      <c r="E203" s="99"/>
      <c r="F203" s="99"/>
      <c r="G203" s="77"/>
      <c r="H203" s="77"/>
      <c r="I203" s="77"/>
      <c r="J203" s="101"/>
    </row>
    <row r="204" spans="1:10" x14ac:dyDescent="0.2">
      <c r="A204" s="106"/>
      <c r="B204" s="100"/>
      <c r="C204" s="99"/>
      <c r="D204" s="99"/>
      <c r="E204" s="99"/>
      <c r="F204" s="99"/>
      <c r="G204" s="77"/>
      <c r="H204" s="102">
        <f>SUM(H138:H203)</f>
        <v>6898103.4700000035</v>
      </c>
      <c r="I204" s="102"/>
      <c r="J204" s="103">
        <f>COUNTIF(H139:H202,"&gt;1")-COUNTIF(H139:H202,"&lt;1")</f>
        <v>38</v>
      </c>
    </row>
    <row r="205" spans="1:10" x14ac:dyDescent="0.2">
      <c r="A205" s="104" t="s">
        <v>311</v>
      </c>
      <c r="B205" s="98"/>
      <c r="C205" s="99"/>
      <c r="D205" s="99"/>
      <c r="E205" s="98"/>
      <c r="F205" s="98"/>
      <c r="G205" s="76"/>
      <c r="H205" s="76"/>
      <c r="I205" s="76"/>
      <c r="J205" s="101"/>
    </row>
    <row r="206" spans="1:10" x14ac:dyDescent="0.2">
      <c r="A206" s="105" t="s">
        <v>2</v>
      </c>
      <c r="B206" s="98" t="s">
        <v>312</v>
      </c>
      <c r="C206" s="99"/>
      <c r="D206" s="99"/>
      <c r="E206" s="98"/>
      <c r="F206" s="98"/>
      <c r="G206" s="76"/>
      <c r="H206" s="76"/>
      <c r="I206" s="76"/>
      <c r="J206" s="101"/>
    </row>
    <row r="207" spans="1:10" hidden="1" outlineLevel="1" x14ac:dyDescent="0.2">
      <c r="A207" s="106"/>
      <c r="B207" s="99"/>
      <c r="C207" s="99"/>
      <c r="D207" s="99"/>
      <c r="E207" s="99" t="s">
        <v>1110</v>
      </c>
      <c r="F207" s="99"/>
      <c r="G207" s="77">
        <v>0</v>
      </c>
      <c r="H207" s="77">
        <v>0</v>
      </c>
      <c r="I207" s="77">
        <v>-11736288.560000001</v>
      </c>
      <c r="J207" s="101"/>
    </row>
    <row r="208" spans="1:10" hidden="1" outlineLevel="1" x14ac:dyDescent="0.2">
      <c r="A208" s="106"/>
      <c r="B208" s="100">
        <v>42950</v>
      </c>
      <c r="C208" s="99">
        <v>13</v>
      </c>
      <c r="D208" s="99" t="s">
        <v>5</v>
      </c>
      <c r="E208" s="99" t="s">
        <v>5098</v>
      </c>
      <c r="F208" s="99" t="s">
        <v>6681</v>
      </c>
      <c r="G208" s="77">
        <v>0</v>
      </c>
      <c r="H208" s="77">
        <v>180775.86</v>
      </c>
      <c r="I208" s="77">
        <v>-11942926.49</v>
      </c>
      <c r="J208" s="101"/>
    </row>
    <row r="209" spans="1:10" hidden="1" outlineLevel="1" x14ac:dyDescent="0.2">
      <c r="A209" s="106"/>
      <c r="B209" s="100">
        <v>42956</v>
      </c>
      <c r="C209" s="99">
        <v>59</v>
      </c>
      <c r="D209" s="99" t="s">
        <v>5</v>
      </c>
      <c r="E209" s="99" t="s">
        <v>6682</v>
      </c>
      <c r="F209" s="99" t="s">
        <v>6683</v>
      </c>
      <c r="G209" s="77">
        <v>0</v>
      </c>
      <c r="H209" s="77">
        <v>189051.72</v>
      </c>
      <c r="I209" s="77">
        <v>-11747236.83</v>
      </c>
      <c r="J209" s="101"/>
    </row>
    <row r="210" spans="1:10" hidden="1" outlineLevel="1" x14ac:dyDescent="0.2">
      <c r="A210" s="106"/>
      <c r="B210" s="100">
        <v>42957</v>
      </c>
      <c r="C210" s="99">
        <v>62</v>
      </c>
      <c r="D210" s="99" t="s">
        <v>5</v>
      </c>
      <c r="E210" s="99" t="s">
        <v>6684</v>
      </c>
      <c r="F210" s="99" t="s">
        <v>6685</v>
      </c>
      <c r="G210" s="77">
        <v>0</v>
      </c>
      <c r="H210" s="77">
        <v>189051.72</v>
      </c>
      <c r="I210" s="77"/>
      <c r="J210" s="101"/>
    </row>
    <row r="211" spans="1:10" hidden="1" outlineLevel="1" x14ac:dyDescent="0.2">
      <c r="A211" s="106"/>
      <c r="B211" s="100">
        <v>42957</v>
      </c>
      <c r="C211" s="99">
        <v>64</v>
      </c>
      <c r="D211" s="99" t="s">
        <v>5</v>
      </c>
      <c r="E211" s="99" t="s">
        <v>6686</v>
      </c>
      <c r="F211" s="99" t="s">
        <v>6687</v>
      </c>
      <c r="G211" s="77">
        <v>0</v>
      </c>
      <c r="H211" s="77">
        <v>189051.72</v>
      </c>
      <c r="I211" s="77"/>
      <c r="J211" s="101"/>
    </row>
    <row r="212" spans="1:10" hidden="1" outlineLevel="1" x14ac:dyDescent="0.2">
      <c r="A212" s="106"/>
      <c r="B212" s="100">
        <v>42958</v>
      </c>
      <c r="C212" s="99">
        <v>72</v>
      </c>
      <c r="D212" s="99" t="s">
        <v>5</v>
      </c>
      <c r="E212" s="99" t="s">
        <v>6686</v>
      </c>
      <c r="F212" s="99" t="s">
        <v>6688</v>
      </c>
      <c r="G212" s="77">
        <v>0</v>
      </c>
      <c r="H212" s="77">
        <v>-189051.72</v>
      </c>
      <c r="I212" s="77"/>
      <c r="J212" s="101"/>
    </row>
    <row r="213" spans="1:10" hidden="1" outlineLevel="1" x14ac:dyDescent="0.2">
      <c r="A213" s="106"/>
      <c r="B213" s="100">
        <v>42958</v>
      </c>
      <c r="C213" s="99">
        <v>73</v>
      </c>
      <c r="D213" s="99" t="s">
        <v>5</v>
      </c>
      <c r="E213" s="99" t="s">
        <v>4069</v>
      </c>
      <c r="F213" s="99" t="s">
        <v>6689</v>
      </c>
      <c r="G213" s="77">
        <v>0</v>
      </c>
      <c r="H213" s="77">
        <v>189051.72</v>
      </c>
      <c r="I213" s="77"/>
      <c r="J213" s="101"/>
    </row>
    <row r="214" spans="1:10" hidden="1" outlineLevel="1" x14ac:dyDescent="0.2">
      <c r="A214" s="106"/>
      <c r="B214" s="100">
        <v>42959</v>
      </c>
      <c r="C214" s="99">
        <v>83</v>
      </c>
      <c r="D214" s="99" t="s">
        <v>5</v>
      </c>
      <c r="E214" s="99" t="s">
        <v>6690</v>
      </c>
      <c r="F214" s="99" t="s">
        <v>6691</v>
      </c>
      <c r="G214" s="77">
        <v>0</v>
      </c>
      <c r="H214" s="77">
        <v>180775.86</v>
      </c>
      <c r="I214" s="77"/>
      <c r="J214" s="101"/>
    </row>
    <row r="215" spans="1:10" hidden="1" outlineLevel="1" x14ac:dyDescent="0.2">
      <c r="A215" s="106"/>
      <c r="B215" s="100">
        <v>42959</v>
      </c>
      <c r="C215" s="99">
        <v>84</v>
      </c>
      <c r="D215" s="99" t="s">
        <v>5</v>
      </c>
      <c r="E215" s="99" t="s">
        <v>6692</v>
      </c>
      <c r="F215" s="99" t="s">
        <v>6693</v>
      </c>
      <c r="G215" s="77">
        <v>0</v>
      </c>
      <c r="H215" s="77">
        <v>189051.72</v>
      </c>
      <c r="I215" s="77"/>
      <c r="J215" s="101"/>
    </row>
    <row r="216" spans="1:10" hidden="1" outlineLevel="1" x14ac:dyDescent="0.2">
      <c r="A216" s="106"/>
      <c r="B216" s="100">
        <v>42962</v>
      </c>
      <c r="C216" s="99">
        <v>98</v>
      </c>
      <c r="D216" s="99" t="s">
        <v>5</v>
      </c>
      <c r="E216" s="99" t="s">
        <v>4082</v>
      </c>
      <c r="F216" s="99" t="s">
        <v>6694</v>
      </c>
      <c r="G216" s="77">
        <v>0</v>
      </c>
      <c r="H216" s="77">
        <v>220948.28</v>
      </c>
      <c r="I216" s="77"/>
      <c r="J216" s="101"/>
    </row>
    <row r="217" spans="1:10" hidden="1" outlineLevel="1" x14ac:dyDescent="0.2">
      <c r="A217" s="106"/>
      <c r="B217" s="100">
        <v>42964</v>
      </c>
      <c r="C217" s="99">
        <v>114</v>
      </c>
      <c r="D217" s="99" t="s">
        <v>5</v>
      </c>
      <c r="E217" s="99" t="s">
        <v>6695</v>
      </c>
      <c r="F217" s="99" t="s">
        <v>6696</v>
      </c>
      <c r="G217" s="77">
        <v>0</v>
      </c>
      <c r="H217" s="77">
        <v>189051.72</v>
      </c>
      <c r="I217" s="77"/>
      <c r="J217" s="101"/>
    </row>
    <row r="218" spans="1:10" hidden="1" outlineLevel="1" x14ac:dyDescent="0.2">
      <c r="A218" s="106"/>
      <c r="B218" s="100">
        <v>42964</v>
      </c>
      <c r="C218" s="99">
        <v>118</v>
      </c>
      <c r="D218" s="99" t="s">
        <v>5</v>
      </c>
      <c r="E218" s="99" t="s">
        <v>6697</v>
      </c>
      <c r="F218" s="99" t="s">
        <v>6698</v>
      </c>
      <c r="G218" s="77">
        <v>0</v>
      </c>
      <c r="H218" s="77">
        <v>189051.72</v>
      </c>
      <c r="I218" s="77"/>
      <c r="J218" s="101"/>
    </row>
    <row r="219" spans="1:10" hidden="1" outlineLevel="1" x14ac:dyDescent="0.2">
      <c r="A219" s="106"/>
      <c r="B219" s="100">
        <v>42966</v>
      </c>
      <c r="C219" s="99">
        <v>142</v>
      </c>
      <c r="D219" s="99" t="s">
        <v>5</v>
      </c>
      <c r="E219" s="99" t="s">
        <v>6699</v>
      </c>
      <c r="F219" s="99" t="s">
        <v>6700</v>
      </c>
      <c r="G219" s="77">
        <v>0</v>
      </c>
      <c r="H219" s="77">
        <v>199396.55</v>
      </c>
      <c r="I219" s="77"/>
      <c r="J219" s="101"/>
    </row>
    <row r="220" spans="1:10" hidden="1" outlineLevel="1" x14ac:dyDescent="0.2">
      <c r="A220" s="106"/>
      <c r="B220" s="100">
        <v>42966</v>
      </c>
      <c r="C220" s="99">
        <v>146</v>
      </c>
      <c r="D220" s="99" t="s">
        <v>5</v>
      </c>
      <c r="E220" s="99" t="s">
        <v>6701</v>
      </c>
      <c r="F220" s="99" t="s">
        <v>6702</v>
      </c>
      <c r="G220" s="77">
        <v>0</v>
      </c>
      <c r="H220" s="77">
        <v>189051.72</v>
      </c>
      <c r="I220" s="77"/>
      <c r="J220" s="101"/>
    </row>
    <row r="221" spans="1:10" hidden="1" outlineLevel="1" x14ac:dyDescent="0.2">
      <c r="A221" s="106"/>
      <c r="B221" s="100">
        <v>42969</v>
      </c>
      <c r="C221" s="99">
        <v>154</v>
      </c>
      <c r="D221" s="99" t="s">
        <v>5</v>
      </c>
      <c r="E221" s="99" t="s">
        <v>6703</v>
      </c>
      <c r="F221" s="99" t="s">
        <v>6704</v>
      </c>
      <c r="G221" s="77">
        <v>0</v>
      </c>
      <c r="H221" s="77">
        <v>199396.55</v>
      </c>
      <c r="I221" s="77"/>
      <c r="J221" s="101"/>
    </row>
    <row r="222" spans="1:10" hidden="1" outlineLevel="1" x14ac:dyDescent="0.2">
      <c r="A222" s="106"/>
      <c r="B222" s="100">
        <v>42970</v>
      </c>
      <c r="C222" s="99">
        <v>166</v>
      </c>
      <c r="D222" s="99" t="s">
        <v>5</v>
      </c>
      <c r="E222" s="99" t="s">
        <v>6705</v>
      </c>
      <c r="F222" s="99" t="s">
        <v>6706</v>
      </c>
      <c r="G222" s="77">
        <v>0</v>
      </c>
      <c r="H222" s="77">
        <v>182500</v>
      </c>
      <c r="I222" s="77"/>
      <c r="J222" s="101"/>
    </row>
    <row r="223" spans="1:10" hidden="1" outlineLevel="1" x14ac:dyDescent="0.2">
      <c r="A223" s="106"/>
      <c r="B223" s="100">
        <v>42970</v>
      </c>
      <c r="C223" s="99">
        <v>172</v>
      </c>
      <c r="D223" s="99" t="s">
        <v>5</v>
      </c>
      <c r="E223" s="99" t="s">
        <v>6686</v>
      </c>
      <c r="F223" s="99" t="s">
        <v>6707</v>
      </c>
      <c r="G223" s="77">
        <v>0</v>
      </c>
      <c r="H223" s="77">
        <v>189051.72</v>
      </c>
      <c r="I223" s="77"/>
      <c r="J223" s="101"/>
    </row>
    <row r="224" spans="1:10" hidden="1" outlineLevel="1" x14ac:dyDescent="0.2">
      <c r="A224" s="106"/>
      <c r="B224" s="100">
        <v>42972</v>
      </c>
      <c r="C224" s="99">
        <v>180</v>
      </c>
      <c r="D224" s="99" t="s">
        <v>5</v>
      </c>
      <c r="E224" s="99" t="s">
        <v>6708</v>
      </c>
      <c r="F224" s="99" t="s">
        <v>6709</v>
      </c>
      <c r="G224" s="77">
        <v>0</v>
      </c>
      <c r="H224" s="77">
        <v>189051.72</v>
      </c>
      <c r="I224" s="77"/>
      <c r="J224" s="101"/>
    </row>
    <row r="225" spans="1:10" hidden="1" outlineLevel="1" x14ac:dyDescent="0.2">
      <c r="A225" s="106"/>
      <c r="B225" s="100">
        <v>42975</v>
      </c>
      <c r="C225" s="99">
        <v>197</v>
      </c>
      <c r="D225" s="99" t="s">
        <v>5</v>
      </c>
      <c r="E225" s="99" t="s">
        <v>6710</v>
      </c>
      <c r="F225" s="99" t="s">
        <v>6711</v>
      </c>
      <c r="G225" s="77">
        <v>0</v>
      </c>
      <c r="H225" s="77">
        <v>225689.66</v>
      </c>
      <c r="I225" s="77"/>
      <c r="J225" s="101"/>
    </row>
    <row r="226" spans="1:10" hidden="1" outlineLevel="1" x14ac:dyDescent="0.2">
      <c r="A226" s="106"/>
      <c r="B226" s="100">
        <v>42976</v>
      </c>
      <c r="C226" s="99">
        <v>199</v>
      </c>
      <c r="D226" s="99" t="s">
        <v>5</v>
      </c>
      <c r="E226" s="99" t="s">
        <v>6710</v>
      </c>
      <c r="F226" s="99" t="s">
        <v>6712</v>
      </c>
      <c r="G226" s="77">
        <v>0</v>
      </c>
      <c r="H226" s="77">
        <v>-225689.66</v>
      </c>
      <c r="I226" s="77"/>
      <c r="J226" s="101"/>
    </row>
    <row r="227" spans="1:10" hidden="1" outlineLevel="1" x14ac:dyDescent="0.2">
      <c r="A227" s="106"/>
      <c r="B227" s="100">
        <v>42976</v>
      </c>
      <c r="C227" s="99">
        <v>200</v>
      </c>
      <c r="D227" s="99" t="s">
        <v>5</v>
      </c>
      <c r="E227" s="99" t="s">
        <v>6710</v>
      </c>
      <c r="F227" s="99" t="s">
        <v>6713</v>
      </c>
      <c r="G227" s="77">
        <v>0</v>
      </c>
      <c r="H227" s="77">
        <v>225689.66</v>
      </c>
      <c r="I227" s="77"/>
      <c r="J227" s="101"/>
    </row>
    <row r="228" spans="1:10" hidden="1" outlineLevel="1" x14ac:dyDescent="0.2">
      <c r="A228" s="106"/>
      <c r="B228" s="100">
        <v>42976</v>
      </c>
      <c r="C228" s="99">
        <v>205</v>
      </c>
      <c r="D228" s="99" t="s">
        <v>5</v>
      </c>
      <c r="E228" s="99" t="s">
        <v>6714</v>
      </c>
      <c r="F228" s="99" t="s">
        <v>6715</v>
      </c>
      <c r="G228" s="77">
        <v>0</v>
      </c>
      <c r="H228" s="77">
        <v>189051.72</v>
      </c>
      <c r="I228" s="77"/>
      <c r="J228" s="101"/>
    </row>
    <row r="229" spans="1:10" hidden="1" outlineLevel="1" x14ac:dyDescent="0.2">
      <c r="A229" s="106"/>
      <c r="B229" s="100">
        <v>42977</v>
      </c>
      <c r="C229" s="99">
        <v>217</v>
      </c>
      <c r="D229" s="99" t="s">
        <v>5</v>
      </c>
      <c r="E229" s="99" t="s">
        <v>6716</v>
      </c>
      <c r="F229" s="99" t="s">
        <v>6717</v>
      </c>
      <c r="G229" s="77">
        <v>0</v>
      </c>
      <c r="H229" s="77">
        <v>189051.72</v>
      </c>
      <c r="I229" s="77"/>
      <c r="J229" s="101"/>
    </row>
    <row r="230" spans="1:10" collapsed="1" x14ac:dyDescent="0.2">
      <c r="A230" s="106"/>
      <c r="B230" s="100"/>
      <c r="C230" s="99"/>
      <c r="D230" s="99"/>
      <c r="E230" s="99"/>
      <c r="F230" s="99"/>
      <c r="G230" s="77"/>
      <c r="H230" s="77"/>
      <c r="I230" s="77"/>
      <c r="J230" s="101"/>
    </row>
    <row r="231" spans="1:10" x14ac:dyDescent="0.2">
      <c r="A231" s="106"/>
      <c r="B231" s="100"/>
      <c r="C231" s="99"/>
      <c r="D231" s="99"/>
      <c r="E231" s="99"/>
      <c r="F231" s="99"/>
      <c r="G231" s="77"/>
      <c r="H231" s="102">
        <f>SUM(H207:H230)</f>
        <v>3469051.6800000006</v>
      </c>
      <c r="I231" s="102"/>
      <c r="J231" s="103">
        <f>COUNTIF(H208:H229,"&gt;1")-COUNTIF(H208:H229,"&lt;1")</f>
        <v>18</v>
      </c>
    </row>
    <row r="232" spans="1:10" x14ac:dyDescent="0.2">
      <c r="A232" s="104" t="s">
        <v>2262</v>
      </c>
      <c r="B232" s="98"/>
      <c r="C232" s="99"/>
      <c r="D232" s="99"/>
      <c r="E232" s="98"/>
      <c r="F232" s="98"/>
      <c r="G232" s="76"/>
      <c r="H232" s="76"/>
      <c r="I232" s="76"/>
      <c r="J232" s="101"/>
    </row>
    <row r="233" spans="1:10" x14ac:dyDescent="0.2">
      <c r="A233" s="105" t="s">
        <v>2</v>
      </c>
      <c r="B233" s="98" t="s">
        <v>2263</v>
      </c>
      <c r="C233" s="99"/>
      <c r="D233" s="99"/>
      <c r="E233" s="98"/>
      <c r="F233" s="98"/>
      <c r="G233" s="76"/>
      <c r="H233" s="76"/>
      <c r="I233" s="76"/>
      <c r="J233" s="101"/>
    </row>
    <row r="234" spans="1:10" hidden="1" outlineLevel="1" x14ac:dyDescent="0.2">
      <c r="A234" s="106"/>
      <c r="B234" s="99"/>
      <c r="C234" s="99"/>
      <c r="D234" s="99"/>
      <c r="E234" s="99" t="s">
        <v>1110</v>
      </c>
      <c r="F234" s="99"/>
      <c r="G234" s="77">
        <v>0</v>
      </c>
      <c r="H234" s="77">
        <v>0</v>
      </c>
      <c r="I234" s="77">
        <v>-1294147.3799999999</v>
      </c>
      <c r="J234" s="101"/>
    </row>
    <row r="235" spans="1:10" hidden="1" outlineLevel="1" x14ac:dyDescent="0.2">
      <c r="A235" s="106"/>
      <c r="B235" s="100">
        <v>42950</v>
      </c>
      <c r="C235" s="99">
        <v>14</v>
      </c>
      <c r="D235" s="99" t="s">
        <v>5</v>
      </c>
      <c r="E235" s="99" t="s">
        <v>6718</v>
      </c>
      <c r="F235" s="99" t="s">
        <v>6719</v>
      </c>
      <c r="G235" s="77">
        <v>0</v>
      </c>
      <c r="H235" s="77">
        <v>538916.25</v>
      </c>
      <c r="I235" s="77">
        <v>-2013769.7</v>
      </c>
      <c r="J235" s="101"/>
    </row>
    <row r="236" spans="1:10" collapsed="1" x14ac:dyDescent="0.2">
      <c r="A236" s="106"/>
      <c r="B236" s="100"/>
      <c r="C236" s="99"/>
      <c r="D236" s="99"/>
      <c r="E236" s="99"/>
      <c r="F236" s="99"/>
      <c r="G236" s="77"/>
      <c r="H236" s="77"/>
      <c r="I236" s="77"/>
      <c r="J236" s="101"/>
    </row>
    <row r="237" spans="1:10" x14ac:dyDescent="0.2">
      <c r="A237" s="106"/>
      <c r="B237" s="100"/>
      <c r="C237" s="99"/>
      <c r="D237" s="99"/>
      <c r="E237" s="99"/>
      <c r="F237" s="99"/>
      <c r="G237" s="77"/>
      <c r="H237" s="102">
        <f>SUM(H234:H236)</f>
        <v>538916.25</v>
      </c>
      <c r="I237" s="102"/>
      <c r="J237" s="103">
        <f>COUNTIF(H235:H235,"&gt;1")-COUNTIF(H235:H235,"&lt;1")</f>
        <v>1</v>
      </c>
    </row>
    <row r="238" spans="1:10" x14ac:dyDescent="0.2">
      <c r="A238" s="104" t="s">
        <v>421</v>
      </c>
      <c r="B238" s="98"/>
      <c r="C238" s="99"/>
      <c r="D238" s="99"/>
      <c r="E238" s="98"/>
      <c r="F238" s="98"/>
      <c r="G238" s="76"/>
      <c r="H238" s="76"/>
      <c r="I238" s="76"/>
      <c r="J238" s="101"/>
    </row>
    <row r="239" spans="1:10" x14ac:dyDescent="0.2">
      <c r="A239" s="105" t="s">
        <v>2</v>
      </c>
      <c r="B239" s="98" t="s">
        <v>422</v>
      </c>
      <c r="C239" s="99"/>
      <c r="D239" s="99"/>
      <c r="E239" s="98"/>
      <c r="F239" s="98"/>
      <c r="G239" s="76"/>
      <c r="H239" s="76"/>
      <c r="I239" s="76"/>
      <c r="J239" s="101"/>
    </row>
    <row r="240" spans="1:10" hidden="1" outlineLevel="1" x14ac:dyDescent="0.2">
      <c r="A240" s="106"/>
      <c r="B240" s="99"/>
      <c r="C240" s="99"/>
      <c r="D240" s="99"/>
      <c r="E240" s="99" t="s">
        <v>1110</v>
      </c>
      <c r="F240" s="99"/>
      <c r="G240" s="77">
        <v>0</v>
      </c>
      <c r="H240" s="77">
        <v>0</v>
      </c>
      <c r="I240" s="77">
        <v>-18139850.77</v>
      </c>
      <c r="J240" s="101"/>
    </row>
    <row r="241" spans="1:10" hidden="1" outlineLevel="1" x14ac:dyDescent="0.2">
      <c r="A241" s="106"/>
      <c r="B241" s="100">
        <v>42950</v>
      </c>
      <c r="C241" s="99">
        <v>15</v>
      </c>
      <c r="D241" s="99" t="s">
        <v>5</v>
      </c>
      <c r="E241" s="99" t="s">
        <v>6720</v>
      </c>
      <c r="F241" s="99" t="s">
        <v>6721</v>
      </c>
      <c r="G241" s="77">
        <v>0</v>
      </c>
      <c r="H241" s="77">
        <v>188275.86</v>
      </c>
      <c r="I241" s="77">
        <v>-19630195.600000001</v>
      </c>
      <c r="J241" s="101"/>
    </row>
    <row r="242" spans="1:10" hidden="1" outlineLevel="1" x14ac:dyDescent="0.2">
      <c r="A242" s="106"/>
      <c r="B242" s="100">
        <v>42957</v>
      </c>
      <c r="C242" s="99">
        <v>68</v>
      </c>
      <c r="D242" s="99" t="s">
        <v>5</v>
      </c>
      <c r="E242" s="99" t="s">
        <v>6722</v>
      </c>
      <c r="F242" s="99" t="s">
        <v>6723</v>
      </c>
      <c r="G242" s="77">
        <v>0</v>
      </c>
      <c r="H242" s="77">
        <v>184482.76</v>
      </c>
      <c r="I242" s="77">
        <v>-19815971.460000001</v>
      </c>
      <c r="J242" s="101"/>
    </row>
    <row r="243" spans="1:10" hidden="1" outlineLevel="1" x14ac:dyDescent="0.2">
      <c r="A243" s="106"/>
      <c r="B243" s="100">
        <v>42963</v>
      </c>
      <c r="C243" s="99">
        <v>104</v>
      </c>
      <c r="D243" s="99" t="s">
        <v>5</v>
      </c>
      <c r="E243" s="99" t="s">
        <v>6724</v>
      </c>
      <c r="F243" s="99" t="s">
        <v>6725</v>
      </c>
      <c r="G243" s="77">
        <v>0</v>
      </c>
      <c r="H243" s="77">
        <v>162672.41</v>
      </c>
      <c r="I243" s="77">
        <v>-19977436.98</v>
      </c>
      <c r="J243" s="101"/>
    </row>
    <row r="244" spans="1:10" hidden="1" outlineLevel="1" x14ac:dyDescent="0.2">
      <c r="A244" s="106"/>
      <c r="B244" s="100">
        <v>42965</v>
      </c>
      <c r="C244" s="99">
        <v>125</v>
      </c>
      <c r="D244" s="99" t="s">
        <v>5</v>
      </c>
      <c r="E244" s="99" t="s">
        <v>6720</v>
      </c>
      <c r="F244" s="99" t="s">
        <v>6726</v>
      </c>
      <c r="G244" s="77">
        <v>0</v>
      </c>
      <c r="H244" s="77">
        <v>-188275.86</v>
      </c>
      <c r="I244" s="77">
        <v>-20134764.57</v>
      </c>
      <c r="J244" s="101"/>
    </row>
    <row r="245" spans="1:10" hidden="1" outlineLevel="1" x14ac:dyDescent="0.2">
      <c r="A245" s="106"/>
      <c r="B245" s="100">
        <v>42965</v>
      </c>
      <c r="C245" s="99">
        <v>51</v>
      </c>
      <c r="D245" s="99" t="s">
        <v>82</v>
      </c>
      <c r="E245" s="99" t="s">
        <v>6727</v>
      </c>
      <c r="F245" s="99" t="s">
        <v>6728</v>
      </c>
      <c r="G245" s="77">
        <v>0</v>
      </c>
      <c r="H245" s="77">
        <v>-142672.41</v>
      </c>
      <c r="I245" s="77">
        <v>-19999764.57</v>
      </c>
      <c r="J245" s="101"/>
    </row>
    <row r="246" spans="1:10" hidden="1" outlineLevel="1" x14ac:dyDescent="0.2">
      <c r="A246" s="106"/>
      <c r="B246" s="100">
        <v>42965</v>
      </c>
      <c r="C246" s="99">
        <v>126</v>
      </c>
      <c r="D246" s="99" t="s">
        <v>5</v>
      </c>
      <c r="E246" s="99" t="s">
        <v>6720</v>
      </c>
      <c r="F246" s="99" t="s">
        <v>6729</v>
      </c>
      <c r="G246" s="77">
        <v>0</v>
      </c>
      <c r="H246" s="77">
        <v>188275.86</v>
      </c>
      <c r="I246" s="77">
        <v>-20134764.57</v>
      </c>
      <c r="J246" s="101"/>
    </row>
    <row r="247" spans="1:10" hidden="1" outlineLevel="1" x14ac:dyDescent="0.2">
      <c r="A247" s="106"/>
      <c r="B247" s="100">
        <v>42965</v>
      </c>
      <c r="C247" s="99">
        <v>15</v>
      </c>
      <c r="D247" s="99" t="s">
        <v>78</v>
      </c>
      <c r="E247" s="99" t="s">
        <v>6727</v>
      </c>
      <c r="F247" s="99" t="s">
        <v>6730</v>
      </c>
      <c r="G247" s="77">
        <v>0</v>
      </c>
      <c r="H247" s="77">
        <v>152155.17000000001</v>
      </c>
      <c r="I247" s="77">
        <v>-20292092.16</v>
      </c>
      <c r="J247" s="101"/>
    </row>
    <row r="248" spans="1:10" hidden="1" outlineLevel="1" x14ac:dyDescent="0.2">
      <c r="A248" s="106"/>
      <c r="B248" s="100">
        <v>42969</v>
      </c>
      <c r="C248" s="99">
        <v>155</v>
      </c>
      <c r="D248" s="99" t="s">
        <v>5</v>
      </c>
      <c r="E248" s="99" t="s">
        <v>6731</v>
      </c>
      <c r="F248" s="99" t="s">
        <v>6732</v>
      </c>
      <c r="G248" s="77">
        <v>0</v>
      </c>
      <c r="H248" s="77">
        <v>162672.41</v>
      </c>
      <c r="I248" s="77"/>
      <c r="J248" s="101"/>
    </row>
    <row r="249" spans="1:10" hidden="1" outlineLevel="1" x14ac:dyDescent="0.2">
      <c r="A249" s="106"/>
      <c r="B249" s="100">
        <v>42969</v>
      </c>
      <c r="C249" s="99">
        <v>158</v>
      </c>
      <c r="D249" s="99" t="s">
        <v>5</v>
      </c>
      <c r="E249" s="99" t="s">
        <v>5192</v>
      </c>
      <c r="F249" s="99" t="s">
        <v>6733</v>
      </c>
      <c r="G249" s="77">
        <v>0</v>
      </c>
      <c r="H249" s="77">
        <v>-152155.17000000001</v>
      </c>
      <c r="I249" s="77"/>
      <c r="J249" s="101"/>
    </row>
    <row r="250" spans="1:10" hidden="1" outlineLevel="1" x14ac:dyDescent="0.2">
      <c r="A250" s="106"/>
      <c r="B250" s="100">
        <v>42969</v>
      </c>
      <c r="C250" s="99">
        <v>164</v>
      </c>
      <c r="D250" s="99" t="s">
        <v>5</v>
      </c>
      <c r="E250" s="99" t="s">
        <v>5192</v>
      </c>
      <c r="F250" s="99" t="s">
        <v>6734</v>
      </c>
      <c r="G250" s="77">
        <v>0</v>
      </c>
      <c r="H250" s="77">
        <v>152155.17000000001</v>
      </c>
      <c r="I250" s="77"/>
      <c r="J250" s="101"/>
    </row>
    <row r="251" spans="1:10" hidden="1" outlineLevel="1" x14ac:dyDescent="0.2">
      <c r="A251" s="106"/>
      <c r="B251" s="100">
        <v>42971</v>
      </c>
      <c r="C251" s="99">
        <v>175</v>
      </c>
      <c r="D251" s="99" t="s">
        <v>5</v>
      </c>
      <c r="E251" s="99" t="s">
        <v>6735</v>
      </c>
      <c r="F251" s="99" t="s">
        <v>6736</v>
      </c>
      <c r="G251" s="77">
        <v>0</v>
      </c>
      <c r="H251" s="77">
        <v>162672.41</v>
      </c>
      <c r="I251" s="77"/>
      <c r="J251" s="101"/>
    </row>
    <row r="252" spans="1:10" hidden="1" outlineLevel="1" x14ac:dyDescent="0.2">
      <c r="A252" s="106"/>
      <c r="B252" s="100">
        <v>42975</v>
      </c>
      <c r="C252" s="99">
        <v>196</v>
      </c>
      <c r="D252" s="99" t="s">
        <v>5</v>
      </c>
      <c r="E252" s="99" t="s">
        <v>6737</v>
      </c>
      <c r="F252" s="99" t="s">
        <v>6738</v>
      </c>
      <c r="G252" s="77">
        <v>0</v>
      </c>
      <c r="H252" s="77">
        <v>184482.76</v>
      </c>
      <c r="I252" s="77"/>
      <c r="J252" s="101"/>
    </row>
    <row r="253" spans="1:10" hidden="1" outlineLevel="1" x14ac:dyDescent="0.2">
      <c r="A253" s="106"/>
      <c r="B253" s="100">
        <v>42976</v>
      </c>
      <c r="C253" s="99">
        <v>201</v>
      </c>
      <c r="D253" s="99" t="s">
        <v>5</v>
      </c>
      <c r="E253" s="99" t="s">
        <v>6737</v>
      </c>
      <c r="F253" s="99" t="s">
        <v>6739</v>
      </c>
      <c r="G253" s="77">
        <v>0</v>
      </c>
      <c r="H253" s="77">
        <v>-184482.76</v>
      </c>
      <c r="I253" s="77"/>
      <c r="J253" s="101"/>
    </row>
    <row r="254" spans="1:10" hidden="1" outlineLevel="1" x14ac:dyDescent="0.2">
      <c r="A254" s="106"/>
      <c r="B254" s="100">
        <v>42976</v>
      </c>
      <c r="C254" s="99">
        <v>202</v>
      </c>
      <c r="D254" s="99" t="s">
        <v>5</v>
      </c>
      <c r="E254" s="99" t="s">
        <v>6737</v>
      </c>
      <c r="F254" s="99" t="s">
        <v>6740</v>
      </c>
      <c r="G254" s="77">
        <v>0</v>
      </c>
      <c r="H254" s="77">
        <v>184482.76</v>
      </c>
      <c r="I254" s="77"/>
      <c r="J254" s="101"/>
    </row>
    <row r="255" spans="1:10" hidden="1" outlineLevel="1" x14ac:dyDescent="0.2">
      <c r="A255" s="106"/>
      <c r="B255" s="100">
        <v>42977</v>
      </c>
      <c r="C255" s="99">
        <v>219</v>
      </c>
      <c r="D255" s="99" t="s">
        <v>5</v>
      </c>
      <c r="E255" s="99" t="s">
        <v>6737</v>
      </c>
      <c r="F255" s="99" t="s">
        <v>6741</v>
      </c>
      <c r="G255" s="77">
        <v>0</v>
      </c>
      <c r="H255" s="77">
        <v>-184482.76</v>
      </c>
      <c r="I255" s="77"/>
      <c r="J255" s="101"/>
    </row>
    <row r="256" spans="1:10" hidden="1" outlineLevel="1" x14ac:dyDescent="0.2">
      <c r="A256" s="106"/>
      <c r="B256" s="100">
        <v>42977</v>
      </c>
      <c r="C256" s="99">
        <v>220</v>
      </c>
      <c r="D256" s="99" t="s">
        <v>5</v>
      </c>
      <c r="E256" s="99" t="s">
        <v>6737</v>
      </c>
      <c r="F256" s="99" t="s">
        <v>6742</v>
      </c>
      <c r="G256" s="77">
        <v>0</v>
      </c>
      <c r="H256" s="77">
        <v>184482.76</v>
      </c>
      <c r="I256" s="77"/>
      <c r="J256" s="101"/>
    </row>
    <row r="257" spans="1:13" collapsed="1" x14ac:dyDescent="0.2">
      <c r="A257" s="106"/>
      <c r="B257" s="100"/>
      <c r="C257" s="99"/>
      <c r="D257" s="99"/>
      <c r="E257" s="99"/>
      <c r="F257" s="99"/>
      <c r="G257" s="77"/>
      <c r="H257" s="77"/>
      <c r="I257" s="77"/>
      <c r="J257" s="101"/>
      <c r="L257" s="114"/>
    </row>
    <row r="258" spans="1:13" x14ac:dyDescent="0.2">
      <c r="A258" s="106"/>
      <c r="B258" s="100"/>
      <c r="C258" s="99"/>
      <c r="D258" s="99"/>
      <c r="E258" s="99"/>
      <c r="F258" s="99"/>
      <c r="G258" s="77"/>
      <c r="H258" s="102">
        <f>SUM(H240:H257)</f>
        <v>1054741.3700000001</v>
      </c>
      <c r="I258" s="102"/>
      <c r="J258" s="103">
        <f>COUNTIF(H241:H257,"&gt;1")-COUNTIF(H241:H257,"&lt;1")</f>
        <v>6</v>
      </c>
      <c r="L258" s="124"/>
      <c r="M258" s="124"/>
    </row>
    <row r="259" spans="1:13" x14ac:dyDescent="0.2">
      <c r="A259" s="104" t="s">
        <v>531</v>
      </c>
      <c r="B259" s="98"/>
      <c r="C259" s="99"/>
      <c r="D259" s="99"/>
      <c r="E259" s="98"/>
      <c r="F259" s="98"/>
      <c r="G259" s="76"/>
      <c r="H259" s="76"/>
      <c r="I259" s="76"/>
      <c r="J259" s="101"/>
      <c r="L259" s="124"/>
      <c r="M259" s="124"/>
    </row>
    <row r="260" spans="1:13" x14ac:dyDescent="0.2">
      <c r="A260" s="105" t="s">
        <v>2</v>
      </c>
      <c r="B260" s="98" t="s">
        <v>532</v>
      </c>
      <c r="C260" s="99"/>
      <c r="D260" s="99"/>
      <c r="E260" s="98"/>
      <c r="F260" s="98"/>
      <c r="G260" s="76"/>
      <c r="H260" s="76"/>
      <c r="I260" s="76"/>
      <c r="J260" s="101"/>
    </row>
    <row r="261" spans="1:13" hidden="1" outlineLevel="1" x14ac:dyDescent="0.2">
      <c r="A261" s="106"/>
      <c r="B261" s="99"/>
      <c r="C261" s="99"/>
      <c r="D261" s="99"/>
      <c r="E261" s="99" t="s">
        <v>1110</v>
      </c>
      <c r="F261" s="99"/>
      <c r="G261" s="77">
        <v>0</v>
      </c>
      <c r="H261" s="77">
        <v>0</v>
      </c>
      <c r="I261" s="77">
        <v>-8490156.8499999996</v>
      </c>
      <c r="J261" s="101"/>
    </row>
    <row r="262" spans="1:13" hidden="1" outlineLevel="1" x14ac:dyDescent="0.2">
      <c r="A262" s="106"/>
      <c r="B262" s="100">
        <v>42954</v>
      </c>
      <c r="C262" s="99">
        <v>37</v>
      </c>
      <c r="D262" s="99" t="s">
        <v>5</v>
      </c>
      <c r="E262" s="99" t="s">
        <v>6074</v>
      </c>
      <c r="F262" s="99" t="s">
        <v>6743</v>
      </c>
      <c r="G262" s="77">
        <v>0</v>
      </c>
      <c r="H262" s="77">
        <v>-258526.34</v>
      </c>
      <c r="I262" s="77">
        <v>-8222644.2800000003</v>
      </c>
      <c r="J262" s="101"/>
    </row>
    <row r="263" spans="1:13" hidden="1" outlineLevel="1" x14ac:dyDescent="0.2">
      <c r="A263" s="106"/>
      <c r="B263" s="100">
        <v>42954</v>
      </c>
      <c r="C263" s="99">
        <v>39</v>
      </c>
      <c r="D263" s="99" t="s">
        <v>5</v>
      </c>
      <c r="E263" s="99" t="s">
        <v>4360</v>
      </c>
      <c r="F263" s="99" t="s">
        <v>6744</v>
      </c>
      <c r="G263" s="77">
        <v>0</v>
      </c>
      <c r="H263" s="77">
        <v>-233612.15</v>
      </c>
      <c r="I263" s="77"/>
      <c r="J263" s="101"/>
    </row>
    <row r="264" spans="1:13" hidden="1" outlineLevel="1" x14ac:dyDescent="0.2">
      <c r="A264" s="106"/>
      <c r="B264" s="100">
        <v>42955</v>
      </c>
      <c r="C264" s="99">
        <v>42</v>
      </c>
      <c r="D264" s="99" t="s">
        <v>5</v>
      </c>
      <c r="E264" s="99" t="s">
        <v>6745</v>
      </c>
      <c r="F264" s="99" t="s">
        <v>6746</v>
      </c>
      <c r="G264" s="77">
        <v>0</v>
      </c>
      <c r="H264" s="77">
        <v>230193.43</v>
      </c>
      <c r="I264" s="77"/>
      <c r="J264" s="101"/>
    </row>
    <row r="265" spans="1:13" hidden="1" outlineLevel="1" x14ac:dyDescent="0.2">
      <c r="A265" s="106"/>
      <c r="B265" s="100">
        <v>42955</v>
      </c>
      <c r="C265" s="99">
        <v>43</v>
      </c>
      <c r="D265" s="99" t="s">
        <v>5</v>
      </c>
      <c r="E265" s="99" t="s">
        <v>6745</v>
      </c>
      <c r="F265" s="99" t="s">
        <v>6747</v>
      </c>
      <c r="G265" s="77">
        <v>0</v>
      </c>
      <c r="H265" s="77">
        <v>-230193.43</v>
      </c>
      <c r="I265" s="77"/>
      <c r="J265" s="101"/>
    </row>
    <row r="266" spans="1:13" hidden="1" outlineLevel="1" x14ac:dyDescent="0.2">
      <c r="A266" s="106"/>
      <c r="B266" s="100">
        <v>42955</v>
      </c>
      <c r="C266" s="99">
        <v>44</v>
      </c>
      <c r="D266" s="99" t="s">
        <v>5</v>
      </c>
      <c r="E266" s="99" t="s">
        <v>6745</v>
      </c>
      <c r="F266" s="99" t="s">
        <v>6748</v>
      </c>
      <c r="G266" s="77">
        <v>0</v>
      </c>
      <c r="H266" s="77">
        <v>233635.05</v>
      </c>
      <c r="I266" s="77"/>
      <c r="J266" s="101"/>
    </row>
    <row r="267" spans="1:13" hidden="1" outlineLevel="1" x14ac:dyDescent="0.2">
      <c r="A267" s="106"/>
      <c r="B267" s="100">
        <v>42955</v>
      </c>
      <c r="C267" s="99">
        <v>46</v>
      </c>
      <c r="D267" s="99" t="s">
        <v>5</v>
      </c>
      <c r="E267" s="99" t="s">
        <v>4360</v>
      </c>
      <c r="F267" s="99" t="s">
        <v>6749</v>
      </c>
      <c r="G267" s="77">
        <v>0</v>
      </c>
      <c r="H267" s="77">
        <v>233612.15</v>
      </c>
      <c r="I267" s="77"/>
      <c r="J267" s="101"/>
    </row>
    <row r="268" spans="1:13" hidden="1" outlineLevel="1" x14ac:dyDescent="0.2">
      <c r="A268" s="106"/>
      <c r="B268" s="100">
        <v>42955</v>
      </c>
      <c r="C268" s="99">
        <v>50</v>
      </c>
      <c r="D268" s="99" t="s">
        <v>5</v>
      </c>
      <c r="E268" s="99" t="s">
        <v>6750</v>
      </c>
      <c r="F268" s="99" t="s">
        <v>6751</v>
      </c>
      <c r="G268" s="77">
        <v>0</v>
      </c>
      <c r="H268" s="77">
        <v>258592.21</v>
      </c>
      <c r="I268" s="77"/>
      <c r="J268" s="101"/>
    </row>
    <row r="269" spans="1:13" hidden="1" outlineLevel="1" x14ac:dyDescent="0.2">
      <c r="A269" s="106"/>
      <c r="B269" s="100">
        <v>42956</v>
      </c>
      <c r="C269" s="99">
        <v>51</v>
      </c>
      <c r="D269" s="99" t="s">
        <v>5</v>
      </c>
      <c r="E269" s="99" t="s">
        <v>6074</v>
      </c>
      <c r="F269" s="99" t="s">
        <v>6752</v>
      </c>
      <c r="G269" s="77">
        <v>0</v>
      </c>
      <c r="H269" s="77">
        <v>258526.34</v>
      </c>
      <c r="I269" s="77"/>
      <c r="J269" s="101"/>
    </row>
    <row r="270" spans="1:13" hidden="1" outlineLevel="1" x14ac:dyDescent="0.2">
      <c r="A270" s="106"/>
      <c r="B270" s="100">
        <v>42956</v>
      </c>
      <c r="C270" s="99">
        <v>58</v>
      </c>
      <c r="D270" s="99" t="s">
        <v>5</v>
      </c>
      <c r="E270" s="99" t="s">
        <v>6753</v>
      </c>
      <c r="F270" s="99" t="s">
        <v>6754</v>
      </c>
      <c r="G270" s="77">
        <v>0</v>
      </c>
      <c r="H270" s="77">
        <v>233635.05</v>
      </c>
      <c r="I270" s="77"/>
      <c r="J270" s="101"/>
    </row>
    <row r="271" spans="1:13" hidden="1" outlineLevel="1" x14ac:dyDescent="0.2">
      <c r="A271" s="106"/>
      <c r="B271" s="100">
        <v>42958</v>
      </c>
      <c r="C271" s="99">
        <v>70</v>
      </c>
      <c r="D271" s="99" t="s">
        <v>5</v>
      </c>
      <c r="E271" s="99" t="s">
        <v>6755</v>
      </c>
      <c r="F271" s="99" t="s">
        <v>6756</v>
      </c>
      <c r="G271" s="77">
        <v>0</v>
      </c>
      <c r="H271" s="77">
        <v>308249.67</v>
      </c>
      <c r="I271" s="77"/>
      <c r="J271" s="101"/>
    </row>
    <row r="272" spans="1:13" hidden="1" outlineLevel="1" x14ac:dyDescent="0.2">
      <c r="A272" s="106"/>
      <c r="B272" s="100">
        <v>42958</v>
      </c>
      <c r="C272" s="99">
        <v>75</v>
      </c>
      <c r="D272" s="99" t="s">
        <v>5</v>
      </c>
      <c r="E272" s="99" t="s">
        <v>6757</v>
      </c>
      <c r="F272" s="99" t="s">
        <v>6758</v>
      </c>
      <c r="G272" s="77">
        <v>0</v>
      </c>
      <c r="H272" s="77">
        <v>233612.15</v>
      </c>
      <c r="I272" s="77"/>
      <c r="J272" s="101"/>
    </row>
    <row r="273" spans="1:10" hidden="1" outlineLevel="1" x14ac:dyDescent="0.2">
      <c r="A273" s="106"/>
      <c r="B273" s="100">
        <v>42959</v>
      </c>
      <c r="C273" s="99">
        <v>80</v>
      </c>
      <c r="D273" s="99" t="s">
        <v>5</v>
      </c>
      <c r="E273" s="99" t="s">
        <v>6759</v>
      </c>
      <c r="F273" s="99" t="s">
        <v>6760</v>
      </c>
      <c r="G273" s="77">
        <v>0</v>
      </c>
      <c r="H273" s="77">
        <v>292590.83</v>
      </c>
      <c r="I273" s="77"/>
      <c r="J273" s="101"/>
    </row>
    <row r="274" spans="1:10" hidden="1" outlineLevel="1" x14ac:dyDescent="0.2">
      <c r="A274" s="106"/>
      <c r="B274" s="100">
        <v>42961</v>
      </c>
      <c r="C274" s="99">
        <v>91</v>
      </c>
      <c r="D274" s="99" t="s">
        <v>5</v>
      </c>
      <c r="E274" s="99" t="s">
        <v>6068</v>
      </c>
      <c r="F274" s="99" t="s">
        <v>6761</v>
      </c>
      <c r="G274" s="77">
        <v>0</v>
      </c>
      <c r="H274" s="77">
        <v>-308249.67</v>
      </c>
      <c r="I274" s="77"/>
      <c r="J274" s="101"/>
    </row>
    <row r="275" spans="1:10" hidden="1" outlineLevel="1" x14ac:dyDescent="0.2">
      <c r="A275" s="106"/>
      <c r="B275" s="100">
        <v>42961</v>
      </c>
      <c r="C275" s="99">
        <v>97</v>
      </c>
      <c r="D275" s="99" t="s">
        <v>5</v>
      </c>
      <c r="E275" s="99" t="s">
        <v>6762</v>
      </c>
      <c r="F275" s="99" t="s">
        <v>6763</v>
      </c>
      <c r="G275" s="77">
        <v>0</v>
      </c>
      <c r="H275" s="77">
        <v>258592.21</v>
      </c>
      <c r="I275" s="77"/>
      <c r="J275" s="101"/>
    </row>
    <row r="276" spans="1:10" hidden="1" outlineLevel="1" x14ac:dyDescent="0.2">
      <c r="A276" s="106"/>
      <c r="B276" s="100">
        <v>42963</v>
      </c>
      <c r="C276" s="99">
        <v>113</v>
      </c>
      <c r="D276" s="99" t="s">
        <v>5</v>
      </c>
      <c r="E276" s="99" t="s">
        <v>5296</v>
      </c>
      <c r="F276" s="99" t="s">
        <v>6764</v>
      </c>
      <c r="G276" s="77">
        <v>0</v>
      </c>
      <c r="H276" s="77">
        <v>258592.21</v>
      </c>
      <c r="I276" s="77"/>
      <c r="J276" s="101"/>
    </row>
    <row r="277" spans="1:10" hidden="1" outlineLevel="1" x14ac:dyDescent="0.2">
      <c r="A277" s="106"/>
      <c r="B277" s="100">
        <v>42968</v>
      </c>
      <c r="C277" s="99">
        <v>149</v>
      </c>
      <c r="D277" s="99" t="s">
        <v>5</v>
      </c>
      <c r="E277" s="99" t="s">
        <v>6757</v>
      </c>
      <c r="F277" s="99" t="s">
        <v>6765</v>
      </c>
      <c r="G277" s="77">
        <v>0</v>
      </c>
      <c r="H277" s="77">
        <v>-233612.15</v>
      </c>
      <c r="I277" s="77"/>
      <c r="J277" s="101"/>
    </row>
    <row r="278" spans="1:10" hidden="1" outlineLevel="1" x14ac:dyDescent="0.2">
      <c r="A278" s="106"/>
      <c r="B278" s="100">
        <v>42968</v>
      </c>
      <c r="C278" s="99">
        <v>153</v>
      </c>
      <c r="D278" s="99" t="s">
        <v>5</v>
      </c>
      <c r="E278" s="99" t="s">
        <v>6766</v>
      </c>
      <c r="F278" s="99" t="s">
        <v>6767</v>
      </c>
      <c r="G278" s="77">
        <v>0</v>
      </c>
      <c r="H278" s="77">
        <v>308249.67</v>
      </c>
      <c r="I278" s="77"/>
      <c r="J278" s="101"/>
    </row>
    <row r="279" spans="1:10" hidden="1" outlineLevel="1" x14ac:dyDescent="0.2">
      <c r="A279" s="106"/>
      <c r="B279" s="100">
        <v>42969</v>
      </c>
      <c r="C279" s="99">
        <v>156</v>
      </c>
      <c r="D279" s="99" t="s">
        <v>5</v>
      </c>
      <c r="E279" s="99" t="s">
        <v>6768</v>
      </c>
      <c r="F279" s="99" t="s">
        <v>6769</v>
      </c>
      <c r="G279" s="77">
        <v>0</v>
      </c>
      <c r="H279" s="77">
        <v>233635.05</v>
      </c>
      <c r="I279" s="77"/>
      <c r="J279" s="101"/>
    </row>
    <row r="280" spans="1:10" hidden="1" outlineLevel="1" x14ac:dyDescent="0.2">
      <c r="A280" s="106"/>
      <c r="B280" s="100">
        <v>42969</v>
      </c>
      <c r="C280" s="99">
        <v>157</v>
      </c>
      <c r="D280" s="99" t="s">
        <v>5</v>
      </c>
      <c r="E280" s="99" t="s">
        <v>4348</v>
      </c>
      <c r="F280" s="99" t="s">
        <v>6770</v>
      </c>
      <c r="G280" s="77">
        <v>0</v>
      </c>
      <c r="H280" s="77">
        <v>-232439.98</v>
      </c>
      <c r="I280" s="77"/>
      <c r="J280" s="101"/>
    </row>
    <row r="281" spans="1:10" hidden="1" outlineLevel="1" x14ac:dyDescent="0.2">
      <c r="A281" s="106"/>
      <c r="B281" s="100">
        <v>42969</v>
      </c>
      <c r="C281" s="99">
        <v>160</v>
      </c>
      <c r="D281" s="99" t="s">
        <v>5</v>
      </c>
      <c r="E281" s="99" t="s">
        <v>6757</v>
      </c>
      <c r="F281" s="99" t="s">
        <v>6771</v>
      </c>
      <c r="G281" s="77">
        <v>0</v>
      </c>
      <c r="H281" s="77">
        <v>233635.05</v>
      </c>
      <c r="I281" s="77">
        <v>-8458071.9199999999</v>
      </c>
      <c r="J281" s="101"/>
    </row>
    <row r="282" spans="1:10" hidden="1" outlineLevel="1" x14ac:dyDescent="0.2">
      <c r="A282" s="106"/>
      <c r="B282" s="100">
        <v>42969</v>
      </c>
      <c r="C282" s="99">
        <v>162</v>
      </c>
      <c r="D282" s="99" t="s">
        <v>5</v>
      </c>
      <c r="E282" s="99" t="s">
        <v>4348</v>
      </c>
      <c r="F282" s="99" t="s">
        <v>6772</v>
      </c>
      <c r="G282" s="77">
        <v>0</v>
      </c>
      <c r="H282" s="77">
        <v>233635.05</v>
      </c>
      <c r="I282" s="77"/>
      <c r="J282" s="101"/>
    </row>
    <row r="283" spans="1:10" hidden="1" outlineLevel="1" x14ac:dyDescent="0.2">
      <c r="A283" s="106"/>
      <c r="B283" s="100">
        <v>42969</v>
      </c>
      <c r="C283" s="99">
        <v>163</v>
      </c>
      <c r="D283" s="99" t="s">
        <v>5</v>
      </c>
      <c r="E283" s="99" t="s">
        <v>6773</v>
      </c>
      <c r="F283" s="99" t="s">
        <v>6774</v>
      </c>
      <c r="G283" s="77">
        <v>0</v>
      </c>
      <c r="H283" s="77">
        <v>308249.67</v>
      </c>
      <c r="I283" s="77"/>
      <c r="J283" s="101"/>
    </row>
    <row r="284" spans="1:10" hidden="1" outlineLevel="1" x14ac:dyDescent="0.2">
      <c r="A284" s="106"/>
      <c r="B284" s="100">
        <v>42970</v>
      </c>
      <c r="C284" s="99">
        <v>165</v>
      </c>
      <c r="D284" s="99" t="s">
        <v>5</v>
      </c>
      <c r="E284" s="99" t="s">
        <v>6775</v>
      </c>
      <c r="F284" s="99" t="s">
        <v>6776</v>
      </c>
      <c r="G284" s="77">
        <v>0</v>
      </c>
      <c r="H284" s="77">
        <v>228879.31</v>
      </c>
      <c r="I284" s="77"/>
      <c r="J284" s="101"/>
    </row>
    <row r="285" spans="1:10" hidden="1" outlineLevel="1" x14ac:dyDescent="0.2">
      <c r="A285" s="106"/>
      <c r="B285" s="100">
        <v>42970</v>
      </c>
      <c r="C285" s="99">
        <v>167</v>
      </c>
      <c r="D285" s="99" t="s">
        <v>5</v>
      </c>
      <c r="E285" s="99" t="s">
        <v>6777</v>
      </c>
      <c r="F285" s="99" t="s">
        <v>6778</v>
      </c>
      <c r="G285" s="77">
        <v>0</v>
      </c>
      <c r="H285" s="77">
        <v>258592.21</v>
      </c>
      <c r="I285" s="77"/>
      <c r="J285" s="101"/>
    </row>
    <row r="286" spans="1:10" hidden="1" outlineLevel="1" x14ac:dyDescent="0.2">
      <c r="A286" s="106"/>
      <c r="B286" s="100">
        <v>42970</v>
      </c>
      <c r="C286" s="99">
        <v>170</v>
      </c>
      <c r="D286" s="99" t="s">
        <v>5</v>
      </c>
      <c r="E286" s="99" t="s">
        <v>6779</v>
      </c>
      <c r="F286" s="99" t="s">
        <v>6780</v>
      </c>
      <c r="G286" s="77">
        <v>0</v>
      </c>
      <c r="H286" s="77">
        <v>308249.67</v>
      </c>
      <c r="I286" s="77"/>
      <c r="J286" s="101"/>
    </row>
    <row r="287" spans="1:10" hidden="1" outlineLevel="1" x14ac:dyDescent="0.2">
      <c r="A287" s="106"/>
      <c r="B287" s="100">
        <v>42971</v>
      </c>
      <c r="C287" s="99">
        <v>176</v>
      </c>
      <c r="D287" s="99" t="s">
        <v>5</v>
      </c>
      <c r="E287" s="99" t="s">
        <v>6781</v>
      </c>
      <c r="F287" s="99" t="s">
        <v>6782</v>
      </c>
      <c r="G287" s="77">
        <v>0</v>
      </c>
      <c r="H287" s="77">
        <v>228879.31</v>
      </c>
      <c r="I287" s="77"/>
      <c r="J287" s="101"/>
    </row>
    <row r="288" spans="1:10" hidden="1" outlineLevel="1" x14ac:dyDescent="0.2">
      <c r="A288" s="106"/>
      <c r="B288" s="100">
        <v>42977</v>
      </c>
      <c r="C288" s="99">
        <v>218</v>
      </c>
      <c r="D288" s="99" t="s">
        <v>5</v>
      </c>
      <c r="E288" s="99" t="s">
        <v>6783</v>
      </c>
      <c r="F288" s="99" t="s">
        <v>6784</v>
      </c>
      <c r="G288" s="77">
        <v>0</v>
      </c>
      <c r="H288" s="77">
        <v>308249.67</v>
      </c>
      <c r="I288" s="77"/>
      <c r="J288" s="101"/>
    </row>
    <row r="289" spans="1:10" hidden="1" outlineLevel="1" x14ac:dyDescent="0.2">
      <c r="A289" s="106"/>
      <c r="B289" s="100">
        <v>42978</v>
      </c>
      <c r="C289" s="99">
        <v>229</v>
      </c>
      <c r="D289" s="99" t="s">
        <v>5</v>
      </c>
      <c r="E289" s="99" t="s">
        <v>6785</v>
      </c>
      <c r="F289" s="99" t="s">
        <v>6786</v>
      </c>
      <c r="G289" s="77">
        <v>0</v>
      </c>
      <c r="H289" s="77">
        <v>233635.05</v>
      </c>
      <c r="I289" s="77">
        <v>-8190559.3499999996</v>
      </c>
      <c r="J289" s="101"/>
    </row>
    <row r="290" spans="1:10" hidden="1" outlineLevel="1" x14ac:dyDescent="0.2">
      <c r="A290" s="106"/>
      <c r="B290" s="100">
        <v>42978</v>
      </c>
      <c r="C290" s="99">
        <v>241</v>
      </c>
      <c r="D290" s="99" t="s">
        <v>5</v>
      </c>
      <c r="E290" s="99" t="s">
        <v>6787</v>
      </c>
      <c r="F290" s="99" t="s">
        <v>6788</v>
      </c>
      <c r="G290" s="77">
        <v>0</v>
      </c>
      <c r="H290" s="77">
        <v>233635.05</v>
      </c>
      <c r="I290" s="77">
        <v>-8458913.4700000007</v>
      </c>
      <c r="J290" s="101"/>
    </row>
    <row r="291" spans="1:10" hidden="1" outlineLevel="1" x14ac:dyDescent="0.2">
      <c r="A291" s="106"/>
      <c r="B291" s="100">
        <v>42978</v>
      </c>
      <c r="C291" s="99">
        <v>246</v>
      </c>
      <c r="D291" s="99" t="s">
        <v>5</v>
      </c>
      <c r="E291" s="99" t="s">
        <v>6789</v>
      </c>
      <c r="F291" s="99" t="s">
        <v>6790</v>
      </c>
      <c r="G291" s="77">
        <v>0</v>
      </c>
      <c r="H291" s="77">
        <v>258592.21</v>
      </c>
      <c r="I291" s="77">
        <v>-8694341.1099999994</v>
      </c>
      <c r="J291" s="101"/>
    </row>
    <row r="292" spans="1:10" collapsed="1" x14ac:dyDescent="0.2">
      <c r="A292" s="106"/>
      <c r="B292" s="100"/>
      <c r="C292" s="99"/>
      <c r="D292" s="99"/>
      <c r="E292" s="99"/>
      <c r="F292" s="99"/>
      <c r="G292" s="77"/>
      <c r="H292" s="77"/>
      <c r="I292" s="77"/>
      <c r="J292" s="101"/>
    </row>
    <row r="293" spans="1:10" x14ac:dyDescent="0.2">
      <c r="A293" s="106"/>
      <c r="B293" s="100"/>
      <c r="C293" s="99"/>
      <c r="D293" s="99"/>
      <c r="E293" s="99"/>
      <c r="F293" s="99"/>
      <c r="G293" s="77"/>
      <c r="H293" s="102">
        <f>SUM(H261:H292)</f>
        <v>4679314.55</v>
      </c>
      <c r="I293" s="102"/>
      <c r="J293" s="103">
        <f>COUNTIF(H262:H291,"&gt;1")-COUNTIF(H262:H291,"&lt;1")</f>
        <v>18</v>
      </c>
    </row>
    <row r="294" spans="1:10" x14ac:dyDescent="0.2">
      <c r="A294" s="106"/>
      <c r="B294" s="100"/>
      <c r="C294" s="99"/>
      <c r="D294" s="99"/>
      <c r="E294" s="99"/>
      <c r="F294" s="99"/>
      <c r="G294" s="77"/>
      <c r="H294" s="77"/>
      <c r="I294" s="77"/>
      <c r="J294" s="101"/>
    </row>
    <row r="295" spans="1:10" ht="30" customHeight="1" x14ac:dyDescent="0.2">
      <c r="A295" s="106"/>
      <c r="B295" s="136" t="s">
        <v>1061</v>
      </c>
      <c r="C295" s="137"/>
      <c r="D295" s="137"/>
      <c r="E295" s="137"/>
      <c r="F295" s="137"/>
      <c r="G295" s="138"/>
      <c r="H295" s="107">
        <f>+H9+H23+H77+H87+H93+H99+H107+H113+H129+H135+H204+H231+H237+H258+H293</f>
        <v>27056102.330000006</v>
      </c>
      <c r="I295" s="108" t="e">
        <f>+#REF!+#REF!+#REF!+#REF!+#REF!+#REF!+#REF!+#REF!+I140+#REF!+#REF!+#REF!+I292</f>
        <v>#REF!</v>
      </c>
      <c r="J295" s="109">
        <f>+J9+J23+J77+J87+J93+J99+J107+J113+J129+J135+J204+J231+J237+J258+J293</f>
        <v>131</v>
      </c>
    </row>
    <row r="296" spans="1:10" x14ac:dyDescent="0.2">
      <c r="A296" s="106"/>
      <c r="B296" s="100"/>
      <c r="C296" s="99"/>
      <c r="D296" s="99"/>
      <c r="E296" s="99"/>
      <c r="F296" s="99"/>
      <c r="G296" s="77"/>
      <c r="H296" s="77"/>
      <c r="I296" s="77"/>
      <c r="J296" s="101"/>
    </row>
    <row r="297" spans="1:10" x14ac:dyDescent="0.2">
      <c r="A297" s="106"/>
      <c r="B297" s="100"/>
      <c r="C297" s="99"/>
      <c r="D297" s="99"/>
      <c r="E297" s="99"/>
      <c r="F297" s="99"/>
      <c r="G297" s="77"/>
      <c r="H297" s="77"/>
      <c r="I297" s="77"/>
      <c r="J297" s="101"/>
    </row>
    <row r="298" spans="1:10" x14ac:dyDescent="0.2">
      <c r="A298" s="104" t="s">
        <v>1560</v>
      </c>
      <c r="B298" s="98"/>
      <c r="C298" s="99"/>
      <c r="D298" s="99"/>
      <c r="E298" s="98"/>
      <c r="F298" s="98"/>
      <c r="G298" s="76"/>
      <c r="H298" s="76"/>
      <c r="I298" s="76"/>
      <c r="J298" s="101"/>
    </row>
    <row r="299" spans="1:10" x14ac:dyDescent="0.2">
      <c r="A299" s="105" t="s">
        <v>2</v>
      </c>
      <c r="B299" s="98" t="s">
        <v>4</v>
      </c>
      <c r="C299" s="99"/>
      <c r="D299" s="99"/>
      <c r="E299" s="98"/>
      <c r="F299" s="98"/>
      <c r="G299" s="76"/>
      <c r="H299" s="76"/>
      <c r="I299" s="76"/>
      <c r="J299" s="101"/>
    </row>
    <row r="300" spans="1:10" hidden="1" outlineLevel="1" x14ac:dyDescent="0.2">
      <c r="A300" s="106"/>
      <c r="B300" s="99"/>
      <c r="C300" s="99"/>
      <c r="D300" s="99"/>
      <c r="E300" s="99" t="s">
        <v>1110</v>
      </c>
      <c r="F300" s="99"/>
      <c r="G300" s="77">
        <v>0</v>
      </c>
      <c r="H300" s="77">
        <v>0</v>
      </c>
      <c r="I300" s="77">
        <v>-804064.9</v>
      </c>
      <c r="J300" s="101"/>
    </row>
    <row r="301" spans="1:10" hidden="1" outlineLevel="1" x14ac:dyDescent="0.2">
      <c r="A301" s="106"/>
      <c r="B301" s="100">
        <v>42948</v>
      </c>
      <c r="C301" s="99">
        <v>3</v>
      </c>
      <c r="D301" s="99" t="s">
        <v>5</v>
      </c>
      <c r="E301" s="99" t="s">
        <v>6791</v>
      </c>
      <c r="F301" s="99" t="s">
        <v>6792</v>
      </c>
      <c r="G301" s="77">
        <v>0</v>
      </c>
      <c r="H301" s="77">
        <v>251085.29</v>
      </c>
      <c r="I301" s="77">
        <v>-1032140.68</v>
      </c>
      <c r="J301" s="101"/>
    </row>
    <row r="302" spans="1:10" hidden="1" outlineLevel="1" x14ac:dyDescent="0.2">
      <c r="A302" s="106"/>
      <c r="B302" s="100">
        <v>42965</v>
      </c>
      <c r="C302" s="99">
        <v>129</v>
      </c>
      <c r="D302" s="99" t="s">
        <v>5</v>
      </c>
      <c r="E302" s="99" t="s">
        <v>4836</v>
      </c>
      <c r="F302" s="99" t="s">
        <v>6793</v>
      </c>
      <c r="G302" s="77">
        <v>0</v>
      </c>
      <c r="H302" s="77">
        <v>287994.57</v>
      </c>
      <c r="I302" s="77"/>
      <c r="J302" s="101"/>
    </row>
    <row r="303" spans="1:10" hidden="1" outlineLevel="1" x14ac:dyDescent="0.2">
      <c r="A303" s="106"/>
      <c r="B303" s="100">
        <v>42966</v>
      </c>
      <c r="C303" s="99">
        <v>141</v>
      </c>
      <c r="D303" s="99" t="s">
        <v>5</v>
      </c>
      <c r="E303" s="99" t="s">
        <v>4836</v>
      </c>
      <c r="F303" s="99" t="s">
        <v>6794</v>
      </c>
      <c r="G303" s="77">
        <v>0</v>
      </c>
      <c r="H303" s="77">
        <v>-287994.57</v>
      </c>
      <c r="I303" s="77"/>
      <c r="J303" s="101"/>
    </row>
    <row r="304" spans="1:10" hidden="1" outlineLevel="1" x14ac:dyDescent="0.2">
      <c r="A304" s="106"/>
      <c r="B304" s="100">
        <v>42968</v>
      </c>
      <c r="C304" s="99">
        <v>151</v>
      </c>
      <c r="D304" s="99" t="s">
        <v>5</v>
      </c>
      <c r="E304" s="99" t="s">
        <v>4836</v>
      </c>
      <c r="F304" s="99" t="s">
        <v>6795</v>
      </c>
      <c r="G304" s="77">
        <v>0</v>
      </c>
      <c r="H304" s="77">
        <v>287994.58</v>
      </c>
      <c r="I304" s="77"/>
      <c r="J304" s="101"/>
    </row>
    <row r="305" spans="1:10" collapsed="1" x14ac:dyDescent="0.2">
      <c r="A305" s="106"/>
      <c r="B305" s="100"/>
      <c r="C305" s="99"/>
      <c r="D305" s="99"/>
      <c r="E305" s="99"/>
      <c r="F305" s="99"/>
      <c r="G305" s="77"/>
      <c r="H305" s="77"/>
      <c r="I305" s="77"/>
      <c r="J305" s="101"/>
    </row>
    <row r="306" spans="1:10" x14ac:dyDescent="0.2">
      <c r="A306" s="106"/>
      <c r="B306" s="100"/>
      <c r="C306" s="99"/>
      <c r="D306" s="99"/>
      <c r="E306" s="99"/>
      <c r="F306" s="99"/>
      <c r="G306" s="77"/>
      <c r="H306" s="102">
        <f>SUM(H300:H305)</f>
        <v>539079.87</v>
      </c>
      <c r="I306" s="102"/>
      <c r="J306" s="103">
        <f>COUNTIF(H301:H304,"&gt;1")-COUNTIF(H301:H304,"&lt;1")</f>
        <v>2</v>
      </c>
    </row>
    <row r="307" spans="1:10" x14ac:dyDescent="0.2">
      <c r="A307" s="104" t="s">
        <v>3493</v>
      </c>
      <c r="B307" s="98"/>
      <c r="C307" s="99"/>
      <c r="D307" s="99"/>
      <c r="E307" s="99"/>
      <c r="F307" s="99"/>
      <c r="G307" s="77"/>
      <c r="H307" s="102"/>
      <c r="I307" s="102"/>
      <c r="J307" s="103"/>
    </row>
    <row r="308" spans="1:10" x14ac:dyDescent="0.2">
      <c r="A308" s="105" t="s">
        <v>2</v>
      </c>
      <c r="B308" s="98" t="s">
        <v>15</v>
      </c>
      <c r="C308" s="99"/>
      <c r="D308" s="99"/>
      <c r="E308" s="99"/>
      <c r="F308" s="99"/>
      <c r="G308" s="77"/>
      <c r="H308" s="102"/>
      <c r="I308" s="102"/>
      <c r="J308" s="103"/>
    </row>
    <row r="309" spans="1:10" hidden="1" outlineLevel="2" x14ac:dyDescent="0.2">
      <c r="A309" s="106"/>
      <c r="B309" s="100"/>
      <c r="C309" s="99"/>
      <c r="D309" s="99"/>
      <c r="E309" s="99" t="s">
        <v>1110</v>
      </c>
      <c r="F309" s="99"/>
      <c r="G309" s="77">
        <v>0</v>
      </c>
      <c r="H309" s="77">
        <v>0</v>
      </c>
      <c r="I309" s="102"/>
      <c r="J309" s="103"/>
    </row>
    <row r="310" spans="1:10" hidden="1" outlineLevel="2" x14ac:dyDescent="0.2">
      <c r="A310" s="106"/>
      <c r="B310" s="100">
        <v>42958</v>
      </c>
      <c r="C310" s="99">
        <v>76</v>
      </c>
      <c r="D310" s="99" t="s">
        <v>5</v>
      </c>
      <c r="E310" s="99" t="s">
        <v>6796</v>
      </c>
      <c r="F310" s="99" t="s">
        <v>6797</v>
      </c>
      <c r="G310" s="77">
        <v>0</v>
      </c>
      <c r="H310" s="77">
        <v>373513.05</v>
      </c>
      <c r="I310" s="102"/>
      <c r="J310" s="103"/>
    </row>
    <row r="311" spans="1:10" collapsed="1" x14ac:dyDescent="0.2">
      <c r="A311" s="106"/>
      <c r="B311" s="100"/>
      <c r="C311" s="99"/>
      <c r="D311" s="99"/>
      <c r="E311" s="99"/>
      <c r="F311" s="99"/>
      <c r="G311" s="77"/>
      <c r="H311" s="102"/>
      <c r="I311" s="102"/>
      <c r="J311" s="103"/>
    </row>
    <row r="312" spans="1:10" x14ac:dyDescent="0.2">
      <c r="A312" s="106"/>
      <c r="B312" s="100"/>
      <c r="C312" s="99"/>
      <c r="D312" s="99"/>
      <c r="E312" s="99"/>
      <c r="F312" s="99"/>
      <c r="G312" s="77"/>
      <c r="H312" s="102">
        <f>SUM(H309:H311)</f>
        <v>373513.05</v>
      </c>
      <c r="I312" s="102"/>
      <c r="J312" s="103">
        <f>COUNTIF(H310:H310,"&gt;1")-COUNTIF(H310:H310,"&lt;1")</f>
        <v>1</v>
      </c>
    </row>
    <row r="313" spans="1:10" x14ac:dyDescent="0.2">
      <c r="A313" s="104" t="s">
        <v>5341</v>
      </c>
      <c r="B313" s="98"/>
      <c r="C313" s="99"/>
      <c r="D313" s="99"/>
      <c r="E313" s="98"/>
      <c r="F313" s="98"/>
      <c r="G313" s="76"/>
      <c r="H313" s="76"/>
      <c r="I313" s="76"/>
      <c r="J313" s="101"/>
    </row>
    <row r="314" spans="1:10" x14ac:dyDescent="0.2">
      <c r="A314" s="105" t="s">
        <v>2</v>
      </c>
      <c r="B314" s="98" t="s">
        <v>5342</v>
      </c>
      <c r="C314" s="99"/>
      <c r="D314" s="99"/>
      <c r="E314" s="98"/>
      <c r="F314" s="98"/>
      <c r="G314" s="76"/>
      <c r="H314" s="76"/>
      <c r="I314" s="76"/>
      <c r="J314" s="101"/>
    </row>
    <row r="315" spans="1:10" hidden="1" outlineLevel="1" x14ac:dyDescent="0.2">
      <c r="A315" s="106"/>
      <c r="B315" s="99"/>
      <c r="C315" s="99"/>
      <c r="D315" s="99"/>
      <c r="E315" s="99" t="s">
        <v>1110</v>
      </c>
      <c r="F315" s="99"/>
      <c r="G315" s="77">
        <v>0</v>
      </c>
      <c r="H315" s="77">
        <v>0</v>
      </c>
      <c r="I315" s="77">
        <v>-804064.9</v>
      </c>
      <c r="J315" s="101"/>
    </row>
    <row r="316" spans="1:10" hidden="1" outlineLevel="1" x14ac:dyDescent="0.2">
      <c r="A316" s="106"/>
      <c r="B316" s="100">
        <v>42962</v>
      </c>
      <c r="C316" s="99">
        <v>100</v>
      </c>
      <c r="D316" s="99" t="s">
        <v>5</v>
      </c>
      <c r="E316" s="99" t="s">
        <v>6798</v>
      </c>
      <c r="F316" s="99" t="s">
        <v>6799</v>
      </c>
      <c r="G316" s="77">
        <v>0</v>
      </c>
      <c r="H316" s="77">
        <v>134664.5</v>
      </c>
      <c r="I316" s="77">
        <v>-1032140.68</v>
      </c>
      <c r="J316" s="101"/>
    </row>
    <row r="317" spans="1:10" hidden="1" outlineLevel="1" x14ac:dyDescent="0.2">
      <c r="A317" s="106"/>
      <c r="B317" s="100">
        <v>42968</v>
      </c>
      <c r="C317" s="99">
        <v>150</v>
      </c>
      <c r="D317" s="99" t="s">
        <v>5</v>
      </c>
      <c r="E317" s="99" t="s">
        <v>6800</v>
      </c>
      <c r="F317" s="99" t="s">
        <v>6801</v>
      </c>
      <c r="G317" s="77">
        <v>0</v>
      </c>
      <c r="H317" s="77">
        <v>134664.5</v>
      </c>
      <c r="I317" s="77"/>
      <c r="J317" s="101"/>
    </row>
    <row r="318" spans="1:10" hidden="1" outlineLevel="1" x14ac:dyDescent="0.2">
      <c r="A318" s="106"/>
      <c r="B318" s="100">
        <v>42978</v>
      </c>
      <c r="C318" s="99">
        <v>232</v>
      </c>
      <c r="D318" s="99" t="s">
        <v>5</v>
      </c>
      <c r="E318" s="99" t="s">
        <v>6802</v>
      </c>
      <c r="F318" s="99" t="s">
        <v>6803</v>
      </c>
      <c r="G318" s="77">
        <v>0</v>
      </c>
      <c r="H318" s="77">
        <v>134664.5</v>
      </c>
      <c r="I318" s="77"/>
      <c r="J318" s="101"/>
    </row>
    <row r="319" spans="1:10" hidden="1" outlineLevel="1" x14ac:dyDescent="0.2">
      <c r="A319" s="106"/>
      <c r="B319" s="100">
        <v>42978</v>
      </c>
      <c r="C319" s="99">
        <v>234</v>
      </c>
      <c r="D319" s="99" t="s">
        <v>5</v>
      </c>
      <c r="E319" s="99" t="s">
        <v>6804</v>
      </c>
      <c r="F319" s="99" t="s">
        <v>6805</v>
      </c>
      <c r="G319" s="77">
        <v>0</v>
      </c>
      <c r="H319" s="77">
        <v>134664.5</v>
      </c>
      <c r="I319" s="77"/>
      <c r="J319" s="101"/>
    </row>
    <row r="320" spans="1:10" hidden="1" outlineLevel="1" x14ac:dyDescent="0.2">
      <c r="A320" s="106"/>
      <c r="B320" s="100">
        <v>42978</v>
      </c>
      <c r="C320" s="99">
        <v>242</v>
      </c>
      <c r="D320" s="99" t="s">
        <v>5</v>
      </c>
      <c r="E320" s="99" t="s">
        <v>6806</v>
      </c>
      <c r="F320" s="99" t="s">
        <v>6807</v>
      </c>
      <c r="G320" s="77">
        <v>0</v>
      </c>
      <c r="H320" s="77">
        <v>134991.07</v>
      </c>
      <c r="I320" s="77"/>
      <c r="J320" s="101"/>
    </row>
    <row r="321" spans="1:10" hidden="1" outlineLevel="1" x14ac:dyDescent="0.2">
      <c r="A321" s="106"/>
      <c r="B321" s="100">
        <v>42978</v>
      </c>
      <c r="C321" s="99">
        <v>254</v>
      </c>
      <c r="D321" s="99" t="s">
        <v>5</v>
      </c>
      <c r="E321" s="99" t="s">
        <v>6808</v>
      </c>
      <c r="F321" s="99" t="s">
        <v>6809</v>
      </c>
      <c r="G321" s="77">
        <v>0</v>
      </c>
      <c r="H321" s="77">
        <v>134664.5</v>
      </c>
      <c r="I321" s="77"/>
      <c r="J321" s="101"/>
    </row>
    <row r="322" spans="1:10" collapsed="1" x14ac:dyDescent="0.2">
      <c r="A322" s="106"/>
      <c r="B322" s="100"/>
      <c r="C322" s="99"/>
      <c r="D322" s="99"/>
      <c r="E322" s="99"/>
      <c r="F322" s="99"/>
      <c r="G322" s="77"/>
      <c r="H322" s="77"/>
      <c r="I322" s="77"/>
      <c r="J322" s="101"/>
    </row>
    <row r="323" spans="1:10" x14ac:dyDescent="0.2">
      <c r="A323" s="106"/>
      <c r="B323" s="100"/>
      <c r="C323" s="99"/>
      <c r="D323" s="99"/>
      <c r="E323" s="99"/>
      <c r="F323" s="99"/>
      <c r="G323" s="77"/>
      <c r="H323" s="102">
        <f>SUM(H315:H322)</f>
        <v>808313.57000000007</v>
      </c>
      <c r="I323" s="102"/>
      <c r="J323" s="103">
        <f>COUNTIF(H316:H321,"&gt;1")-COUNTIF(H316:H321,"&lt;1")</f>
        <v>6</v>
      </c>
    </row>
    <row r="324" spans="1:10" x14ac:dyDescent="0.2">
      <c r="A324" s="104" t="s">
        <v>6810</v>
      </c>
      <c r="B324" s="98"/>
      <c r="C324" s="99"/>
      <c r="D324" s="99"/>
      <c r="E324" s="99"/>
      <c r="F324" s="99"/>
      <c r="G324" s="77"/>
      <c r="H324" s="102"/>
      <c r="I324" s="102"/>
      <c r="J324" s="103"/>
    </row>
    <row r="325" spans="1:10" x14ac:dyDescent="0.2">
      <c r="A325" s="105" t="s">
        <v>2</v>
      </c>
      <c r="B325" s="98" t="s">
        <v>6811</v>
      </c>
      <c r="C325" s="99"/>
      <c r="D325" s="99"/>
      <c r="E325" s="99"/>
      <c r="F325" s="99"/>
      <c r="G325" s="77"/>
      <c r="H325" s="102"/>
      <c r="I325" s="102"/>
      <c r="J325" s="103"/>
    </row>
    <row r="326" spans="1:10" hidden="1" outlineLevel="1" x14ac:dyDescent="0.2">
      <c r="A326" s="106"/>
      <c r="B326" s="100"/>
      <c r="C326" s="99"/>
      <c r="D326" s="99"/>
      <c r="E326" s="99" t="s">
        <v>1110</v>
      </c>
      <c r="F326" s="99"/>
      <c r="G326" s="77">
        <v>0</v>
      </c>
      <c r="H326" s="77">
        <v>0</v>
      </c>
      <c r="I326" s="102"/>
      <c r="J326" s="103"/>
    </row>
    <row r="327" spans="1:10" hidden="1" outlineLevel="1" x14ac:dyDescent="0.2">
      <c r="A327" s="106"/>
      <c r="B327" s="100">
        <v>42977</v>
      </c>
      <c r="C327" s="99">
        <v>224</v>
      </c>
      <c r="D327" s="99" t="s">
        <v>5</v>
      </c>
      <c r="E327" s="99" t="s">
        <v>6812</v>
      </c>
      <c r="F327" s="99" t="s">
        <v>6813</v>
      </c>
      <c r="G327" s="77">
        <v>0</v>
      </c>
      <c r="H327" s="77">
        <v>244959.86</v>
      </c>
      <c r="I327" s="102"/>
      <c r="J327" s="103"/>
    </row>
    <row r="328" spans="1:10" collapsed="1" x14ac:dyDescent="0.2">
      <c r="A328" s="106"/>
      <c r="B328" s="100"/>
      <c r="C328" s="99"/>
      <c r="D328" s="99"/>
      <c r="E328" s="99"/>
      <c r="F328" s="99"/>
      <c r="G328" s="77"/>
      <c r="H328" s="102"/>
      <c r="I328" s="102"/>
      <c r="J328" s="103"/>
    </row>
    <row r="329" spans="1:10" x14ac:dyDescent="0.2">
      <c r="A329" s="106"/>
      <c r="B329" s="100"/>
      <c r="C329" s="99"/>
      <c r="D329" s="99"/>
      <c r="E329" s="99"/>
      <c r="F329" s="99"/>
      <c r="G329" s="77"/>
      <c r="H329" s="102">
        <f>SUM(H326:H328)</f>
        <v>244959.86</v>
      </c>
      <c r="I329" s="102"/>
      <c r="J329" s="103">
        <f>COUNTIF(H327:H327,"&gt;1")-COUNTIF(H327:H327,"&lt;1")</f>
        <v>1</v>
      </c>
    </row>
    <row r="330" spans="1:10" x14ac:dyDescent="0.2">
      <c r="A330" s="104" t="s">
        <v>573</v>
      </c>
      <c r="B330" s="98"/>
      <c r="C330" s="99"/>
      <c r="D330" s="99"/>
      <c r="E330" s="99"/>
      <c r="F330" s="99"/>
      <c r="G330" s="77"/>
      <c r="H330" s="102"/>
      <c r="I330" s="102"/>
      <c r="J330" s="103"/>
    </row>
    <row r="331" spans="1:10" x14ac:dyDescent="0.2">
      <c r="A331" s="105" t="s">
        <v>2</v>
      </c>
      <c r="B331" s="98" t="s">
        <v>21</v>
      </c>
      <c r="C331" s="99"/>
      <c r="D331" s="99"/>
      <c r="E331" s="99"/>
      <c r="F331" s="99"/>
      <c r="G331" s="77"/>
      <c r="H331" s="102"/>
      <c r="I331" s="102"/>
      <c r="J331" s="103"/>
    </row>
    <row r="332" spans="1:10" hidden="1" outlineLevel="1" x14ac:dyDescent="0.2">
      <c r="A332" s="106"/>
      <c r="B332" s="100"/>
      <c r="C332" s="99"/>
      <c r="D332" s="99"/>
      <c r="E332" s="99" t="s">
        <v>1110</v>
      </c>
      <c r="F332" s="99"/>
      <c r="G332" s="77">
        <v>0</v>
      </c>
      <c r="H332" s="77">
        <v>0</v>
      </c>
      <c r="I332" s="102"/>
      <c r="J332" s="103"/>
    </row>
    <row r="333" spans="1:10" hidden="1" outlineLevel="1" x14ac:dyDescent="0.2">
      <c r="A333" s="106"/>
      <c r="B333" s="100">
        <v>42965</v>
      </c>
      <c r="C333" s="99">
        <v>119</v>
      </c>
      <c r="D333" s="99" t="s">
        <v>5</v>
      </c>
      <c r="E333" s="99" t="s">
        <v>6814</v>
      </c>
      <c r="F333" s="99" t="s">
        <v>6815</v>
      </c>
      <c r="G333" s="77">
        <v>0</v>
      </c>
      <c r="H333" s="77">
        <v>219280.8</v>
      </c>
      <c r="I333" s="102"/>
      <c r="J333" s="103"/>
    </row>
    <row r="334" spans="1:10" collapsed="1" x14ac:dyDescent="0.2">
      <c r="A334" s="106"/>
      <c r="B334" s="100"/>
      <c r="C334" s="99"/>
      <c r="D334" s="99"/>
      <c r="E334" s="99"/>
      <c r="F334" s="99"/>
      <c r="G334" s="77"/>
      <c r="H334" s="102"/>
      <c r="I334" s="102"/>
      <c r="J334" s="103"/>
    </row>
    <row r="335" spans="1:10" x14ac:dyDescent="0.2">
      <c r="A335" s="106"/>
      <c r="B335" s="100"/>
      <c r="C335" s="99"/>
      <c r="D335" s="99"/>
      <c r="E335" s="99"/>
      <c r="F335" s="99"/>
      <c r="G335" s="77"/>
      <c r="H335" s="102">
        <f>SUM(H332:H334)</f>
        <v>219280.8</v>
      </c>
      <c r="I335" s="102"/>
      <c r="J335" s="103">
        <f>COUNTIF(H333:H333,"&gt;1")-COUNTIF(H333:H333,"&lt;1")</f>
        <v>1</v>
      </c>
    </row>
    <row r="336" spans="1:10" x14ac:dyDescent="0.2">
      <c r="A336" s="106" t="s">
        <v>6092</v>
      </c>
      <c r="B336" s="100"/>
      <c r="C336" s="99"/>
      <c r="D336" s="99"/>
      <c r="E336" s="99"/>
      <c r="F336" s="99"/>
      <c r="G336" s="77"/>
      <c r="H336" s="102"/>
      <c r="I336" s="102"/>
      <c r="J336" s="103"/>
    </row>
    <row r="337" spans="1:10" x14ac:dyDescent="0.2">
      <c r="A337" s="106" t="s">
        <v>2</v>
      </c>
      <c r="B337" s="100" t="s">
        <v>6093</v>
      </c>
      <c r="C337" s="99"/>
      <c r="D337" s="99"/>
      <c r="E337" s="99"/>
      <c r="F337" s="99"/>
      <c r="G337" s="77"/>
      <c r="H337" s="102"/>
      <c r="I337" s="102"/>
      <c r="J337" s="103"/>
    </row>
    <row r="338" spans="1:10" hidden="1" outlineLevel="1" x14ac:dyDescent="0.2">
      <c r="A338" s="106"/>
      <c r="B338" s="100"/>
      <c r="C338" s="99"/>
      <c r="D338" s="99"/>
      <c r="E338" s="99" t="s">
        <v>1110</v>
      </c>
      <c r="F338" s="99"/>
      <c r="G338" s="77">
        <v>0</v>
      </c>
      <c r="H338" s="77">
        <v>0</v>
      </c>
      <c r="I338" s="102"/>
      <c r="J338" s="103"/>
    </row>
    <row r="339" spans="1:10" hidden="1" outlineLevel="1" x14ac:dyDescent="0.2">
      <c r="A339" s="106"/>
      <c r="B339" s="100">
        <v>42948</v>
      </c>
      <c r="C339" s="99">
        <v>2</v>
      </c>
      <c r="D339" s="99" t="s">
        <v>5</v>
      </c>
      <c r="E339" s="99" t="s">
        <v>3877</v>
      </c>
      <c r="F339" s="99" t="s">
        <v>6816</v>
      </c>
      <c r="G339" s="77">
        <v>0</v>
      </c>
      <c r="H339" s="77">
        <v>698343.7</v>
      </c>
      <c r="I339" s="102"/>
      <c r="J339" s="103"/>
    </row>
    <row r="340" spans="1:10" collapsed="1" x14ac:dyDescent="0.2">
      <c r="A340" s="106"/>
      <c r="B340" s="100"/>
      <c r="C340" s="99"/>
      <c r="D340" s="99"/>
      <c r="E340" s="99"/>
      <c r="F340" s="99"/>
      <c r="G340" s="77"/>
      <c r="H340" s="102"/>
      <c r="I340" s="102"/>
      <c r="J340" s="103"/>
    </row>
    <row r="341" spans="1:10" x14ac:dyDescent="0.2">
      <c r="A341" s="106"/>
      <c r="B341" s="100"/>
      <c r="C341" s="99"/>
      <c r="D341" s="99"/>
      <c r="E341" s="99"/>
      <c r="F341" s="99"/>
      <c r="G341" s="77"/>
      <c r="H341" s="102">
        <f>SUM(H338:H340)</f>
        <v>698343.7</v>
      </c>
      <c r="I341" s="102"/>
      <c r="J341" s="103">
        <f>COUNTIF(H339:H339,"&gt;1")-COUNTIF(H339:H339,"&lt;1")</f>
        <v>1</v>
      </c>
    </row>
    <row r="342" spans="1:10" x14ac:dyDescent="0.2">
      <c r="A342" s="104" t="s">
        <v>1575</v>
      </c>
      <c r="B342" s="98"/>
      <c r="C342" s="99"/>
      <c r="D342" s="99"/>
      <c r="E342" s="98"/>
      <c r="F342" s="98"/>
      <c r="G342" s="76"/>
      <c r="H342" s="76"/>
      <c r="I342" s="76"/>
      <c r="J342" s="101"/>
    </row>
    <row r="343" spans="1:10" x14ac:dyDescent="0.2">
      <c r="A343" s="105" t="s">
        <v>2</v>
      </c>
      <c r="B343" s="98" t="s">
        <v>70</v>
      </c>
      <c r="C343" s="99"/>
      <c r="D343" s="99"/>
      <c r="E343" s="98"/>
      <c r="F343" s="98"/>
      <c r="G343" s="76"/>
      <c r="H343" s="76"/>
      <c r="I343" s="76"/>
      <c r="J343" s="101"/>
    </row>
    <row r="344" spans="1:10" hidden="1" outlineLevel="1" x14ac:dyDescent="0.2">
      <c r="A344" s="106"/>
      <c r="B344" s="99"/>
      <c r="C344" s="99"/>
      <c r="D344" s="99"/>
      <c r="E344" s="99" t="s">
        <v>1110</v>
      </c>
      <c r="F344" s="99"/>
      <c r="G344" s="77">
        <v>0</v>
      </c>
      <c r="H344" s="77">
        <v>0</v>
      </c>
      <c r="I344" s="77">
        <v>-804064.9</v>
      </c>
      <c r="J344" s="101"/>
    </row>
    <row r="345" spans="1:10" hidden="1" outlineLevel="1" x14ac:dyDescent="0.2">
      <c r="A345" s="106"/>
      <c r="B345" s="100">
        <v>42948</v>
      </c>
      <c r="C345" s="99">
        <v>4</v>
      </c>
      <c r="D345" s="99" t="s">
        <v>5</v>
      </c>
      <c r="E345" s="99" t="s">
        <v>6817</v>
      </c>
      <c r="F345" s="99" t="s">
        <v>6818</v>
      </c>
      <c r="G345" s="77">
        <v>0</v>
      </c>
      <c r="H345" s="77">
        <v>271046.68</v>
      </c>
      <c r="I345" s="77">
        <v>-1032140.68</v>
      </c>
      <c r="J345" s="101"/>
    </row>
    <row r="346" spans="1:10" collapsed="1" x14ac:dyDescent="0.2">
      <c r="A346" s="106"/>
      <c r="B346" s="100"/>
      <c r="C346" s="99"/>
      <c r="D346" s="99"/>
      <c r="E346" s="99"/>
      <c r="F346" s="99"/>
      <c r="G346" s="77"/>
      <c r="H346" s="77"/>
      <c r="I346" s="77"/>
      <c r="J346" s="101"/>
    </row>
    <row r="347" spans="1:10" x14ac:dyDescent="0.2">
      <c r="A347" s="106"/>
      <c r="B347" s="100"/>
      <c r="C347" s="99"/>
      <c r="D347" s="99"/>
      <c r="E347" s="99"/>
      <c r="F347" s="99"/>
      <c r="G347" s="77"/>
      <c r="H347" s="102">
        <f>SUM(H344:H346)</f>
        <v>271046.68</v>
      </c>
      <c r="I347" s="102"/>
      <c r="J347" s="103">
        <f>COUNTIF(H345:H345,"&gt;1")-COUNTIF(H345:H345,"&lt;1")</f>
        <v>1</v>
      </c>
    </row>
    <row r="348" spans="1:10" x14ac:dyDescent="0.2">
      <c r="A348" s="104" t="s">
        <v>587</v>
      </c>
      <c r="B348" s="98"/>
      <c r="C348" s="99"/>
      <c r="D348" s="99"/>
      <c r="E348" s="98"/>
      <c r="F348" s="98"/>
      <c r="G348" s="76"/>
      <c r="H348" s="76"/>
      <c r="I348" s="76"/>
      <c r="J348" s="101"/>
    </row>
    <row r="349" spans="1:10" x14ac:dyDescent="0.2">
      <c r="A349" s="105" t="s">
        <v>2</v>
      </c>
      <c r="B349" s="98" t="s">
        <v>91</v>
      </c>
      <c r="C349" s="99"/>
      <c r="D349" s="99"/>
      <c r="E349" s="98"/>
      <c r="F349" s="98"/>
      <c r="G349" s="76"/>
      <c r="H349" s="76"/>
      <c r="I349" s="76"/>
      <c r="J349" s="101"/>
    </row>
    <row r="350" spans="1:10" hidden="1" outlineLevel="1" x14ac:dyDescent="0.2">
      <c r="A350" s="106"/>
      <c r="B350" s="99"/>
      <c r="C350" s="99"/>
      <c r="D350" s="99"/>
      <c r="E350" s="99" t="s">
        <v>1110</v>
      </c>
      <c r="F350" s="99"/>
      <c r="G350" s="77">
        <v>0</v>
      </c>
      <c r="H350" s="77">
        <v>0</v>
      </c>
      <c r="I350" s="77">
        <v>-6049657.0700000003</v>
      </c>
      <c r="J350" s="101"/>
    </row>
    <row r="351" spans="1:10" hidden="1" outlineLevel="1" x14ac:dyDescent="0.2">
      <c r="A351" s="106"/>
      <c r="B351" s="100">
        <v>42951</v>
      </c>
      <c r="C351" s="99">
        <v>17</v>
      </c>
      <c r="D351" s="99" t="s">
        <v>5</v>
      </c>
      <c r="E351" s="99" t="s">
        <v>6819</v>
      </c>
      <c r="F351" s="99" t="s">
        <v>6820</v>
      </c>
      <c r="G351" s="77">
        <v>0</v>
      </c>
      <c r="H351" s="77">
        <v>408773.79</v>
      </c>
      <c r="I351" s="77">
        <v>-6202349.7599999998</v>
      </c>
      <c r="J351" s="101"/>
    </row>
    <row r="352" spans="1:10" hidden="1" outlineLevel="1" x14ac:dyDescent="0.2">
      <c r="A352" s="106"/>
      <c r="B352" s="100">
        <v>42956</v>
      </c>
      <c r="C352" s="99">
        <v>54</v>
      </c>
      <c r="D352" s="99" t="s">
        <v>5</v>
      </c>
      <c r="E352" s="99" t="s">
        <v>6821</v>
      </c>
      <c r="F352" s="99" t="s">
        <v>6822</v>
      </c>
      <c r="G352" s="77">
        <v>0</v>
      </c>
      <c r="H352" s="77">
        <v>-314612.62</v>
      </c>
      <c r="I352" s="77"/>
      <c r="J352" s="101"/>
    </row>
    <row r="353" spans="1:10" hidden="1" outlineLevel="1" x14ac:dyDescent="0.2">
      <c r="A353" s="106"/>
      <c r="B353" s="100">
        <v>42956</v>
      </c>
      <c r="C353" s="99">
        <v>55</v>
      </c>
      <c r="D353" s="99" t="s">
        <v>5</v>
      </c>
      <c r="E353" s="99" t="s">
        <v>6821</v>
      </c>
      <c r="F353" s="99" t="s">
        <v>6823</v>
      </c>
      <c r="G353" s="77">
        <v>0</v>
      </c>
      <c r="H353" s="77">
        <v>314612.63</v>
      </c>
      <c r="I353" s="77"/>
      <c r="J353" s="101"/>
    </row>
    <row r="354" spans="1:10" hidden="1" outlineLevel="1" x14ac:dyDescent="0.2">
      <c r="A354" s="106"/>
      <c r="B354" s="100">
        <v>42970</v>
      </c>
      <c r="C354" s="99">
        <v>169</v>
      </c>
      <c r="D354" s="99" t="s">
        <v>5</v>
      </c>
      <c r="E354" s="99" t="s">
        <v>6824</v>
      </c>
      <c r="F354" s="99" t="s">
        <v>6825</v>
      </c>
      <c r="G354" s="77">
        <v>0</v>
      </c>
      <c r="H354" s="77">
        <v>408773.79</v>
      </c>
      <c r="I354" s="77"/>
      <c r="J354" s="101"/>
    </row>
    <row r="355" spans="1:10" hidden="1" outlineLevel="1" x14ac:dyDescent="0.2">
      <c r="A355" s="106"/>
      <c r="B355" s="100">
        <v>42972</v>
      </c>
      <c r="C355" s="99">
        <v>177</v>
      </c>
      <c r="D355" s="99" t="s">
        <v>5</v>
      </c>
      <c r="E355" s="99" t="s">
        <v>6824</v>
      </c>
      <c r="F355" s="99" t="s">
        <v>6826</v>
      </c>
      <c r="G355" s="77">
        <v>0</v>
      </c>
      <c r="H355" s="77">
        <v>-408773.79</v>
      </c>
      <c r="I355" s="77"/>
      <c r="J355" s="101"/>
    </row>
    <row r="356" spans="1:10" hidden="1" outlineLevel="1" x14ac:dyDescent="0.2">
      <c r="A356" s="106"/>
      <c r="B356" s="100">
        <v>42978</v>
      </c>
      <c r="C356" s="99">
        <v>235</v>
      </c>
      <c r="D356" s="99" t="s">
        <v>5</v>
      </c>
      <c r="E356" s="99" t="s">
        <v>6827</v>
      </c>
      <c r="F356" s="99" t="s">
        <v>6828</v>
      </c>
      <c r="G356" s="77">
        <v>0</v>
      </c>
      <c r="H356" s="77">
        <v>365051.67</v>
      </c>
      <c r="I356" s="77"/>
      <c r="J356" s="101"/>
    </row>
    <row r="357" spans="1:10" hidden="1" outlineLevel="1" x14ac:dyDescent="0.2">
      <c r="A357" s="106"/>
      <c r="B357" s="100">
        <v>42978</v>
      </c>
      <c r="C357" s="99">
        <v>247</v>
      </c>
      <c r="D357" s="99" t="s">
        <v>5</v>
      </c>
      <c r="E357" s="99" t="s">
        <v>6829</v>
      </c>
      <c r="F357" s="99" t="s">
        <v>6830</v>
      </c>
      <c r="G357" s="77">
        <v>0</v>
      </c>
      <c r="H357" s="77">
        <v>408773.79</v>
      </c>
      <c r="I357" s="77"/>
      <c r="J357" s="101"/>
    </row>
    <row r="358" spans="1:10" collapsed="1" x14ac:dyDescent="0.2">
      <c r="A358" s="106"/>
      <c r="B358" s="100"/>
      <c r="C358" s="99"/>
      <c r="D358" s="99"/>
      <c r="E358" s="99"/>
      <c r="F358" s="99"/>
      <c r="G358" s="77"/>
      <c r="H358" s="77"/>
      <c r="I358" s="77"/>
      <c r="J358" s="101"/>
    </row>
    <row r="359" spans="1:10" x14ac:dyDescent="0.2">
      <c r="A359" s="106"/>
      <c r="B359" s="100"/>
      <c r="C359" s="99"/>
      <c r="D359" s="99"/>
      <c r="E359" s="99"/>
      <c r="F359" s="99"/>
      <c r="G359" s="77"/>
      <c r="H359" s="102">
        <f>SUM(H350:H358)</f>
        <v>1182599.26</v>
      </c>
      <c r="I359" s="102"/>
      <c r="J359" s="103">
        <f>COUNTIF(H351:H357,"&gt;1")-COUNTIF(H351:H357,"&lt;1")</f>
        <v>3</v>
      </c>
    </row>
    <row r="360" spans="1:10" x14ac:dyDescent="0.2">
      <c r="A360" s="104" t="s">
        <v>598</v>
      </c>
      <c r="B360" s="98"/>
      <c r="C360" s="99"/>
      <c r="D360" s="99"/>
      <c r="E360" s="98"/>
      <c r="F360" s="98"/>
      <c r="G360" s="76"/>
      <c r="H360" s="76"/>
      <c r="I360" s="76"/>
      <c r="J360" s="101"/>
    </row>
    <row r="361" spans="1:10" x14ac:dyDescent="0.2">
      <c r="A361" s="105" t="s">
        <v>2</v>
      </c>
      <c r="B361" s="98" t="s">
        <v>108</v>
      </c>
      <c r="C361" s="99"/>
      <c r="D361" s="99"/>
      <c r="E361" s="98"/>
      <c r="F361" s="98"/>
      <c r="G361" s="76"/>
      <c r="H361" s="76"/>
      <c r="I361" s="76"/>
      <c r="J361" s="101"/>
    </row>
    <row r="362" spans="1:10" hidden="1" outlineLevel="1" x14ac:dyDescent="0.2">
      <c r="A362" s="106"/>
      <c r="B362" s="99"/>
      <c r="C362" s="99"/>
      <c r="D362" s="99"/>
      <c r="E362" s="99" t="s">
        <v>1110</v>
      </c>
      <c r="F362" s="99"/>
      <c r="G362" s="77">
        <v>0</v>
      </c>
      <c r="H362" s="77">
        <v>0</v>
      </c>
      <c r="I362" s="77">
        <v>-6049657.0700000003</v>
      </c>
      <c r="J362" s="101"/>
    </row>
    <row r="363" spans="1:10" hidden="1" outlineLevel="1" x14ac:dyDescent="0.2">
      <c r="A363" s="106"/>
      <c r="B363" s="100">
        <v>42959</v>
      </c>
      <c r="C363" s="99">
        <v>85</v>
      </c>
      <c r="D363" s="99" t="s">
        <v>5</v>
      </c>
      <c r="E363" s="99" t="s">
        <v>6831</v>
      </c>
      <c r="F363" s="99" t="s">
        <v>6832</v>
      </c>
      <c r="G363" s="77">
        <v>0</v>
      </c>
      <c r="H363" s="77">
        <v>172312.6</v>
      </c>
      <c r="I363" s="77">
        <v>-6202349.7599999998</v>
      </c>
      <c r="J363" s="101"/>
    </row>
    <row r="364" spans="1:10" hidden="1" outlineLevel="1" x14ac:dyDescent="0.2">
      <c r="A364" s="106"/>
      <c r="B364" s="100">
        <v>42961</v>
      </c>
      <c r="C364" s="99">
        <v>90</v>
      </c>
      <c r="D364" s="99" t="s">
        <v>5</v>
      </c>
      <c r="E364" s="99" t="s">
        <v>6833</v>
      </c>
      <c r="F364" s="99" t="s">
        <v>6834</v>
      </c>
      <c r="G364" s="77">
        <v>0</v>
      </c>
      <c r="H364" s="77">
        <v>172312.6</v>
      </c>
      <c r="I364" s="77"/>
      <c r="J364" s="101"/>
    </row>
    <row r="365" spans="1:10" hidden="1" outlineLevel="1" x14ac:dyDescent="0.2">
      <c r="A365" s="106"/>
      <c r="B365" s="100">
        <v>42963</v>
      </c>
      <c r="C365" s="99">
        <v>107</v>
      </c>
      <c r="D365" s="99" t="s">
        <v>5</v>
      </c>
      <c r="E365" s="99" t="s">
        <v>6835</v>
      </c>
      <c r="F365" s="99" t="s">
        <v>6836</v>
      </c>
      <c r="G365" s="77">
        <v>0</v>
      </c>
      <c r="H365" s="77">
        <v>153483.41</v>
      </c>
      <c r="I365" s="77"/>
      <c r="J365" s="101"/>
    </row>
    <row r="366" spans="1:10" hidden="1" outlineLevel="1" x14ac:dyDescent="0.2">
      <c r="A366" s="106"/>
      <c r="B366" s="100">
        <v>42976</v>
      </c>
      <c r="C366" s="99">
        <v>213</v>
      </c>
      <c r="D366" s="99" t="s">
        <v>5</v>
      </c>
      <c r="E366" s="99" t="s">
        <v>6837</v>
      </c>
      <c r="F366" s="99" t="s">
        <v>6838</v>
      </c>
      <c r="G366" s="77">
        <v>0</v>
      </c>
      <c r="H366" s="77">
        <v>172312.6</v>
      </c>
      <c r="I366" s="77"/>
      <c r="J366" s="101"/>
    </row>
    <row r="367" spans="1:10" hidden="1" outlineLevel="1" x14ac:dyDescent="0.2">
      <c r="A367" s="106"/>
      <c r="B367" s="100">
        <v>42976</v>
      </c>
      <c r="C367" s="99">
        <v>214</v>
      </c>
      <c r="D367" s="99" t="s">
        <v>5</v>
      </c>
      <c r="E367" s="99" t="s">
        <v>6643</v>
      </c>
      <c r="F367" s="99" t="s">
        <v>6839</v>
      </c>
      <c r="G367" s="77">
        <v>0</v>
      </c>
      <c r="H367" s="77">
        <v>172312.6</v>
      </c>
      <c r="I367" s="77"/>
      <c r="J367" s="101"/>
    </row>
    <row r="368" spans="1:10" collapsed="1" x14ac:dyDescent="0.2">
      <c r="A368" s="106"/>
      <c r="B368" s="100"/>
      <c r="C368" s="99"/>
      <c r="D368" s="99"/>
      <c r="E368" s="99"/>
      <c r="F368" s="99"/>
      <c r="G368" s="77"/>
      <c r="H368" s="77"/>
      <c r="I368" s="77"/>
      <c r="J368" s="101"/>
    </row>
    <row r="369" spans="1:10" x14ac:dyDescent="0.2">
      <c r="A369" s="106"/>
      <c r="B369" s="100"/>
      <c r="C369" s="99"/>
      <c r="D369" s="99"/>
      <c r="E369" s="99"/>
      <c r="F369" s="99"/>
      <c r="G369" s="77"/>
      <c r="H369" s="102">
        <f>SUM(H362:H368)</f>
        <v>842733.80999999994</v>
      </c>
      <c r="I369" s="102"/>
      <c r="J369" s="103">
        <f>COUNTIF(H363:H367,"&gt;1")-COUNTIF(H363:H367,"&lt;1")</f>
        <v>5</v>
      </c>
    </row>
    <row r="370" spans="1:10" x14ac:dyDescent="0.2">
      <c r="A370" s="104" t="s">
        <v>625</v>
      </c>
      <c r="B370" s="98"/>
      <c r="C370" s="99"/>
      <c r="D370" s="99"/>
      <c r="E370" s="98"/>
      <c r="F370" s="98"/>
      <c r="G370" s="76"/>
      <c r="H370" s="76"/>
      <c r="I370" s="76"/>
      <c r="J370" s="101"/>
    </row>
    <row r="371" spans="1:10" x14ac:dyDescent="0.2">
      <c r="A371" s="105" t="s">
        <v>2</v>
      </c>
      <c r="B371" s="98" t="s">
        <v>312</v>
      </c>
      <c r="C371" s="99"/>
      <c r="D371" s="99"/>
      <c r="E371" s="98"/>
      <c r="F371" s="98"/>
      <c r="G371" s="76"/>
      <c r="H371" s="76"/>
      <c r="I371" s="76"/>
      <c r="J371" s="101"/>
    </row>
    <row r="372" spans="1:10" hidden="1" outlineLevel="1" x14ac:dyDescent="0.2">
      <c r="A372" s="106"/>
      <c r="B372" s="99"/>
      <c r="C372" s="99"/>
      <c r="D372" s="99"/>
      <c r="E372" s="99" t="s">
        <v>1110</v>
      </c>
      <c r="F372" s="99"/>
      <c r="G372" s="77">
        <v>0</v>
      </c>
      <c r="H372" s="77">
        <v>0</v>
      </c>
      <c r="I372" s="77">
        <v>-4248722.46</v>
      </c>
      <c r="J372" s="101"/>
    </row>
    <row r="373" spans="1:10" hidden="1" outlineLevel="1" x14ac:dyDescent="0.2">
      <c r="A373" s="106"/>
      <c r="B373" s="100">
        <v>42951</v>
      </c>
      <c r="C373" s="99">
        <v>18</v>
      </c>
      <c r="D373" s="99" t="s">
        <v>5</v>
      </c>
      <c r="E373" s="99" t="s">
        <v>6840</v>
      </c>
      <c r="F373" s="99" t="s">
        <v>6841</v>
      </c>
      <c r="G373" s="77">
        <v>0</v>
      </c>
      <c r="H373" s="77">
        <v>197773.47</v>
      </c>
      <c r="I373" s="77">
        <v>-4434387.78</v>
      </c>
      <c r="J373" s="101"/>
    </row>
    <row r="374" spans="1:10" hidden="1" outlineLevel="1" x14ac:dyDescent="0.2">
      <c r="A374" s="106"/>
      <c r="B374" s="100">
        <v>42972</v>
      </c>
      <c r="C374" s="99">
        <v>185</v>
      </c>
      <c r="D374" s="99" t="s">
        <v>5</v>
      </c>
      <c r="E374" s="99" t="s">
        <v>6842</v>
      </c>
      <c r="F374" s="99" t="s">
        <v>6843</v>
      </c>
      <c r="G374" s="77">
        <v>0</v>
      </c>
      <c r="H374" s="77">
        <v>181316.41</v>
      </c>
      <c r="I374" s="77"/>
      <c r="J374" s="101"/>
    </row>
    <row r="375" spans="1:10" hidden="1" outlineLevel="1" x14ac:dyDescent="0.2">
      <c r="A375" s="106"/>
      <c r="B375" s="100">
        <v>42975</v>
      </c>
      <c r="C375" s="99">
        <v>195</v>
      </c>
      <c r="D375" s="99" t="s">
        <v>5</v>
      </c>
      <c r="E375" s="99" t="s">
        <v>6844</v>
      </c>
      <c r="F375" s="99" t="s">
        <v>6845</v>
      </c>
      <c r="G375" s="77">
        <v>0</v>
      </c>
      <c r="H375" s="77">
        <v>195707.34</v>
      </c>
      <c r="I375" s="77"/>
      <c r="J375" s="101"/>
    </row>
    <row r="376" spans="1:10" hidden="1" outlineLevel="1" x14ac:dyDescent="0.2">
      <c r="A376" s="106"/>
      <c r="B376" s="100">
        <v>42976</v>
      </c>
      <c r="C376" s="99">
        <v>209</v>
      </c>
      <c r="D376" s="99" t="s">
        <v>5</v>
      </c>
      <c r="E376" s="99" t="s">
        <v>6846</v>
      </c>
      <c r="F376" s="99" t="s">
        <v>6847</v>
      </c>
      <c r="G376" s="77">
        <v>0</v>
      </c>
      <c r="H376" s="77">
        <v>191674.72</v>
      </c>
      <c r="I376" s="77"/>
      <c r="J376" s="101"/>
    </row>
    <row r="377" spans="1:10" collapsed="1" x14ac:dyDescent="0.2">
      <c r="A377" s="106"/>
      <c r="B377" s="100"/>
      <c r="C377" s="99"/>
      <c r="D377" s="99"/>
      <c r="E377" s="99"/>
      <c r="F377" s="99"/>
      <c r="G377" s="77"/>
      <c r="H377" s="77"/>
      <c r="I377" s="77"/>
      <c r="J377" s="101"/>
    </row>
    <row r="378" spans="1:10" x14ac:dyDescent="0.2">
      <c r="A378" s="106"/>
      <c r="B378" s="100"/>
      <c r="C378" s="99"/>
      <c r="D378" s="99"/>
      <c r="E378" s="99"/>
      <c r="F378" s="99"/>
      <c r="G378" s="77"/>
      <c r="H378" s="102">
        <f>SUM(H372:H377)</f>
        <v>766471.94</v>
      </c>
      <c r="I378" s="102"/>
      <c r="J378" s="103">
        <f>COUNTIF(H373:H376,"&gt;1")-COUNTIF(H373:H376,"&lt;1")</f>
        <v>4</v>
      </c>
    </row>
    <row r="379" spans="1:10" x14ac:dyDescent="0.2">
      <c r="A379" s="104" t="s">
        <v>663</v>
      </c>
      <c r="B379" s="98"/>
      <c r="C379" s="99"/>
      <c r="D379" s="99"/>
      <c r="E379" s="98"/>
      <c r="F379" s="98"/>
      <c r="G379" s="76"/>
      <c r="H379" s="76"/>
      <c r="I379" s="76"/>
      <c r="J379" s="101"/>
    </row>
    <row r="380" spans="1:10" x14ac:dyDescent="0.2">
      <c r="A380" s="105" t="s">
        <v>2</v>
      </c>
      <c r="B380" s="98" t="s">
        <v>422</v>
      </c>
      <c r="C380" s="99"/>
      <c r="D380" s="99"/>
      <c r="E380" s="98"/>
      <c r="F380" s="98"/>
      <c r="G380" s="76"/>
      <c r="H380" s="76"/>
      <c r="I380" s="76"/>
      <c r="J380" s="101"/>
    </row>
    <row r="381" spans="1:10" hidden="1" outlineLevel="1" x14ac:dyDescent="0.2">
      <c r="A381" s="106"/>
      <c r="B381" s="99"/>
      <c r="C381" s="99"/>
      <c r="D381" s="99"/>
      <c r="E381" s="99" t="s">
        <v>1110</v>
      </c>
      <c r="F381" s="99"/>
      <c r="G381" s="77">
        <v>0</v>
      </c>
      <c r="H381" s="77">
        <v>0</v>
      </c>
      <c r="I381" s="77">
        <v>-6780759.5</v>
      </c>
      <c r="J381" s="101"/>
    </row>
    <row r="382" spans="1:10" hidden="1" outlineLevel="1" x14ac:dyDescent="0.2">
      <c r="A382" s="106"/>
      <c r="B382" s="100">
        <v>42951</v>
      </c>
      <c r="C382" s="99">
        <v>16</v>
      </c>
      <c r="D382" s="99" t="s">
        <v>5</v>
      </c>
      <c r="E382" s="99" t="s">
        <v>6848</v>
      </c>
      <c r="F382" s="99" t="s">
        <v>6849</v>
      </c>
      <c r="G382" s="77">
        <v>0</v>
      </c>
      <c r="H382" s="77">
        <v>122882.91</v>
      </c>
      <c r="I382" s="77">
        <v>-6897949.5599999996</v>
      </c>
      <c r="J382" s="101"/>
    </row>
    <row r="383" spans="1:10" hidden="1" outlineLevel="1" x14ac:dyDescent="0.2">
      <c r="A383" s="106"/>
      <c r="B383" s="100">
        <v>42951</v>
      </c>
      <c r="C383" s="99">
        <v>20</v>
      </c>
      <c r="D383" s="99" t="s">
        <v>5</v>
      </c>
      <c r="E383" s="99" t="s">
        <v>6850</v>
      </c>
      <c r="F383" s="99" t="s">
        <v>6851</v>
      </c>
      <c r="G383" s="77">
        <v>0</v>
      </c>
      <c r="H383" s="77">
        <v>149134.51999999999</v>
      </c>
      <c r="I383" s="77"/>
      <c r="J383" s="101"/>
    </row>
    <row r="384" spans="1:10" hidden="1" outlineLevel="1" x14ac:dyDescent="0.2">
      <c r="A384" s="106"/>
      <c r="B384" s="100">
        <v>42955</v>
      </c>
      <c r="C384" s="99">
        <v>47</v>
      </c>
      <c r="D384" s="99" t="s">
        <v>5</v>
      </c>
      <c r="E384" s="99" t="s">
        <v>6852</v>
      </c>
      <c r="F384" s="99" t="s">
        <v>6853</v>
      </c>
      <c r="G384" s="77">
        <v>0</v>
      </c>
      <c r="H384" s="77">
        <v>149134.51999999999</v>
      </c>
      <c r="I384" s="77"/>
      <c r="J384" s="101"/>
    </row>
    <row r="385" spans="1:10" hidden="1" outlineLevel="1" x14ac:dyDescent="0.2">
      <c r="A385" s="106"/>
      <c r="B385" s="100">
        <v>42955</v>
      </c>
      <c r="C385" s="99">
        <v>48</v>
      </c>
      <c r="D385" s="99" t="s">
        <v>5</v>
      </c>
      <c r="E385" s="99" t="s">
        <v>6854</v>
      </c>
      <c r="F385" s="99" t="s">
        <v>6855</v>
      </c>
      <c r="G385" s="77">
        <v>0</v>
      </c>
      <c r="H385" s="77">
        <v>117200.08</v>
      </c>
      <c r="I385" s="77"/>
      <c r="J385" s="101"/>
    </row>
    <row r="386" spans="1:10" hidden="1" outlineLevel="1" x14ac:dyDescent="0.2">
      <c r="A386" s="106"/>
      <c r="B386" s="100">
        <v>42955</v>
      </c>
      <c r="C386" s="99">
        <v>49</v>
      </c>
      <c r="D386" s="99" t="s">
        <v>5</v>
      </c>
      <c r="E386" s="99" t="s">
        <v>6856</v>
      </c>
      <c r="F386" s="99" t="s">
        <v>6857</v>
      </c>
      <c r="G386" s="77">
        <v>0</v>
      </c>
      <c r="H386" s="77">
        <v>149134.51999999999</v>
      </c>
      <c r="I386" s="77"/>
      <c r="J386" s="101"/>
    </row>
    <row r="387" spans="1:10" hidden="1" outlineLevel="1" x14ac:dyDescent="0.2">
      <c r="A387" s="106"/>
      <c r="B387" s="100">
        <v>42958</v>
      </c>
      <c r="C387" s="99">
        <v>77</v>
      </c>
      <c r="D387" s="99" t="s">
        <v>5</v>
      </c>
      <c r="E387" s="99" t="s">
        <v>6858</v>
      </c>
      <c r="F387" s="99" t="s">
        <v>6859</v>
      </c>
      <c r="G387" s="77">
        <v>0</v>
      </c>
      <c r="H387" s="77">
        <v>122882.91</v>
      </c>
      <c r="I387" s="77">
        <v>-7015139.3600000003</v>
      </c>
      <c r="J387" s="101"/>
    </row>
    <row r="388" spans="1:10" hidden="1" outlineLevel="1" x14ac:dyDescent="0.2">
      <c r="A388" s="106"/>
      <c r="B388" s="100">
        <v>42961</v>
      </c>
      <c r="C388" s="99">
        <v>89</v>
      </c>
      <c r="D388" s="99" t="s">
        <v>5</v>
      </c>
      <c r="E388" s="99" t="s">
        <v>6860</v>
      </c>
      <c r="F388" s="99" t="s">
        <v>6861</v>
      </c>
      <c r="G388" s="77">
        <v>0</v>
      </c>
      <c r="H388" s="77">
        <v>131027.23</v>
      </c>
      <c r="I388" s="77"/>
      <c r="J388" s="101"/>
    </row>
    <row r="389" spans="1:10" hidden="1" outlineLevel="1" x14ac:dyDescent="0.2">
      <c r="A389" s="106"/>
      <c r="B389" s="100">
        <v>42978</v>
      </c>
      <c r="C389" s="99">
        <v>236</v>
      </c>
      <c r="D389" s="99" t="s">
        <v>5</v>
      </c>
      <c r="E389" s="99" t="s">
        <v>4204</v>
      </c>
      <c r="F389" s="99" t="s">
        <v>6862</v>
      </c>
      <c r="G389" s="77">
        <v>0</v>
      </c>
      <c r="H389" s="77">
        <v>154274.13</v>
      </c>
      <c r="I389" s="77"/>
      <c r="J389" s="101"/>
    </row>
    <row r="390" spans="1:10" hidden="1" outlineLevel="1" x14ac:dyDescent="0.2">
      <c r="A390" s="106"/>
      <c r="B390" s="100">
        <v>42978</v>
      </c>
      <c r="C390" s="99">
        <v>251</v>
      </c>
      <c r="D390" s="99" t="s">
        <v>5</v>
      </c>
      <c r="E390" s="99" t="s">
        <v>6863</v>
      </c>
      <c r="F390" s="99" t="s">
        <v>6864</v>
      </c>
      <c r="G390" s="77">
        <v>0</v>
      </c>
      <c r="H390" s="77">
        <v>149134.51999999999</v>
      </c>
      <c r="I390" s="77"/>
      <c r="J390" s="101"/>
    </row>
    <row r="391" spans="1:10" collapsed="1" x14ac:dyDescent="0.2">
      <c r="A391" s="106"/>
      <c r="B391" s="100"/>
      <c r="C391" s="99"/>
      <c r="D391" s="99"/>
      <c r="E391" s="99"/>
      <c r="F391" s="99"/>
      <c r="G391" s="77"/>
      <c r="H391" s="77"/>
      <c r="I391" s="77"/>
      <c r="J391" s="101"/>
    </row>
    <row r="392" spans="1:10" x14ac:dyDescent="0.2">
      <c r="A392" s="106"/>
      <c r="B392" s="100"/>
      <c r="C392" s="99"/>
      <c r="D392" s="99"/>
      <c r="E392" s="99"/>
      <c r="F392" s="99"/>
      <c r="G392" s="77"/>
      <c r="H392" s="102">
        <f>SUM(H381:H391)</f>
        <v>1244805.3399999999</v>
      </c>
      <c r="I392" s="102"/>
      <c r="J392" s="103">
        <f>COUNTIF(H382:H390,"&gt;1")-COUNTIF(H382:H390,"&lt;1")</f>
        <v>9</v>
      </c>
    </row>
    <row r="393" spans="1:10" x14ac:dyDescent="0.2">
      <c r="A393" s="104" t="s">
        <v>702</v>
      </c>
      <c r="B393" s="98"/>
      <c r="C393" s="99"/>
      <c r="D393" s="99"/>
      <c r="E393" s="98"/>
      <c r="F393" s="98"/>
      <c r="G393" s="76"/>
      <c r="H393" s="76"/>
      <c r="I393" s="76"/>
      <c r="J393" s="101"/>
    </row>
    <row r="394" spans="1:10" x14ac:dyDescent="0.2">
      <c r="A394" s="105" t="s">
        <v>2</v>
      </c>
      <c r="B394" s="98" t="s">
        <v>532</v>
      </c>
      <c r="C394" s="99"/>
      <c r="D394" s="99"/>
      <c r="E394" s="98"/>
      <c r="F394" s="98"/>
      <c r="G394" s="76"/>
      <c r="H394" s="76"/>
      <c r="I394" s="76"/>
      <c r="J394" s="101"/>
    </row>
    <row r="395" spans="1:10" hidden="1" outlineLevel="1" x14ac:dyDescent="0.2">
      <c r="A395" s="106"/>
      <c r="B395" s="99"/>
      <c r="C395" s="99"/>
      <c r="D395" s="99"/>
      <c r="E395" s="99" t="s">
        <v>1110</v>
      </c>
      <c r="F395" s="99"/>
      <c r="G395" s="77">
        <v>0</v>
      </c>
      <c r="H395" s="77">
        <v>0</v>
      </c>
      <c r="I395" s="77">
        <v>-2339528.0699999998</v>
      </c>
      <c r="J395" s="101"/>
    </row>
    <row r="396" spans="1:10" hidden="1" outlineLevel="1" x14ac:dyDescent="0.2">
      <c r="A396" s="106"/>
      <c r="B396" s="100">
        <v>42948</v>
      </c>
      <c r="C396" s="99">
        <v>5</v>
      </c>
      <c r="D396" s="99" t="s">
        <v>5</v>
      </c>
      <c r="E396" s="99" t="s">
        <v>6865</v>
      </c>
      <c r="F396" s="99" t="s">
        <v>6866</v>
      </c>
      <c r="G396" s="77">
        <v>0</v>
      </c>
      <c r="H396" s="77">
        <v>290522.21999999997</v>
      </c>
      <c r="I396" s="77">
        <v>-2554846.7799999998</v>
      </c>
      <c r="J396" s="101"/>
    </row>
    <row r="397" spans="1:10" hidden="1" outlineLevel="1" x14ac:dyDescent="0.2">
      <c r="A397" s="106"/>
      <c r="B397" s="100">
        <v>42951</v>
      </c>
      <c r="C397" s="99">
        <v>19</v>
      </c>
      <c r="D397" s="99" t="s">
        <v>5</v>
      </c>
      <c r="E397" s="99" t="s">
        <v>6867</v>
      </c>
      <c r="F397" s="99" t="s">
        <v>6868</v>
      </c>
      <c r="G397" s="77">
        <v>0</v>
      </c>
      <c r="H397" s="77">
        <v>292678.73</v>
      </c>
      <c r="I397" s="77"/>
      <c r="J397" s="101"/>
    </row>
    <row r="398" spans="1:10" hidden="1" outlineLevel="1" x14ac:dyDescent="0.2">
      <c r="A398" s="106"/>
      <c r="B398" s="100">
        <v>42954</v>
      </c>
      <c r="C398" s="99">
        <v>32</v>
      </c>
      <c r="D398" s="99" t="s">
        <v>5</v>
      </c>
      <c r="E398" s="99" t="s">
        <v>6869</v>
      </c>
      <c r="F398" s="99" t="s">
        <v>6870</v>
      </c>
      <c r="G398" s="77">
        <v>0</v>
      </c>
      <c r="H398" s="77">
        <v>290522.21999999997</v>
      </c>
      <c r="I398" s="77"/>
      <c r="J398" s="101"/>
    </row>
    <row r="399" spans="1:10" hidden="1" outlineLevel="1" x14ac:dyDescent="0.2">
      <c r="A399" s="106"/>
      <c r="B399" s="100">
        <v>42958</v>
      </c>
      <c r="C399" s="99">
        <v>79</v>
      </c>
      <c r="D399" s="99" t="s">
        <v>5</v>
      </c>
      <c r="E399" s="99" t="s">
        <v>6871</v>
      </c>
      <c r="F399" s="99" t="s">
        <v>6872</v>
      </c>
      <c r="G399" s="77">
        <v>0</v>
      </c>
      <c r="H399" s="77">
        <v>292678.73</v>
      </c>
      <c r="I399" s="77"/>
      <c r="J399" s="101"/>
    </row>
    <row r="400" spans="1:10" hidden="1" outlineLevel="1" x14ac:dyDescent="0.2">
      <c r="A400" s="106"/>
      <c r="B400" s="100">
        <v>42978</v>
      </c>
      <c r="C400" s="99">
        <v>245</v>
      </c>
      <c r="D400" s="99" t="s">
        <v>5</v>
      </c>
      <c r="E400" s="99" t="s">
        <v>6873</v>
      </c>
      <c r="F400" s="99" t="s">
        <v>6874</v>
      </c>
      <c r="G400" s="77">
        <v>0</v>
      </c>
      <c r="H400" s="77">
        <v>231930.04</v>
      </c>
      <c r="I400" s="77"/>
      <c r="J400" s="101"/>
    </row>
    <row r="401" spans="1:10" collapsed="1" x14ac:dyDescent="0.2">
      <c r="A401" s="106"/>
      <c r="B401" s="100"/>
      <c r="C401" s="99"/>
      <c r="D401" s="99"/>
      <c r="E401" s="99"/>
      <c r="F401" s="99"/>
      <c r="G401" s="77"/>
      <c r="H401" s="77"/>
      <c r="I401" s="77"/>
      <c r="J401" s="101"/>
    </row>
    <row r="402" spans="1:10" x14ac:dyDescent="0.2">
      <c r="A402" s="106"/>
      <c r="B402" s="100"/>
      <c r="C402" s="99"/>
      <c r="D402" s="99"/>
      <c r="E402" s="99"/>
      <c r="F402" s="99"/>
      <c r="G402" s="77"/>
      <c r="H402" s="102">
        <f>SUM(H395:H401)</f>
        <v>1398331.94</v>
      </c>
      <c r="I402" s="102"/>
      <c r="J402" s="103">
        <f>COUNTIF(H396:H400,"&gt;1")-COUNTIF(H396:H400,"&lt;1")</f>
        <v>5</v>
      </c>
    </row>
    <row r="403" spans="1:10" x14ac:dyDescent="0.2">
      <c r="A403" s="106"/>
      <c r="B403" s="100"/>
      <c r="C403" s="99"/>
      <c r="D403" s="99"/>
      <c r="E403" s="99"/>
      <c r="F403" s="99"/>
      <c r="G403" s="77"/>
      <c r="H403" s="77"/>
      <c r="I403" s="77"/>
      <c r="J403" s="101"/>
    </row>
    <row r="404" spans="1:10" ht="33" customHeight="1" x14ac:dyDescent="0.2">
      <c r="A404" s="106"/>
      <c r="B404" s="136" t="s">
        <v>1062</v>
      </c>
      <c r="C404" s="137"/>
      <c r="D404" s="137"/>
      <c r="E404" s="137"/>
      <c r="F404" s="137"/>
      <c r="G404" s="138"/>
      <c r="H404" s="107">
        <f>+H306+H312+H323+H329+H335+H341+H347+H359+H369+H378+H392+H402</f>
        <v>8589479.8199999984</v>
      </c>
      <c r="I404" s="108" t="e">
        <f>+I172+#REF!+#REF!+#REF!+#REF!+#REF!+#REF!+#REF!+#REF!+I257+#REF!+#REF!+I401</f>
        <v>#REF!</v>
      </c>
      <c r="J404" s="109">
        <f>+J306+J312+J323+J329+J335+J341+J347+J359+J369+J378+J392+J402</f>
        <v>39</v>
      </c>
    </row>
    <row r="405" spans="1:10" x14ac:dyDescent="0.2">
      <c r="A405" s="106"/>
      <c r="B405" s="100"/>
      <c r="C405" s="99"/>
      <c r="D405" s="99"/>
      <c r="E405" s="99"/>
      <c r="F405" s="99"/>
      <c r="G405" s="77"/>
      <c r="H405" s="77"/>
      <c r="I405" s="77"/>
      <c r="J405" s="101"/>
    </row>
    <row r="406" spans="1:10" x14ac:dyDescent="0.2">
      <c r="A406" s="106"/>
      <c r="B406" s="100"/>
      <c r="C406" s="99"/>
      <c r="D406" s="99"/>
      <c r="E406" s="99"/>
      <c r="F406" s="99"/>
      <c r="G406" s="77"/>
      <c r="H406" s="77"/>
      <c r="I406" s="77"/>
      <c r="J406" s="101"/>
    </row>
    <row r="407" spans="1:10" x14ac:dyDescent="0.2">
      <c r="A407" s="106"/>
      <c r="B407" s="100"/>
      <c r="C407" s="99"/>
      <c r="D407" s="99"/>
      <c r="E407" s="99"/>
      <c r="F407" s="99"/>
      <c r="G407" s="77"/>
      <c r="H407" s="77"/>
      <c r="I407" s="77"/>
      <c r="J407" s="101"/>
    </row>
    <row r="408" spans="1:10" x14ac:dyDescent="0.2">
      <c r="A408" s="104" t="s">
        <v>713</v>
      </c>
      <c r="B408" s="98"/>
      <c r="C408" s="99"/>
      <c r="D408" s="99"/>
      <c r="E408" s="98"/>
      <c r="F408" s="98"/>
      <c r="G408" s="76"/>
      <c r="H408" s="76"/>
      <c r="I408" s="76"/>
      <c r="J408" s="101"/>
    </row>
    <row r="409" spans="1:10" x14ac:dyDescent="0.2">
      <c r="A409" s="105" t="s">
        <v>2</v>
      </c>
      <c r="B409" s="98" t="s">
        <v>714</v>
      </c>
      <c r="C409" s="99"/>
      <c r="D409" s="99"/>
      <c r="E409" s="98"/>
      <c r="F409" s="98"/>
      <c r="G409" s="76"/>
      <c r="H409" s="76"/>
      <c r="I409" s="76"/>
      <c r="J409" s="101"/>
    </row>
    <row r="410" spans="1:10" hidden="1" outlineLevel="1" x14ac:dyDescent="0.2">
      <c r="A410" s="106"/>
      <c r="B410" s="99"/>
      <c r="C410" s="99"/>
      <c r="D410" s="99"/>
      <c r="E410" s="99" t="s">
        <v>1110</v>
      </c>
      <c r="F410" s="99"/>
      <c r="G410" s="77">
        <v>0</v>
      </c>
      <c r="H410" s="77">
        <v>0</v>
      </c>
      <c r="I410" s="77">
        <v>908070.29</v>
      </c>
      <c r="J410" s="101"/>
    </row>
    <row r="411" spans="1:10" hidden="1" outlineLevel="1" x14ac:dyDescent="0.2">
      <c r="A411" s="106"/>
      <c r="B411" s="100">
        <v>42948</v>
      </c>
      <c r="C411" s="99">
        <v>1</v>
      </c>
      <c r="D411" s="99" t="s">
        <v>82</v>
      </c>
      <c r="E411" s="99" t="s">
        <v>720</v>
      </c>
      <c r="F411" s="99" t="s">
        <v>6875</v>
      </c>
      <c r="G411" s="77">
        <v>0</v>
      </c>
      <c r="H411" s="77">
        <v>-8160.67</v>
      </c>
      <c r="I411" s="77">
        <v>913242.7</v>
      </c>
      <c r="J411" s="101"/>
    </row>
    <row r="412" spans="1:10" hidden="1" outlineLevel="1" x14ac:dyDescent="0.2">
      <c r="A412" s="106"/>
      <c r="B412" s="100">
        <v>42948</v>
      </c>
      <c r="C412" s="99">
        <v>3</v>
      </c>
      <c r="D412" s="99" t="s">
        <v>715</v>
      </c>
      <c r="E412" s="99" t="s">
        <v>716</v>
      </c>
      <c r="F412" s="99" t="s">
        <v>6876</v>
      </c>
      <c r="G412" s="77">
        <v>0</v>
      </c>
      <c r="H412" s="77">
        <v>-43103.45</v>
      </c>
      <c r="I412" s="77">
        <v>908932.35</v>
      </c>
      <c r="J412" s="101"/>
    </row>
    <row r="413" spans="1:10" hidden="1" outlineLevel="1" x14ac:dyDescent="0.2">
      <c r="A413" s="106"/>
      <c r="B413" s="100">
        <v>42948</v>
      </c>
      <c r="C413" s="99">
        <v>2</v>
      </c>
      <c r="D413" s="99" t="s">
        <v>82</v>
      </c>
      <c r="E413" s="99" t="s">
        <v>720</v>
      </c>
      <c r="F413" s="99" t="s">
        <v>6877</v>
      </c>
      <c r="G413" s="77">
        <v>0</v>
      </c>
      <c r="H413" s="77">
        <v>-4310.3500000000004</v>
      </c>
      <c r="I413" s="77">
        <v>913294.42</v>
      </c>
      <c r="J413" s="101"/>
    </row>
    <row r="414" spans="1:10" hidden="1" outlineLevel="1" x14ac:dyDescent="0.2">
      <c r="A414" s="106"/>
      <c r="B414" s="100">
        <v>42949</v>
      </c>
      <c r="C414" s="99">
        <v>11</v>
      </c>
      <c r="D414" s="99" t="s">
        <v>715</v>
      </c>
      <c r="E414" s="99" t="s">
        <v>716</v>
      </c>
      <c r="F414" s="99" t="s">
        <v>6878</v>
      </c>
      <c r="G414" s="77">
        <v>0</v>
      </c>
      <c r="H414" s="77">
        <v>-37068.97</v>
      </c>
      <c r="I414" s="77">
        <v>917303.04</v>
      </c>
      <c r="J414" s="101"/>
    </row>
    <row r="415" spans="1:10" hidden="1" outlineLevel="1" x14ac:dyDescent="0.2">
      <c r="A415" s="106"/>
      <c r="B415" s="100">
        <v>42949</v>
      </c>
      <c r="C415" s="99">
        <v>4</v>
      </c>
      <c r="D415" s="99" t="s">
        <v>82</v>
      </c>
      <c r="E415" s="99" t="s">
        <v>720</v>
      </c>
      <c r="F415" s="99" t="s">
        <v>6879</v>
      </c>
      <c r="G415" s="77">
        <v>0</v>
      </c>
      <c r="H415" s="77">
        <v>-2586.21</v>
      </c>
      <c r="I415" s="77">
        <v>918596.14</v>
      </c>
      <c r="J415" s="101"/>
    </row>
    <row r="416" spans="1:10" hidden="1" outlineLevel="1" x14ac:dyDescent="0.2">
      <c r="A416" s="106"/>
      <c r="B416" s="100">
        <v>42949</v>
      </c>
      <c r="C416" s="99">
        <v>5</v>
      </c>
      <c r="D416" s="99" t="s">
        <v>82</v>
      </c>
      <c r="E416" s="99" t="s">
        <v>720</v>
      </c>
      <c r="F416" s="99" t="s">
        <v>6879</v>
      </c>
      <c r="G416" s="77">
        <v>0</v>
      </c>
      <c r="H416" s="77">
        <v>2586.21</v>
      </c>
      <c r="I416" s="77">
        <v>919458.21</v>
      </c>
      <c r="J416" s="101"/>
    </row>
    <row r="417" spans="1:10" hidden="1" outlineLevel="1" x14ac:dyDescent="0.2">
      <c r="A417" s="106"/>
      <c r="B417" s="100">
        <v>42949</v>
      </c>
      <c r="C417" s="99">
        <v>6</v>
      </c>
      <c r="D417" s="99" t="s">
        <v>82</v>
      </c>
      <c r="E417" s="99" t="s">
        <v>720</v>
      </c>
      <c r="F417" s="99" t="s">
        <v>6880</v>
      </c>
      <c r="G417" s="77">
        <v>0</v>
      </c>
      <c r="H417" s="77">
        <v>-25862.07</v>
      </c>
      <c r="I417" s="77">
        <v>921182.35</v>
      </c>
      <c r="J417" s="101"/>
    </row>
    <row r="418" spans="1:10" hidden="1" outlineLevel="1" x14ac:dyDescent="0.2">
      <c r="A418" s="106"/>
      <c r="B418" s="100">
        <v>42950</v>
      </c>
      <c r="C418" s="99">
        <v>8</v>
      </c>
      <c r="D418" s="99" t="s">
        <v>82</v>
      </c>
      <c r="E418" s="99" t="s">
        <v>720</v>
      </c>
      <c r="F418" s="99" t="s">
        <v>6881</v>
      </c>
      <c r="G418" s="77">
        <v>0</v>
      </c>
      <c r="H418" s="77">
        <v>-4310.3500000000004</v>
      </c>
      <c r="I418" s="77">
        <v>924630.63</v>
      </c>
      <c r="J418" s="101"/>
    </row>
    <row r="419" spans="1:10" hidden="1" outlineLevel="1" x14ac:dyDescent="0.2">
      <c r="A419" s="106"/>
      <c r="B419" s="100">
        <v>42950</v>
      </c>
      <c r="C419" s="99">
        <v>9</v>
      </c>
      <c r="D419" s="99" t="s">
        <v>82</v>
      </c>
      <c r="E419" s="99" t="s">
        <v>720</v>
      </c>
      <c r="F419" s="99" t="s">
        <v>6882</v>
      </c>
      <c r="G419" s="77">
        <v>0</v>
      </c>
      <c r="H419" s="77">
        <v>-6025.86</v>
      </c>
      <c r="I419" s="77"/>
      <c r="J419" s="101"/>
    </row>
    <row r="420" spans="1:10" hidden="1" outlineLevel="1" x14ac:dyDescent="0.2">
      <c r="A420" s="106"/>
      <c r="B420" s="100">
        <v>42950</v>
      </c>
      <c r="C420" s="99">
        <v>10</v>
      </c>
      <c r="D420" s="99" t="s">
        <v>82</v>
      </c>
      <c r="E420" s="99" t="s">
        <v>720</v>
      </c>
      <c r="F420" s="99" t="s">
        <v>6883</v>
      </c>
      <c r="G420" s="77">
        <v>0</v>
      </c>
      <c r="H420" s="77">
        <v>-15258.62</v>
      </c>
      <c r="I420" s="77"/>
      <c r="J420" s="101"/>
    </row>
    <row r="421" spans="1:10" hidden="1" outlineLevel="1" x14ac:dyDescent="0.2">
      <c r="A421" s="106"/>
      <c r="B421" s="100">
        <v>42950</v>
      </c>
      <c r="C421" s="99">
        <v>13</v>
      </c>
      <c r="D421" s="99" t="s">
        <v>715</v>
      </c>
      <c r="E421" s="99" t="s">
        <v>716</v>
      </c>
      <c r="F421" s="99" t="s">
        <v>6884</v>
      </c>
      <c r="G421" s="77">
        <v>0</v>
      </c>
      <c r="H421" s="77">
        <v>-12931.04</v>
      </c>
      <c r="I421" s="77">
        <v>928078.91</v>
      </c>
      <c r="J421" s="101"/>
    </row>
    <row r="422" spans="1:10" hidden="1" outlineLevel="1" x14ac:dyDescent="0.2">
      <c r="A422" s="106"/>
      <c r="B422" s="100">
        <v>42950</v>
      </c>
      <c r="C422" s="99">
        <v>17</v>
      </c>
      <c r="D422" s="99" t="s">
        <v>715</v>
      </c>
      <c r="E422" s="99" t="s">
        <v>716</v>
      </c>
      <c r="F422" s="99" t="s">
        <v>6885</v>
      </c>
      <c r="G422" s="77">
        <v>0</v>
      </c>
      <c r="H422" s="77">
        <v>-2586.21</v>
      </c>
      <c r="I422" s="77">
        <v>925492.7</v>
      </c>
      <c r="J422" s="101"/>
    </row>
    <row r="423" spans="1:10" hidden="1" outlineLevel="1" x14ac:dyDescent="0.2">
      <c r="A423" s="106"/>
      <c r="B423" s="100">
        <v>42951</v>
      </c>
      <c r="C423" s="99">
        <v>11</v>
      </c>
      <c r="D423" s="99" t="s">
        <v>82</v>
      </c>
      <c r="E423" s="99" t="s">
        <v>720</v>
      </c>
      <c r="F423" s="99" t="s">
        <v>6886</v>
      </c>
      <c r="G423" s="77">
        <v>0</v>
      </c>
      <c r="H423" s="77">
        <v>-5517.24</v>
      </c>
      <c r="I423" s="77"/>
      <c r="J423" s="101"/>
    </row>
    <row r="424" spans="1:10" hidden="1" outlineLevel="1" x14ac:dyDescent="0.2">
      <c r="A424" s="106"/>
      <c r="B424" s="100">
        <v>42952</v>
      </c>
      <c r="C424" s="99">
        <v>26</v>
      </c>
      <c r="D424" s="99" t="s">
        <v>715</v>
      </c>
      <c r="E424" s="99" t="s">
        <v>716</v>
      </c>
      <c r="F424" s="99" t="s">
        <v>6887</v>
      </c>
      <c r="G424" s="77">
        <v>0</v>
      </c>
      <c r="H424" s="77">
        <v>-2586.21</v>
      </c>
      <c r="I424" s="77"/>
      <c r="J424" s="101"/>
    </row>
    <row r="425" spans="1:10" hidden="1" outlineLevel="1" x14ac:dyDescent="0.2">
      <c r="A425" s="106"/>
      <c r="B425" s="100">
        <v>42952</v>
      </c>
      <c r="C425" s="99">
        <v>13</v>
      </c>
      <c r="D425" s="99" t="s">
        <v>82</v>
      </c>
      <c r="E425" s="99" t="s">
        <v>720</v>
      </c>
      <c r="F425" s="99" t="s">
        <v>6888</v>
      </c>
      <c r="G425" s="77">
        <v>0</v>
      </c>
      <c r="H425" s="77">
        <v>-120.7</v>
      </c>
      <c r="I425" s="77"/>
      <c r="J425" s="101"/>
    </row>
    <row r="426" spans="1:10" hidden="1" outlineLevel="1" x14ac:dyDescent="0.2">
      <c r="A426" s="106"/>
      <c r="B426" s="100">
        <v>42954</v>
      </c>
      <c r="C426" s="99">
        <v>28</v>
      </c>
      <c r="D426" s="99" t="s">
        <v>715</v>
      </c>
      <c r="E426" s="99" t="s">
        <v>716</v>
      </c>
      <c r="F426" s="99" t="s">
        <v>6889</v>
      </c>
      <c r="G426" s="77">
        <v>0</v>
      </c>
      <c r="H426" s="77">
        <v>-2586.21</v>
      </c>
      <c r="I426" s="77"/>
      <c r="J426" s="101"/>
    </row>
    <row r="427" spans="1:10" hidden="1" outlineLevel="1" x14ac:dyDescent="0.2">
      <c r="A427" s="106"/>
      <c r="B427" s="100">
        <v>42954</v>
      </c>
      <c r="C427" s="99">
        <v>30</v>
      </c>
      <c r="D427" s="99" t="s">
        <v>715</v>
      </c>
      <c r="E427" s="99" t="s">
        <v>716</v>
      </c>
      <c r="F427" s="99" t="s">
        <v>6890</v>
      </c>
      <c r="G427" s="77">
        <v>0</v>
      </c>
      <c r="H427" s="77">
        <v>2586.21</v>
      </c>
      <c r="I427" s="77"/>
      <c r="J427" s="101"/>
    </row>
    <row r="428" spans="1:10" hidden="1" outlineLevel="1" x14ac:dyDescent="0.2">
      <c r="A428" s="106"/>
      <c r="B428" s="100">
        <v>42954</v>
      </c>
      <c r="C428" s="99">
        <v>31</v>
      </c>
      <c r="D428" s="99" t="s">
        <v>715</v>
      </c>
      <c r="E428" s="99" t="s">
        <v>716</v>
      </c>
      <c r="F428" s="99" t="s">
        <v>6891</v>
      </c>
      <c r="G428" s="77">
        <v>0</v>
      </c>
      <c r="H428" s="77">
        <v>-2586.21</v>
      </c>
      <c r="I428" s="77"/>
      <c r="J428" s="101"/>
    </row>
    <row r="429" spans="1:10" hidden="1" outlineLevel="1" x14ac:dyDescent="0.2">
      <c r="A429" s="106"/>
      <c r="B429" s="100">
        <v>42954</v>
      </c>
      <c r="C429" s="99">
        <v>35</v>
      </c>
      <c r="D429" s="99" t="s">
        <v>715</v>
      </c>
      <c r="E429" s="99" t="s">
        <v>716</v>
      </c>
      <c r="F429" s="99" t="s">
        <v>6892</v>
      </c>
      <c r="G429" s="77">
        <v>0</v>
      </c>
      <c r="H429" s="77">
        <v>6034.48</v>
      </c>
      <c r="I429" s="77"/>
      <c r="J429" s="101"/>
    </row>
    <row r="430" spans="1:10" hidden="1" outlineLevel="1" x14ac:dyDescent="0.2">
      <c r="A430" s="106"/>
      <c r="B430" s="100">
        <v>42954</v>
      </c>
      <c r="C430" s="99">
        <v>37</v>
      </c>
      <c r="D430" s="99" t="s">
        <v>715</v>
      </c>
      <c r="E430" s="99" t="s">
        <v>716</v>
      </c>
      <c r="F430" s="99" t="s">
        <v>6893</v>
      </c>
      <c r="G430" s="77">
        <v>0</v>
      </c>
      <c r="H430" s="77">
        <v>2586.21</v>
      </c>
      <c r="I430" s="77"/>
      <c r="J430" s="101"/>
    </row>
    <row r="431" spans="1:10" hidden="1" outlineLevel="1" x14ac:dyDescent="0.2">
      <c r="A431" s="106"/>
      <c r="B431" s="100">
        <v>42954</v>
      </c>
      <c r="C431" s="99">
        <v>39</v>
      </c>
      <c r="D431" s="99" t="s">
        <v>715</v>
      </c>
      <c r="E431" s="99" t="s">
        <v>716</v>
      </c>
      <c r="F431" s="99" t="s">
        <v>6894</v>
      </c>
      <c r="G431" s="77">
        <v>0</v>
      </c>
      <c r="H431" s="77">
        <v>-6034.48</v>
      </c>
      <c r="I431" s="77"/>
      <c r="J431" s="101"/>
    </row>
    <row r="432" spans="1:10" hidden="1" outlineLevel="1" x14ac:dyDescent="0.2">
      <c r="A432" s="106"/>
      <c r="B432" s="100">
        <v>42954</v>
      </c>
      <c r="C432" s="99">
        <v>40</v>
      </c>
      <c r="D432" s="99" t="s">
        <v>715</v>
      </c>
      <c r="E432" s="99" t="s">
        <v>716</v>
      </c>
      <c r="F432" s="99" t="s">
        <v>6895</v>
      </c>
      <c r="G432" s="77">
        <v>0</v>
      </c>
      <c r="H432" s="77">
        <v>4310.3500000000004</v>
      </c>
      <c r="I432" s="77"/>
      <c r="J432" s="101"/>
    </row>
    <row r="433" spans="1:10" hidden="1" outlineLevel="1" x14ac:dyDescent="0.2">
      <c r="A433" s="106"/>
      <c r="B433" s="100">
        <v>42954</v>
      </c>
      <c r="C433" s="99">
        <v>15</v>
      </c>
      <c r="D433" s="99" t="s">
        <v>82</v>
      </c>
      <c r="E433" s="99" t="s">
        <v>720</v>
      </c>
      <c r="F433" s="99" t="s">
        <v>6896</v>
      </c>
      <c r="G433" s="77">
        <v>0</v>
      </c>
      <c r="H433" s="77">
        <v>-5172.41</v>
      </c>
      <c r="I433" s="77"/>
      <c r="J433" s="101"/>
    </row>
    <row r="434" spans="1:10" hidden="1" outlineLevel="1" x14ac:dyDescent="0.2">
      <c r="A434" s="106"/>
      <c r="B434" s="100">
        <v>42955</v>
      </c>
      <c r="C434" s="99">
        <v>16</v>
      </c>
      <c r="D434" s="99" t="s">
        <v>82</v>
      </c>
      <c r="E434" s="99" t="s">
        <v>720</v>
      </c>
      <c r="F434" s="99" t="s">
        <v>6897</v>
      </c>
      <c r="G434" s="77">
        <v>0</v>
      </c>
      <c r="H434" s="77">
        <v>-2224.14</v>
      </c>
      <c r="I434" s="77"/>
      <c r="J434" s="101"/>
    </row>
    <row r="435" spans="1:10" hidden="1" outlineLevel="1" x14ac:dyDescent="0.2">
      <c r="A435" s="106"/>
      <c r="B435" s="100">
        <v>42955</v>
      </c>
      <c r="C435" s="99">
        <v>17</v>
      </c>
      <c r="D435" s="99" t="s">
        <v>82</v>
      </c>
      <c r="E435" s="99" t="s">
        <v>720</v>
      </c>
      <c r="F435" s="99" t="s">
        <v>6898</v>
      </c>
      <c r="G435" s="77">
        <v>0</v>
      </c>
      <c r="H435" s="77">
        <v>-5810.35</v>
      </c>
      <c r="I435" s="77">
        <v>932820.29</v>
      </c>
      <c r="J435" s="101"/>
    </row>
    <row r="436" spans="1:10" hidden="1" outlineLevel="1" x14ac:dyDescent="0.2">
      <c r="A436" s="106"/>
      <c r="B436" s="100">
        <v>42955</v>
      </c>
      <c r="C436" s="99">
        <v>42</v>
      </c>
      <c r="D436" s="99" t="s">
        <v>715</v>
      </c>
      <c r="E436" s="99" t="s">
        <v>716</v>
      </c>
      <c r="F436" s="99" t="s">
        <v>6899</v>
      </c>
      <c r="G436" s="77">
        <v>0</v>
      </c>
      <c r="H436" s="77">
        <v>12931.04</v>
      </c>
      <c r="I436" s="77">
        <v>934544.43</v>
      </c>
      <c r="J436" s="101"/>
    </row>
    <row r="437" spans="1:10" hidden="1" outlineLevel="1" x14ac:dyDescent="0.2">
      <c r="A437" s="106"/>
      <c r="B437" s="100">
        <v>42955</v>
      </c>
      <c r="C437" s="99">
        <v>43</v>
      </c>
      <c r="D437" s="99" t="s">
        <v>715</v>
      </c>
      <c r="E437" s="99" t="s">
        <v>716</v>
      </c>
      <c r="F437" s="99" t="s">
        <v>6900</v>
      </c>
      <c r="G437" s="77">
        <v>0</v>
      </c>
      <c r="H437" s="77">
        <v>-30172.41</v>
      </c>
      <c r="I437" s="77">
        <v>931958.22</v>
      </c>
      <c r="J437" s="101"/>
    </row>
    <row r="438" spans="1:10" hidden="1" outlineLevel="1" x14ac:dyDescent="0.2">
      <c r="A438" s="106"/>
      <c r="B438" s="100">
        <v>42955</v>
      </c>
      <c r="C438" s="99">
        <v>18</v>
      </c>
      <c r="D438" s="99" t="s">
        <v>82</v>
      </c>
      <c r="E438" s="99" t="s">
        <v>720</v>
      </c>
      <c r="F438" s="99" t="s">
        <v>6901</v>
      </c>
      <c r="G438" s="77">
        <v>0</v>
      </c>
      <c r="H438" s="77">
        <v>-2155.1799999999998</v>
      </c>
      <c r="I438" s="77">
        <v>937130.63</v>
      </c>
      <c r="J438" s="101"/>
    </row>
    <row r="439" spans="1:10" hidden="1" outlineLevel="1" x14ac:dyDescent="0.2">
      <c r="A439" s="106"/>
      <c r="B439" s="100">
        <v>42955</v>
      </c>
      <c r="C439" s="99">
        <v>44</v>
      </c>
      <c r="D439" s="99" t="s">
        <v>715</v>
      </c>
      <c r="E439" s="99" t="s">
        <v>716</v>
      </c>
      <c r="F439" s="99" t="s">
        <v>6902</v>
      </c>
      <c r="G439" s="77">
        <v>0</v>
      </c>
      <c r="H439" s="77">
        <v>-4310.3500000000004</v>
      </c>
      <c r="I439" s="77">
        <v>953466.84</v>
      </c>
      <c r="J439" s="101"/>
    </row>
    <row r="440" spans="1:10" hidden="1" outlineLevel="1" x14ac:dyDescent="0.2">
      <c r="A440" s="106"/>
      <c r="B440" s="100">
        <v>42955</v>
      </c>
      <c r="C440" s="99">
        <v>46</v>
      </c>
      <c r="D440" s="99" t="s">
        <v>715</v>
      </c>
      <c r="E440" s="99" t="s">
        <v>716</v>
      </c>
      <c r="F440" s="99" t="s">
        <v>6903</v>
      </c>
      <c r="G440" s="77">
        <v>0</v>
      </c>
      <c r="H440" s="77">
        <v>-2586.21</v>
      </c>
      <c r="I440" s="77">
        <v>1005190.98</v>
      </c>
      <c r="J440" s="101"/>
    </row>
    <row r="441" spans="1:10" hidden="1" outlineLevel="1" x14ac:dyDescent="0.2">
      <c r="A441" s="106"/>
      <c r="B441" s="100">
        <v>42955</v>
      </c>
      <c r="C441" s="99">
        <v>19</v>
      </c>
      <c r="D441" s="99" t="s">
        <v>82</v>
      </c>
      <c r="E441" s="99" t="s">
        <v>720</v>
      </c>
      <c r="F441" s="99" t="s">
        <v>6904</v>
      </c>
      <c r="G441" s="77">
        <v>0</v>
      </c>
      <c r="H441" s="77">
        <v>-2338.15</v>
      </c>
      <c r="I441" s="77">
        <v>1007777.19</v>
      </c>
      <c r="J441" s="101"/>
    </row>
    <row r="442" spans="1:10" hidden="1" outlineLevel="1" x14ac:dyDescent="0.2">
      <c r="A442" s="106"/>
      <c r="B442" s="100">
        <v>42955</v>
      </c>
      <c r="C442" s="99">
        <v>20</v>
      </c>
      <c r="D442" s="99" t="s">
        <v>82</v>
      </c>
      <c r="E442" s="99" t="s">
        <v>720</v>
      </c>
      <c r="F442" s="99" t="s">
        <v>6905</v>
      </c>
      <c r="G442" s="77">
        <v>0</v>
      </c>
      <c r="H442" s="77">
        <v>-1490.3</v>
      </c>
      <c r="I442" s="77">
        <v>1000449.6</v>
      </c>
      <c r="J442" s="101"/>
    </row>
    <row r="443" spans="1:10" hidden="1" outlineLevel="1" x14ac:dyDescent="0.2">
      <c r="A443" s="106"/>
      <c r="B443" s="100">
        <v>42956</v>
      </c>
      <c r="C443" s="99">
        <v>49</v>
      </c>
      <c r="D443" s="99" t="s">
        <v>715</v>
      </c>
      <c r="E443" s="99" t="s">
        <v>716</v>
      </c>
      <c r="F443" s="99" t="s">
        <v>6906</v>
      </c>
      <c r="G443" s="77">
        <v>0</v>
      </c>
      <c r="H443" s="77">
        <v>-34482.76</v>
      </c>
      <c r="I443" s="77">
        <v>1007777.19</v>
      </c>
      <c r="J443" s="101"/>
    </row>
    <row r="444" spans="1:10" hidden="1" outlineLevel="1" x14ac:dyDescent="0.2">
      <c r="A444" s="106"/>
      <c r="B444" s="100">
        <v>42956</v>
      </c>
      <c r="C444" s="99">
        <v>50</v>
      </c>
      <c r="D444" s="99" t="s">
        <v>715</v>
      </c>
      <c r="E444" s="99" t="s">
        <v>716</v>
      </c>
      <c r="F444" s="99" t="s">
        <v>6907</v>
      </c>
      <c r="G444" s="77">
        <v>0</v>
      </c>
      <c r="H444" s="77">
        <v>-2586.21</v>
      </c>
      <c r="I444" s="77">
        <v>1016075.76</v>
      </c>
      <c r="J444" s="101"/>
    </row>
    <row r="445" spans="1:10" hidden="1" outlineLevel="1" x14ac:dyDescent="0.2">
      <c r="A445" s="106"/>
      <c r="B445" s="100">
        <v>42956</v>
      </c>
      <c r="C445" s="99">
        <v>22</v>
      </c>
      <c r="D445" s="99" t="s">
        <v>82</v>
      </c>
      <c r="E445" s="99" t="s">
        <v>720</v>
      </c>
      <c r="F445" s="99" t="s">
        <v>6908</v>
      </c>
      <c r="G445" s="77">
        <v>0</v>
      </c>
      <c r="H445" s="77">
        <v>-4310.3500000000004</v>
      </c>
      <c r="I445" s="77">
        <v>1050558.52</v>
      </c>
      <c r="J445" s="101"/>
    </row>
    <row r="446" spans="1:10" hidden="1" outlineLevel="1" x14ac:dyDescent="0.2">
      <c r="A446" s="106"/>
      <c r="B446" s="100">
        <v>42956</v>
      </c>
      <c r="C446" s="99">
        <v>54</v>
      </c>
      <c r="D446" s="99" t="s">
        <v>715</v>
      </c>
      <c r="E446" s="99" t="s">
        <v>716</v>
      </c>
      <c r="F446" s="99" t="s">
        <v>6909</v>
      </c>
      <c r="G446" s="77">
        <v>0</v>
      </c>
      <c r="H446" s="77">
        <v>-4310.3500000000004</v>
      </c>
      <c r="I446" s="77">
        <v>1047972.31</v>
      </c>
      <c r="J446" s="101"/>
    </row>
    <row r="447" spans="1:10" hidden="1" outlineLevel="1" x14ac:dyDescent="0.2">
      <c r="A447" s="106"/>
      <c r="B447" s="100">
        <v>42956</v>
      </c>
      <c r="C447" s="99">
        <v>55</v>
      </c>
      <c r="D447" s="99" t="s">
        <v>715</v>
      </c>
      <c r="E447" s="99" t="s">
        <v>716</v>
      </c>
      <c r="F447" s="99" t="s">
        <v>6910</v>
      </c>
      <c r="G447" s="77">
        <v>0</v>
      </c>
      <c r="H447" s="77">
        <v>-4568.97</v>
      </c>
      <c r="I447" s="77">
        <v>1050558.52</v>
      </c>
      <c r="J447" s="101"/>
    </row>
    <row r="448" spans="1:10" hidden="1" outlineLevel="1" x14ac:dyDescent="0.2">
      <c r="A448" s="106"/>
      <c r="B448" s="100">
        <v>42957</v>
      </c>
      <c r="C448" s="99">
        <v>23</v>
      </c>
      <c r="D448" s="99" t="s">
        <v>82</v>
      </c>
      <c r="E448" s="99" t="s">
        <v>720</v>
      </c>
      <c r="F448" s="99" t="s">
        <v>6911</v>
      </c>
      <c r="G448" s="77">
        <v>0</v>
      </c>
      <c r="H448" s="77">
        <v>-2047.16</v>
      </c>
      <c r="I448" s="77">
        <v>1051851.6200000001</v>
      </c>
      <c r="J448" s="101"/>
    </row>
    <row r="449" spans="1:10" hidden="1" outlineLevel="1" x14ac:dyDescent="0.2">
      <c r="A449" s="106"/>
      <c r="B449" s="100">
        <v>42957</v>
      </c>
      <c r="C449" s="99">
        <v>24</v>
      </c>
      <c r="D449" s="99" t="s">
        <v>82</v>
      </c>
      <c r="E449" s="99" t="s">
        <v>720</v>
      </c>
      <c r="F449" s="99" t="s">
        <v>6912</v>
      </c>
      <c r="G449" s="77">
        <v>0</v>
      </c>
      <c r="H449" s="77">
        <v>-2619.83</v>
      </c>
      <c r="I449" s="77">
        <v>1056161.97</v>
      </c>
      <c r="J449" s="101"/>
    </row>
    <row r="450" spans="1:10" hidden="1" outlineLevel="1" x14ac:dyDescent="0.2">
      <c r="A450" s="106"/>
      <c r="B450" s="100">
        <v>42957</v>
      </c>
      <c r="C450" s="99">
        <v>25</v>
      </c>
      <c r="D450" s="99" t="s">
        <v>82</v>
      </c>
      <c r="E450" s="99" t="s">
        <v>720</v>
      </c>
      <c r="F450" s="99" t="s">
        <v>6912</v>
      </c>
      <c r="G450" s="77">
        <v>0</v>
      </c>
      <c r="H450" s="77">
        <v>2619.83</v>
      </c>
      <c r="I450" s="77">
        <v>1061065.21</v>
      </c>
      <c r="J450" s="101"/>
    </row>
    <row r="451" spans="1:10" hidden="1" outlineLevel="1" x14ac:dyDescent="0.2">
      <c r="A451" s="106"/>
      <c r="B451" s="100">
        <v>42957</v>
      </c>
      <c r="C451" s="99">
        <v>27</v>
      </c>
      <c r="D451" s="99" t="s">
        <v>82</v>
      </c>
      <c r="E451" s="99" t="s">
        <v>720</v>
      </c>
      <c r="F451" s="99" t="s">
        <v>6913</v>
      </c>
      <c r="G451" s="77">
        <v>0</v>
      </c>
      <c r="H451" s="77">
        <v>-1724.14</v>
      </c>
      <c r="I451" s="77">
        <v>1063651.42</v>
      </c>
      <c r="J451" s="101"/>
    </row>
    <row r="452" spans="1:10" hidden="1" outlineLevel="1" x14ac:dyDescent="0.2">
      <c r="A452" s="106"/>
      <c r="B452" s="100">
        <v>42957</v>
      </c>
      <c r="C452" s="99">
        <v>60</v>
      </c>
      <c r="D452" s="99" t="s">
        <v>715</v>
      </c>
      <c r="E452" s="99" t="s">
        <v>716</v>
      </c>
      <c r="F452" s="99" t="s">
        <v>6914</v>
      </c>
      <c r="G452" s="77">
        <v>0</v>
      </c>
      <c r="H452" s="77">
        <v>-862.07</v>
      </c>
      <c r="I452" s="77">
        <v>1067961.77</v>
      </c>
      <c r="J452" s="101"/>
    </row>
    <row r="453" spans="1:10" hidden="1" outlineLevel="1" x14ac:dyDescent="0.2">
      <c r="A453" s="106"/>
      <c r="B453" s="100">
        <v>42957</v>
      </c>
      <c r="C453" s="99">
        <v>28</v>
      </c>
      <c r="D453" s="99" t="s">
        <v>82</v>
      </c>
      <c r="E453" s="99" t="s">
        <v>720</v>
      </c>
      <c r="F453" s="99" t="s">
        <v>6915</v>
      </c>
      <c r="G453" s="77">
        <v>0</v>
      </c>
      <c r="H453" s="77">
        <v>-6387.39</v>
      </c>
      <c r="I453" s="77">
        <v>1070731.81</v>
      </c>
      <c r="J453" s="101"/>
    </row>
    <row r="454" spans="1:10" hidden="1" outlineLevel="1" x14ac:dyDescent="0.2">
      <c r="A454" s="106"/>
      <c r="B454" s="100">
        <v>42957</v>
      </c>
      <c r="C454" s="99">
        <v>29</v>
      </c>
      <c r="D454" s="99" t="s">
        <v>82</v>
      </c>
      <c r="E454" s="99" t="s">
        <v>720</v>
      </c>
      <c r="F454" s="99" t="s">
        <v>6916</v>
      </c>
      <c r="G454" s="77">
        <v>0</v>
      </c>
      <c r="H454" s="77">
        <v>-8620.69</v>
      </c>
      <c r="I454" s="77">
        <v>1072455.95</v>
      </c>
      <c r="J454" s="101"/>
    </row>
    <row r="455" spans="1:10" hidden="1" outlineLevel="1" x14ac:dyDescent="0.2">
      <c r="A455" s="106"/>
      <c r="B455" s="100">
        <v>42958</v>
      </c>
      <c r="C455" s="99">
        <v>32</v>
      </c>
      <c r="D455" s="99" t="s">
        <v>82</v>
      </c>
      <c r="E455" s="99" t="s">
        <v>720</v>
      </c>
      <c r="F455" s="99" t="s">
        <v>6917</v>
      </c>
      <c r="G455" s="77">
        <v>0</v>
      </c>
      <c r="H455" s="77">
        <v>-402.75</v>
      </c>
      <c r="I455" s="77">
        <v>1072538.3700000001</v>
      </c>
      <c r="J455" s="101"/>
    </row>
    <row r="456" spans="1:10" hidden="1" outlineLevel="1" x14ac:dyDescent="0.2">
      <c r="A456" s="106"/>
      <c r="B456" s="100">
        <v>42958</v>
      </c>
      <c r="C456" s="99">
        <v>33</v>
      </c>
      <c r="D456" s="99" t="s">
        <v>82</v>
      </c>
      <c r="E456" s="99" t="s">
        <v>720</v>
      </c>
      <c r="F456" s="99" t="s">
        <v>6917</v>
      </c>
      <c r="G456" s="77">
        <v>0</v>
      </c>
      <c r="H456" s="77">
        <v>402.75</v>
      </c>
      <c r="I456" s="77">
        <v>1083400.44</v>
      </c>
      <c r="J456" s="101"/>
    </row>
    <row r="457" spans="1:10" hidden="1" outlineLevel="1" x14ac:dyDescent="0.2">
      <c r="A457" s="106"/>
      <c r="B457" s="100">
        <v>42959</v>
      </c>
      <c r="C457" s="99">
        <v>67</v>
      </c>
      <c r="D457" s="99" t="s">
        <v>715</v>
      </c>
      <c r="E457" s="99" t="s">
        <v>716</v>
      </c>
      <c r="F457" s="99" t="s">
        <v>6918</v>
      </c>
      <c r="G457" s="77">
        <v>0</v>
      </c>
      <c r="H457" s="77">
        <v>-1724.14</v>
      </c>
      <c r="I457" s="77">
        <v>1084064.23</v>
      </c>
      <c r="J457" s="101"/>
    </row>
    <row r="458" spans="1:10" hidden="1" outlineLevel="1" x14ac:dyDescent="0.2">
      <c r="A458" s="106"/>
      <c r="B458" s="100">
        <v>42959</v>
      </c>
      <c r="C458" s="99">
        <v>35</v>
      </c>
      <c r="D458" s="99" t="s">
        <v>82</v>
      </c>
      <c r="E458" s="99" t="s">
        <v>720</v>
      </c>
      <c r="F458" s="99" t="s">
        <v>6919</v>
      </c>
      <c r="G458" s="77">
        <v>0</v>
      </c>
      <c r="H458" s="77">
        <v>-3344.83</v>
      </c>
      <c r="I458" s="77">
        <v>1084926.3</v>
      </c>
      <c r="J458" s="101"/>
    </row>
    <row r="459" spans="1:10" hidden="1" outlineLevel="1" x14ac:dyDescent="0.2">
      <c r="A459" s="106"/>
      <c r="B459" s="100">
        <v>42961</v>
      </c>
      <c r="C459" s="99">
        <v>77</v>
      </c>
      <c r="D459" s="99" t="s">
        <v>715</v>
      </c>
      <c r="E459" s="99" t="s">
        <v>716</v>
      </c>
      <c r="F459" s="99" t="s">
        <v>6920</v>
      </c>
      <c r="G459" s="77">
        <v>0</v>
      </c>
      <c r="H459" s="77">
        <v>-6034.48</v>
      </c>
      <c r="I459" s="77">
        <v>1084955.47</v>
      </c>
      <c r="J459" s="101"/>
    </row>
    <row r="460" spans="1:10" hidden="1" outlineLevel="1" x14ac:dyDescent="0.2">
      <c r="A460" s="106"/>
      <c r="B460" s="100">
        <v>42962</v>
      </c>
      <c r="C460" s="99">
        <v>36</v>
      </c>
      <c r="D460" s="99" t="s">
        <v>82</v>
      </c>
      <c r="E460" s="99" t="s">
        <v>720</v>
      </c>
      <c r="F460" s="99" t="s">
        <v>6921</v>
      </c>
      <c r="G460" s="77">
        <v>0</v>
      </c>
      <c r="H460" s="77">
        <v>-12931.04</v>
      </c>
      <c r="I460" s="77">
        <v>1086248.57</v>
      </c>
      <c r="J460" s="101"/>
    </row>
    <row r="461" spans="1:10" hidden="1" outlineLevel="1" x14ac:dyDescent="0.2">
      <c r="A461" s="106"/>
      <c r="B461" s="100">
        <v>42962</v>
      </c>
      <c r="C461" s="99">
        <v>37</v>
      </c>
      <c r="D461" s="99" t="s">
        <v>82</v>
      </c>
      <c r="E461" s="99" t="s">
        <v>720</v>
      </c>
      <c r="F461" s="99" t="s">
        <v>6922</v>
      </c>
      <c r="G461" s="77">
        <v>0</v>
      </c>
      <c r="H461" s="77">
        <v>-4310.3500000000004</v>
      </c>
      <c r="I461" s="77">
        <v>1088403.74</v>
      </c>
      <c r="J461" s="101"/>
    </row>
    <row r="462" spans="1:10" hidden="1" outlineLevel="1" x14ac:dyDescent="0.2">
      <c r="A462" s="106"/>
      <c r="B462" s="100">
        <v>42962</v>
      </c>
      <c r="C462" s="99">
        <v>41</v>
      </c>
      <c r="D462" s="99" t="s">
        <v>82</v>
      </c>
      <c r="E462" s="99" t="s">
        <v>720</v>
      </c>
      <c r="F462" s="99" t="s">
        <v>6923</v>
      </c>
      <c r="G462" s="77">
        <v>0</v>
      </c>
      <c r="H462" s="77">
        <v>-5172.41</v>
      </c>
      <c r="I462" s="77">
        <v>1085817.53</v>
      </c>
      <c r="J462" s="101"/>
    </row>
    <row r="463" spans="1:10" hidden="1" outlineLevel="1" x14ac:dyDescent="0.2">
      <c r="A463" s="106"/>
      <c r="B463" s="100">
        <v>42962</v>
      </c>
      <c r="C463" s="99">
        <v>42</v>
      </c>
      <c r="D463" s="99" t="s">
        <v>82</v>
      </c>
      <c r="E463" s="99" t="s">
        <v>720</v>
      </c>
      <c r="F463" s="99" t="s">
        <v>6924</v>
      </c>
      <c r="G463" s="77">
        <v>0</v>
      </c>
      <c r="H463" s="77">
        <v>-2931.04</v>
      </c>
      <c r="I463" s="77">
        <v>1088403.74</v>
      </c>
      <c r="J463" s="101"/>
    </row>
    <row r="464" spans="1:10" hidden="1" outlineLevel="1" x14ac:dyDescent="0.2">
      <c r="A464" s="106"/>
      <c r="B464" s="100">
        <v>42963</v>
      </c>
      <c r="C464" s="99">
        <v>43</v>
      </c>
      <c r="D464" s="99" t="s">
        <v>82</v>
      </c>
      <c r="E464" s="99" t="s">
        <v>720</v>
      </c>
      <c r="F464" s="99" t="s">
        <v>6925</v>
      </c>
      <c r="G464" s="77">
        <v>0</v>
      </c>
      <c r="H464" s="77">
        <v>-6206.54</v>
      </c>
      <c r="I464" s="77">
        <v>1095127.8799999999</v>
      </c>
      <c r="J464" s="101"/>
    </row>
    <row r="465" spans="1:10" hidden="1" outlineLevel="1" x14ac:dyDescent="0.2">
      <c r="A465" s="106"/>
      <c r="B465" s="100">
        <v>42963</v>
      </c>
      <c r="C465" s="99">
        <v>44</v>
      </c>
      <c r="D465" s="99" t="s">
        <v>82</v>
      </c>
      <c r="E465" s="99" t="s">
        <v>720</v>
      </c>
      <c r="F465" s="99" t="s">
        <v>6925</v>
      </c>
      <c r="G465" s="77">
        <v>0</v>
      </c>
      <c r="H465" s="77">
        <v>6206.54</v>
      </c>
      <c r="I465" s="77">
        <v>1100391.67</v>
      </c>
      <c r="J465" s="101"/>
    </row>
    <row r="466" spans="1:10" hidden="1" outlineLevel="1" x14ac:dyDescent="0.2">
      <c r="A466" s="106"/>
      <c r="B466" s="100">
        <v>42963</v>
      </c>
      <c r="C466" s="99">
        <v>45</v>
      </c>
      <c r="D466" s="99" t="s">
        <v>82</v>
      </c>
      <c r="E466" s="99" t="s">
        <v>720</v>
      </c>
      <c r="F466" s="99" t="s">
        <v>6926</v>
      </c>
      <c r="G466" s="77">
        <v>0</v>
      </c>
      <c r="H466" s="77">
        <v>-7199.59</v>
      </c>
      <c r="I466" s="77">
        <v>1102096.2</v>
      </c>
      <c r="J466" s="101"/>
    </row>
    <row r="467" spans="1:10" hidden="1" outlineLevel="1" x14ac:dyDescent="0.2">
      <c r="A467" s="106"/>
      <c r="B467" s="100">
        <v>42963</v>
      </c>
      <c r="C467" s="99">
        <v>46</v>
      </c>
      <c r="D467" s="99" t="s">
        <v>82</v>
      </c>
      <c r="E467" s="99" t="s">
        <v>720</v>
      </c>
      <c r="F467" s="99" t="s">
        <v>6927</v>
      </c>
      <c r="G467" s="77">
        <v>0</v>
      </c>
      <c r="H467" s="77">
        <v>-3000</v>
      </c>
      <c r="I467" s="77">
        <v>1102357.4099999999</v>
      </c>
      <c r="J467" s="101"/>
    </row>
    <row r="468" spans="1:10" hidden="1" outlineLevel="1" x14ac:dyDescent="0.2">
      <c r="A468" s="106"/>
      <c r="B468" s="100">
        <v>42964</v>
      </c>
      <c r="C468" s="99">
        <v>87</v>
      </c>
      <c r="D468" s="99" t="s">
        <v>715</v>
      </c>
      <c r="E468" s="99" t="s">
        <v>716</v>
      </c>
      <c r="F468" s="99" t="s">
        <v>6928</v>
      </c>
      <c r="G468" s="77">
        <v>0</v>
      </c>
      <c r="H468" s="77">
        <v>-6034.48</v>
      </c>
      <c r="I468" s="77">
        <v>1107271.2</v>
      </c>
      <c r="J468" s="101"/>
    </row>
    <row r="469" spans="1:10" hidden="1" outlineLevel="1" x14ac:dyDescent="0.2">
      <c r="A469" s="106"/>
      <c r="B469" s="100">
        <v>42964</v>
      </c>
      <c r="C469" s="99">
        <v>88</v>
      </c>
      <c r="D469" s="99" t="s">
        <v>715</v>
      </c>
      <c r="E469" s="99" t="s">
        <v>716</v>
      </c>
      <c r="F469" s="99" t="s">
        <v>6929</v>
      </c>
      <c r="G469" s="77">
        <v>0</v>
      </c>
      <c r="H469" s="77">
        <v>6034.48</v>
      </c>
      <c r="I469" s="77">
        <v>1111022.67</v>
      </c>
      <c r="J469" s="101"/>
    </row>
    <row r="470" spans="1:10" hidden="1" outlineLevel="1" x14ac:dyDescent="0.2">
      <c r="A470" s="106"/>
      <c r="B470" s="100">
        <v>42964</v>
      </c>
      <c r="C470" s="99">
        <v>89</v>
      </c>
      <c r="D470" s="99" t="s">
        <v>715</v>
      </c>
      <c r="E470" s="99" t="s">
        <v>716</v>
      </c>
      <c r="F470" s="99" t="s">
        <v>6930</v>
      </c>
      <c r="G470" s="77">
        <v>0</v>
      </c>
      <c r="H470" s="77">
        <v>-6465.52</v>
      </c>
      <c r="I470" s="77">
        <v>1114470.95</v>
      </c>
      <c r="J470" s="101"/>
    </row>
    <row r="471" spans="1:10" hidden="1" outlineLevel="1" x14ac:dyDescent="0.2">
      <c r="A471" s="106"/>
      <c r="B471" s="100">
        <v>42964</v>
      </c>
      <c r="C471" s="99">
        <v>47</v>
      </c>
      <c r="D471" s="99" t="s">
        <v>82</v>
      </c>
      <c r="E471" s="99" t="s">
        <v>720</v>
      </c>
      <c r="F471" s="99" t="s">
        <v>6931</v>
      </c>
      <c r="G471" s="77">
        <v>0</v>
      </c>
      <c r="H471" s="77">
        <v>-3448.28</v>
      </c>
      <c r="I471" s="77">
        <v>1123953.71</v>
      </c>
      <c r="J471" s="101"/>
    </row>
    <row r="472" spans="1:10" hidden="1" outlineLevel="1" x14ac:dyDescent="0.2">
      <c r="A472" s="106"/>
      <c r="B472" s="100">
        <v>42964</v>
      </c>
      <c r="C472" s="99">
        <v>48</v>
      </c>
      <c r="D472" s="99" t="s">
        <v>82</v>
      </c>
      <c r="E472" s="99" t="s">
        <v>720</v>
      </c>
      <c r="F472" s="99" t="s">
        <v>6931</v>
      </c>
      <c r="G472" s="77">
        <v>0</v>
      </c>
      <c r="H472" s="77">
        <v>3448.28</v>
      </c>
      <c r="I472" s="77">
        <v>1135926.1200000001</v>
      </c>
      <c r="J472" s="101"/>
    </row>
    <row r="473" spans="1:10" hidden="1" outlineLevel="1" x14ac:dyDescent="0.2">
      <c r="A473" s="106"/>
      <c r="B473" s="100">
        <v>42964</v>
      </c>
      <c r="C473" s="99">
        <v>50</v>
      </c>
      <c r="D473" s="99" t="s">
        <v>82</v>
      </c>
      <c r="E473" s="99" t="s">
        <v>720</v>
      </c>
      <c r="F473" s="99" t="s">
        <v>6932</v>
      </c>
      <c r="G473" s="77">
        <v>0</v>
      </c>
      <c r="H473" s="77">
        <v>-2586.21</v>
      </c>
      <c r="I473" s="77">
        <v>1133339.9099999999</v>
      </c>
      <c r="J473" s="101"/>
    </row>
    <row r="474" spans="1:10" hidden="1" outlineLevel="1" x14ac:dyDescent="0.2">
      <c r="A474" s="106"/>
      <c r="B474" s="100">
        <v>42965</v>
      </c>
      <c r="C474" s="99">
        <v>52</v>
      </c>
      <c r="D474" s="99" t="s">
        <v>82</v>
      </c>
      <c r="E474" s="99" t="s">
        <v>720</v>
      </c>
      <c r="F474" s="99" t="s">
        <v>6933</v>
      </c>
      <c r="G474" s="77">
        <v>0</v>
      </c>
      <c r="H474" s="77">
        <v>-21551.72</v>
      </c>
      <c r="I474" s="77">
        <v>1137650.26</v>
      </c>
      <c r="J474" s="101"/>
    </row>
    <row r="475" spans="1:10" hidden="1" outlineLevel="1" x14ac:dyDescent="0.2">
      <c r="A475" s="106"/>
      <c r="B475" s="100">
        <v>42966</v>
      </c>
      <c r="C475" s="99">
        <v>53</v>
      </c>
      <c r="D475" s="99" t="s">
        <v>82</v>
      </c>
      <c r="E475" s="99" t="s">
        <v>720</v>
      </c>
      <c r="F475" s="99" t="s">
        <v>6934</v>
      </c>
      <c r="G475" s="77">
        <v>0</v>
      </c>
      <c r="H475" s="77">
        <v>-741.38</v>
      </c>
      <c r="I475" s="77">
        <v>1141098.54</v>
      </c>
      <c r="J475" s="101"/>
    </row>
    <row r="476" spans="1:10" hidden="1" outlineLevel="1" x14ac:dyDescent="0.2">
      <c r="A476" s="106"/>
      <c r="B476" s="100">
        <v>42966</v>
      </c>
      <c r="C476" s="99">
        <v>54</v>
      </c>
      <c r="D476" s="99" t="s">
        <v>82</v>
      </c>
      <c r="E476" s="99" t="s">
        <v>720</v>
      </c>
      <c r="F476" s="99" t="s">
        <v>6935</v>
      </c>
      <c r="G476" s="77">
        <v>0</v>
      </c>
      <c r="H476" s="77">
        <v>-2586.21</v>
      </c>
      <c r="I476" s="77">
        <v>1144793.68</v>
      </c>
      <c r="J476" s="101"/>
    </row>
    <row r="477" spans="1:10" hidden="1" outlineLevel="1" x14ac:dyDescent="0.2">
      <c r="A477" s="106"/>
      <c r="B477" s="100">
        <v>42966</v>
      </c>
      <c r="C477" s="99">
        <v>99</v>
      </c>
      <c r="D477" s="99" t="s">
        <v>715</v>
      </c>
      <c r="E477" s="99" t="s">
        <v>716</v>
      </c>
      <c r="F477" s="99" t="s">
        <v>6936</v>
      </c>
      <c r="G477" s="77">
        <v>0</v>
      </c>
      <c r="H477" s="77">
        <v>-1724.14</v>
      </c>
      <c r="I477" s="77">
        <v>1164621.27</v>
      </c>
      <c r="J477" s="101"/>
    </row>
    <row r="478" spans="1:10" hidden="1" outlineLevel="1" x14ac:dyDescent="0.2">
      <c r="A478" s="106"/>
      <c r="B478" s="100">
        <v>42966</v>
      </c>
      <c r="C478" s="99">
        <v>55</v>
      </c>
      <c r="D478" s="99" t="s">
        <v>82</v>
      </c>
      <c r="E478" s="99" t="s">
        <v>720</v>
      </c>
      <c r="F478" s="99" t="s">
        <v>6937</v>
      </c>
      <c r="G478" s="77">
        <v>0</v>
      </c>
      <c r="H478" s="77">
        <v>-5172.41</v>
      </c>
      <c r="I478" s="77">
        <v>1167207.48</v>
      </c>
      <c r="J478" s="101"/>
    </row>
    <row r="479" spans="1:10" hidden="1" outlineLevel="1" x14ac:dyDescent="0.2">
      <c r="A479" s="106"/>
      <c r="B479" s="100">
        <v>42968</v>
      </c>
      <c r="C479" s="99">
        <v>101</v>
      </c>
      <c r="D479" s="99" t="s">
        <v>715</v>
      </c>
      <c r="E479" s="99" t="s">
        <v>716</v>
      </c>
      <c r="F479" s="99" t="s">
        <v>6938</v>
      </c>
      <c r="G479" s="77">
        <v>0</v>
      </c>
      <c r="H479" s="77">
        <v>-5284.48</v>
      </c>
      <c r="I479" s="77">
        <v>1168500.58</v>
      </c>
      <c r="J479" s="101"/>
    </row>
    <row r="480" spans="1:10" hidden="1" outlineLevel="1" x14ac:dyDescent="0.2">
      <c r="A480" s="106"/>
      <c r="B480" s="100">
        <v>42968</v>
      </c>
      <c r="C480" s="99">
        <v>56</v>
      </c>
      <c r="D480" s="99" t="s">
        <v>82</v>
      </c>
      <c r="E480" s="99" t="s">
        <v>720</v>
      </c>
      <c r="F480" s="99" t="s">
        <v>6939</v>
      </c>
      <c r="G480" s="77">
        <v>0</v>
      </c>
      <c r="H480" s="77">
        <v>-1724.14</v>
      </c>
      <c r="I480" s="77">
        <v>1156528.17</v>
      </c>
      <c r="J480" s="101"/>
    </row>
    <row r="481" spans="1:10" hidden="1" outlineLevel="1" x14ac:dyDescent="0.2">
      <c r="A481" s="106"/>
      <c r="B481" s="100">
        <v>42968</v>
      </c>
      <c r="C481" s="99">
        <v>58</v>
      </c>
      <c r="D481" s="99" t="s">
        <v>82</v>
      </c>
      <c r="E481" s="99" t="s">
        <v>720</v>
      </c>
      <c r="F481" s="99" t="s">
        <v>6940</v>
      </c>
      <c r="G481" s="77">
        <v>0</v>
      </c>
      <c r="H481" s="77">
        <v>-2586.21</v>
      </c>
      <c r="I481" s="77">
        <v>1168500.58</v>
      </c>
      <c r="J481" s="101"/>
    </row>
    <row r="482" spans="1:10" hidden="1" outlineLevel="1" x14ac:dyDescent="0.2">
      <c r="A482" s="106"/>
      <c r="B482" s="100">
        <v>42968</v>
      </c>
      <c r="C482" s="99">
        <v>104</v>
      </c>
      <c r="D482" s="99" t="s">
        <v>715</v>
      </c>
      <c r="E482" s="99" t="s">
        <v>716</v>
      </c>
      <c r="F482" s="99" t="s">
        <v>6941</v>
      </c>
      <c r="G482" s="77">
        <v>0</v>
      </c>
      <c r="H482" s="77">
        <v>-6260.1</v>
      </c>
      <c r="I482" s="77">
        <v>1176638.1499999999</v>
      </c>
      <c r="J482" s="101"/>
    </row>
    <row r="483" spans="1:10" hidden="1" outlineLevel="1" x14ac:dyDescent="0.2">
      <c r="A483" s="106"/>
      <c r="B483" s="100">
        <v>42969</v>
      </c>
      <c r="C483" s="99">
        <v>109</v>
      </c>
      <c r="D483" s="99" t="s">
        <v>715</v>
      </c>
      <c r="E483" s="99" t="s">
        <v>716</v>
      </c>
      <c r="F483" s="99" t="s">
        <v>6942</v>
      </c>
      <c r="G483" s="77">
        <v>0</v>
      </c>
      <c r="H483" s="77">
        <v>6920.69</v>
      </c>
      <c r="I483" s="77">
        <v>1180948.5</v>
      </c>
      <c r="J483" s="101"/>
    </row>
    <row r="484" spans="1:10" hidden="1" outlineLevel="1" x14ac:dyDescent="0.2">
      <c r="A484" s="106"/>
      <c r="B484" s="100">
        <v>42969</v>
      </c>
      <c r="C484" s="99">
        <v>112</v>
      </c>
      <c r="D484" s="99" t="s">
        <v>715</v>
      </c>
      <c r="E484" s="99" t="s">
        <v>716</v>
      </c>
      <c r="F484" s="99" t="s">
        <v>6943</v>
      </c>
      <c r="G484" s="77">
        <v>0</v>
      </c>
      <c r="H484" s="77">
        <v>-4310.3500000000004</v>
      </c>
      <c r="I484" s="77">
        <v>1182241.6000000001</v>
      </c>
      <c r="J484" s="101"/>
    </row>
    <row r="485" spans="1:10" hidden="1" outlineLevel="1" x14ac:dyDescent="0.2">
      <c r="A485" s="106"/>
      <c r="B485" s="100">
        <v>42969</v>
      </c>
      <c r="C485" s="99">
        <v>59</v>
      </c>
      <c r="D485" s="99" t="s">
        <v>82</v>
      </c>
      <c r="E485" s="99" t="s">
        <v>720</v>
      </c>
      <c r="F485" s="99" t="s">
        <v>6944</v>
      </c>
      <c r="G485" s="77">
        <v>0</v>
      </c>
      <c r="H485" s="77">
        <v>-3448.28</v>
      </c>
      <c r="I485" s="77">
        <v>1182375.06</v>
      </c>
      <c r="J485" s="101"/>
    </row>
    <row r="486" spans="1:10" hidden="1" outlineLevel="1" x14ac:dyDescent="0.2">
      <c r="A486" s="106"/>
      <c r="B486" s="100">
        <v>42970</v>
      </c>
      <c r="C486" s="99">
        <v>60</v>
      </c>
      <c r="D486" s="99" t="s">
        <v>82</v>
      </c>
      <c r="E486" s="99" t="s">
        <v>720</v>
      </c>
      <c r="F486" s="99" t="s">
        <v>6945</v>
      </c>
      <c r="G486" s="77">
        <v>0</v>
      </c>
      <c r="H486" s="77">
        <v>-344.83</v>
      </c>
      <c r="I486" s="77">
        <v>1185753.31</v>
      </c>
      <c r="J486" s="101"/>
    </row>
    <row r="487" spans="1:10" hidden="1" outlineLevel="1" x14ac:dyDescent="0.2">
      <c r="A487" s="106"/>
      <c r="B487" s="100">
        <v>42970</v>
      </c>
      <c r="C487" s="99">
        <v>117</v>
      </c>
      <c r="D487" s="99" t="s">
        <v>715</v>
      </c>
      <c r="E487" s="99" t="s">
        <v>716</v>
      </c>
      <c r="F487" s="99" t="s">
        <v>6946</v>
      </c>
      <c r="G487" s="77">
        <v>0</v>
      </c>
      <c r="H487" s="77">
        <v>-6034.48</v>
      </c>
      <c r="I487" s="77">
        <v>1182375.06</v>
      </c>
      <c r="J487" s="101"/>
    </row>
    <row r="488" spans="1:10" hidden="1" outlineLevel="1" x14ac:dyDescent="0.2">
      <c r="A488" s="106"/>
      <c r="B488" s="100">
        <v>42970</v>
      </c>
      <c r="C488" s="99">
        <v>119</v>
      </c>
      <c r="D488" s="99" t="s">
        <v>715</v>
      </c>
      <c r="E488" s="99" t="s">
        <v>716</v>
      </c>
      <c r="F488" s="99" t="s">
        <v>6947</v>
      </c>
      <c r="G488" s="77">
        <v>0</v>
      </c>
      <c r="H488" s="77">
        <v>-6551.72</v>
      </c>
      <c r="I488" s="77">
        <v>1185070.52</v>
      </c>
      <c r="J488" s="101"/>
    </row>
    <row r="489" spans="1:10" hidden="1" outlineLevel="1" x14ac:dyDescent="0.2">
      <c r="A489" s="106"/>
      <c r="B489" s="100">
        <v>42970</v>
      </c>
      <c r="C489" s="99">
        <v>63</v>
      </c>
      <c r="D489" s="99" t="s">
        <v>82</v>
      </c>
      <c r="E489" s="99" t="s">
        <v>720</v>
      </c>
      <c r="F489" s="99" t="s">
        <v>6948</v>
      </c>
      <c r="G489" s="77">
        <v>0</v>
      </c>
      <c r="H489" s="77">
        <v>-2586.21</v>
      </c>
      <c r="I489" s="77">
        <v>1202311.8999999999</v>
      </c>
      <c r="J489" s="101"/>
    </row>
    <row r="490" spans="1:10" hidden="1" outlineLevel="1" x14ac:dyDescent="0.2">
      <c r="A490" s="106"/>
      <c r="B490" s="100">
        <v>42970</v>
      </c>
      <c r="C490" s="99">
        <v>64</v>
      </c>
      <c r="D490" s="99" t="s">
        <v>82</v>
      </c>
      <c r="E490" s="99" t="s">
        <v>720</v>
      </c>
      <c r="F490" s="99" t="s">
        <v>6948</v>
      </c>
      <c r="G490" s="77">
        <v>0</v>
      </c>
      <c r="H490" s="77">
        <v>2586.21</v>
      </c>
      <c r="I490" s="77">
        <v>1204036.04</v>
      </c>
      <c r="J490" s="101"/>
    </row>
    <row r="491" spans="1:10" hidden="1" outlineLevel="1" x14ac:dyDescent="0.2">
      <c r="A491" s="106"/>
      <c r="B491" s="100">
        <v>42970</v>
      </c>
      <c r="C491" s="99">
        <v>65</v>
      </c>
      <c r="D491" s="99" t="s">
        <v>82</v>
      </c>
      <c r="E491" s="99" t="s">
        <v>720</v>
      </c>
      <c r="F491" s="99" t="s">
        <v>6949</v>
      </c>
      <c r="G491" s="77">
        <v>0</v>
      </c>
      <c r="H491" s="77">
        <v>-862.07</v>
      </c>
      <c r="I491" s="77">
        <v>1204553.28</v>
      </c>
      <c r="J491" s="101"/>
    </row>
    <row r="492" spans="1:10" hidden="1" outlineLevel="1" x14ac:dyDescent="0.2">
      <c r="A492" s="106"/>
      <c r="B492" s="100">
        <v>42970</v>
      </c>
      <c r="C492" s="99">
        <v>66</v>
      </c>
      <c r="D492" s="99" t="s">
        <v>82</v>
      </c>
      <c r="E492" s="99" t="s">
        <v>720</v>
      </c>
      <c r="F492" s="99" t="s">
        <v>6950</v>
      </c>
      <c r="G492" s="77">
        <v>0</v>
      </c>
      <c r="H492" s="77">
        <v>-4246.33</v>
      </c>
      <c r="I492" s="77">
        <v>1221794.6599999999</v>
      </c>
      <c r="J492" s="101"/>
    </row>
    <row r="493" spans="1:10" hidden="1" outlineLevel="1" x14ac:dyDescent="0.2">
      <c r="A493" s="106"/>
      <c r="B493" s="100">
        <v>42971</v>
      </c>
      <c r="C493" s="99">
        <v>122</v>
      </c>
      <c r="D493" s="99" t="s">
        <v>715</v>
      </c>
      <c r="E493" s="99" t="s">
        <v>716</v>
      </c>
      <c r="F493" s="99" t="s">
        <v>6951</v>
      </c>
      <c r="G493" s="77">
        <v>0</v>
      </c>
      <c r="H493" s="77">
        <v>6034.48</v>
      </c>
      <c r="I493" s="77">
        <v>1226105.01</v>
      </c>
      <c r="J493" s="101"/>
    </row>
    <row r="494" spans="1:10" hidden="1" outlineLevel="1" x14ac:dyDescent="0.2">
      <c r="A494" s="106"/>
      <c r="B494" s="100">
        <v>42971</v>
      </c>
      <c r="C494" s="99">
        <v>123</v>
      </c>
      <c r="D494" s="99" t="s">
        <v>715</v>
      </c>
      <c r="E494" s="99" t="s">
        <v>716</v>
      </c>
      <c r="F494" s="99" t="s">
        <v>6952</v>
      </c>
      <c r="G494" s="77">
        <v>0</v>
      </c>
      <c r="H494" s="77">
        <v>-6465.52</v>
      </c>
      <c r="I494" s="77">
        <v>1224811.9099999999</v>
      </c>
      <c r="J494" s="101"/>
    </row>
    <row r="495" spans="1:10" hidden="1" outlineLevel="1" x14ac:dyDescent="0.2">
      <c r="A495" s="106"/>
      <c r="B495" s="100">
        <v>42971</v>
      </c>
      <c r="C495" s="99">
        <v>67</v>
      </c>
      <c r="D495" s="99" t="s">
        <v>82</v>
      </c>
      <c r="E495" s="99" t="s">
        <v>720</v>
      </c>
      <c r="F495" s="99" t="s">
        <v>6953</v>
      </c>
      <c r="G495" s="77">
        <v>0</v>
      </c>
      <c r="H495" s="77">
        <v>-3600</v>
      </c>
      <c r="I495" s="77"/>
      <c r="J495" s="101"/>
    </row>
    <row r="496" spans="1:10" hidden="1" outlineLevel="1" x14ac:dyDescent="0.2">
      <c r="A496" s="106"/>
      <c r="B496" s="100">
        <v>42971</v>
      </c>
      <c r="C496" s="99">
        <v>68</v>
      </c>
      <c r="D496" s="99" t="s">
        <v>82</v>
      </c>
      <c r="E496" s="99" t="s">
        <v>720</v>
      </c>
      <c r="F496" s="99" t="s">
        <v>6954</v>
      </c>
      <c r="G496" s="77">
        <v>0</v>
      </c>
      <c r="H496" s="77">
        <v>-6757.09</v>
      </c>
      <c r="I496" s="77"/>
      <c r="J496" s="101"/>
    </row>
    <row r="497" spans="1:10" hidden="1" outlineLevel="1" x14ac:dyDescent="0.2">
      <c r="A497" s="106"/>
      <c r="B497" s="100">
        <v>42972</v>
      </c>
      <c r="C497" s="99">
        <v>69</v>
      </c>
      <c r="D497" s="99" t="s">
        <v>82</v>
      </c>
      <c r="E497" s="99" t="s">
        <v>720</v>
      </c>
      <c r="F497" s="99" t="s">
        <v>6955</v>
      </c>
      <c r="G497" s="77">
        <v>0</v>
      </c>
      <c r="H497" s="77">
        <v>-862.07</v>
      </c>
      <c r="I497" s="77"/>
      <c r="J497" s="101"/>
    </row>
    <row r="498" spans="1:10" hidden="1" outlineLevel="1" x14ac:dyDescent="0.2">
      <c r="A498" s="106"/>
      <c r="B498" s="100">
        <v>42972</v>
      </c>
      <c r="C498" s="99">
        <v>127</v>
      </c>
      <c r="D498" s="99" t="s">
        <v>715</v>
      </c>
      <c r="E498" s="99" t="s">
        <v>716</v>
      </c>
      <c r="F498" s="99" t="s">
        <v>6956</v>
      </c>
      <c r="G498" s="77">
        <v>0</v>
      </c>
      <c r="H498" s="77">
        <v>-3448.28</v>
      </c>
      <c r="I498" s="77"/>
      <c r="J498" s="101"/>
    </row>
    <row r="499" spans="1:10" hidden="1" outlineLevel="1" x14ac:dyDescent="0.2">
      <c r="A499" s="106"/>
      <c r="B499" s="100">
        <v>42973</v>
      </c>
      <c r="C499" s="99">
        <v>71</v>
      </c>
      <c r="D499" s="99" t="s">
        <v>82</v>
      </c>
      <c r="E499" s="99" t="s">
        <v>720</v>
      </c>
      <c r="F499" s="99" t="s">
        <v>6957</v>
      </c>
      <c r="G499" s="77">
        <v>0</v>
      </c>
      <c r="H499" s="77">
        <v>-7758.62</v>
      </c>
      <c r="I499" s="77"/>
      <c r="J499" s="101"/>
    </row>
    <row r="500" spans="1:10" hidden="1" outlineLevel="1" x14ac:dyDescent="0.2">
      <c r="A500" s="106"/>
      <c r="B500" s="100">
        <v>42975</v>
      </c>
      <c r="C500" s="99">
        <v>74</v>
      </c>
      <c r="D500" s="99" t="s">
        <v>82</v>
      </c>
      <c r="E500" s="99" t="s">
        <v>720</v>
      </c>
      <c r="F500" s="99" t="s">
        <v>6958</v>
      </c>
      <c r="G500" s="77">
        <v>0</v>
      </c>
      <c r="H500" s="77">
        <v>-7867.13</v>
      </c>
      <c r="I500" s="77"/>
      <c r="J500" s="101"/>
    </row>
    <row r="501" spans="1:10" hidden="1" outlineLevel="1" x14ac:dyDescent="0.2">
      <c r="A501" s="106"/>
      <c r="B501" s="100">
        <v>42975</v>
      </c>
      <c r="C501" s="99">
        <v>132</v>
      </c>
      <c r="D501" s="99" t="s">
        <v>715</v>
      </c>
      <c r="E501" s="99" t="s">
        <v>716</v>
      </c>
      <c r="F501" s="99" t="s">
        <v>6959</v>
      </c>
      <c r="G501" s="77">
        <v>0</v>
      </c>
      <c r="H501" s="77">
        <v>6260.1</v>
      </c>
      <c r="I501" s="77"/>
      <c r="J501" s="101"/>
    </row>
    <row r="502" spans="1:10" hidden="1" outlineLevel="1" x14ac:dyDescent="0.2">
      <c r="A502" s="106"/>
      <c r="B502" s="100">
        <v>42975</v>
      </c>
      <c r="C502" s="99">
        <v>133</v>
      </c>
      <c r="D502" s="99" t="s">
        <v>715</v>
      </c>
      <c r="E502" s="99" t="s">
        <v>716</v>
      </c>
      <c r="F502" s="99" t="s">
        <v>6960</v>
      </c>
      <c r="G502" s="77">
        <v>0</v>
      </c>
      <c r="H502" s="77">
        <v>-5550.23</v>
      </c>
      <c r="I502" s="77"/>
      <c r="J502" s="101"/>
    </row>
    <row r="503" spans="1:10" hidden="1" outlineLevel="1" x14ac:dyDescent="0.2">
      <c r="A503" s="106"/>
      <c r="B503" s="100">
        <v>42975</v>
      </c>
      <c r="C503" s="99">
        <v>134</v>
      </c>
      <c r="D503" s="99" t="s">
        <v>715</v>
      </c>
      <c r="E503" s="99" t="s">
        <v>716</v>
      </c>
      <c r="F503" s="99" t="s">
        <v>6961</v>
      </c>
      <c r="G503" s="77">
        <v>0</v>
      </c>
      <c r="H503" s="77">
        <v>-4310.3500000000004</v>
      </c>
      <c r="I503" s="77"/>
      <c r="J503" s="101"/>
    </row>
    <row r="504" spans="1:10" hidden="1" outlineLevel="1" x14ac:dyDescent="0.2">
      <c r="A504" s="106"/>
      <c r="B504" s="100">
        <v>42975</v>
      </c>
      <c r="C504" s="99">
        <v>78</v>
      </c>
      <c r="D504" s="99" t="s">
        <v>82</v>
      </c>
      <c r="E504" s="99" t="s">
        <v>720</v>
      </c>
      <c r="F504" s="99" t="s">
        <v>6962</v>
      </c>
      <c r="G504" s="77">
        <v>0</v>
      </c>
      <c r="H504" s="77">
        <v>-35418.1</v>
      </c>
      <c r="I504" s="77"/>
      <c r="J504" s="101"/>
    </row>
    <row r="505" spans="1:10" hidden="1" outlineLevel="1" x14ac:dyDescent="0.2">
      <c r="A505" s="106"/>
      <c r="B505" s="100">
        <v>42976</v>
      </c>
      <c r="C505" s="99">
        <v>136</v>
      </c>
      <c r="D505" s="99" t="s">
        <v>715</v>
      </c>
      <c r="E505" s="99" t="s">
        <v>716</v>
      </c>
      <c r="F505" s="99" t="s">
        <v>6963</v>
      </c>
      <c r="G505" s="77">
        <v>0</v>
      </c>
      <c r="H505" s="77">
        <v>4310.3500000000004</v>
      </c>
      <c r="I505" s="77"/>
      <c r="J505" s="101"/>
    </row>
    <row r="506" spans="1:10" hidden="1" outlineLevel="1" x14ac:dyDescent="0.2">
      <c r="A506" s="106"/>
      <c r="B506" s="100">
        <v>42976</v>
      </c>
      <c r="C506" s="99">
        <v>137</v>
      </c>
      <c r="D506" s="99" t="s">
        <v>715</v>
      </c>
      <c r="E506" s="99" t="s">
        <v>716</v>
      </c>
      <c r="F506" s="99" t="s">
        <v>6964</v>
      </c>
      <c r="G506" s="77">
        <v>0</v>
      </c>
      <c r="H506" s="77">
        <v>-4310.3500000000004</v>
      </c>
      <c r="I506" s="77"/>
      <c r="J506" s="101"/>
    </row>
    <row r="507" spans="1:10" hidden="1" outlineLevel="1" x14ac:dyDescent="0.2">
      <c r="A507" s="106"/>
      <c r="B507" s="100">
        <v>42976</v>
      </c>
      <c r="C507" s="99">
        <v>81</v>
      </c>
      <c r="D507" s="99" t="s">
        <v>82</v>
      </c>
      <c r="E507" s="99" t="s">
        <v>720</v>
      </c>
      <c r="F507" s="99" t="s">
        <v>6965</v>
      </c>
      <c r="G507" s="77">
        <v>0</v>
      </c>
      <c r="H507" s="77">
        <v>-10431.040000000001</v>
      </c>
      <c r="I507" s="77"/>
      <c r="J507" s="101"/>
    </row>
    <row r="508" spans="1:10" hidden="1" outlineLevel="1" x14ac:dyDescent="0.2">
      <c r="A508" s="106"/>
      <c r="B508" s="100">
        <v>42976</v>
      </c>
      <c r="C508" s="99">
        <v>141</v>
      </c>
      <c r="D508" s="99" t="s">
        <v>715</v>
      </c>
      <c r="E508" s="99" t="s">
        <v>716</v>
      </c>
      <c r="F508" s="99" t="s">
        <v>6966</v>
      </c>
      <c r="G508" s="77">
        <v>0</v>
      </c>
      <c r="H508" s="77">
        <v>30172.41</v>
      </c>
      <c r="I508" s="77"/>
      <c r="J508" s="101"/>
    </row>
    <row r="509" spans="1:10" hidden="1" outlineLevel="1" x14ac:dyDescent="0.2">
      <c r="A509" s="106"/>
      <c r="B509" s="100">
        <v>42976</v>
      </c>
      <c r="C509" s="99">
        <v>142</v>
      </c>
      <c r="D509" s="99" t="s">
        <v>715</v>
      </c>
      <c r="E509" s="99" t="s">
        <v>716</v>
      </c>
      <c r="F509" s="99" t="s">
        <v>6967</v>
      </c>
      <c r="G509" s="77">
        <v>0</v>
      </c>
      <c r="H509" s="77">
        <v>-40431.040000000001</v>
      </c>
      <c r="I509" s="77"/>
      <c r="J509" s="101"/>
    </row>
    <row r="510" spans="1:10" hidden="1" outlineLevel="1" x14ac:dyDescent="0.2">
      <c r="A510" s="106"/>
      <c r="B510" s="100">
        <v>42977</v>
      </c>
      <c r="C510" s="99">
        <v>144</v>
      </c>
      <c r="D510" s="99" t="s">
        <v>715</v>
      </c>
      <c r="E510" s="99" t="s">
        <v>716</v>
      </c>
      <c r="F510" s="99" t="s">
        <v>6968</v>
      </c>
      <c r="G510" s="77">
        <v>0</v>
      </c>
      <c r="H510" s="77">
        <v>-4310.3500000000004</v>
      </c>
      <c r="I510" s="77"/>
      <c r="J510" s="101"/>
    </row>
    <row r="511" spans="1:10" hidden="1" outlineLevel="1" x14ac:dyDescent="0.2">
      <c r="A511" s="106"/>
      <c r="B511" s="100">
        <v>42977</v>
      </c>
      <c r="C511" s="99">
        <v>145</v>
      </c>
      <c r="D511" s="99" t="s">
        <v>715</v>
      </c>
      <c r="E511" s="99" t="s">
        <v>716</v>
      </c>
      <c r="F511" s="99" t="s">
        <v>6969</v>
      </c>
      <c r="G511" s="77">
        <v>0</v>
      </c>
      <c r="H511" s="77">
        <v>-2586.21</v>
      </c>
      <c r="I511" s="77"/>
      <c r="J511" s="101"/>
    </row>
    <row r="512" spans="1:10" hidden="1" outlineLevel="1" x14ac:dyDescent="0.2">
      <c r="A512" s="106"/>
      <c r="B512" s="100">
        <v>42977</v>
      </c>
      <c r="C512" s="99">
        <v>146</v>
      </c>
      <c r="D512" s="99" t="s">
        <v>715</v>
      </c>
      <c r="E512" s="99" t="s">
        <v>716</v>
      </c>
      <c r="F512" s="99" t="s">
        <v>6970</v>
      </c>
      <c r="G512" s="77">
        <v>0</v>
      </c>
      <c r="H512" s="77">
        <v>-2586.21</v>
      </c>
      <c r="I512" s="77"/>
      <c r="J512" s="101"/>
    </row>
    <row r="513" spans="1:10" hidden="1" outlineLevel="1" x14ac:dyDescent="0.2">
      <c r="A513" s="106"/>
      <c r="B513" s="100">
        <v>42977</v>
      </c>
      <c r="C513" s="99">
        <v>148</v>
      </c>
      <c r="D513" s="99" t="s">
        <v>715</v>
      </c>
      <c r="E513" s="99" t="s">
        <v>716</v>
      </c>
      <c r="F513" s="99" t="s">
        <v>6971</v>
      </c>
      <c r="G513" s="77">
        <v>0</v>
      </c>
      <c r="H513" s="77">
        <v>-2586.21</v>
      </c>
      <c r="I513" s="77"/>
      <c r="J513" s="101"/>
    </row>
    <row r="514" spans="1:10" hidden="1" outlineLevel="1" x14ac:dyDescent="0.2">
      <c r="A514" s="106"/>
      <c r="B514" s="100">
        <v>42977</v>
      </c>
      <c r="C514" s="99">
        <v>83</v>
      </c>
      <c r="D514" s="99" t="s">
        <v>82</v>
      </c>
      <c r="E514" s="99" t="s">
        <v>720</v>
      </c>
      <c r="F514" s="99" t="s">
        <v>6972</v>
      </c>
      <c r="G514" s="77">
        <v>0</v>
      </c>
      <c r="H514" s="77">
        <v>-6013.8</v>
      </c>
      <c r="I514" s="77"/>
      <c r="J514" s="101"/>
    </row>
    <row r="515" spans="1:10" hidden="1" outlineLevel="1" x14ac:dyDescent="0.2">
      <c r="A515" s="106"/>
      <c r="B515" s="100">
        <v>42977</v>
      </c>
      <c r="C515" s="99">
        <v>84</v>
      </c>
      <c r="D515" s="99" t="s">
        <v>82</v>
      </c>
      <c r="E515" s="99" t="s">
        <v>720</v>
      </c>
      <c r="F515" s="99" t="s">
        <v>6972</v>
      </c>
      <c r="G515" s="77">
        <v>0</v>
      </c>
      <c r="H515" s="77">
        <v>6013.8</v>
      </c>
      <c r="I515" s="77"/>
      <c r="J515" s="101"/>
    </row>
    <row r="516" spans="1:10" hidden="1" outlineLevel="1" x14ac:dyDescent="0.2">
      <c r="A516" s="106"/>
      <c r="B516" s="100">
        <v>42977</v>
      </c>
      <c r="C516" s="99">
        <v>86</v>
      </c>
      <c r="D516" s="99" t="s">
        <v>82</v>
      </c>
      <c r="E516" s="99" t="s">
        <v>720</v>
      </c>
      <c r="F516" s="99" t="s">
        <v>6973</v>
      </c>
      <c r="G516" s="77">
        <v>0</v>
      </c>
      <c r="H516" s="77">
        <v>-4310.68</v>
      </c>
      <c r="I516" s="77"/>
      <c r="J516" s="101"/>
    </row>
    <row r="517" spans="1:10" hidden="1" outlineLevel="1" x14ac:dyDescent="0.2">
      <c r="A517" s="106"/>
      <c r="B517" s="100">
        <v>42977</v>
      </c>
      <c r="C517" s="99">
        <v>88</v>
      </c>
      <c r="D517" s="99" t="s">
        <v>82</v>
      </c>
      <c r="E517" s="99" t="s">
        <v>720</v>
      </c>
      <c r="F517" s="99" t="s">
        <v>6974</v>
      </c>
      <c r="G517" s="77">
        <v>0</v>
      </c>
      <c r="H517" s="77">
        <v>-5918.72</v>
      </c>
      <c r="I517" s="77"/>
      <c r="J517" s="101"/>
    </row>
    <row r="518" spans="1:10" hidden="1" outlineLevel="1" x14ac:dyDescent="0.2">
      <c r="A518" s="106"/>
      <c r="B518" s="100">
        <v>42977</v>
      </c>
      <c r="C518" s="99">
        <v>152</v>
      </c>
      <c r="D518" s="99" t="s">
        <v>715</v>
      </c>
      <c r="E518" s="99" t="s">
        <v>716</v>
      </c>
      <c r="F518" s="99" t="s">
        <v>6975</v>
      </c>
      <c r="G518" s="77">
        <v>0</v>
      </c>
      <c r="H518" s="77">
        <v>-3448.28</v>
      </c>
      <c r="I518" s="77"/>
      <c r="J518" s="101"/>
    </row>
    <row r="519" spans="1:10" hidden="1" outlineLevel="1" x14ac:dyDescent="0.2">
      <c r="A519" s="106"/>
      <c r="B519" s="100">
        <v>42977</v>
      </c>
      <c r="C519" s="99">
        <v>90</v>
      </c>
      <c r="D519" s="99" t="s">
        <v>82</v>
      </c>
      <c r="E519" s="99" t="s">
        <v>720</v>
      </c>
      <c r="F519" s="99" t="s">
        <v>6976</v>
      </c>
      <c r="G519" s="77">
        <v>0</v>
      </c>
      <c r="H519" s="77">
        <v>-4310.3500000000004</v>
      </c>
      <c r="I519" s="77">
        <v>1221116.77</v>
      </c>
      <c r="J519" s="101"/>
    </row>
    <row r="520" spans="1:10" hidden="1" outlineLevel="1" x14ac:dyDescent="0.2">
      <c r="A520" s="106"/>
      <c r="B520" s="100">
        <v>42978</v>
      </c>
      <c r="C520" s="99">
        <v>91</v>
      </c>
      <c r="D520" s="99" t="s">
        <v>82</v>
      </c>
      <c r="E520" s="99" t="s">
        <v>720</v>
      </c>
      <c r="F520" s="99" t="s">
        <v>6977</v>
      </c>
      <c r="G520" s="77">
        <v>0</v>
      </c>
      <c r="H520" s="77">
        <v>-2586.21</v>
      </c>
      <c r="I520" s="77">
        <v>1224853.98</v>
      </c>
      <c r="J520" s="101"/>
    </row>
    <row r="521" spans="1:10" hidden="1" outlineLevel="1" x14ac:dyDescent="0.2">
      <c r="A521" s="106"/>
      <c r="B521" s="100">
        <v>42978</v>
      </c>
      <c r="C521" s="99">
        <v>92</v>
      </c>
      <c r="D521" s="99" t="s">
        <v>82</v>
      </c>
      <c r="E521" s="99" t="s">
        <v>720</v>
      </c>
      <c r="F521" s="99" t="s">
        <v>6978</v>
      </c>
      <c r="G521" s="77">
        <v>0</v>
      </c>
      <c r="H521" s="77">
        <v>-5172.41</v>
      </c>
      <c r="I521" s="77">
        <v>1227534.33</v>
      </c>
      <c r="J521" s="101"/>
    </row>
    <row r="522" spans="1:10" hidden="1" outlineLevel="1" x14ac:dyDescent="0.2">
      <c r="A522" s="106"/>
      <c r="B522" s="100">
        <v>42978</v>
      </c>
      <c r="C522" s="99">
        <v>159</v>
      </c>
      <c r="D522" s="99" t="s">
        <v>715</v>
      </c>
      <c r="E522" s="99" t="s">
        <v>716</v>
      </c>
      <c r="F522" s="99" t="s">
        <v>6979</v>
      </c>
      <c r="G522" s="77">
        <v>0</v>
      </c>
      <c r="H522" s="77">
        <v>2586.21</v>
      </c>
      <c r="I522" s="77">
        <v>1228103.3</v>
      </c>
      <c r="J522" s="101"/>
    </row>
    <row r="523" spans="1:10" hidden="1" outlineLevel="1" x14ac:dyDescent="0.2">
      <c r="A523" s="106"/>
      <c r="B523" s="100">
        <v>42978</v>
      </c>
      <c r="C523" s="99">
        <v>160</v>
      </c>
      <c r="D523" s="99" t="s">
        <v>715</v>
      </c>
      <c r="E523" s="99" t="s">
        <v>716</v>
      </c>
      <c r="F523" s="99" t="s">
        <v>6980</v>
      </c>
      <c r="G523" s="77">
        <v>0</v>
      </c>
      <c r="H523" s="77">
        <v>-2586.21</v>
      </c>
      <c r="I523" s="77">
        <v>1225422.95</v>
      </c>
      <c r="J523" s="101"/>
    </row>
    <row r="524" spans="1:10" hidden="1" outlineLevel="1" x14ac:dyDescent="0.2">
      <c r="A524" s="106"/>
      <c r="B524" s="100">
        <v>42978</v>
      </c>
      <c r="C524" s="99">
        <v>161</v>
      </c>
      <c r="D524" s="99" t="s">
        <v>715</v>
      </c>
      <c r="E524" s="99" t="s">
        <v>716</v>
      </c>
      <c r="F524" s="99" t="s">
        <v>6981</v>
      </c>
      <c r="G524" s="77">
        <v>0</v>
      </c>
      <c r="H524" s="77">
        <v>-1724.14</v>
      </c>
      <c r="I524" s="77">
        <v>1225792.6599999999</v>
      </c>
      <c r="J524" s="101"/>
    </row>
    <row r="525" spans="1:10" hidden="1" outlineLevel="1" x14ac:dyDescent="0.2">
      <c r="A525" s="106"/>
      <c r="B525" s="100">
        <v>42978</v>
      </c>
      <c r="C525" s="99">
        <v>164</v>
      </c>
      <c r="D525" s="99" t="s">
        <v>715</v>
      </c>
      <c r="E525" s="99" t="s">
        <v>716</v>
      </c>
      <c r="F525" s="99" t="s">
        <v>6982</v>
      </c>
      <c r="G525" s="77">
        <v>0</v>
      </c>
      <c r="H525" s="77">
        <v>2586.21</v>
      </c>
      <c r="I525" s="77">
        <v>1230089.21</v>
      </c>
      <c r="J525" s="101"/>
    </row>
    <row r="526" spans="1:10" hidden="1" outlineLevel="1" x14ac:dyDescent="0.2">
      <c r="A526" s="106"/>
      <c r="B526" s="100">
        <v>42978</v>
      </c>
      <c r="C526" s="99">
        <v>165</v>
      </c>
      <c r="D526" s="99" t="s">
        <v>715</v>
      </c>
      <c r="E526" s="99" t="s">
        <v>716</v>
      </c>
      <c r="F526" s="99" t="s">
        <v>6983</v>
      </c>
      <c r="G526" s="77">
        <v>0</v>
      </c>
      <c r="H526" s="77">
        <v>-2586.21</v>
      </c>
      <c r="I526" s="77">
        <v>1228796.1100000001</v>
      </c>
      <c r="J526" s="101"/>
    </row>
    <row r="527" spans="1:10" collapsed="1" x14ac:dyDescent="0.2">
      <c r="A527" s="106"/>
      <c r="B527" s="100"/>
      <c r="C527" s="99"/>
      <c r="D527" s="99"/>
      <c r="E527" s="99"/>
      <c r="F527" s="99"/>
      <c r="G527" s="77"/>
      <c r="H527" s="77"/>
      <c r="I527" s="77"/>
      <c r="J527" s="101"/>
    </row>
    <row r="528" spans="1:10" x14ac:dyDescent="0.2">
      <c r="A528" s="106"/>
      <c r="B528" s="100"/>
      <c r="C528" s="99"/>
      <c r="D528" s="99"/>
      <c r="E528" s="99"/>
      <c r="F528" s="99"/>
      <c r="G528" s="77"/>
      <c r="H528" s="110">
        <f>SUM(H410:H527)</f>
        <v>-528939.96000000008</v>
      </c>
      <c r="I528" s="77"/>
      <c r="J528" s="101"/>
    </row>
    <row r="529" spans="1:10" x14ac:dyDescent="0.2">
      <c r="A529" s="104" t="s">
        <v>817</v>
      </c>
      <c r="B529" s="98"/>
      <c r="C529" s="99"/>
      <c r="D529" s="99"/>
      <c r="E529" s="98"/>
      <c r="F529" s="98"/>
      <c r="G529" s="76"/>
      <c r="H529" s="76"/>
      <c r="I529" s="76"/>
      <c r="J529" s="101"/>
    </row>
    <row r="530" spans="1:10" x14ac:dyDescent="0.2">
      <c r="A530" s="105" t="s">
        <v>2</v>
      </c>
      <c r="B530" s="98" t="s">
        <v>818</v>
      </c>
      <c r="C530" s="99"/>
      <c r="D530" s="99"/>
      <c r="E530" s="98"/>
      <c r="F530" s="98"/>
      <c r="G530" s="76"/>
      <c r="H530" s="76"/>
      <c r="I530" s="76"/>
      <c r="J530" s="101"/>
    </row>
    <row r="531" spans="1:10" hidden="1" outlineLevel="1" x14ac:dyDescent="0.2">
      <c r="A531" s="106"/>
      <c r="B531" s="99"/>
      <c r="C531" s="99"/>
      <c r="D531" s="99"/>
      <c r="E531" s="99" t="s">
        <v>1110</v>
      </c>
      <c r="F531" s="99"/>
      <c r="G531" s="77">
        <v>0</v>
      </c>
      <c r="H531" s="77">
        <v>0</v>
      </c>
      <c r="I531" s="77">
        <v>430172.44</v>
      </c>
      <c r="J531" s="101"/>
    </row>
    <row r="532" spans="1:10" hidden="1" outlineLevel="1" x14ac:dyDescent="0.2">
      <c r="A532" s="106"/>
      <c r="B532" s="100">
        <v>42958</v>
      </c>
      <c r="C532" s="99">
        <v>30</v>
      </c>
      <c r="D532" s="99" t="s">
        <v>82</v>
      </c>
      <c r="E532" s="99" t="s">
        <v>720</v>
      </c>
      <c r="F532" s="99" t="s">
        <v>6984</v>
      </c>
      <c r="G532" s="77">
        <v>0</v>
      </c>
      <c r="H532" s="77">
        <v>-86206.9</v>
      </c>
      <c r="I532" s="77">
        <v>499137.96</v>
      </c>
      <c r="J532" s="101"/>
    </row>
    <row r="533" spans="1:10" hidden="1" outlineLevel="1" x14ac:dyDescent="0.2">
      <c r="A533" s="106"/>
      <c r="B533" s="100">
        <v>42958</v>
      </c>
      <c r="C533" s="99">
        <v>31</v>
      </c>
      <c r="D533" s="99" t="s">
        <v>82</v>
      </c>
      <c r="E533" s="99" t="s">
        <v>720</v>
      </c>
      <c r="F533" s="99" t="s">
        <v>6985</v>
      </c>
      <c r="G533" s="77">
        <v>0</v>
      </c>
      <c r="H533" s="77">
        <v>-20862.07</v>
      </c>
      <c r="I533" s="77"/>
      <c r="J533" s="101"/>
    </row>
    <row r="534" spans="1:10" hidden="1" outlineLevel="1" x14ac:dyDescent="0.2">
      <c r="A534" s="106"/>
      <c r="B534" s="100">
        <v>42968</v>
      </c>
      <c r="C534" s="99">
        <v>57</v>
      </c>
      <c r="D534" s="99" t="s">
        <v>82</v>
      </c>
      <c r="E534" s="99" t="s">
        <v>720</v>
      </c>
      <c r="F534" s="99" t="s">
        <v>6986</v>
      </c>
      <c r="G534" s="77">
        <v>0</v>
      </c>
      <c r="H534" s="77">
        <v>-54310.35</v>
      </c>
      <c r="I534" s="77"/>
      <c r="J534" s="101"/>
    </row>
    <row r="535" spans="1:10" hidden="1" outlineLevel="1" x14ac:dyDescent="0.2">
      <c r="A535" s="106"/>
      <c r="B535" s="100">
        <v>42970</v>
      </c>
      <c r="C535" s="99">
        <v>61</v>
      </c>
      <c r="D535" s="99" t="s">
        <v>82</v>
      </c>
      <c r="E535" s="99" t="s">
        <v>720</v>
      </c>
      <c r="F535" s="99" t="s">
        <v>6987</v>
      </c>
      <c r="G535" s="77">
        <v>0</v>
      </c>
      <c r="H535" s="77">
        <v>-3448.28</v>
      </c>
      <c r="I535" s="77"/>
      <c r="J535" s="101"/>
    </row>
    <row r="536" spans="1:10" hidden="1" outlineLevel="1" x14ac:dyDescent="0.2">
      <c r="A536" s="106"/>
      <c r="B536" s="100">
        <v>42970</v>
      </c>
      <c r="C536" s="99">
        <v>62</v>
      </c>
      <c r="D536" s="99" t="s">
        <v>82</v>
      </c>
      <c r="E536" s="99" t="s">
        <v>720</v>
      </c>
      <c r="F536" s="99" t="s">
        <v>6988</v>
      </c>
      <c r="G536" s="77">
        <v>0</v>
      </c>
      <c r="H536" s="77">
        <v>-3448.28</v>
      </c>
      <c r="I536" s="77"/>
      <c r="J536" s="101"/>
    </row>
    <row r="537" spans="1:10" hidden="1" outlineLevel="1" x14ac:dyDescent="0.2">
      <c r="A537" s="106"/>
      <c r="B537" s="100">
        <v>42975</v>
      </c>
      <c r="C537" s="99">
        <v>72</v>
      </c>
      <c r="D537" s="99" t="s">
        <v>82</v>
      </c>
      <c r="E537" s="99" t="s">
        <v>720</v>
      </c>
      <c r="F537" s="99" t="s">
        <v>6989</v>
      </c>
      <c r="G537" s="77">
        <v>0</v>
      </c>
      <c r="H537" s="77">
        <v>-32758.62</v>
      </c>
      <c r="I537" s="77"/>
      <c r="J537" s="101"/>
    </row>
    <row r="538" spans="1:10" hidden="1" outlineLevel="1" x14ac:dyDescent="0.2">
      <c r="A538" s="106"/>
      <c r="B538" s="100">
        <v>42975</v>
      </c>
      <c r="C538" s="99">
        <v>73</v>
      </c>
      <c r="D538" s="99" t="s">
        <v>82</v>
      </c>
      <c r="E538" s="99" t="s">
        <v>720</v>
      </c>
      <c r="F538" s="99" t="s">
        <v>6990</v>
      </c>
      <c r="G538" s="77">
        <v>0</v>
      </c>
      <c r="H538" s="77">
        <v>-1724.14</v>
      </c>
      <c r="I538" s="77"/>
      <c r="J538" s="101"/>
    </row>
    <row r="539" spans="1:10" collapsed="1" x14ac:dyDescent="0.2">
      <c r="A539" s="106"/>
      <c r="B539" s="100"/>
      <c r="C539" s="99"/>
      <c r="D539" s="99"/>
      <c r="E539" s="99"/>
      <c r="F539" s="99"/>
      <c r="G539" s="77"/>
      <c r="H539" s="77"/>
      <c r="I539" s="77"/>
      <c r="J539" s="101"/>
    </row>
    <row r="540" spans="1:10" x14ac:dyDescent="0.2">
      <c r="A540" s="106"/>
      <c r="B540" s="100"/>
      <c r="C540" s="99"/>
      <c r="D540" s="99"/>
      <c r="E540" s="99"/>
      <c r="F540" s="99"/>
      <c r="G540" s="77"/>
      <c r="H540" s="102">
        <f>SUM(H531:H539)</f>
        <v>-202758.64</v>
      </c>
      <c r="I540" s="77"/>
      <c r="J540" s="101"/>
    </row>
    <row r="541" spans="1:10" x14ac:dyDescent="0.2">
      <c r="A541" s="106"/>
      <c r="B541" s="100"/>
      <c r="C541" s="99"/>
      <c r="D541" s="99"/>
      <c r="E541" s="99"/>
      <c r="F541" s="99"/>
      <c r="G541" s="77"/>
      <c r="H541" s="77"/>
      <c r="I541" s="77"/>
      <c r="J541" s="101"/>
    </row>
    <row r="542" spans="1:10" ht="33" customHeight="1" x14ac:dyDescent="0.2">
      <c r="A542" s="106"/>
      <c r="B542" s="136" t="s">
        <v>3860</v>
      </c>
      <c r="C542" s="137"/>
      <c r="D542" s="137"/>
      <c r="E542" s="137"/>
      <c r="F542" s="137"/>
      <c r="G542" s="138"/>
      <c r="H542" s="119">
        <f>+H528+H540</f>
        <v>-731698.60000000009</v>
      </c>
      <c r="I542" s="77"/>
      <c r="J542" s="101"/>
    </row>
    <row r="543" spans="1:10" x14ac:dyDescent="0.2">
      <c r="A543" s="106"/>
      <c r="B543" s="100"/>
      <c r="C543" s="99"/>
      <c r="D543" s="99"/>
      <c r="E543" s="99"/>
      <c r="F543" s="99"/>
      <c r="G543" s="77"/>
      <c r="H543" s="77"/>
      <c r="I543" s="77"/>
      <c r="J543" s="101"/>
    </row>
    <row r="544" spans="1:10" x14ac:dyDescent="0.2">
      <c r="A544" s="106"/>
      <c r="B544" s="100"/>
      <c r="C544" s="99"/>
      <c r="D544" s="99"/>
      <c r="E544" s="99"/>
      <c r="F544" s="99"/>
      <c r="G544" s="77"/>
      <c r="H544" s="77"/>
      <c r="I544" s="77"/>
      <c r="J544" s="101"/>
    </row>
    <row r="545" spans="1:10" x14ac:dyDescent="0.2">
      <c r="A545" s="104" t="s">
        <v>827</v>
      </c>
      <c r="B545" s="98"/>
      <c r="C545" s="99"/>
      <c r="D545" s="99"/>
      <c r="E545" s="98"/>
      <c r="F545" s="98"/>
      <c r="G545" s="76"/>
      <c r="H545" s="76"/>
      <c r="I545" s="76"/>
      <c r="J545" s="101"/>
    </row>
    <row r="546" spans="1:10" x14ac:dyDescent="0.2">
      <c r="A546" s="105" t="s">
        <v>2</v>
      </c>
      <c r="B546" s="98" t="s">
        <v>828</v>
      </c>
      <c r="C546" s="99"/>
      <c r="D546" s="99"/>
      <c r="E546" s="98"/>
      <c r="F546" s="98"/>
      <c r="G546" s="76"/>
      <c r="H546" s="76"/>
      <c r="I546" s="76"/>
      <c r="J546" s="101"/>
    </row>
    <row r="547" spans="1:10" hidden="1" outlineLevel="1" x14ac:dyDescent="0.2">
      <c r="A547" s="106"/>
      <c r="B547" s="99"/>
      <c r="C547" s="99"/>
      <c r="D547" s="99"/>
      <c r="E547" s="99" t="s">
        <v>1110</v>
      </c>
      <c r="F547" s="99"/>
      <c r="G547" s="77">
        <v>0</v>
      </c>
      <c r="H547" s="77">
        <v>0</v>
      </c>
      <c r="I547" s="77">
        <v>-894209.4</v>
      </c>
      <c r="J547" s="101"/>
    </row>
    <row r="548" spans="1:10" hidden="1" outlineLevel="1" x14ac:dyDescent="0.2">
      <c r="A548" s="106"/>
      <c r="B548" s="100">
        <v>42948</v>
      </c>
      <c r="C548" s="99">
        <v>1</v>
      </c>
      <c r="D548" s="99" t="s">
        <v>715</v>
      </c>
      <c r="E548" s="99" t="s">
        <v>716</v>
      </c>
      <c r="F548" s="99" t="s">
        <v>6991</v>
      </c>
      <c r="G548" s="77">
        <v>0</v>
      </c>
      <c r="H548" s="77">
        <v>-4310.3500000000004</v>
      </c>
      <c r="I548" s="77">
        <v>-897657.68</v>
      </c>
      <c r="J548" s="101"/>
    </row>
    <row r="549" spans="1:10" hidden="1" outlineLevel="1" x14ac:dyDescent="0.2">
      <c r="A549" s="106"/>
      <c r="B549" s="100">
        <v>42948</v>
      </c>
      <c r="C549" s="99">
        <v>2</v>
      </c>
      <c r="D549" s="99" t="s">
        <v>715</v>
      </c>
      <c r="E549" s="99" t="s">
        <v>716</v>
      </c>
      <c r="F549" s="99" t="s">
        <v>6992</v>
      </c>
      <c r="G549" s="77">
        <v>0</v>
      </c>
      <c r="H549" s="77">
        <v>4310.3500000000004</v>
      </c>
      <c r="I549" s="77">
        <v>-901968.03</v>
      </c>
      <c r="J549" s="101"/>
    </row>
    <row r="550" spans="1:10" hidden="1" outlineLevel="1" x14ac:dyDescent="0.2">
      <c r="A550" s="106"/>
      <c r="B550" s="100">
        <v>42948</v>
      </c>
      <c r="C550" s="99">
        <v>4</v>
      </c>
      <c r="D550" s="99" t="s">
        <v>715</v>
      </c>
      <c r="E550" s="99" t="s">
        <v>716</v>
      </c>
      <c r="F550" s="99" t="s">
        <v>6993</v>
      </c>
      <c r="G550" s="77">
        <v>0</v>
      </c>
      <c r="H550" s="77">
        <v>2586.21</v>
      </c>
      <c r="I550" s="77">
        <v>-906278.38</v>
      </c>
      <c r="J550" s="101"/>
    </row>
    <row r="551" spans="1:10" hidden="1" outlineLevel="1" x14ac:dyDescent="0.2">
      <c r="A551" s="106"/>
      <c r="B551" s="100">
        <v>42948</v>
      </c>
      <c r="C551" s="99">
        <v>5</v>
      </c>
      <c r="D551" s="99" t="s">
        <v>715</v>
      </c>
      <c r="E551" s="99" t="s">
        <v>716</v>
      </c>
      <c r="F551" s="99" t="s">
        <v>6994</v>
      </c>
      <c r="G551" s="77">
        <v>0</v>
      </c>
      <c r="H551" s="77">
        <v>-2586.21</v>
      </c>
      <c r="I551" s="77">
        <v>-912312.86</v>
      </c>
      <c r="J551" s="101"/>
    </row>
    <row r="552" spans="1:10" hidden="1" outlineLevel="1" x14ac:dyDescent="0.2">
      <c r="A552" s="106"/>
      <c r="B552" s="100">
        <v>42948</v>
      </c>
      <c r="C552" s="99">
        <v>6</v>
      </c>
      <c r="D552" s="99" t="s">
        <v>715</v>
      </c>
      <c r="E552" s="99" t="s">
        <v>716</v>
      </c>
      <c r="F552" s="99" t="s">
        <v>6995</v>
      </c>
      <c r="G552" s="77">
        <v>0</v>
      </c>
      <c r="H552" s="77">
        <v>2586.21</v>
      </c>
      <c r="I552" s="77">
        <v>-906278.38</v>
      </c>
      <c r="J552" s="101"/>
    </row>
    <row r="553" spans="1:10" hidden="1" outlineLevel="1" x14ac:dyDescent="0.2">
      <c r="A553" s="106"/>
      <c r="B553" s="100">
        <v>42949</v>
      </c>
      <c r="C553" s="99">
        <v>7</v>
      </c>
      <c r="D553" s="99" t="s">
        <v>715</v>
      </c>
      <c r="E553" s="99" t="s">
        <v>716</v>
      </c>
      <c r="F553" s="99" t="s">
        <v>6996</v>
      </c>
      <c r="G553" s="77">
        <v>0</v>
      </c>
      <c r="H553" s="77">
        <v>-2586.21</v>
      </c>
      <c r="I553" s="77">
        <v>-912312.86</v>
      </c>
      <c r="J553" s="101"/>
    </row>
    <row r="554" spans="1:10" hidden="1" outlineLevel="1" x14ac:dyDescent="0.2">
      <c r="A554" s="106"/>
      <c r="B554" s="100">
        <v>42949</v>
      </c>
      <c r="C554" s="99">
        <v>8</v>
      </c>
      <c r="D554" s="99" t="s">
        <v>715</v>
      </c>
      <c r="E554" s="99" t="s">
        <v>716</v>
      </c>
      <c r="F554" s="99" t="s">
        <v>6997</v>
      </c>
      <c r="G554" s="77">
        <v>0</v>
      </c>
      <c r="H554" s="77">
        <v>2586.21</v>
      </c>
      <c r="I554" s="77">
        <v>-925243.9</v>
      </c>
      <c r="J554" s="101"/>
    </row>
    <row r="555" spans="1:10" hidden="1" outlineLevel="1" x14ac:dyDescent="0.2">
      <c r="A555" s="106"/>
      <c r="B555" s="100">
        <v>42949</v>
      </c>
      <c r="C555" s="99">
        <v>9</v>
      </c>
      <c r="D555" s="99" t="s">
        <v>715</v>
      </c>
      <c r="E555" s="99" t="s">
        <v>716</v>
      </c>
      <c r="F555" s="99" t="s">
        <v>6998</v>
      </c>
      <c r="G555" s="77">
        <v>0</v>
      </c>
      <c r="H555" s="77">
        <v>-8620.69</v>
      </c>
      <c r="I555" s="77">
        <v>-927571.49</v>
      </c>
      <c r="J555" s="101"/>
    </row>
    <row r="556" spans="1:10" hidden="1" outlineLevel="1" x14ac:dyDescent="0.2">
      <c r="A556" s="106"/>
      <c r="B556" s="100">
        <v>42949</v>
      </c>
      <c r="C556" s="99">
        <v>10</v>
      </c>
      <c r="D556" s="99" t="s">
        <v>715</v>
      </c>
      <c r="E556" s="99" t="s">
        <v>716</v>
      </c>
      <c r="F556" s="99" t="s">
        <v>6999</v>
      </c>
      <c r="G556" s="77">
        <v>0</v>
      </c>
      <c r="H556" s="77">
        <v>8620.69</v>
      </c>
      <c r="I556" s="77">
        <v>-936192.18</v>
      </c>
      <c r="J556" s="101"/>
    </row>
    <row r="557" spans="1:10" hidden="1" outlineLevel="1" x14ac:dyDescent="0.2">
      <c r="A557" s="106"/>
      <c r="B557" s="100">
        <v>42950</v>
      </c>
      <c r="C557" s="99">
        <v>12</v>
      </c>
      <c r="D557" s="99" t="s">
        <v>715</v>
      </c>
      <c r="E557" s="99" t="s">
        <v>716</v>
      </c>
      <c r="F557" s="99" t="s">
        <v>7000</v>
      </c>
      <c r="G557" s="77">
        <v>0</v>
      </c>
      <c r="H557" s="77">
        <v>-6034.48</v>
      </c>
      <c r="I557" s="77">
        <v>-923261.14</v>
      </c>
      <c r="J557" s="101"/>
    </row>
    <row r="558" spans="1:10" hidden="1" outlineLevel="1" x14ac:dyDescent="0.2">
      <c r="A558" s="106"/>
      <c r="B558" s="100">
        <v>42950</v>
      </c>
      <c r="C558" s="99">
        <v>14</v>
      </c>
      <c r="D558" s="99" t="s">
        <v>715</v>
      </c>
      <c r="E558" s="99" t="s">
        <v>716</v>
      </c>
      <c r="F558" s="99" t="s">
        <v>7001</v>
      </c>
      <c r="G558" s="77">
        <v>0</v>
      </c>
      <c r="H558" s="77">
        <v>1724.14</v>
      </c>
      <c r="I558" s="77">
        <v>-936192.18</v>
      </c>
      <c r="J558" s="101"/>
    </row>
    <row r="559" spans="1:10" hidden="1" outlineLevel="1" x14ac:dyDescent="0.2">
      <c r="A559" s="106"/>
      <c r="B559" s="100">
        <v>42950</v>
      </c>
      <c r="C559" s="99">
        <v>15</v>
      </c>
      <c r="D559" s="99" t="s">
        <v>715</v>
      </c>
      <c r="E559" s="99" t="s">
        <v>716</v>
      </c>
      <c r="F559" s="99" t="s">
        <v>7002</v>
      </c>
      <c r="G559" s="77">
        <v>0</v>
      </c>
      <c r="H559" s="77">
        <v>-2586.21</v>
      </c>
      <c r="I559" s="77">
        <v>-927571.49</v>
      </c>
      <c r="J559" s="101"/>
    </row>
    <row r="560" spans="1:10" hidden="1" outlineLevel="1" x14ac:dyDescent="0.2">
      <c r="A560" s="106"/>
      <c r="B560" s="100">
        <v>42950</v>
      </c>
      <c r="C560" s="99">
        <v>16</v>
      </c>
      <c r="D560" s="99" t="s">
        <v>715</v>
      </c>
      <c r="E560" s="99" t="s">
        <v>716</v>
      </c>
      <c r="F560" s="99" t="s">
        <v>7003</v>
      </c>
      <c r="G560" s="77">
        <v>0</v>
      </c>
      <c r="H560" s="77">
        <v>3448.28</v>
      </c>
      <c r="I560" s="77">
        <v>-936192.18</v>
      </c>
      <c r="J560" s="101"/>
    </row>
    <row r="561" spans="1:10" hidden="1" outlineLevel="1" x14ac:dyDescent="0.2">
      <c r="A561" s="106"/>
      <c r="B561" s="100">
        <v>42951</v>
      </c>
      <c r="C561" s="99">
        <v>18</v>
      </c>
      <c r="D561" s="99" t="s">
        <v>715</v>
      </c>
      <c r="E561" s="99" t="s">
        <v>716</v>
      </c>
      <c r="F561" s="99" t="s">
        <v>7004</v>
      </c>
      <c r="G561" s="77">
        <v>0</v>
      </c>
      <c r="H561" s="77">
        <v>-3448.28</v>
      </c>
      <c r="I561" s="77">
        <v>-940502.53</v>
      </c>
      <c r="J561" s="101"/>
    </row>
    <row r="562" spans="1:10" hidden="1" outlineLevel="1" x14ac:dyDescent="0.2">
      <c r="A562" s="106"/>
      <c r="B562" s="100">
        <v>42951</v>
      </c>
      <c r="C562" s="99">
        <v>19</v>
      </c>
      <c r="D562" s="99" t="s">
        <v>715</v>
      </c>
      <c r="E562" s="99" t="s">
        <v>716</v>
      </c>
      <c r="F562" s="99" t="s">
        <v>7005</v>
      </c>
      <c r="G562" s="77">
        <v>0</v>
      </c>
      <c r="H562" s="77">
        <v>3448.28</v>
      </c>
      <c r="I562" s="77">
        <v>-944381.84</v>
      </c>
      <c r="J562" s="101"/>
    </row>
    <row r="563" spans="1:10" hidden="1" outlineLevel="1" x14ac:dyDescent="0.2">
      <c r="A563" s="106"/>
      <c r="B563" s="100">
        <v>42951</v>
      </c>
      <c r="C563" s="99">
        <v>20</v>
      </c>
      <c r="D563" s="99" t="s">
        <v>715</v>
      </c>
      <c r="E563" s="99" t="s">
        <v>716</v>
      </c>
      <c r="F563" s="99" t="s">
        <v>7006</v>
      </c>
      <c r="G563" s="77">
        <v>0</v>
      </c>
      <c r="H563" s="77">
        <v>2586.21</v>
      </c>
      <c r="I563" s="77">
        <v>-941364.6</v>
      </c>
      <c r="J563" s="101"/>
    </row>
    <row r="564" spans="1:10" hidden="1" outlineLevel="1" x14ac:dyDescent="0.2">
      <c r="A564" s="106"/>
      <c r="B564" s="100">
        <v>42951</v>
      </c>
      <c r="C564" s="99">
        <v>21</v>
      </c>
      <c r="D564" s="99" t="s">
        <v>715</v>
      </c>
      <c r="E564" s="99" t="s">
        <v>716</v>
      </c>
      <c r="F564" s="99" t="s">
        <v>7007</v>
      </c>
      <c r="G564" s="77">
        <v>0</v>
      </c>
      <c r="H564" s="77">
        <v>-2586.21</v>
      </c>
      <c r="I564" s="77">
        <v>-937054.25</v>
      </c>
      <c r="J564" s="101"/>
    </row>
    <row r="565" spans="1:10" hidden="1" outlineLevel="1" x14ac:dyDescent="0.2">
      <c r="A565" s="106"/>
      <c r="B565" s="100">
        <v>42951</v>
      </c>
      <c r="C565" s="99">
        <v>22</v>
      </c>
      <c r="D565" s="99" t="s">
        <v>715</v>
      </c>
      <c r="E565" s="99" t="s">
        <v>716</v>
      </c>
      <c r="F565" s="99" t="s">
        <v>7008</v>
      </c>
      <c r="G565" s="77">
        <v>0</v>
      </c>
      <c r="H565" s="77">
        <v>2586.21</v>
      </c>
      <c r="I565" s="77">
        <v>-938261.15</v>
      </c>
      <c r="J565" s="101"/>
    </row>
    <row r="566" spans="1:10" hidden="1" outlineLevel="1" x14ac:dyDescent="0.2">
      <c r="A566" s="106"/>
      <c r="B566" s="100">
        <v>42951</v>
      </c>
      <c r="C566" s="99">
        <v>23</v>
      </c>
      <c r="D566" s="99" t="s">
        <v>715</v>
      </c>
      <c r="E566" s="99" t="s">
        <v>716</v>
      </c>
      <c r="F566" s="99" t="s">
        <v>7009</v>
      </c>
      <c r="G566" s="77">
        <v>0</v>
      </c>
      <c r="H566" s="77">
        <v>-2586.21</v>
      </c>
      <c r="I566" s="77">
        <v>-934381.84</v>
      </c>
      <c r="J566" s="101"/>
    </row>
    <row r="567" spans="1:10" hidden="1" outlineLevel="1" x14ac:dyDescent="0.2">
      <c r="A567" s="106"/>
      <c r="B567" s="100">
        <v>42952</v>
      </c>
      <c r="C567" s="99">
        <v>24</v>
      </c>
      <c r="D567" s="99" t="s">
        <v>715</v>
      </c>
      <c r="E567" s="99" t="s">
        <v>716</v>
      </c>
      <c r="F567" s="99" t="s">
        <v>7010</v>
      </c>
      <c r="G567" s="77">
        <v>0</v>
      </c>
      <c r="H567" s="77">
        <v>3879.31</v>
      </c>
      <c r="I567" s="77">
        <v>-951623.22</v>
      </c>
      <c r="J567" s="101"/>
    </row>
    <row r="568" spans="1:10" hidden="1" outlineLevel="1" x14ac:dyDescent="0.2">
      <c r="A568" s="106"/>
      <c r="B568" s="100">
        <v>42952</v>
      </c>
      <c r="C568" s="99">
        <v>25</v>
      </c>
      <c r="D568" s="99" t="s">
        <v>715</v>
      </c>
      <c r="E568" s="99" t="s">
        <v>716</v>
      </c>
      <c r="F568" s="99" t="s">
        <v>7011</v>
      </c>
      <c r="G568" s="77">
        <v>0</v>
      </c>
      <c r="H568" s="77">
        <v>-4310.3500000000004</v>
      </c>
      <c r="I568" s="77">
        <v>-955933.57</v>
      </c>
      <c r="J568" s="101"/>
    </row>
    <row r="569" spans="1:10" hidden="1" outlineLevel="1" x14ac:dyDescent="0.2">
      <c r="A569" s="106"/>
      <c r="B569" s="100">
        <v>42954</v>
      </c>
      <c r="C569" s="99">
        <v>32</v>
      </c>
      <c r="D569" s="99" t="s">
        <v>715</v>
      </c>
      <c r="E569" s="99" t="s">
        <v>716</v>
      </c>
      <c r="F569" s="99" t="s">
        <v>7012</v>
      </c>
      <c r="G569" s="77">
        <v>0</v>
      </c>
      <c r="H569" s="77">
        <v>6034.48</v>
      </c>
      <c r="I569" s="77">
        <v>-957657.71</v>
      </c>
      <c r="J569" s="101"/>
    </row>
    <row r="570" spans="1:10" hidden="1" outlineLevel="1" x14ac:dyDescent="0.2">
      <c r="A570" s="106"/>
      <c r="B570" s="100">
        <v>42954</v>
      </c>
      <c r="C570" s="99">
        <v>33</v>
      </c>
      <c r="D570" s="99" t="s">
        <v>715</v>
      </c>
      <c r="E570" s="99" t="s">
        <v>716</v>
      </c>
      <c r="F570" s="99" t="s">
        <v>7013</v>
      </c>
      <c r="G570" s="77">
        <v>0</v>
      </c>
      <c r="H570" s="77">
        <v>-1724.14</v>
      </c>
      <c r="I570" s="77">
        <v>-947312.88</v>
      </c>
      <c r="J570" s="101"/>
    </row>
    <row r="571" spans="1:10" hidden="1" outlineLevel="1" x14ac:dyDescent="0.2">
      <c r="A571" s="106"/>
      <c r="B571" s="100">
        <v>42954</v>
      </c>
      <c r="C571" s="99">
        <v>34</v>
      </c>
      <c r="D571" s="99" t="s">
        <v>715</v>
      </c>
      <c r="E571" s="99" t="s">
        <v>716</v>
      </c>
      <c r="F571" s="99" t="s">
        <v>7014</v>
      </c>
      <c r="G571" s="77">
        <v>0</v>
      </c>
      <c r="H571" s="77">
        <v>-1724.14</v>
      </c>
      <c r="I571" s="77">
        <v>-951623.23</v>
      </c>
      <c r="J571" s="101"/>
    </row>
    <row r="572" spans="1:10" hidden="1" outlineLevel="1" x14ac:dyDescent="0.2">
      <c r="A572" s="106"/>
      <c r="B572" s="100">
        <v>42954</v>
      </c>
      <c r="C572" s="99">
        <v>36</v>
      </c>
      <c r="D572" s="99" t="s">
        <v>715</v>
      </c>
      <c r="E572" s="99" t="s">
        <v>716</v>
      </c>
      <c r="F572" s="99" t="s">
        <v>7015</v>
      </c>
      <c r="G572" s="77">
        <v>0</v>
      </c>
      <c r="H572" s="77">
        <v>-5172.41</v>
      </c>
      <c r="I572" s="77">
        <v>-947312.88</v>
      </c>
      <c r="J572" s="101"/>
    </row>
    <row r="573" spans="1:10" hidden="1" outlineLevel="1" x14ac:dyDescent="0.2">
      <c r="A573" s="106"/>
      <c r="B573" s="100">
        <v>42954</v>
      </c>
      <c r="C573" s="99">
        <v>38</v>
      </c>
      <c r="D573" s="99" t="s">
        <v>715</v>
      </c>
      <c r="E573" s="99" t="s">
        <v>716</v>
      </c>
      <c r="F573" s="99" t="s">
        <v>7016</v>
      </c>
      <c r="G573" s="77">
        <v>0</v>
      </c>
      <c r="H573" s="77">
        <v>1724.14</v>
      </c>
      <c r="I573" s="77">
        <v>-951623.23</v>
      </c>
      <c r="J573" s="101"/>
    </row>
    <row r="574" spans="1:10" hidden="1" outlineLevel="1" x14ac:dyDescent="0.2">
      <c r="A574" s="106"/>
      <c r="B574" s="100">
        <v>42955</v>
      </c>
      <c r="C574" s="99">
        <v>45</v>
      </c>
      <c r="D574" s="99" t="s">
        <v>715</v>
      </c>
      <c r="E574" s="99" t="s">
        <v>716</v>
      </c>
      <c r="F574" s="99" t="s">
        <v>7017</v>
      </c>
      <c r="G574" s="77">
        <v>0</v>
      </c>
      <c r="H574" s="77">
        <v>5172.41</v>
      </c>
      <c r="I574" s="77">
        <v>-964554.27</v>
      </c>
      <c r="J574" s="101"/>
    </row>
    <row r="575" spans="1:10" hidden="1" outlineLevel="1" x14ac:dyDescent="0.2">
      <c r="A575" s="106"/>
      <c r="B575" s="100">
        <v>42956</v>
      </c>
      <c r="C575" s="99">
        <v>47</v>
      </c>
      <c r="D575" s="99" t="s">
        <v>715</v>
      </c>
      <c r="E575" s="99" t="s">
        <v>716</v>
      </c>
      <c r="F575" s="99" t="s">
        <v>7018</v>
      </c>
      <c r="G575" s="77">
        <v>0</v>
      </c>
      <c r="H575" s="77">
        <v>7758.62</v>
      </c>
      <c r="I575" s="77">
        <v>-960243.92</v>
      </c>
      <c r="J575" s="101"/>
    </row>
    <row r="576" spans="1:10" hidden="1" outlineLevel="1" x14ac:dyDescent="0.2">
      <c r="A576" s="106"/>
      <c r="B576" s="100">
        <v>42956</v>
      </c>
      <c r="C576" s="99">
        <v>48</v>
      </c>
      <c r="D576" s="99" t="s">
        <v>715</v>
      </c>
      <c r="E576" s="99" t="s">
        <v>716</v>
      </c>
      <c r="F576" s="99" t="s">
        <v>7019</v>
      </c>
      <c r="G576" s="77">
        <v>0</v>
      </c>
      <c r="H576" s="77">
        <v>4310.3500000000004</v>
      </c>
      <c r="I576" s="77">
        <v>-964554.27</v>
      </c>
      <c r="J576" s="101"/>
    </row>
    <row r="577" spans="1:10" hidden="1" outlineLevel="1" x14ac:dyDescent="0.2">
      <c r="A577" s="106"/>
      <c r="B577" s="100">
        <v>42956</v>
      </c>
      <c r="C577" s="99">
        <v>51</v>
      </c>
      <c r="D577" s="99" t="s">
        <v>715</v>
      </c>
      <c r="E577" s="99" t="s">
        <v>716</v>
      </c>
      <c r="F577" s="99" t="s">
        <v>7020</v>
      </c>
      <c r="G577" s="77">
        <v>0</v>
      </c>
      <c r="H577" s="77">
        <v>-3448.28</v>
      </c>
      <c r="I577" s="77">
        <v>-970588.75</v>
      </c>
      <c r="J577" s="101"/>
    </row>
    <row r="578" spans="1:10" hidden="1" outlineLevel="1" x14ac:dyDescent="0.2">
      <c r="A578" s="106"/>
      <c r="B578" s="100">
        <v>42956</v>
      </c>
      <c r="C578" s="99">
        <v>52</v>
      </c>
      <c r="D578" s="99" t="s">
        <v>715</v>
      </c>
      <c r="E578" s="99" t="s">
        <v>716</v>
      </c>
      <c r="F578" s="99" t="s">
        <v>7021</v>
      </c>
      <c r="G578" s="77">
        <v>0</v>
      </c>
      <c r="H578" s="77">
        <v>3620.69</v>
      </c>
      <c r="I578" s="77">
        <v>-973605.99</v>
      </c>
      <c r="J578" s="101"/>
    </row>
    <row r="579" spans="1:10" hidden="1" outlineLevel="1" x14ac:dyDescent="0.2">
      <c r="A579" s="106"/>
      <c r="B579" s="100">
        <v>42956</v>
      </c>
      <c r="C579" s="99">
        <v>53</v>
      </c>
      <c r="D579" s="99" t="s">
        <v>715</v>
      </c>
      <c r="E579" s="99" t="s">
        <v>716</v>
      </c>
      <c r="F579" s="99" t="s">
        <v>7022</v>
      </c>
      <c r="G579" s="77">
        <v>0</v>
      </c>
      <c r="H579" s="77">
        <v>4310.3500000000004</v>
      </c>
      <c r="I579" s="77">
        <v>-977916.34</v>
      </c>
      <c r="J579" s="101"/>
    </row>
    <row r="580" spans="1:10" hidden="1" outlineLevel="1" x14ac:dyDescent="0.2">
      <c r="A580" s="106"/>
      <c r="B580" s="100">
        <v>42957</v>
      </c>
      <c r="C580" s="99">
        <v>56</v>
      </c>
      <c r="D580" s="99" t="s">
        <v>715</v>
      </c>
      <c r="E580" s="99" t="s">
        <v>716</v>
      </c>
      <c r="F580" s="99" t="s">
        <v>7023</v>
      </c>
      <c r="G580" s="77">
        <v>0</v>
      </c>
      <c r="H580" s="77">
        <v>-4310.3500000000004</v>
      </c>
      <c r="I580" s="77">
        <v>-964985.3</v>
      </c>
      <c r="J580" s="101"/>
    </row>
    <row r="581" spans="1:10" hidden="1" outlineLevel="1" x14ac:dyDescent="0.2">
      <c r="A581" s="106"/>
      <c r="B581" s="100">
        <v>42957</v>
      </c>
      <c r="C581" s="99">
        <v>57</v>
      </c>
      <c r="D581" s="99" t="s">
        <v>715</v>
      </c>
      <c r="E581" s="99" t="s">
        <v>716</v>
      </c>
      <c r="F581" s="99" t="s">
        <v>7024</v>
      </c>
      <c r="G581" s="77">
        <v>0</v>
      </c>
      <c r="H581" s="77">
        <v>4310.3500000000004</v>
      </c>
      <c r="I581" s="77">
        <v>-977916.34</v>
      </c>
      <c r="J581" s="101"/>
    </row>
    <row r="582" spans="1:10" hidden="1" outlineLevel="1" x14ac:dyDescent="0.2">
      <c r="A582" s="106"/>
      <c r="B582" s="100">
        <v>42957</v>
      </c>
      <c r="C582" s="99">
        <v>58</v>
      </c>
      <c r="D582" s="99" t="s">
        <v>715</v>
      </c>
      <c r="E582" s="99" t="s">
        <v>716</v>
      </c>
      <c r="F582" s="99" t="s">
        <v>7025</v>
      </c>
      <c r="G582" s="77">
        <v>0</v>
      </c>
      <c r="H582" s="77">
        <v>6896.55</v>
      </c>
      <c r="I582" s="77">
        <v>-984812.89</v>
      </c>
      <c r="J582" s="101"/>
    </row>
    <row r="583" spans="1:10" hidden="1" outlineLevel="1" x14ac:dyDescent="0.2">
      <c r="A583" s="106"/>
      <c r="B583" s="100">
        <v>42957</v>
      </c>
      <c r="C583" s="99">
        <v>59</v>
      </c>
      <c r="D583" s="99" t="s">
        <v>715</v>
      </c>
      <c r="E583" s="99" t="s">
        <v>716</v>
      </c>
      <c r="F583" s="99" t="s">
        <v>7026</v>
      </c>
      <c r="G583" s="77">
        <v>0</v>
      </c>
      <c r="H583" s="77">
        <v>4310.3500000000004</v>
      </c>
      <c r="I583" s="77">
        <v>-993433.58</v>
      </c>
      <c r="J583" s="101"/>
    </row>
    <row r="584" spans="1:10" hidden="1" outlineLevel="1" x14ac:dyDescent="0.2">
      <c r="A584" s="106"/>
      <c r="B584" s="100">
        <v>42957</v>
      </c>
      <c r="C584" s="99">
        <v>61</v>
      </c>
      <c r="D584" s="99" t="s">
        <v>715</v>
      </c>
      <c r="E584" s="99" t="s">
        <v>716</v>
      </c>
      <c r="F584" s="99" t="s">
        <v>7027</v>
      </c>
      <c r="G584" s="77">
        <v>0</v>
      </c>
      <c r="H584" s="77">
        <v>5172.41</v>
      </c>
      <c r="I584" s="77">
        <v>-999468.06</v>
      </c>
      <c r="J584" s="101"/>
    </row>
    <row r="585" spans="1:10" hidden="1" outlineLevel="1" x14ac:dyDescent="0.2">
      <c r="A585" s="106"/>
      <c r="B585" s="100">
        <v>42957</v>
      </c>
      <c r="C585" s="99">
        <v>62</v>
      </c>
      <c r="D585" s="99" t="s">
        <v>715</v>
      </c>
      <c r="E585" s="99" t="s">
        <v>716</v>
      </c>
      <c r="F585" s="99" t="s">
        <v>7028</v>
      </c>
      <c r="G585" s="77">
        <v>0</v>
      </c>
      <c r="H585" s="77">
        <v>81896.55</v>
      </c>
      <c r="I585" s="77">
        <v>-995157.71</v>
      </c>
      <c r="J585" s="101"/>
    </row>
    <row r="586" spans="1:10" hidden="1" outlineLevel="1" x14ac:dyDescent="0.2">
      <c r="A586" s="106"/>
      <c r="B586" s="100">
        <v>42957</v>
      </c>
      <c r="C586" s="99">
        <v>63</v>
      </c>
      <c r="D586" s="99" t="s">
        <v>715</v>
      </c>
      <c r="E586" s="99" t="s">
        <v>716</v>
      </c>
      <c r="F586" s="99" t="s">
        <v>7029</v>
      </c>
      <c r="G586" s="77">
        <v>0</v>
      </c>
      <c r="H586" s="77">
        <v>-15517.25</v>
      </c>
      <c r="I586" s="77">
        <v>-999468.06</v>
      </c>
      <c r="J586" s="101"/>
    </row>
    <row r="587" spans="1:10" hidden="1" outlineLevel="1" x14ac:dyDescent="0.2">
      <c r="A587" s="106"/>
      <c r="B587" s="100">
        <v>42958</v>
      </c>
      <c r="C587" s="99">
        <v>64</v>
      </c>
      <c r="D587" s="99" t="s">
        <v>715</v>
      </c>
      <c r="E587" s="99" t="s">
        <v>716</v>
      </c>
      <c r="F587" s="99" t="s">
        <v>7030</v>
      </c>
      <c r="G587" s="77">
        <v>0</v>
      </c>
      <c r="H587" s="77">
        <v>12931.04</v>
      </c>
      <c r="I587" s="77">
        <v>-995157.71</v>
      </c>
      <c r="J587" s="101"/>
    </row>
    <row r="588" spans="1:10" hidden="1" outlineLevel="1" x14ac:dyDescent="0.2">
      <c r="A588" s="106"/>
      <c r="B588" s="100">
        <v>42959</v>
      </c>
      <c r="C588" s="99">
        <v>65</v>
      </c>
      <c r="D588" s="99" t="s">
        <v>715</v>
      </c>
      <c r="E588" s="99" t="s">
        <v>716</v>
      </c>
      <c r="F588" s="99" t="s">
        <v>7031</v>
      </c>
      <c r="G588" s="77">
        <v>0</v>
      </c>
      <c r="H588" s="77">
        <v>-4970.6899999999996</v>
      </c>
      <c r="I588" s="77">
        <v>-1000330.12</v>
      </c>
      <c r="J588" s="101"/>
    </row>
    <row r="589" spans="1:10" hidden="1" outlineLevel="1" x14ac:dyDescent="0.2">
      <c r="A589" s="106"/>
      <c r="B589" s="100">
        <v>42959</v>
      </c>
      <c r="C589" s="99">
        <v>66</v>
      </c>
      <c r="D589" s="99" t="s">
        <v>715</v>
      </c>
      <c r="E589" s="99" t="s">
        <v>716</v>
      </c>
      <c r="F589" s="99" t="s">
        <v>7032</v>
      </c>
      <c r="G589" s="77">
        <v>0</v>
      </c>
      <c r="H589" s="77">
        <v>1293.0999999999999</v>
      </c>
      <c r="I589" s="77">
        <v>-994295.64</v>
      </c>
      <c r="J589" s="101"/>
    </row>
    <row r="590" spans="1:10" hidden="1" outlineLevel="1" x14ac:dyDescent="0.2">
      <c r="A590" s="106"/>
      <c r="B590" s="100">
        <v>42961</v>
      </c>
      <c r="C590" s="99">
        <v>68</v>
      </c>
      <c r="D590" s="99" t="s">
        <v>715</v>
      </c>
      <c r="E590" s="99" t="s">
        <v>716</v>
      </c>
      <c r="F590" s="99" t="s">
        <v>7033</v>
      </c>
      <c r="G590" s="77">
        <v>0</v>
      </c>
      <c r="H590" s="77">
        <v>-4310.3500000000004</v>
      </c>
      <c r="I590" s="77">
        <v>-1000330.12</v>
      </c>
      <c r="J590" s="101"/>
    </row>
    <row r="591" spans="1:10" hidden="1" outlineLevel="1" x14ac:dyDescent="0.2">
      <c r="A591" s="106"/>
      <c r="B591" s="100">
        <v>42961</v>
      </c>
      <c r="C591" s="99">
        <v>69</v>
      </c>
      <c r="D591" s="99" t="s">
        <v>715</v>
      </c>
      <c r="E591" s="99" t="s">
        <v>716</v>
      </c>
      <c r="F591" s="99" t="s">
        <v>7034</v>
      </c>
      <c r="G591" s="77">
        <v>0</v>
      </c>
      <c r="H591" s="77">
        <v>-3448.28</v>
      </c>
      <c r="I591" s="77">
        <v>-995588.74</v>
      </c>
      <c r="J591" s="101"/>
    </row>
    <row r="592" spans="1:10" hidden="1" outlineLevel="1" x14ac:dyDescent="0.2">
      <c r="A592" s="106"/>
      <c r="B592" s="100">
        <v>42961</v>
      </c>
      <c r="C592" s="99">
        <v>70</v>
      </c>
      <c r="D592" s="99" t="s">
        <v>715</v>
      </c>
      <c r="E592" s="99" t="s">
        <v>716</v>
      </c>
      <c r="F592" s="99" t="s">
        <v>7035</v>
      </c>
      <c r="G592" s="77">
        <v>0</v>
      </c>
      <c r="H592" s="77">
        <v>2155.17</v>
      </c>
      <c r="I592" s="77">
        <v>-999899.09</v>
      </c>
      <c r="J592" s="101"/>
    </row>
    <row r="593" spans="1:10" hidden="1" outlineLevel="1" x14ac:dyDescent="0.2">
      <c r="A593" s="106"/>
      <c r="B593" s="100">
        <v>42961</v>
      </c>
      <c r="C593" s="99">
        <v>71</v>
      </c>
      <c r="D593" s="99" t="s">
        <v>715</v>
      </c>
      <c r="E593" s="99" t="s">
        <v>716</v>
      </c>
      <c r="F593" s="99" t="s">
        <v>7036</v>
      </c>
      <c r="G593" s="77">
        <v>0</v>
      </c>
      <c r="H593" s="77">
        <v>12068.97</v>
      </c>
      <c r="I593" s="77">
        <v>-1005071.5</v>
      </c>
      <c r="J593" s="101"/>
    </row>
    <row r="594" spans="1:10" hidden="1" outlineLevel="1" x14ac:dyDescent="0.2">
      <c r="A594" s="106"/>
      <c r="B594" s="100">
        <v>42961</v>
      </c>
      <c r="C594" s="99">
        <v>72</v>
      </c>
      <c r="D594" s="99" t="s">
        <v>715</v>
      </c>
      <c r="E594" s="99" t="s">
        <v>716</v>
      </c>
      <c r="F594" s="99" t="s">
        <v>7037</v>
      </c>
      <c r="G594" s="77">
        <v>0</v>
      </c>
      <c r="H594" s="77">
        <v>-12068.97</v>
      </c>
      <c r="I594" s="77">
        <v>-996450.81</v>
      </c>
      <c r="J594" s="101"/>
    </row>
    <row r="595" spans="1:10" hidden="1" outlineLevel="1" x14ac:dyDescent="0.2">
      <c r="A595" s="106"/>
      <c r="B595" s="100">
        <v>42961</v>
      </c>
      <c r="C595" s="99">
        <v>73</v>
      </c>
      <c r="D595" s="99" t="s">
        <v>715</v>
      </c>
      <c r="E595" s="99" t="s">
        <v>716</v>
      </c>
      <c r="F595" s="99" t="s">
        <v>7038</v>
      </c>
      <c r="G595" s="77">
        <v>0</v>
      </c>
      <c r="H595" s="77">
        <v>12068.97</v>
      </c>
      <c r="I595" s="77">
        <v>-1005071.5</v>
      </c>
      <c r="J595" s="101"/>
    </row>
    <row r="596" spans="1:10" hidden="1" outlineLevel="1" x14ac:dyDescent="0.2">
      <c r="A596" s="106"/>
      <c r="B596" s="100">
        <v>42961</v>
      </c>
      <c r="C596" s="99">
        <v>74</v>
      </c>
      <c r="D596" s="99" t="s">
        <v>715</v>
      </c>
      <c r="E596" s="99" t="s">
        <v>716</v>
      </c>
      <c r="F596" s="99" t="s">
        <v>7039</v>
      </c>
      <c r="G596" s="77">
        <v>0</v>
      </c>
      <c r="H596" s="77">
        <v>3448.28</v>
      </c>
      <c r="I596" s="77">
        <v>-1009381.85</v>
      </c>
      <c r="J596" s="101"/>
    </row>
    <row r="597" spans="1:10" hidden="1" outlineLevel="1" x14ac:dyDescent="0.2">
      <c r="A597" s="106"/>
      <c r="B597" s="100">
        <v>42961</v>
      </c>
      <c r="C597" s="99">
        <v>75</v>
      </c>
      <c r="D597" s="99" t="s">
        <v>715</v>
      </c>
      <c r="E597" s="99" t="s">
        <v>716</v>
      </c>
      <c r="F597" s="99" t="s">
        <v>7040</v>
      </c>
      <c r="G597" s="77">
        <v>0</v>
      </c>
      <c r="H597" s="77">
        <v>-4310.3500000000004</v>
      </c>
      <c r="I597" s="77">
        <v>-1013692.2</v>
      </c>
      <c r="J597" s="101"/>
    </row>
    <row r="598" spans="1:10" hidden="1" outlineLevel="1" x14ac:dyDescent="0.2">
      <c r="A598" s="106"/>
      <c r="B598" s="100">
        <v>42961</v>
      </c>
      <c r="C598" s="99">
        <v>76</v>
      </c>
      <c r="D598" s="99" t="s">
        <v>715</v>
      </c>
      <c r="E598" s="99" t="s">
        <v>716</v>
      </c>
      <c r="F598" s="99" t="s">
        <v>7041</v>
      </c>
      <c r="G598" s="77">
        <v>0</v>
      </c>
      <c r="H598" s="77">
        <v>4310.3500000000004</v>
      </c>
      <c r="I598" s="77">
        <v>-1019726.68</v>
      </c>
      <c r="J598" s="101"/>
    </row>
    <row r="599" spans="1:10" hidden="1" outlineLevel="1" x14ac:dyDescent="0.2">
      <c r="A599" s="106"/>
      <c r="B599" s="100">
        <v>42962</v>
      </c>
      <c r="C599" s="99">
        <v>78</v>
      </c>
      <c r="D599" s="99" t="s">
        <v>715</v>
      </c>
      <c r="E599" s="99" t="s">
        <v>716</v>
      </c>
      <c r="F599" s="99" t="s">
        <v>7042</v>
      </c>
      <c r="G599" s="77">
        <v>0</v>
      </c>
      <c r="H599" s="77">
        <v>-4310.3500000000004</v>
      </c>
      <c r="I599" s="77">
        <v>-1016278.4</v>
      </c>
      <c r="J599" s="101"/>
    </row>
    <row r="600" spans="1:10" hidden="1" outlineLevel="1" x14ac:dyDescent="0.2">
      <c r="A600" s="106"/>
      <c r="B600" s="100">
        <v>42962</v>
      </c>
      <c r="C600" s="99">
        <v>79</v>
      </c>
      <c r="D600" s="99" t="s">
        <v>715</v>
      </c>
      <c r="E600" s="99" t="s">
        <v>716</v>
      </c>
      <c r="F600" s="99" t="s">
        <v>7043</v>
      </c>
      <c r="G600" s="77">
        <v>0</v>
      </c>
      <c r="H600" s="77">
        <v>1724.14</v>
      </c>
      <c r="I600" s="77">
        <v>-1019726.68</v>
      </c>
      <c r="J600" s="101"/>
    </row>
    <row r="601" spans="1:10" hidden="1" outlineLevel="1" x14ac:dyDescent="0.2">
      <c r="A601" s="106"/>
      <c r="B601" s="100">
        <v>42962</v>
      </c>
      <c r="C601" s="99">
        <v>80</v>
      </c>
      <c r="D601" s="99" t="s">
        <v>715</v>
      </c>
      <c r="E601" s="99" t="s">
        <v>716</v>
      </c>
      <c r="F601" s="99" t="s">
        <v>7044</v>
      </c>
      <c r="G601" s="77">
        <v>0</v>
      </c>
      <c r="H601" s="77">
        <v>6034.48</v>
      </c>
      <c r="I601" s="77">
        <v>-1012830.13</v>
      </c>
      <c r="J601" s="101"/>
    </row>
    <row r="602" spans="1:10" hidden="1" outlineLevel="1" x14ac:dyDescent="0.2">
      <c r="A602" s="106"/>
      <c r="B602" s="100">
        <v>42963</v>
      </c>
      <c r="C602" s="99">
        <v>82</v>
      </c>
      <c r="D602" s="99" t="s">
        <v>715</v>
      </c>
      <c r="E602" s="99" t="s">
        <v>716</v>
      </c>
      <c r="F602" s="99" t="s">
        <v>7045</v>
      </c>
      <c r="G602" s="77">
        <v>0</v>
      </c>
      <c r="H602" s="77">
        <v>5172.41</v>
      </c>
      <c r="I602" s="77">
        <v>-1016709.44</v>
      </c>
      <c r="J602" s="101"/>
    </row>
    <row r="603" spans="1:10" hidden="1" outlineLevel="1" x14ac:dyDescent="0.2">
      <c r="A603" s="106"/>
      <c r="B603" s="100">
        <v>42963</v>
      </c>
      <c r="C603" s="99">
        <v>83</v>
      </c>
      <c r="D603" s="99" t="s">
        <v>715</v>
      </c>
      <c r="E603" s="99" t="s">
        <v>716</v>
      </c>
      <c r="F603" s="99" t="s">
        <v>7046</v>
      </c>
      <c r="G603" s="77">
        <v>0</v>
      </c>
      <c r="H603" s="77">
        <v>6034.48</v>
      </c>
      <c r="I603" s="77">
        <v>-1003778.4</v>
      </c>
      <c r="J603" s="101"/>
    </row>
    <row r="604" spans="1:10" hidden="1" outlineLevel="1" x14ac:dyDescent="0.2">
      <c r="A604" s="106"/>
      <c r="B604" s="100">
        <v>42963</v>
      </c>
      <c r="C604" s="99">
        <v>84</v>
      </c>
      <c r="D604" s="99" t="s">
        <v>715</v>
      </c>
      <c r="E604" s="99" t="s">
        <v>716</v>
      </c>
      <c r="F604" s="99" t="s">
        <v>7047</v>
      </c>
      <c r="G604" s="77">
        <v>0</v>
      </c>
      <c r="H604" s="77">
        <v>8620.69</v>
      </c>
      <c r="I604" s="77">
        <v>-1007657.71</v>
      </c>
      <c r="J604" s="101"/>
    </row>
    <row r="605" spans="1:10" hidden="1" outlineLevel="1" x14ac:dyDescent="0.2">
      <c r="A605" s="106"/>
      <c r="B605" s="100">
        <v>42964</v>
      </c>
      <c r="C605" s="99">
        <v>85</v>
      </c>
      <c r="D605" s="99" t="s">
        <v>715</v>
      </c>
      <c r="E605" s="99" t="s">
        <v>716</v>
      </c>
      <c r="F605" s="99" t="s">
        <v>7048</v>
      </c>
      <c r="G605" s="77">
        <v>0</v>
      </c>
      <c r="H605" s="77">
        <v>8620.69</v>
      </c>
      <c r="I605" s="77">
        <v>-1013692.19</v>
      </c>
      <c r="J605" s="101"/>
    </row>
    <row r="606" spans="1:10" hidden="1" outlineLevel="1" x14ac:dyDescent="0.2">
      <c r="A606" s="106"/>
      <c r="B606" s="100">
        <v>42964</v>
      </c>
      <c r="C606" s="99">
        <v>86</v>
      </c>
      <c r="D606" s="99" t="s">
        <v>715</v>
      </c>
      <c r="E606" s="99" t="s">
        <v>716</v>
      </c>
      <c r="F606" s="99" t="s">
        <v>7049</v>
      </c>
      <c r="G606" s="77">
        <v>0</v>
      </c>
      <c r="H606" s="77">
        <v>-6896.55</v>
      </c>
      <c r="I606" s="77">
        <v>-1019295.64</v>
      </c>
      <c r="J606" s="101"/>
    </row>
    <row r="607" spans="1:10" hidden="1" outlineLevel="1" x14ac:dyDescent="0.2">
      <c r="A607" s="106"/>
      <c r="B607" s="100">
        <v>42965</v>
      </c>
      <c r="C607" s="99">
        <v>90</v>
      </c>
      <c r="D607" s="99" t="s">
        <v>715</v>
      </c>
      <c r="E607" s="99" t="s">
        <v>716</v>
      </c>
      <c r="F607" s="99" t="s">
        <v>7050</v>
      </c>
      <c r="G607" s="77">
        <v>0</v>
      </c>
      <c r="H607" s="77">
        <v>13011.92</v>
      </c>
      <c r="I607" s="77">
        <v>-1022743.92</v>
      </c>
      <c r="J607" s="101"/>
    </row>
    <row r="608" spans="1:10" hidden="1" outlineLevel="1" x14ac:dyDescent="0.2">
      <c r="A608" s="106"/>
      <c r="B608" s="100">
        <v>42965</v>
      </c>
      <c r="C608" s="99">
        <v>91</v>
      </c>
      <c r="D608" s="99" t="s">
        <v>715</v>
      </c>
      <c r="E608" s="99" t="s">
        <v>716</v>
      </c>
      <c r="F608" s="99" t="s">
        <v>7051</v>
      </c>
      <c r="G608" s="77">
        <v>0</v>
      </c>
      <c r="H608" s="77">
        <v>-13011.92</v>
      </c>
      <c r="I608" s="77">
        <v>-1031364.61</v>
      </c>
      <c r="J608" s="101"/>
    </row>
    <row r="609" spans="1:10" hidden="1" outlineLevel="1" x14ac:dyDescent="0.2">
      <c r="A609" s="106"/>
      <c r="B609" s="100">
        <v>42965</v>
      </c>
      <c r="C609" s="99">
        <v>92</v>
      </c>
      <c r="D609" s="99" t="s">
        <v>715</v>
      </c>
      <c r="E609" s="99" t="s">
        <v>716</v>
      </c>
      <c r="F609" s="99" t="s">
        <v>7052</v>
      </c>
      <c r="G609" s="77">
        <v>0</v>
      </c>
      <c r="H609" s="77">
        <v>8620.69</v>
      </c>
      <c r="I609" s="77">
        <v>-1022743.92</v>
      </c>
      <c r="J609" s="101"/>
    </row>
    <row r="610" spans="1:10" hidden="1" outlineLevel="1" x14ac:dyDescent="0.2">
      <c r="A610" s="106"/>
      <c r="B610" s="100">
        <v>42965</v>
      </c>
      <c r="C610" s="99">
        <v>93</v>
      </c>
      <c r="D610" s="99" t="s">
        <v>715</v>
      </c>
      <c r="E610" s="99" t="s">
        <v>716</v>
      </c>
      <c r="F610" s="99" t="s">
        <v>7053</v>
      </c>
      <c r="G610" s="77">
        <v>0</v>
      </c>
      <c r="H610" s="77">
        <v>-2155.1799999999998</v>
      </c>
      <c r="I610" s="77">
        <v>-1031364.61</v>
      </c>
      <c r="J610" s="101"/>
    </row>
    <row r="611" spans="1:10" hidden="1" outlineLevel="1" x14ac:dyDescent="0.2">
      <c r="A611" s="106"/>
      <c r="B611" s="100">
        <v>42965</v>
      </c>
      <c r="C611" s="99">
        <v>94</v>
      </c>
      <c r="D611" s="99" t="s">
        <v>715</v>
      </c>
      <c r="E611" s="99" t="s">
        <v>716</v>
      </c>
      <c r="F611" s="99" t="s">
        <v>7054</v>
      </c>
      <c r="G611" s="77">
        <v>0</v>
      </c>
      <c r="H611" s="77">
        <v>2155.1799999999998</v>
      </c>
      <c r="I611" s="77">
        <v>-1037399.09</v>
      </c>
      <c r="J611" s="101"/>
    </row>
    <row r="612" spans="1:10" hidden="1" outlineLevel="1" x14ac:dyDescent="0.2">
      <c r="A612" s="106"/>
      <c r="B612" s="100">
        <v>42965</v>
      </c>
      <c r="C612" s="99">
        <v>95</v>
      </c>
      <c r="D612" s="99" t="s">
        <v>715</v>
      </c>
      <c r="E612" s="99" t="s">
        <v>716</v>
      </c>
      <c r="F612" s="99" t="s">
        <v>7055</v>
      </c>
      <c r="G612" s="77">
        <v>0</v>
      </c>
      <c r="H612" s="77">
        <v>-2155.1799999999998</v>
      </c>
      <c r="I612" s="77">
        <v>-1041709.44</v>
      </c>
      <c r="J612" s="101"/>
    </row>
    <row r="613" spans="1:10" hidden="1" outlineLevel="1" x14ac:dyDescent="0.2">
      <c r="A613" s="106"/>
      <c r="B613" s="100">
        <v>42965</v>
      </c>
      <c r="C613" s="99">
        <v>96</v>
      </c>
      <c r="D613" s="99" t="s">
        <v>715</v>
      </c>
      <c r="E613" s="99" t="s">
        <v>716</v>
      </c>
      <c r="F613" s="99" t="s">
        <v>7056</v>
      </c>
      <c r="G613" s="77">
        <v>0</v>
      </c>
      <c r="H613" s="77">
        <v>6034.48</v>
      </c>
      <c r="I613" s="77">
        <v>-1035674.96</v>
      </c>
      <c r="J613" s="101"/>
    </row>
    <row r="614" spans="1:10" hidden="1" outlineLevel="1" x14ac:dyDescent="0.2">
      <c r="A614" s="106"/>
      <c r="B614" s="100">
        <v>42966</v>
      </c>
      <c r="C614" s="99">
        <v>97</v>
      </c>
      <c r="D614" s="99" t="s">
        <v>715</v>
      </c>
      <c r="E614" s="99" t="s">
        <v>716</v>
      </c>
      <c r="F614" s="99" t="s">
        <v>7057</v>
      </c>
      <c r="G614" s="77">
        <v>0</v>
      </c>
      <c r="H614" s="77">
        <v>3448.28</v>
      </c>
      <c r="I614" s="77">
        <v>-1039123.24</v>
      </c>
      <c r="J614" s="101"/>
    </row>
    <row r="615" spans="1:10" hidden="1" outlineLevel="1" x14ac:dyDescent="0.2">
      <c r="A615" s="106"/>
      <c r="B615" s="100">
        <v>42966</v>
      </c>
      <c r="C615" s="99">
        <v>98</v>
      </c>
      <c r="D615" s="99" t="s">
        <v>715</v>
      </c>
      <c r="E615" s="99" t="s">
        <v>716</v>
      </c>
      <c r="F615" s="99" t="s">
        <v>7058</v>
      </c>
      <c r="G615" s="77">
        <v>0</v>
      </c>
      <c r="H615" s="77">
        <v>1293.0999999999999</v>
      </c>
      <c r="I615" s="77">
        <v>-1036537.03</v>
      </c>
      <c r="J615" s="101"/>
    </row>
    <row r="616" spans="1:10" hidden="1" outlineLevel="1" x14ac:dyDescent="0.2">
      <c r="A616" s="106"/>
      <c r="B616" s="100">
        <v>42968</v>
      </c>
      <c r="C616" s="99">
        <v>100</v>
      </c>
      <c r="D616" s="99" t="s">
        <v>715</v>
      </c>
      <c r="E616" s="99" t="s">
        <v>716</v>
      </c>
      <c r="F616" s="99" t="s">
        <v>7059</v>
      </c>
      <c r="G616" s="77">
        <v>0</v>
      </c>
      <c r="H616" s="77">
        <v>3448.28</v>
      </c>
      <c r="I616" s="77">
        <v>-1035588.75</v>
      </c>
      <c r="J616" s="101"/>
    </row>
    <row r="617" spans="1:10" hidden="1" outlineLevel="1" x14ac:dyDescent="0.2">
      <c r="A617" s="106"/>
      <c r="B617" s="100">
        <v>42968</v>
      </c>
      <c r="C617" s="99">
        <v>102</v>
      </c>
      <c r="D617" s="99" t="s">
        <v>715</v>
      </c>
      <c r="E617" s="99" t="s">
        <v>716</v>
      </c>
      <c r="F617" s="99" t="s">
        <v>7060</v>
      </c>
      <c r="G617" s="77">
        <v>0</v>
      </c>
      <c r="H617" s="77">
        <v>2586.21</v>
      </c>
      <c r="I617" s="77">
        <v>-1029554.27</v>
      </c>
      <c r="J617" s="101"/>
    </row>
    <row r="618" spans="1:10" hidden="1" outlineLevel="1" x14ac:dyDescent="0.2">
      <c r="A618" s="106"/>
      <c r="B618" s="100">
        <v>42968</v>
      </c>
      <c r="C618" s="99">
        <v>103</v>
      </c>
      <c r="D618" s="99" t="s">
        <v>715</v>
      </c>
      <c r="E618" s="99" t="s">
        <v>716</v>
      </c>
      <c r="F618" s="99" t="s">
        <v>7061</v>
      </c>
      <c r="G618" s="77">
        <v>0</v>
      </c>
      <c r="H618" s="77">
        <v>6896.55</v>
      </c>
      <c r="I618" s="77">
        <v>-1035588.75</v>
      </c>
      <c r="J618" s="101"/>
    </row>
    <row r="619" spans="1:10" hidden="1" outlineLevel="1" x14ac:dyDescent="0.2">
      <c r="A619" s="106"/>
      <c r="B619" s="100">
        <v>42969</v>
      </c>
      <c r="C619" s="99">
        <v>105</v>
      </c>
      <c r="D619" s="99" t="s">
        <v>715</v>
      </c>
      <c r="E619" s="99" t="s">
        <v>716</v>
      </c>
      <c r="F619" s="99" t="s">
        <v>7062</v>
      </c>
      <c r="G619" s="77">
        <v>0</v>
      </c>
      <c r="H619" s="77">
        <v>5172.41</v>
      </c>
      <c r="I619" s="77">
        <v>-1042485.3</v>
      </c>
      <c r="J619" s="101"/>
    </row>
    <row r="620" spans="1:10" hidden="1" outlineLevel="1" x14ac:dyDescent="0.2">
      <c r="A620" s="106"/>
      <c r="B620" s="100">
        <v>42969</v>
      </c>
      <c r="C620" s="99">
        <v>106</v>
      </c>
      <c r="D620" s="99" t="s">
        <v>715</v>
      </c>
      <c r="E620" s="99" t="s">
        <v>716</v>
      </c>
      <c r="F620" s="99" t="s">
        <v>7063</v>
      </c>
      <c r="G620" s="77">
        <v>0</v>
      </c>
      <c r="H620" s="77">
        <v>5172.41</v>
      </c>
      <c r="I620" s="77">
        <v>-1045263.87</v>
      </c>
      <c r="J620" s="101"/>
    </row>
    <row r="621" spans="1:10" hidden="1" outlineLevel="1" x14ac:dyDescent="0.2">
      <c r="A621" s="106"/>
      <c r="B621" s="100">
        <v>42969</v>
      </c>
      <c r="C621" s="99">
        <v>107</v>
      </c>
      <c r="D621" s="99" t="s">
        <v>715</v>
      </c>
      <c r="E621" s="99" t="s">
        <v>716</v>
      </c>
      <c r="F621" s="99" t="s">
        <v>7064</v>
      </c>
      <c r="G621" s="77">
        <v>0</v>
      </c>
      <c r="H621" s="77">
        <v>6896.55</v>
      </c>
      <c r="I621" s="77">
        <v>-1039229.39</v>
      </c>
      <c r="J621" s="101"/>
    </row>
    <row r="622" spans="1:10" hidden="1" outlineLevel="1" x14ac:dyDescent="0.2">
      <c r="A622" s="106"/>
      <c r="B622" s="100">
        <v>42969</v>
      </c>
      <c r="C622" s="99">
        <v>108</v>
      </c>
      <c r="D622" s="99" t="s">
        <v>715</v>
      </c>
      <c r="E622" s="99" t="s">
        <v>716</v>
      </c>
      <c r="F622" s="99" t="s">
        <v>7065</v>
      </c>
      <c r="G622" s="77">
        <v>0</v>
      </c>
      <c r="H622" s="77">
        <v>-5172.41</v>
      </c>
      <c r="I622" s="77">
        <v>-1045263.87</v>
      </c>
      <c r="J622" s="101"/>
    </row>
    <row r="623" spans="1:10" hidden="1" outlineLevel="1" x14ac:dyDescent="0.2">
      <c r="A623" s="106"/>
      <c r="B623" s="100">
        <v>42969</v>
      </c>
      <c r="C623" s="99">
        <v>110</v>
      </c>
      <c r="D623" s="99" t="s">
        <v>715</v>
      </c>
      <c r="E623" s="99" t="s">
        <v>716</v>
      </c>
      <c r="F623" s="99" t="s">
        <v>7066</v>
      </c>
      <c r="G623" s="77">
        <v>0</v>
      </c>
      <c r="H623" s="77">
        <v>-5172.41</v>
      </c>
      <c r="I623" s="77">
        <v>-1028022.49</v>
      </c>
      <c r="J623" s="101"/>
    </row>
    <row r="624" spans="1:10" hidden="1" outlineLevel="1" x14ac:dyDescent="0.2">
      <c r="A624" s="106"/>
      <c r="B624" s="100">
        <v>42969</v>
      </c>
      <c r="C624" s="99">
        <v>111</v>
      </c>
      <c r="D624" s="99" t="s">
        <v>715</v>
      </c>
      <c r="E624" s="99" t="s">
        <v>716</v>
      </c>
      <c r="F624" s="99" t="s">
        <v>7067</v>
      </c>
      <c r="G624" s="77">
        <v>0</v>
      </c>
      <c r="H624" s="77">
        <v>1465.52</v>
      </c>
      <c r="I624" s="77">
        <v>-1029746.63</v>
      </c>
      <c r="J624" s="101"/>
    </row>
    <row r="625" spans="1:10" hidden="1" outlineLevel="1" x14ac:dyDescent="0.2">
      <c r="A625" s="106"/>
      <c r="B625" s="100">
        <v>42969</v>
      </c>
      <c r="C625" s="99">
        <v>113</v>
      </c>
      <c r="D625" s="99" t="s">
        <v>715</v>
      </c>
      <c r="E625" s="99" t="s">
        <v>716</v>
      </c>
      <c r="F625" s="99" t="s">
        <v>7068</v>
      </c>
      <c r="G625" s="77">
        <v>0</v>
      </c>
      <c r="H625" s="77">
        <v>-5603.45</v>
      </c>
      <c r="I625" s="77">
        <v>-1034056.98</v>
      </c>
      <c r="J625" s="101"/>
    </row>
    <row r="626" spans="1:10" hidden="1" outlineLevel="1" x14ac:dyDescent="0.2">
      <c r="A626" s="106"/>
      <c r="B626" s="100">
        <v>42969</v>
      </c>
      <c r="C626" s="99">
        <v>114</v>
      </c>
      <c r="D626" s="99" t="s">
        <v>715</v>
      </c>
      <c r="E626" s="99" t="s">
        <v>716</v>
      </c>
      <c r="F626" s="99" t="s">
        <v>7069</v>
      </c>
      <c r="G626" s="77">
        <v>0</v>
      </c>
      <c r="H626" s="77">
        <v>2661.21</v>
      </c>
      <c r="I626" s="77">
        <v>-1031039.74</v>
      </c>
      <c r="J626" s="101"/>
    </row>
    <row r="627" spans="1:10" hidden="1" outlineLevel="1" x14ac:dyDescent="0.2">
      <c r="A627" s="106"/>
      <c r="B627" s="100">
        <v>42970</v>
      </c>
      <c r="C627" s="99">
        <v>118</v>
      </c>
      <c r="D627" s="99" t="s">
        <v>715</v>
      </c>
      <c r="E627" s="99" t="s">
        <v>716</v>
      </c>
      <c r="F627" s="99" t="s">
        <v>7070</v>
      </c>
      <c r="G627" s="77">
        <v>0</v>
      </c>
      <c r="H627" s="77">
        <v>689.66</v>
      </c>
      <c r="I627" s="77">
        <v>-1041384.57</v>
      </c>
      <c r="J627" s="101"/>
    </row>
    <row r="628" spans="1:10" hidden="1" outlineLevel="1" x14ac:dyDescent="0.2">
      <c r="A628" s="106"/>
      <c r="B628" s="100">
        <v>42970</v>
      </c>
      <c r="C628" s="99">
        <v>120</v>
      </c>
      <c r="D628" s="99" t="s">
        <v>715</v>
      </c>
      <c r="E628" s="99" t="s">
        <v>716</v>
      </c>
      <c r="F628" s="99" t="s">
        <v>7071</v>
      </c>
      <c r="G628" s="77">
        <v>0</v>
      </c>
      <c r="H628" s="77">
        <v>-689.66</v>
      </c>
      <c r="I628" s="77">
        <v>-1039660.43</v>
      </c>
      <c r="J628" s="101"/>
    </row>
    <row r="629" spans="1:10" hidden="1" outlineLevel="1" x14ac:dyDescent="0.2">
      <c r="A629" s="106"/>
      <c r="B629" s="100">
        <v>42970</v>
      </c>
      <c r="C629" s="99">
        <v>121</v>
      </c>
      <c r="D629" s="99" t="s">
        <v>715</v>
      </c>
      <c r="E629" s="99" t="s">
        <v>716</v>
      </c>
      <c r="F629" s="99" t="s">
        <v>7072</v>
      </c>
      <c r="G629" s="77">
        <v>0</v>
      </c>
      <c r="H629" s="77">
        <v>13362.07</v>
      </c>
      <c r="I629" s="77">
        <v>-1045694.91</v>
      </c>
      <c r="J629" s="101"/>
    </row>
    <row r="630" spans="1:10" hidden="1" outlineLevel="1" x14ac:dyDescent="0.2">
      <c r="A630" s="106"/>
      <c r="B630" s="100">
        <v>42971</v>
      </c>
      <c r="C630" s="99">
        <v>124</v>
      </c>
      <c r="D630" s="99" t="s">
        <v>715</v>
      </c>
      <c r="E630" s="99" t="s">
        <v>716</v>
      </c>
      <c r="F630" s="99" t="s">
        <v>7073</v>
      </c>
      <c r="G630" s="77">
        <v>0</v>
      </c>
      <c r="H630" s="77">
        <v>3448.28</v>
      </c>
      <c r="I630" s="77">
        <v>-1051729.3899999999</v>
      </c>
      <c r="J630" s="101"/>
    </row>
    <row r="631" spans="1:10" hidden="1" outlineLevel="1" x14ac:dyDescent="0.2">
      <c r="A631" s="106"/>
      <c r="B631" s="100">
        <v>42972</v>
      </c>
      <c r="C631" s="99">
        <v>125</v>
      </c>
      <c r="D631" s="99" t="s">
        <v>715</v>
      </c>
      <c r="E631" s="99" t="s">
        <v>716</v>
      </c>
      <c r="F631" s="99" t="s">
        <v>7074</v>
      </c>
      <c r="G631" s="77">
        <v>0</v>
      </c>
      <c r="H631" s="77">
        <v>4970.6899999999996</v>
      </c>
      <c r="I631" s="77">
        <v>-1046556.98</v>
      </c>
      <c r="J631" s="101"/>
    </row>
    <row r="632" spans="1:10" hidden="1" outlineLevel="1" x14ac:dyDescent="0.2">
      <c r="A632" s="106"/>
      <c r="B632" s="100">
        <v>42972</v>
      </c>
      <c r="C632" s="99">
        <v>126</v>
      </c>
      <c r="D632" s="99" t="s">
        <v>715</v>
      </c>
      <c r="E632" s="99" t="s">
        <v>716</v>
      </c>
      <c r="F632" s="99" t="s">
        <v>7075</v>
      </c>
      <c r="G632" s="77">
        <v>0</v>
      </c>
      <c r="H632" s="77">
        <v>1724.14</v>
      </c>
      <c r="I632" s="77">
        <v>-1036212.15</v>
      </c>
      <c r="J632" s="101"/>
    </row>
    <row r="633" spans="1:10" hidden="1" outlineLevel="1" x14ac:dyDescent="0.2">
      <c r="A633" s="106"/>
      <c r="B633" s="100">
        <v>42973</v>
      </c>
      <c r="C633" s="99">
        <v>128</v>
      </c>
      <c r="D633" s="99" t="s">
        <v>715</v>
      </c>
      <c r="E633" s="99" t="s">
        <v>716</v>
      </c>
      <c r="F633" s="99" t="s">
        <v>7076</v>
      </c>
      <c r="G633" s="77">
        <v>0</v>
      </c>
      <c r="H633" s="77">
        <v>-1724.14</v>
      </c>
      <c r="I633" s="77">
        <v>-1046556.98</v>
      </c>
      <c r="J633" s="101"/>
    </row>
    <row r="634" spans="1:10" hidden="1" outlineLevel="1" x14ac:dyDescent="0.2">
      <c r="A634" s="106"/>
      <c r="B634" s="100">
        <v>42973</v>
      </c>
      <c r="C634" s="99">
        <v>129</v>
      </c>
      <c r="D634" s="99" t="s">
        <v>715</v>
      </c>
      <c r="E634" s="99" t="s">
        <v>716</v>
      </c>
      <c r="F634" s="99" t="s">
        <v>7077</v>
      </c>
      <c r="G634" s="77">
        <v>0</v>
      </c>
      <c r="H634" s="77">
        <v>1724.14</v>
      </c>
      <c r="I634" s="77">
        <v>-1054315.6000000001</v>
      </c>
      <c r="J634" s="101"/>
    </row>
    <row r="635" spans="1:10" hidden="1" outlineLevel="1" x14ac:dyDescent="0.2">
      <c r="A635" s="106"/>
      <c r="B635" s="100">
        <v>42975</v>
      </c>
      <c r="C635" s="99">
        <v>130</v>
      </c>
      <c r="D635" s="99" t="s">
        <v>715</v>
      </c>
      <c r="E635" s="99" t="s">
        <v>716</v>
      </c>
      <c r="F635" s="99" t="s">
        <v>7078</v>
      </c>
      <c r="G635" s="77">
        <v>0</v>
      </c>
      <c r="H635" s="77">
        <v>-1724.14</v>
      </c>
      <c r="I635" s="77">
        <v>-1060350.08</v>
      </c>
      <c r="J635" s="101"/>
    </row>
    <row r="636" spans="1:10" hidden="1" outlineLevel="1" x14ac:dyDescent="0.2">
      <c r="A636" s="106"/>
      <c r="B636" s="100">
        <v>42975</v>
      </c>
      <c r="C636" s="99">
        <v>131</v>
      </c>
      <c r="D636" s="99" t="s">
        <v>715</v>
      </c>
      <c r="E636" s="99" t="s">
        <v>716</v>
      </c>
      <c r="F636" s="99" t="s">
        <v>7079</v>
      </c>
      <c r="G636" s="77">
        <v>0</v>
      </c>
      <c r="H636" s="77">
        <v>1724.14</v>
      </c>
      <c r="I636" s="77">
        <v>-1053453.53</v>
      </c>
      <c r="J636" s="101"/>
    </row>
    <row r="637" spans="1:10" hidden="1" outlineLevel="1" x14ac:dyDescent="0.2">
      <c r="A637" s="106"/>
      <c r="B637" s="100">
        <v>42976</v>
      </c>
      <c r="C637" s="99">
        <v>135</v>
      </c>
      <c r="D637" s="99" t="s">
        <v>715</v>
      </c>
      <c r="E637" s="99" t="s">
        <v>716</v>
      </c>
      <c r="F637" s="99" t="s">
        <v>7080</v>
      </c>
      <c r="G637" s="77">
        <v>0</v>
      </c>
      <c r="H637" s="77">
        <v>-5172.41</v>
      </c>
      <c r="I637" s="77">
        <v>-1059919.05</v>
      </c>
      <c r="J637" s="101"/>
    </row>
    <row r="638" spans="1:10" hidden="1" outlineLevel="1" x14ac:dyDescent="0.2">
      <c r="A638" s="106"/>
      <c r="B638" s="100">
        <v>42976</v>
      </c>
      <c r="C638" s="99">
        <v>139</v>
      </c>
      <c r="D638" s="99" t="s">
        <v>715</v>
      </c>
      <c r="E638" s="99" t="s">
        <v>716</v>
      </c>
      <c r="F638" s="99" t="s">
        <v>7081</v>
      </c>
      <c r="G638" s="77">
        <v>0</v>
      </c>
      <c r="H638" s="77">
        <v>3448.28</v>
      </c>
      <c r="I638" s="77">
        <v>-1061643.19</v>
      </c>
      <c r="J638" s="101"/>
    </row>
    <row r="639" spans="1:10" hidden="1" outlineLevel="1" x14ac:dyDescent="0.2">
      <c r="A639" s="106"/>
      <c r="B639" s="100">
        <v>42976</v>
      </c>
      <c r="C639" s="99">
        <v>140</v>
      </c>
      <c r="D639" s="99" t="s">
        <v>715</v>
      </c>
      <c r="E639" s="99" t="s">
        <v>716</v>
      </c>
      <c r="F639" s="99" t="s">
        <v>7082</v>
      </c>
      <c r="G639" s="77">
        <v>0</v>
      </c>
      <c r="H639" s="77">
        <v>3448.28</v>
      </c>
      <c r="I639" s="77">
        <v>-1059919.05</v>
      </c>
      <c r="J639" s="101"/>
    </row>
    <row r="640" spans="1:10" hidden="1" outlineLevel="1" x14ac:dyDescent="0.2">
      <c r="A640" s="106"/>
      <c r="B640" s="100">
        <v>42977</v>
      </c>
      <c r="C640" s="99">
        <v>143</v>
      </c>
      <c r="D640" s="99" t="s">
        <v>715</v>
      </c>
      <c r="E640" s="99" t="s">
        <v>716</v>
      </c>
      <c r="F640" s="99" t="s">
        <v>7083</v>
      </c>
      <c r="G640" s="77">
        <v>0</v>
      </c>
      <c r="H640" s="77">
        <v>4310.3500000000004</v>
      </c>
      <c r="I640" s="77">
        <v>-1061643.19</v>
      </c>
      <c r="J640" s="101"/>
    </row>
    <row r="641" spans="1:10" hidden="1" outlineLevel="1" x14ac:dyDescent="0.2">
      <c r="A641" s="106"/>
      <c r="B641" s="100">
        <v>42977</v>
      </c>
      <c r="C641" s="99">
        <v>147</v>
      </c>
      <c r="D641" s="99" t="s">
        <v>715</v>
      </c>
      <c r="E641" s="99" t="s">
        <v>716</v>
      </c>
      <c r="F641" s="99" t="s">
        <v>7084</v>
      </c>
      <c r="G641" s="77">
        <v>0</v>
      </c>
      <c r="H641" s="77">
        <v>13793.1</v>
      </c>
      <c r="I641" s="77">
        <v>-1071125.95</v>
      </c>
      <c r="J641" s="101"/>
    </row>
    <row r="642" spans="1:10" hidden="1" outlineLevel="1" x14ac:dyDescent="0.2">
      <c r="A642" s="106"/>
      <c r="B642" s="100">
        <v>42977</v>
      </c>
      <c r="C642" s="99">
        <v>149</v>
      </c>
      <c r="D642" s="99" t="s">
        <v>715</v>
      </c>
      <c r="E642" s="99" t="s">
        <v>716</v>
      </c>
      <c r="F642" s="99" t="s">
        <v>7085</v>
      </c>
      <c r="G642" s="77">
        <v>0</v>
      </c>
      <c r="H642" s="77">
        <v>3017.25</v>
      </c>
      <c r="I642" s="77">
        <v>-1061643.19</v>
      </c>
      <c r="J642" s="101"/>
    </row>
    <row r="643" spans="1:10" hidden="1" outlineLevel="1" x14ac:dyDescent="0.2">
      <c r="A643" s="106"/>
      <c r="B643" s="100">
        <v>42977</v>
      </c>
      <c r="C643" s="99">
        <v>150</v>
      </c>
      <c r="D643" s="99" t="s">
        <v>715</v>
      </c>
      <c r="E643" s="99" t="s">
        <v>716</v>
      </c>
      <c r="F643" s="99" t="s">
        <v>7086</v>
      </c>
      <c r="G643" s="77">
        <v>0</v>
      </c>
      <c r="H643" s="77">
        <v>-13793.1</v>
      </c>
      <c r="I643" s="77">
        <v>-1063367.33</v>
      </c>
      <c r="J643" s="101"/>
    </row>
    <row r="644" spans="1:10" hidden="1" outlineLevel="1" x14ac:dyDescent="0.2">
      <c r="A644" s="106"/>
      <c r="B644" s="100">
        <v>42977</v>
      </c>
      <c r="C644" s="99">
        <v>151</v>
      </c>
      <c r="D644" s="99" t="s">
        <v>715</v>
      </c>
      <c r="E644" s="99" t="s">
        <v>716</v>
      </c>
      <c r="F644" s="99" t="s">
        <v>7087</v>
      </c>
      <c r="G644" s="77">
        <v>0</v>
      </c>
      <c r="H644" s="77">
        <v>13793.1</v>
      </c>
      <c r="I644" s="77">
        <v>-1072850.0900000001</v>
      </c>
      <c r="J644" s="101"/>
    </row>
    <row r="645" spans="1:10" hidden="1" outlineLevel="1" x14ac:dyDescent="0.2">
      <c r="A645" s="106"/>
      <c r="B645" s="100">
        <v>42977</v>
      </c>
      <c r="C645" s="99">
        <v>153</v>
      </c>
      <c r="D645" s="99" t="s">
        <v>715</v>
      </c>
      <c r="E645" s="99" t="s">
        <v>716</v>
      </c>
      <c r="F645" s="99" t="s">
        <v>7088</v>
      </c>
      <c r="G645" s="77">
        <v>0</v>
      </c>
      <c r="H645" s="77">
        <v>5172.41</v>
      </c>
      <c r="I645" s="77">
        <v>-1078022.5</v>
      </c>
      <c r="J645" s="101"/>
    </row>
    <row r="646" spans="1:10" hidden="1" outlineLevel="1" x14ac:dyDescent="0.2">
      <c r="A646" s="106"/>
      <c r="B646" s="100">
        <v>42978</v>
      </c>
      <c r="C646" s="99">
        <v>154</v>
      </c>
      <c r="D646" s="99" t="s">
        <v>715</v>
      </c>
      <c r="E646" s="99" t="s">
        <v>716</v>
      </c>
      <c r="F646" s="99" t="s">
        <v>7089</v>
      </c>
      <c r="G646" s="77">
        <v>0</v>
      </c>
      <c r="H646" s="77">
        <v>-12931.04</v>
      </c>
      <c r="I646" s="77"/>
      <c r="J646" s="101"/>
    </row>
    <row r="647" spans="1:10" hidden="1" outlineLevel="1" x14ac:dyDescent="0.2">
      <c r="A647" s="106"/>
      <c r="B647" s="100">
        <v>42978</v>
      </c>
      <c r="C647" s="99">
        <v>155</v>
      </c>
      <c r="D647" s="99" t="s">
        <v>715</v>
      </c>
      <c r="E647" s="99" t="s">
        <v>716</v>
      </c>
      <c r="F647" s="99" t="s">
        <v>7090</v>
      </c>
      <c r="G647" s="77">
        <v>0</v>
      </c>
      <c r="H647" s="77">
        <v>-8620.69</v>
      </c>
      <c r="I647" s="77"/>
      <c r="J647" s="101"/>
    </row>
    <row r="648" spans="1:10" hidden="1" outlineLevel="1" x14ac:dyDescent="0.2">
      <c r="A648" s="106"/>
      <c r="B648" s="100">
        <v>42978</v>
      </c>
      <c r="C648" s="99">
        <v>156</v>
      </c>
      <c r="D648" s="99" t="s">
        <v>715</v>
      </c>
      <c r="E648" s="99" t="s">
        <v>716</v>
      </c>
      <c r="F648" s="99" t="s">
        <v>7091</v>
      </c>
      <c r="G648" s="77">
        <v>0</v>
      </c>
      <c r="H648" s="77">
        <v>8620.69</v>
      </c>
      <c r="I648" s="77"/>
      <c r="J648" s="101"/>
    </row>
    <row r="649" spans="1:10" hidden="1" outlineLevel="1" x14ac:dyDescent="0.2">
      <c r="A649" s="106"/>
      <c r="B649" s="100">
        <v>42978</v>
      </c>
      <c r="C649" s="99">
        <v>157</v>
      </c>
      <c r="D649" s="99" t="s">
        <v>715</v>
      </c>
      <c r="E649" s="99" t="s">
        <v>716</v>
      </c>
      <c r="F649" s="99" t="s">
        <v>7092</v>
      </c>
      <c r="G649" s="77">
        <v>0</v>
      </c>
      <c r="H649" s="77">
        <v>-8620.69</v>
      </c>
      <c r="I649" s="77"/>
      <c r="J649" s="101"/>
    </row>
    <row r="650" spans="1:10" hidden="1" outlineLevel="1" x14ac:dyDescent="0.2">
      <c r="A650" s="106"/>
      <c r="B650" s="100">
        <v>42978</v>
      </c>
      <c r="C650" s="99">
        <v>158</v>
      </c>
      <c r="D650" s="99" t="s">
        <v>715</v>
      </c>
      <c r="E650" s="99" t="s">
        <v>716</v>
      </c>
      <c r="F650" s="99" t="s">
        <v>7093</v>
      </c>
      <c r="G650" s="77">
        <v>0</v>
      </c>
      <c r="H650" s="77">
        <v>3448.28</v>
      </c>
      <c r="I650" s="77"/>
      <c r="J650" s="101"/>
    </row>
    <row r="651" spans="1:10" hidden="1" outlineLevel="1" x14ac:dyDescent="0.2">
      <c r="A651" s="106"/>
      <c r="B651" s="100">
        <v>42978</v>
      </c>
      <c r="C651" s="99">
        <v>162</v>
      </c>
      <c r="D651" s="99" t="s">
        <v>715</v>
      </c>
      <c r="E651" s="99" t="s">
        <v>716</v>
      </c>
      <c r="F651" s="99" t="s">
        <v>7094</v>
      </c>
      <c r="G651" s="77">
        <v>0</v>
      </c>
      <c r="H651" s="77">
        <v>4310.3500000000004</v>
      </c>
      <c r="I651" s="77"/>
      <c r="J651" s="101"/>
    </row>
    <row r="652" spans="1:10" hidden="1" outlineLevel="1" x14ac:dyDescent="0.2">
      <c r="A652" s="106"/>
      <c r="B652" s="100">
        <v>42978</v>
      </c>
      <c r="C652" s="99">
        <v>163</v>
      </c>
      <c r="D652" s="99" t="s">
        <v>715</v>
      </c>
      <c r="E652" s="99" t="s">
        <v>716</v>
      </c>
      <c r="F652" s="99" t="s">
        <v>7095</v>
      </c>
      <c r="G652" s="77">
        <v>0</v>
      </c>
      <c r="H652" s="77">
        <v>6896.55</v>
      </c>
      <c r="I652" s="77"/>
      <c r="J652" s="101"/>
    </row>
    <row r="653" spans="1:10" hidden="1" outlineLevel="1" x14ac:dyDescent="0.2">
      <c r="A653" s="106"/>
      <c r="B653" s="100">
        <v>42978</v>
      </c>
      <c r="C653" s="99">
        <v>166</v>
      </c>
      <c r="D653" s="99" t="s">
        <v>715</v>
      </c>
      <c r="E653" s="99" t="s">
        <v>716</v>
      </c>
      <c r="F653" s="99" t="s">
        <v>7096</v>
      </c>
      <c r="G653" s="77">
        <v>0</v>
      </c>
      <c r="H653" s="77">
        <v>3017.24</v>
      </c>
      <c r="I653" s="77"/>
      <c r="J653" s="101"/>
    </row>
    <row r="654" spans="1:10" collapsed="1" x14ac:dyDescent="0.2">
      <c r="A654" s="106"/>
      <c r="B654" s="100"/>
      <c r="C654" s="99"/>
      <c r="D654" s="99"/>
      <c r="E654" s="99"/>
      <c r="F654" s="99"/>
      <c r="G654" s="77"/>
      <c r="H654" s="77"/>
      <c r="I654" s="77"/>
      <c r="J654" s="101"/>
    </row>
    <row r="655" spans="1:10" ht="28.5" customHeight="1" x14ac:dyDescent="0.2">
      <c r="A655" s="106"/>
      <c r="B655" s="136" t="s">
        <v>3859</v>
      </c>
      <c r="C655" s="137"/>
      <c r="D655" s="137"/>
      <c r="E655" s="137"/>
      <c r="F655" s="137"/>
      <c r="G655" s="138"/>
      <c r="H655" s="119">
        <f>SUM(H547:H654)</f>
        <v>229730.17999999996</v>
      </c>
      <c r="I655" s="120"/>
      <c r="J655" s="118">
        <f>COUNTIF(H548:H653,"&gt;1")-COUNTIF(H548:H653,"&lt;1")</f>
        <v>32</v>
      </c>
    </row>
    <row r="656" spans="1:10" x14ac:dyDescent="0.2">
      <c r="A656" s="106"/>
      <c r="B656" s="100"/>
      <c r="C656" s="99"/>
      <c r="D656" s="99"/>
      <c r="E656" s="99"/>
      <c r="F656" s="99"/>
      <c r="G656" s="77"/>
      <c r="H656" s="77"/>
      <c r="I656" s="77"/>
      <c r="J656" s="101"/>
    </row>
    <row r="657" spans="1:10" x14ac:dyDescent="0.2">
      <c r="A657" s="106"/>
      <c r="B657" s="100"/>
      <c r="C657" s="99"/>
      <c r="D657" s="99"/>
      <c r="E657" s="99"/>
      <c r="F657" s="99"/>
      <c r="G657" s="77"/>
      <c r="H657" s="77"/>
      <c r="I657" s="77"/>
      <c r="J657" s="101"/>
    </row>
    <row r="658" spans="1:10" x14ac:dyDescent="0.2">
      <c r="A658" s="104" t="s">
        <v>979</v>
      </c>
      <c r="B658" s="98"/>
      <c r="C658" s="99"/>
      <c r="D658" s="99"/>
      <c r="E658" s="98"/>
      <c r="F658" s="98"/>
      <c r="G658" s="76"/>
      <c r="H658" s="76"/>
      <c r="I658" s="76"/>
      <c r="J658" s="101"/>
    </row>
    <row r="659" spans="1:10" x14ac:dyDescent="0.2">
      <c r="A659" s="105" t="s">
        <v>2</v>
      </c>
      <c r="B659" s="98" t="s">
        <v>980</v>
      </c>
      <c r="C659" s="99"/>
      <c r="D659" s="99"/>
      <c r="E659" s="98"/>
      <c r="F659" s="98"/>
      <c r="G659" s="76"/>
      <c r="H659" s="76"/>
      <c r="I659" s="76"/>
      <c r="J659" s="101"/>
    </row>
    <row r="660" spans="1:10" hidden="1" outlineLevel="1" x14ac:dyDescent="0.2">
      <c r="A660" s="106"/>
      <c r="B660" s="99"/>
      <c r="C660" s="99"/>
      <c r="D660" s="99"/>
      <c r="E660" s="99" t="s">
        <v>1110</v>
      </c>
      <c r="F660" s="99"/>
      <c r="G660" s="77">
        <v>0</v>
      </c>
      <c r="H660" s="77">
        <v>0</v>
      </c>
      <c r="I660" s="77">
        <v>-12506419.949999999</v>
      </c>
      <c r="J660" s="101"/>
    </row>
    <row r="661" spans="1:10" hidden="1" outlineLevel="1" x14ac:dyDescent="0.2">
      <c r="A661" s="106"/>
      <c r="B661" s="100">
        <v>42948</v>
      </c>
      <c r="C661" s="99">
        <v>1</v>
      </c>
      <c r="D661" s="99" t="s">
        <v>981</v>
      </c>
      <c r="E661" s="99" t="s">
        <v>716</v>
      </c>
      <c r="F661" s="99" t="s">
        <v>7097</v>
      </c>
      <c r="G661" s="77">
        <v>0</v>
      </c>
      <c r="H661" s="77">
        <v>-157000</v>
      </c>
      <c r="I661" s="77">
        <v>-12675385.470000001</v>
      </c>
      <c r="J661" s="101"/>
    </row>
    <row r="662" spans="1:10" hidden="1" outlineLevel="1" x14ac:dyDescent="0.2">
      <c r="A662" s="106"/>
      <c r="B662" s="100">
        <v>42948</v>
      </c>
      <c r="C662" s="99">
        <v>2</v>
      </c>
      <c r="D662" s="99" t="s">
        <v>981</v>
      </c>
      <c r="E662" s="99" t="s">
        <v>716</v>
      </c>
      <c r="F662" s="99" t="s">
        <v>7098</v>
      </c>
      <c r="G662" s="77">
        <v>0</v>
      </c>
      <c r="H662" s="77">
        <v>153551.72</v>
      </c>
      <c r="I662" s="77">
        <v>-12570316.5</v>
      </c>
      <c r="J662" s="101"/>
    </row>
    <row r="663" spans="1:10" hidden="1" outlineLevel="1" x14ac:dyDescent="0.2">
      <c r="A663" s="106"/>
      <c r="B663" s="100">
        <v>42948</v>
      </c>
      <c r="C663" s="99">
        <v>3</v>
      </c>
      <c r="D663" s="99" t="s">
        <v>981</v>
      </c>
      <c r="E663" s="99" t="s">
        <v>716</v>
      </c>
      <c r="F663" s="99" t="s">
        <v>7099</v>
      </c>
      <c r="G663" s="77">
        <v>0</v>
      </c>
      <c r="H663" s="77">
        <v>115103.45</v>
      </c>
      <c r="I663" s="77">
        <v>-12668695.810000001</v>
      </c>
      <c r="J663" s="101"/>
    </row>
    <row r="664" spans="1:10" hidden="1" outlineLevel="1" x14ac:dyDescent="0.2">
      <c r="A664" s="106"/>
      <c r="B664" s="100">
        <v>42948</v>
      </c>
      <c r="C664" s="99">
        <v>4</v>
      </c>
      <c r="D664" s="99" t="s">
        <v>981</v>
      </c>
      <c r="E664" s="99" t="s">
        <v>716</v>
      </c>
      <c r="F664" s="99" t="s">
        <v>7100</v>
      </c>
      <c r="G664" s="77">
        <v>0</v>
      </c>
      <c r="H664" s="77">
        <v>-149310.34</v>
      </c>
      <c r="I664" s="77">
        <v>-12570316.5</v>
      </c>
      <c r="J664" s="101"/>
    </row>
    <row r="665" spans="1:10" hidden="1" outlineLevel="1" x14ac:dyDescent="0.2">
      <c r="A665" s="106"/>
      <c r="B665" s="100">
        <v>42948</v>
      </c>
      <c r="C665" s="99">
        <v>5</v>
      </c>
      <c r="D665" s="99" t="s">
        <v>981</v>
      </c>
      <c r="E665" s="99" t="s">
        <v>716</v>
      </c>
      <c r="F665" s="99" t="s">
        <v>7101</v>
      </c>
      <c r="G665" s="77">
        <v>0</v>
      </c>
      <c r="H665" s="77">
        <v>149310.34</v>
      </c>
      <c r="I665" s="77">
        <v>-12672557.880000001</v>
      </c>
      <c r="J665" s="101"/>
    </row>
    <row r="666" spans="1:10" hidden="1" outlineLevel="1" x14ac:dyDescent="0.2">
      <c r="A666" s="106"/>
      <c r="B666" s="100">
        <v>42948</v>
      </c>
      <c r="C666" s="99">
        <v>6</v>
      </c>
      <c r="D666" s="99" t="s">
        <v>981</v>
      </c>
      <c r="E666" s="99" t="s">
        <v>716</v>
      </c>
      <c r="F666" s="99" t="s">
        <v>7102</v>
      </c>
      <c r="G666" s="77">
        <v>0</v>
      </c>
      <c r="H666" s="77">
        <v>159137.93</v>
      </c>
      <c r="I666" s="77">
        <v>-12794454.43</v>
      </c>
      <c r="J666" s="101"/>
    </row>
    <row r="667" spans="1:10" hidden="1" outlineLevel="1" x14ac:dyDescent="0.2">
      <c r="A667" s="106"/>
      <c r="B667" s="100">
        <v>42949</v>
      </c>
      <c r="C667" s="99">
        <v>7</v>
      </c>
      <c r="D667" s="99" t="s">
        <v>981</v>
      </c>
      <c r="E667" s="99" t="s">
        <v>716</v>
      </c>
      <c r="F667" s="99" t="s">
        <v>7103</v>
      </c>
      <c r="G667" s="77">
        <v>0</v>
      </c>
      <c r="H667" s="77">
        <v>-159137.93</v>
      </c>
      <c r="I667" s="77">
        <v>-12672557.880000001</v>
      </c>
      <c r="J667" s="101"/>
    </row>
    <row r="668" spans="1:10" hidden="1" outlineLevel="1" x14ac:dyDescent="0.2">
      <c r="A668" s="106"/>
      <c r="B668" s="100">
        <v>42949</v>
      </c>
      <c r="C668" s="99">
        <v>8</v>
      </c>
      <c r="D668" s="99" t="s">
        <v>981</v>
      </c>
      <c r="E668" s="99" t="s">
        <v>716</v>
      </c>
      <c r="F668" s="99" t="s">
        <v>7104</v>
      </c>
      <c r="G668" s="77">
        <v>0</v>
      </c>
      <c r="H668" s="77">
        <v>159137.93</v>
      </c>
      <c r="I668" s="77">
        <v>-12556316.5</v>
      </c>
      <c r="J668" s="101"/>
    </row>
    <row r="669" spans="1:10" hidden="1" outlineLevel="1" x14ac:dyDescent="0.2">
      <c r="A669" s="106"/>
      <c r="B669" s="100">
        <v>42949</v>
      </c>
      <c r="C669" s="99">
        <v>9</v>
      </c>
      <c r="D669" s="99" t="s">
        <v>981</v>
      </c>
      <c r="E669" s="99" t="s">
        <v>716</v>
      </c>
      <c r="F669" s="99" t="s">
        <v>7105</v>
      </c>
      <c r="G669" s="77">
        <v>0</v>
      </c>
      <c r="H669" s="77">
        <v>162793.1</v>
      </c>
      <c r="I669" s="77">
        <v>-12371144.09</v>
      </c>
      <c r="J669" s="101"/>
    </row>
    <row r="670" spans="1:10" hidden="1" outlineLevel="1" x14ac:dyDescent="0.2">
      <c r="A670" s="106"/>
      <c r="B670" s="100">
        <v>42951</v>
      </c>
      <c r="C670" s="99">
        <v>10</v>
      </c>
      <c r="D670" s="99" t="s">
        <v>981</v>
      </c>
      <c r="E670" s="99" t="s">
        <v>716</v>
      </c>
      <c r="F670" s="99" t="s">
        <v>7106</v>
      </c>
      <c r="G670" s="77">
        <v>0</v>
      </c>
      <c r="H670" s="77">
        <v>-149310.34</v>
      </c>
      <c r="I670" s="77">
        <v>-12123730.300000001</v>
      </c>
      <c r="J670" s="101"/>
    </row>
    <row r="671" spans="1:10" hidden="1" outlineLevel="1" x14ac:dyDescent="0.2">
      <c r="A671" s="106"/>
      <c r="B671" s="100">
        <v>42951</v>
      </c>
      <c r="C671" s="99">
        <v>11</v>
      </c>
      <c r="D671" s="99" t="s">
        <v>981</v>
      </c>
      <c r="E671" s="99" t="s">
        <v>716</v>
      </c>
      <c r="F671" s="99" t="s">
        <v>7107</v>
      </c>
      <c r="G671" s="77">
        <v>0</v>
      </c>
      <c r="H671" s="77">
        <v>149310.34</v>
      </c>
      <c r="I671" s="77">
        <v>-11998557.890000001</v>
      </c>
      <c r="J671" s="101"/>
    </row>
    <row r="672" spans="1:10" hidden="1" outlineLevel="1" x14ac:dyDescent="0.2">
      <c r="A672" s="106"/>
      <c r="B672" s="100">
        <v>42951</v>
      </c>
      <c r="C672" s="99">
        <v>12</v>
      </c>
      <c r="D672" s="99" t="s">
        <v>981</v>
      </c>
      <c r="E672" s="99" t="s">
        <v>716</v>
      </c>
      <c r="F672" s="99" t="s">
        <v>7108</v>
      </c>
      <c r="G672" s="77">
        <v>0</v>
      </c>
      <c r="H672" s="77">
        <v>-219482.76</v>
      </c>
      <c r="I672" s="77">
        <v>-11829592.369999999</v>
      </c>
      <c r="J672" s="101"/>
    </row>
    <row r="673" spans="1:10" hidden="1" outlineLevel="1" x14ac:dyDescent="0.2">
      <c r="A673" s="106"/>
      <c r="B673" s="100">
        <v>42951</v>
      </c>
      <c r="C673" s="99">
        <v>13</v>
      </c>
      <c r="D673" s="99" t="s">
        <v>981</v>
      </c>
      <c r="E673" s="99" t="s">
        <v>716</v>
      </c>
      <c r="F673" s="99" t="s">
        <v>7109</v>
      </c>
      <c r="G673" s="77">
        <v>0</v>
      </c>
      <c r="H673" s="77">
        <v>219482.76</v>
      </c>
      <c r="I673" s="77">
        <v>-11727350.99</v>
      </c>
      <c r="J673" s="101"/>
    </row>
    <row r="674" spans="1:10" hidden="1" outlineLevel="1" x14ac:dyDescent="0.2">
      <c r="A674" s="106"/>
      <c r="B674" s="100">
        <v>42954</v>
      </c>
      <c r="C674" s="99">
        <v>14</v>
      </c>
      <c r="D674" s="99" t="s">
        <v>981</v>
      </c>
      <c r="E674" s="99" t="s">
        <v>716</v>
      </c>
      <c r="F674" s="99" t="s">
        <v>7110</v>
      </c>
      <c r="G674" s="77">
        <v>0</v>
      </c>
      <c r="H674" s="77">
        <v>111000</v>
      </c>
      <c r="I674" s="77">
        <v>-11533385.470000001</v>
      </c>
      <c r="J674" s="101"/>
    </row>
    <row r="675" spans="1:10" hidden="1" outlineLevel="1" x14ac:dyDescent="0.2">
      <c r="A675" s="106"/>
      <c r="B675" s="100">
        <v>42954</v>
      </c>
      <c r="C675" s="99">
        <v>15</v>
      </c>
      <c r="D675" s="99" t="s">
        <v>981</v>
      </c>
      <c r="E675" s="99" t="s">
        <v>716</v>
      </c>
      <c r="F675" s="99" t="s">
        <v>7111</v>
      </c>
      <c r="G675" s="77">
        <v>0</v>
      </c>
      <c r="H675" s="77">
        <v>156862.07</v>
      </c>
      <c r="I675" s="77">
        <v>-11403971.68</v>
      </c>
      <c r="J675" s="101"/>
    </row>
    <row r="676" spans="1:10" hidden="1" outlineLevel="1" x14ac:dyDescent="0.2">
      <c r="A676" s="106"/>
      <c r="B676" s="100">
        <v>42954</v>
      </c>
      <c r="C676" s="99">
        <v>16</v>
      </c>
      <c r="D676" s="99" t="s">
        <v>981</v>
      </c>
      <c r="E676" s="99" t="s">
        <v>716</v>
      </c>
      <c r="F676" s="99" t="s">
        <v>7112</v>
      </c>
      <c r="G676" s="77">
        <v>0</v>
      </c>
      <c r="H676" s="77">
        <v>200448.28</v>
      </c>
      <c r="I676" s="77">
        <v>-11244833.75</v>
      </c>
      <c r="J676" s="101"/>
    </row>
    <row r="677" spans="1:10" hidden="1" outlineLevel="1" x14ac:dyDescent="0.2">
      <c r="A677" s="106"/>
      <c r="B677" s="100">
        <v>42955</v>
      </c>
      <c r="C677" s="99">
        <v>17</v>
      </c>
      <c r="D677" s="99" t="s">
        <v>981</v>
      </c>
      <c r="E677" s="99" t="s">
        <v>716</v>
      </c>
      <c r="F677" s="99" t="s">
        <v>7113</v>
      </c>
      <c r="G677" s="77">
        <v>0</v>
      </c>
      <c r="H677" s="77">
        <v>383103.45</v>
      </c>
      <c r="I677" s="77">
        <v>-11130178.58</v>
      </c>
      <c r="J677" s="101"/>
    </row>
    <row r="678" spans="1:10" hidden="1" outlineLevel="1" x14ac:dyDescent="0.2">
      <c r="A678" s="106"/>
      <c r="B678" s="100">
        <v>42956</v>
      </c>
      <c r="C678" s="99">
        <v>18</v>
      </c>
      <c r="D678" s="99" t="s">
        <v>981</v>
      </c>
      <c r="E678" s="99" t="s">
        <v>716</v>
      </c>
      <c r="F678" s="99" t="s">
        <v>7114</v>
      </c>
      <c r="G678" s="77">
        <v>0</v>
      </c>
      <c r="H678" s="77">
        <v>84793.1</v>
      </c>
      <c r="I678" s="77">
        <v>-11244833.75</v>
      </c>
      <c r="J678" s="101"/>
    </row>
    <row r="679" spans="1:10" hidden="1" outlineLevel="1" x14ac:dyDescent="0.2">
      <c r="A679" s="106"/>
      <c r="B679" s="100">
        <v>42956</v>
      </c>
      <c r="C679" s="99">
        <v>19</v>
      </c>
      <c r="D679" s="99" t="s">
        <v>981</v>
      </c>
      <c r="E679" s="99" t="s">
        <v>716</v>
      </c>
      <c r="F679" s="99" t="s">
        <v>7115</v>
      </c>
      <c r="G679" s="77">
        <v>0</v>
      </c>
      <c r="H679" s="77">
        <v>136137.93</v>
      </c>
      <c r="I679" s="77">
        <v>-11403971.68</v>
      </c>
      <c r="J679" s="101"/>
    </row>
    <row r="680" spans="1:10" hidden="1" outlineLevel="1" x14ac:dyDescent="0.2">
      <c r="A680" s="106"/>
      <c r="B680" s="100">
        <v>42956</v>
      </c>
      <c r="C680" s="99">
        <v>20</v>
      </c>
      <c r="D680" s="99" t="s">
        <v>981</v>
      </c>
      <c r="E680" s="99" t="s">
        <v>716</v>
      </c>
      <c r="F680" s="99" t="s">
        <v>7116</v>
      </c>
      <c r="G680" s="77">
        <v>0</v>
      </c>
      <c r="H680" s="77">
        <v>151137.93</v>
      </c>
      <c r="I680" s="77">
        <v>-11533385.470000001</v>
      </c>
      <c r="J680" s="101"/>
    </row>
    <row r="681" spans="1:10" hidden="1" outlineLevel="1" x14ac:dyDescent="0.2">
      <c r="A681" s="106"/>
      <c r="B681" s="100">
        <v>42957</v>
      </c>
      <c r="C681" s="99">
        <v>21</v>
      </c>
      <c r="D681" s="99" t="s">
        <v>981</v>
      </c>
      <c r="E681" s="99" t="s">
        <v>716</v>
      </c>
      <c r="F681" s="99" t="s">
        <v>7117</v>
      </c>
      <c r="G681" s="77">
        <v>0</v>
      </c>
      <c r="H681" s="77">
        <v>239758.62</v>
      </c>
      <c r="I681" s="77">
        <v>-11727350.99</v>
      </c>
      <c r="J681" s="101"/>
    </row>
    <row r="682" spans="1:10" hidden="1" outlineLevel="1" x14ac:dyDescent="0.2">
      <c r="A682" s="106"/>
      <c r="B682" s="100">
        <v>42958</v>
      </c>
      <c r="C682" s="99">
        <v>22</v>
      </c>
      <c r="D682" s="99" t="s">
        <v>981</v>
      </c>
      <c r="E682" s="99" t="s">
        <v>716</v>
      </c>
      <c r="F682" s="99" t="s">
        <v>7118</v>
      </c>
      <c r="G682" s="77">
        <v>0</v>
      </c>
      <c r="H682" s="77">
        <v>121000</v>
      </c>
      <c r="I682" s="77">
        <v>-11829592.369999999</v>
      </c>
      <c r="J682" s="101"/>
    </row>
    <row r="683" spans="1:10" hidden="1" outlineLevel="1" x14ac:dyDescent="0.2">
      <c r="A683" s="106"/>
      <c r="B683" s="100">
        <v>42959</v>
      </c>
      <c r="C683" s="99">
        <v>23</v>
      </c>
      <c r="D683" s="99" t="s">
        <v>981</v>
      </c>
      <c r="E683" s="99" t="s">
        <v>716</v>
      </c>
      <c r="F683" s="99" t="s">
        <v>7119</v>
      </c>
      <c r="G683" s="77">
        <v>0</v>
      </c>
      <c r="H683" s="77">
        <v>127572.41</v>
      </c>
      <c r="I683" s="77">
        <v>-11998557.890000001</v>
      </c>
      <c r="J683" s="101"/>
    </row>
    <row r="684" spans="1:10" hidden="1" outlineLevel="1" x14ac:dyDescent="0.2">
      <c r="A684" s="106"/>
      <c r="B684" s="100">
        <v>42959</v>
      </c>
      <c r="C684" s="99">
        <v>24</v>
      </c>
      <c r="D684" s="99" t="s">
        <v>981</v>
      </c>
      <c r="E684" s="99" t="s">
        <v>716</v>
      </c>
      <c r="F684" s="99" t="s">
        <v>7120</v>
      </c>
      <c r="G684" s="77">
        <v>0</v>
      </c>
      <c r="H684" s="77">
        <v>-303068.96999999997</v>
      </c>
      <c r="I684" s="77">
        <v>-12123730.300000001</v>
      </c>
      <c r="J684" s="101"/>
    </row>
    <row r="685" spans="1:10" hidden="1" outlineLevel="1" x14ac:dyDescent="0.2">
      <c r="A685" s="106"/>
      <c r="B685" s="100">
        <v>42959</v>
      </c>
      <c r="C685" s="99">
        <v>25</v>
      </c>
      <c r="D685" s="99" t="s">
        <v>981</v>
      </c>
      <c r="E685" s="99" t="s">
        <v>716</v>
      </c>
      <c r="F685" s="99" t="s">
        <v>7121</v>
      </c>
      <c r="G685" s="77">
        <v>0</v>
      </c>
      <c r="H685" s="77">
        <v>-156862.07</v>
      </c>
      <c r="I685" s="77">
        <v>-12371144.09</v>
      </c>
      <c r="J685" s="101"/>
    </row>
    <row r="686" spans="1:10" hidden="1" outlineLevel="1" x14ac:dyDescent="0.2">
      <c r="A686" s="106"/>
      <c r="B686" s="100">
        <v>42959</v>
      </c>
      <c r="C686" s="99">
        <v>26</v>
      </c>
      <c r="D686" s="99" t="s">
        <v>981</v>
      </c>
      <c r="E686" s="99" t="s">
        <v>716</v>
      </c>
      <c r="F686" s="99" t="s">
        <v>7122</v>
      </c>
      <c r="G686" s="77">
        <v>0</v>
      </c>
      <c r="H686" s="77">
        <v>156793.1</v>
      </c>
      <c r="I686" s="77">
        <v>-12556316.5</v>
      </c>
      <c r="J686" s="101"/>
    </row>
    <row r="687" spans="1:10" hidden="1" outlineLevel="1" x14ac:dyDescent="0.2">
      <c r="A687" s="106"/>
      <c r="B687" s="100">
        <v>42961</v>
      </c>
      <c r="C687" s="99">
        <v>27</v>
      </c>
      <c r="D687" s="99" t="s">
        <v>981</v>
      </c>
      <c r="E687" s="99" t="s">
        <v>716</v>
      </c>
      <c r="F687" s="99" t="s">
        <v>7123</v>
      </c>
      <c r="G687" s="77">
        <v>0</v>
      </c>
      <c r="H687" s="77">
        <v>205862.07</v>
      </c>
      <c r="I687" s="77">
        <v>-12672557.880000001</v>
      </c>
      <c r="J687" s="101"/>
    </row>
    <row r="688" spans="1:10" hidden="1" outlineLevel="1" x14ac:dyDescent="0.2">
      <c r="A688" s="106"/>
      <c r="B688" s="100">
        <v>42961</v>
      </c>
      <c r="C688" s="99">
        <v>28</v>
      </c>
      <c r="D688" s="99" t="s">
        <v>981</v>
      </c>
      <c r="E688" s="99" t="s">
        <v>716</v>
      </c>
      <c r="F688" s="99" t="s">
        <v>7124</v>
      </c>
      <c r="G688" s="77">
        <v>0</v>
      </c>
      <c r="H688" s="77">
        <v>160310.34</v>
      </c>
      <c r="I688" s="77">
        <v>-12794454.43</v>
      </c>
      <c r="J688" s="101"/>
    </row>
    <row r="689" spans="1:10" hidden="1" outlineLevel="1" x14ac:dyDescent="0.2">
      <c r="A689" s="106"/>
      <c r="B689" s="100">
        <v>42962</v>
      </c>
      <c r="C689" s="99">
        <v>29</v>
      </c>
      <c r="D689" s="99" t="s">
        <v>981</v>
      </c>
      <c r="E689" s="99" t="s">
        <v>716</v>
      </c>
      <c r="F689" s="99" t="s">
        <v>7125</v>
      </c>
      <c r="G689" s="77">
        <v>0</v>
      </c>
      <c r="H689" s="77">
        <v>-127572.41</v>
      </c>
      <c r="I689" s="77">
        <v>-13474971.67</v>
      </c>
      <c r="J689" s="101"/>
    </row>
    <row r="690" spans="1:10" hidden="1" outlineLevel="1" x14ac:dyDescent="0.2">
      <c r="A690" s="106"/>
      <c r="B690" s="100">
        <v>42962</v>
      </c>
      <c r="C690" s="99">
        <v>30</v>
      </c>
      <c r="D690" s="99" t="s">
        <v>981</v>
      </c>
      <c r="E690" s="99" t="s">
        <v>716</v>
      </c>
      <c r="F690" s="99" t="s">
        <v>7126</v>
      </c>
      <c r="G690" s="77">
        <v>0</v>
      </c>
      <c r="H690" s="77">
        <v>127572.41</v>
      </c>
      <c r="I690" s="77">
        <v>-13658144.08</v>
      </c>
      <c r="J690" s="101"/>
    </row>
    <row r="691" spans="1:10" hidden="1" outlineLevel="1" x14ac:dyDescent="0.2">
      <c r="A691" s="106"/>
      <c r="B691" s="100">
        <v>42963</v>
      </c>
      <c r="C691" s="99">
        <v>31</v>
      </c>
      <c r="D691" s="99" t="s">
        <v>981</v>
      </c>
      <c r="E691" s="99" t="s">
        <v>716</v>
      </c>
      <c r="F691" s="99" t="s">
        <v>7127</v>
      </c>
      <c r="G691" s="77">
        <v>0</v>
      </c>
      <c r="H691" s="77">
        <v>120689.66</v>
      </c>
      <c r="I691" s="77">
        <v>-13532971.67</v>
      </c>
      <c r="J691" s="101"/>
    </row>
    <row r="692" spans="1:10" hidden="1" outlineLevel="1" x14ac:dyDescent="0.2">
      <c r="A692" s="106"/>
      <c r="B692" s="100">
        <v>42964</v>
      </c>
      <c r="C692" s="99">
        <v>32</v>
      </c>
      <c r="D692" s="99" t="s">
        <v>981</v>
      </c>
      <c r="E692" s="99" t="s">
        <v>716</v>
      </c>
      <c r="F692" s="99" t="s">
        <v>7128</v>
      </c>
      <c r="G692" s="77">
        <v>0</v>
      </c>
      <c r="H692" s="77">
        <v>183103.45</v>
      </c>
      <c r="I692" s="77">
        <v>-13653833.74</v>
      </c>
      <c r="J692" s="101"/>
    </row>
    <row r="693" spans="1:10" hidden="1" outlineLevel="1" x14ac:dyDescent="0.2">
      <c r="A693" s="106"/>
      <c r="B693" s="100">
        <v>42966</v>
      </c>
      <c r="C693" s="99">
        <v>33</v>
      </c>
      <c r="D693" s="99" t="s">
        <v>981</v>
      </c>
      <c r="E693" s="99" t="s">
        <v>716</v>
      </c>
      <c r="F693" s="99" t="s">
        <v>7129</v>
      </c>
      <c r="G693" s="77">
        <v>0</v>
      </c>
      <c r="H693" s="77">
        <v>183586.21</v>
      </c>
      <c r="I693" s="77">
        <v>-13484868.220000001</v>
      </c>
      <c r="J693" s="101"/>
    </row>
    <row r="694" spans="1:10" hidden="1" outlineLevel="1" x14ac:dyDescent="0.2">
      <c r="A694" s="106"/>
      <c r="B694" s="100">
        <v>42966</v>
      </c>
      <c r="C694" s="99">
        <v>34</v>
      </c>
      <c r="D694" s="99" t="s">
        <v>981</v>
      </c>
      <c r="E694" s="99" t="s">
        <v>716</v>
      </c>
      <c r="F694" s="99" t="s">
        <v>7130</v>
      </c>
      <c r="G694" s="77">
        <v>0</v>
      </c>
      <c r="H694" s="77">
        <v>103068.97</v>
      </c>
      <c r="I694" s="77">
        <v>-13653833.74</v>
      </c>
      <c r="J694" s="101"/>
    </row>
    <row r="695" spans="1:10" hidden="1" outlineLevel="1" x14ac:dyDescent="0.2">
      <c r="A695" s="106"/>
      <c r="B695" s="100">
        <v>42966</v>
      </c>
      <c r="C695" s="99">
        <v>35</v>
      </c>
      <c r="D695" s="99" t="s">
        <v>981</v>
      </c>
      <c r="E695" s="99" t="s">
        <v>716</v>
      </c>
      <c r="F695" s="99" t="s">
        <v>7131</v>
      </c>
      <c r="G695" s="77">
        <v>0</v>
      </c>
      <c r="H695" s="77">
        <v>124137.93</v>
      </c>
      <c r="I695" s="77">
        <v>-13783833.74</v>
      </c>
      <c r="J695" s="101"/>
    </row>
    <row r="696" spans="1:10" hidden="1" outlineLevel="1" x14ac:dyDescent="0.2">
      <c r="A696" s="106"/>
      <c r="B696" s="100">
        <v>42966</v>
      </c>
      <c r="C696" s="99">
        <v>36</v>
      </c>
      <c r="D696" s="99" t="s">
        <v>981</v>
      </c>
      <c r="E696" s="99" t="s">
        <v>716</v>
      </c>
      <c r="F696" s="99" t="s">
        <v>7132</v>
      </c>
      <c r="G696" s="77">
        <v>0</v>
      </c>
      <c r="H696" s="77">
        <v>122379.31</v>
      </c>
      <c r="I696" s="77">
        <v>-13624695.810000001</v>
      </c>
      <c r="J696" s="101"/>
    </row>
    <row r="697" spans="1:10" hidden="1" outlineLevel="1" x14ac:dyDescent="0.2">
      <c r="A697" s="106"/>
      <c r="B697" s="100">
        <v>42968</v>
      </c>
      <c r="C697" s="99">
        <v>37</v>
      </c>
      <c r="D697" s="99" t="s">
        <v>981</v>
      </c>
      <c r="E697" s="99" t="s">
        <v>716</v>
      </c>
      <c r="F697" s="99" t="s">
        <v>7133</v>
      </c>
      <c r="G697" s="77">
        <v>0</v>
      </c>
      <c r="H697" s="77">
        <v>154241.38</v>
      </c>
      <c r="I697" s="77">
        <v>-13495282.02</v>
      </c>
      <c r="J697" s="101"/>
    </row>
    <row r="698" spans="1:10" hidden="1" outlineLevel="1" x14ac:dyDescent="0.2">
      <c r="A698" s="106"/>
      <c r="B698" s="100">
        <v>42968</v>
      </c>
      <c r="C698" s="99">
        <v>38</v>
      </c>
      <c r="D698" s="99" t="s">
        <v>981</v>
      </c>
      <c r="E698" s="99" t="s">
        <v>716</v>
      </c>
      <c r="F698" s="99" t="s">
        <v>7134</v>
      </c>
      <c r="G698" s="77">
        <v>0</v>
      </c>
      <c r="H698" s="77">
        <v>-136137.93</v>
      </c>
      <c r="I698" s="77">
        <v>-13617523.4</v>
      </c>
      <c r="J698" s="101"/>
    </row>
    <row r="699" spans="1:10" hidden="1" outlineLevel="1" x14ac:dyDescent="0.2">
      <c r="A699" s="106"/>
      <c r="B699" s="100">
        <v>42968</v>
      </c>
      <c r="C699" s="99">
        <v>39</v>
      </c>
      <c r="D699" s="99" t="s">
        <v>981</v>
      </c>
      <c r="E699" s="99" t="s">
        <v>716</v>
      </c>
      <c r="F699" s="99" t="s">
        <v>7135</v>
      </c>
      <c r="G699" s="77">
        <v>0</v>
      </c>
      <c r="H699" s="77">
        <v>136137.93</v>
      </c>
      <c r="I699" s="77">
        <v>-13495282.02</v>
      </c>
      <c r="J699" s="101"/>
    </row>
    <row r="700" spans="1:10" hidden="1" outlineLevel="1" x14ac:dyDescent="0.2">
      <c r="A700" s="106"/>
      <c r="B700" s="100">
        <v>42969</v>
      </c>
      <c r="C700" s="99">
        <v>40</v>
      </c>
      <c r="D700" s="99" t="s">
        <v>981</v>
      </c>
      <c r="E700" s="99" t="s">
        <v>716</v>
      </c>
      <c r="F700" s="99" t="s">
        <v>7136</v>
      </c>
      <c r="G700" s="77">
        <v>0</v>
      </c>
      <c r="H700" s="77">
        <v>-183103.45</v>
      </c>
      <c r="I700" s="77">
        <v>-13617523.4</v>
      </c>
      <c r="J700" s="101"/>
    </row>
    <row r="701" spans="1:10" hidden="1" outlineLevel="1" x14ac:dyDescent="0.2">
      <c r="A701" s="106"/>
      <c r="B701" s="100">
        <v>42969</v>
      </c>
      <c r="C701" s="99">
        <v>41</v>
      </c>
      <c r="D701" s="99" t="s">
        <v>981</v>
      </c>
      <c r="E701" s="99" t="s">
        <v>716</v>
      </c>
      <c r="F701" s="99" t="s">
        <v>7137</v>
      </c>
      <c r="G701" s="77">
        <v>0</v>
      </c>
      <c r="H701" s="77">
        <v>184896.55</v>
      </c>
      <c r="I701" s="77">
        <v>-13495282.02</v>
      </c>
      <c r="J701" s="101"/>
    </row>
    <row r="702" spans="1:10" hidden="1" outlineLevel="1" x14ac:dyDescent="0.2">
      <c r="A702" s="106"/>
      <c r="B702" s="100">
        <v>42969</v>
      </c>
      <c r="C702" s="99">
        <v>42</v>
      </c>
      <c r="D702" s="99" t="s">
        <v>981</v>
      </c>
      <c r="E702" s="99" t="s">
        <v>716</v>
      </c>
      <c r="F702" s="99" t="s">
        <v>7138</v>
      </c>
      <c r="G702" s="77">
        <v>0</v>
      </c>
      <c r="H702" s="77">
        <v>187586.21</v>
      </c>
      <c r="I702" s="77">
        <v>-13617523.4</v>
      </c>
      <c r="J702" s="101"/>
    </row>
    <row r="703" spans="1:10" hidden="1" outlineLevel="1" x14ac:dyDescent="0.2">
      <c r="A703" s="106"/>
      <c r="B703" s="100">
        <v>42970</v>
      </c>
      <c r="C703" s="99">
        <v>43</v>
      </c>
      <c r="D703" s="99" t="s">
        <v>981</v>
      </c>
      <c r="E703" s="99" t="s">
        <v>716</v>
      </c>
      <c r="F703" s="99" t="s">
        <v>7139</v>
      </c>
      <c r="G703" s="77">
        <v>0</v>
      </c>
      <c r="H703" s="77">
        <v>-183586.21</v>
      </c>
      <c r="I703" s="77">
        <v>-13529419.949999999</v>
      </c>
      <c r="J703" s="101"/>
    </row>
    <row r="704" spans="1:10" hidden="1" outlineLevel="1" x14ac:dyDescent="0.2">
      <c r="A704" s="106"/>
      <c r="B704" s="100">
        <v>42970</v>
      </c>
      <c r="C704" s="99">
        <v>44</v>
      </c>
      <c r="D704" s="99" t="s">
        <v>981</v>
      </c>
      <c r="E704" s="99" t="s">
        <v>716</v>
      </c>
      <c r="F704" s="99" t="s">
        <v>7140</v>
      </c>
      <c r="G704" s="77">
        <v>0</v>
      </c>
      <c r="H704" s="77">
        <v>116413.79</v>
      </c>
      <c r="I704" s="77">
        <v>-13613213.050000001</v>
      </c>
      <c r="J704" s="101"/>
    </row>
    <row r="705" spans="1:10" hidden="1" outlineLevel="1" x14ac:dyDescent="0.2">
      <c r="A705" s="106"/>
      <c r="B705" s="100">
        <v>42970</v>
      </c>
      <c r="C705" s="99">
        <v>45</v>
      </c>
      <c r="D705" s="99" t="s">
        <v>981</v>
      </c>
      <c r="E705" s="99" t="s">
        <v>716</v>
      </c>
      <c r="F705" s="99" t="s">
        <v>7141</v>
      </c>
      <c r="G705" s="77">
        <v>0</v>
      </c>
      <c r="H705" s="77">
        <v>-116413.79</v>
      </c>
      <c r="I705" s="77">
        <v>-13902523.390000001</v>
      </c>
      <c r="J705" s="101"/>
    </row>
    <row r="706" spans="1:10" hidden="1" outlineLevel="1" x14ac:dyDescent="0.2">
      <c r="A706" s="106"/>
      <c r="B706" s="100">
        <v>42970</v>
      </c>
      <c r="C706" s="99">
        <v>46</v>
      </c>
      <c r="D706" s="99" t="s">
        <v>981</v>
      </c>
      <c r="E706" s="99" t="s">
        <v>716</v>
      </c>
      <c r="F706" s="99" t="s">
        <v>7142</v>
      </c>
      <c r="G706" s="77">
        <v>0</v>
      </c>
      <c r="H706" s="77">
        <v>116413.79</v>
      </c>
      <c r="I706" s="77">
        <v>-13786282.01</v>
      </c>
      <c r="J706" s="101"/>
    </row>
    <row r="707" spans="1:10" hidden="1" outlineLevel="1" x14ac:dyDescent="0.2">
      <c r="A707" s="106"/>
      <c r="B707" s="100">
        <v>42972</v>
      </c>
      <c r="C707" s="99">
        <v>47</v>
      </c>
      <c r="D707" s="99" t="s">
        <v>981</v>
      </c>
      <c r="E707" s="99" t="s">
        <v>716</v>
      </c>
      <c r="F707" s="99" t="s">
        <v>7143</v>
      </c>
      <c r="G707" s="77">
        <v>0</v>
      </c>
      <c r="H707" s="77">
        <v>-120689.66</v>
      </c>
      <c r="I707" s="77">
        <v>-13914385.460000001</v>
      </c>
      <c r="J707" s="101"/>
    </row>
    <row r="708" spans="1:10" hidden="1" outlineLevel="1" x14ac:dyDescent="0.2">
      <c r="A708" s="106"/>
      <c r="B708" s="100">
        <v>42972</v>
      </c>
      <c r="C708" s="99">
        <v>48</v>
      </c>
      <c r="D708" s="99" t="s">
        <v>981</v>
      </c>
      <c r="E708" s="99" t="s">
        <v>716</v>
      </c>
      <c r="F708" s="99" t="s">
        <v>7144</v>
      </c>
      <c r="G708" s="77">
        <v>0</v>
      </c>
      <c r="H708" s="77">
        <v>-136137.93</v>
      </c>
      <c r="I708" s="77">
        <v>-13784385.460000001</v>
      </c>
      <c r="J708" s="101"/>
    </row>
    <row r="709" spans="1:10" hidden="1" outlineLevel="1" x14ac:dyDescent="0.2">
      <c r="A709" s="106"/>
      <c r="B709" s="100">
        <v>42972</v>
      </c>
      <c r="C709" s="99">
        <v>49</v>
      </c>
      <c r="D709" s="99" t="s">
        <v>981</v>
      </c>
      <c r="E709" s="99" t="s">
        <v>716</v>
      </c>
      <c r="F709" s="99" t="s">
        <v>7145</v>
      </c>
      <c r="G709" s="77">
        <v>0</v>
      </c>
      <c r="H709" s="77">
        <v>-156793.1</v>
      </c>
      <c r="I709" s="77">
        <v>-13914385.460000001</v>
      </c>
      <c r="J709" s="101"/>
    </row>
    <row r="710" spans="1:10" hidden="1" outlineLevel="1" x14ac:dyDescent="0.2">
      <c r="A710" s="106"/>
      <c r="B710" s="100">
        <v>42972</v>
      </c>
      <c r="C710" s="99">
        <v>50</v>
      </c>
      <c r="D710" s="99" t="s">
        <v>981</v>
      </c>
      <c r="E710" s="99" t="s">
        <v>716</v>
      </c>
      <c r="F710" s="99" t="s">
        <v>7146</v>
      </c>
      <c r="G710" s="77">
        <v>0</v>
      </c>
      <c r="H710" s="77">
        <v>-187586.21</v>
      </c>
      <c r="I710" s="77">
        <v>-14092661.32</v>
      </c>
      <c r="J710" s="101"/>
    </row>
    <row r="711" spans="1:10" hidden="1" outlineLevel="1" x14ac:dyDescent="0.2">
      <c r="A711" s="106"/>
      <c r="B711" s="100">
        <v>42972</v>
      </c>
      <c r="C711" s="99">
        <v>51</v>
      </c>
      <c r="D711" s="99" t="s">
        <v>981</v>
      </c>
      <c r="E711" s="99" t="s">
        <v>716</v>
      </c>
      <c r="F711" s="99" t="s">
        <v>7147</v>
      </c>
      <c r="G711" s="77">
        <v>0</v>
      </c>
      <c r="H711" s="77">
        <v>177068.97</v>
      </c>
      <c r="I711" s="77">
        <v>-14194764.77</v>
      </c>
      <c r="J711" s="101"/>
    </row>
    <row r="712" spans="1:10" hidden="1" outlineLevel="1" x14ac:dyDescent="0.2">
      <c r="A712" s="106"/>
      <c r="B712" s="100">
        <v>42972</v>
      </c>
      <c r="C712" s="99">
        <v>52</v>
      </c>
      <c r="D712" s="99" t="s">
        <v>981</v>
      </c>
      <c r="E712" s="99" t="s">
        <v>716</v>
      </c>
      <c r="F712" s="99" t="s">
        <v>7148</v>
      </c>
      <c r="G712" s="77">
        <v>0</v>
      </c>
      <c r="H712" s="77">
        <v>257965.52</v>
      </c>
      <c r="I712" s="77">
        <v>-14310006.15</v>
      </c>
      <c r="J712" s="101"/>
    </row>
    <row r="713" spans="1:10" hidden="1" outlineLevel="1" x14ac:dyDescent="0.2">
      <c r="A713" s="106"/>
      <c r="B713" s="100">
        <v>42972</v>
      </c>
      <c r="C713" s="99">
        <v>53</v>
      </c>
      <c r="D713" s="99" t="s">
        <v>981</v>
      </c>
      <c r="E713" s="99" t="s">
        <v>716</v>
      </c>
      <c r="F713" s="99" t="s">
        <v>7149</v>
      </c>
      <c r="G713" s="77">
        <v>0</v>
      </c>
      <c r="H713" s="77">
        <v>165689.66</v>
      </c>
      <c r="I713" s="77">
        <v>-14407282.01</v>
      </c>
      <c r="J713" s="101"/>
    </row>
    <row r="714" spans="1:10" hidden="1" outlineLevel="1" x14ac:dyDescent="0.2">
      <c r="A714" s="106"/>
      <c r="B714" s="100">
        <v>42972</v>
      </c>
      <c r="C714" s="99">
        <v>54</v>
      </c>
      <c r="D714" s="99" t="s">
        <v>981</v>
      </c>
      <c r="E714" s="99" t="s">
        <v>716</v>
      </c>
      <c r="F714" s="99" t="s">
        <v>7150</v>
      </c>
      <c r="G714" s="77">
        <v>0</v>
      </c>
      <c r="H714" s="77">
        <v>-200448.28</v>
      </c>
      <c r="I714" s="77"/>
      <c r="J714" s="101"/>
    </row>
    <row r="715" spans="1:10" hidden="1" outlineLevel="1" x14ac:dyDescent="0.2">
      <c r="A715" s="106"/>
      <c r="B715" s="100">
        <v>42972</v>
      </c>
      <c r="C715" s="99">
        <v>55</v>
      </c>
      <c r="D715" s="99" t="s">
        <v>981</v>
      </c>
      <c r="E715" s="99" t="s">
        <v>716</v>
      </c>
      <c r="F715" s="99" t="s">
        <v>7151</v>
      </c>
      <c r="G715" s="77">
        <v>0</v>
      </c>
      <c r="H715" s="77">
        <v>173379.31</v>
      </c>
      <c r="I715" s="77"/>
      <c r="J715" s="101"/>
    </row>
    <row r="716" spans="1:10" hidden="1" outlineLevel="1" x14ac:dyDescent="0.2">
      <c r="A716" s="106"/>
      <c r="B716" s="100">
        <v>42972</v>
      </c>
      <c r="C716" s="99">
        <v>56</v>
      </c>
      <c r="D716" s="99" t="s">
        <v>981</v>
      </c>
      <c r="E716" s="99" t="s">
        <v>716</v>
      </c>
      <c r="F716" s="99" t="s">
        <v>7152</v>
      </c>
      <c r="G716" s="77">
        <v>0</v>
      </c>
      <c r="H716" s="77">
        <v>184500</v>
      </c>
      <c r="I716" s="77"/>
      <c r="J716" s="101"/>
    </row>
    <row r="717" spans="1:10" hidden="1" outlineLevel="1" x14ac:dyDescent="0.2">
      <c r="A717" s="106"/>
      <c r="B717" s="100">
        <v>42972</v>
      </c>
      <c r="C717" s="99">
        <v>57</v>
      </c>
      <c r="D717" s="99" t="s">
        <v>981</v>
      </c>
      <c r="E717" s="99" t="s">
        <v>716</v>
      </c>
      <c r="F717" s="99" t="s">
        <v>7153</v>
      </c>
      <c r="G717" s="77">
        <v>0</v>
      </c>
      <c r="H717" s="77">
        <v>117900</v>
      </c>
      <c r="I717" s="77"/>
      <c r="J717" s="101"/>
    </row>
    <row r="718" spans="1:10" hidden="1" outlineLevel="1" x14ac:dyDescent="0.2">
      <c r="A718" s="106"/>
      <c r="B718" s="100">
        <v>42972</v>
      </c>
      <c r="C718" s="99">
        <v>58</v>
      </c>
      <c r="D718" s="99" t="s">
        <v>981</v>
      </c>
      <c r="E718" s="99" t="s">
        <v>716</v>
      </c>
      <c r="F718" s="99" t="s">
        <v>7154</v>
      </c>
      <c r="G718" s="77">
        <v>0</v>
      </c>
      <c r="H718" s="77">
        <v>158500</v>
      </c>
      <c r="I718" s="77"/>
      <c r="J718" s="101"/>
    </row>
    <row r="719" spans="1:10" hidden="1" outlineLevel="1" x14ac:dyDescent="0.2">
      <c r="A719" s="106"/>
      <c r="B719" s="100">
        <v>42972</v>
      </c>
      <c r="C719" s="99">
        <v>59</v>
      </c>
      <c r="D719" s="99" t="s">
        <v>981</v>
      </c>
      <c r="E719" s="99" t="s">
        <v>716</v>
      </c>
      <c r="F719" s="99" t="s">
        <v>7155</v>
      </c>
      <c r="G719" s="77">
        <v>0</v>
      </c>
      <c r="H719" s="77">
        <v>252800</v>
      </c>
      <c r="I719" s="77"/>
      <c r="J719" s="101"/>
    </row>
    <row r="720" spans="1:10" hidden="1" outlineLevel="1" x14ac:dyDescent="0.2">
      <c r="A720" s="106"/>
      <c r="B720" s="100">
        <v>42972</v>
      </c>
      <c r="C720" s="99">
        <v>60</v>
      </c>
      <c r="D720" s="99" t="s">
        <v>981</v>
      </c>
      <c r="E720" s="99" t="s">
        <v>716</v>
      </c>
      <c r="F720" s="99" t="s">
        <v>7156</v>
      </c>
      <c r="G720" s="77">
        <v>0</v>
      </c>
      <c r="H720" s="77">
        <v>-151137.93</v>
      </c>
      <c r="I720" s="77"/>
      <c r="J720" s="101"/>
    </row>
    <row r="721" spans="1:10" hidden="1" outlineLevel="1" x14ac:dyDescent="0.2">
      <c r="A721" s="106"/>
      <c r="B721" s="100">
        <v>42972</v>
      </c>
      <c r="C721" s="99">
        <v>61</v>
      </c>
      <c r="D721" s="99" t="s">
        <v>981</v>
      </c>
      <c r="E721" s="99" t="s">
        <v>716</v>
      </c>
      <c r="F721" s="99" t="s">
        <v>7157</v>
      </c>
      <c r="G721" s="77">
        <v>0</v>
      </c>
      <c r="H721" s="77">
        <v>146827.59</v>
      </c>
      <c r="I721" s="77">
        <v>-14568661.32</v>
      </c>
      <c r="J721" s="101"/>
    </row>
    <row r="722" spans="1:10" hidden="1" outlineLevel="1" x14ac:dyDescent="0.2">
      <c r="A722" s="106"/>
      <c r="B722" s="100">
        <v>42972</v>
      </c>
      <c r="C722" s="99">
        <v>62</v>
      </c>
      <c r="D722" s="99" t="s">
        <v>981</v>
      </c>
      <c r="E722" s="99" t="s">
        <v>716</v>
      </c>
      <c r="F722" s="99" t="s">
        <v>7158</v>
      </c>
      <c r="G722" s="77">
        <v>0</v>
      </c>
      <c r="H722" s="77">
        <v>-146827.59</v>
      </c>
      <c r="I722" s="77">
        <v>-14691075.109999999</v>
      </c>
      <c r="J722" s="101"/>
    </row>
    <row r="723" spans="1:10" hidden="1" outlineLevel="1" x14ac:dyDescent="0.2">
      <c r="A723" s="106"/>
      <c r="B723" s="100">
        <v>42972</v>
      </c>
      <c r="C723" s="99">
        <v>63</v>
      </c>
      <c r="D723" s="99" t="s">
        <v>981</v>
      </c>
      <c r="E723" s="99" t="s">
        <v>716</v>
      </c>
      <c r="F723" s="99" t="s">
        <v>7159</v>
      </c>
      <c r="G723" s="77">
        <v>0</v>
      </c>
      <c r="H723" s="77">
        <v>146827.59</v>
      </c>
      <c r="I723" s="77">
        <v>-14587626.83</v>
      </c>
      <c r="J723" s="101"/>
    </row>
    <row r="724" spans="1:10" hidden="1" outlineLevel="1" x14ac:dyDescent="0.2">
      <c r="A724" s="106"/>
      <c r="B724" s="100">
        <v>42975</v>
      </c>
      <c r="C724" s="99">
        <v>64</v>
      </c>
      <c r="D724" s="99" t="s">
        <v>981</v>
      </c>
      <c r="E724" s="99" t="s">
        <v>716</v>
      </c>
      <c r="F724" s="99" t="s">
        <v>7160</v>
      </c>
      <c r="G724" s="77">
        <v>0</v>
      </c>
      <c r="H724" s="77">
        <v>218793.1</v>
      </c>
      <c r="I724" s="77">
        <v>-14691075.109999999</v>
      </c>
      <c r="J724" s="101"/>
    </row>
    <row r="725" spans="1:10" hidden="1" outlineLevel="1" x14ac:dyDescent="0.2">
      <c r="A725" s="106"/>
      <c r="B725" s="100">
        <v>42976</v>
      </c>
      <c r="C725" s="99">
        <v>65</v>
      </c>
      <c r="D725" s="99" t="s">
        <v>981</v>
      </c>
      <c r="E725" s="99" t="s">
        <v>716</v>
      </c>
      <c r="F725" s="99" t="s">
        <v>7161</v>
      </c>
      <c r="G725" s="77">
        <v>0</v>
      </c>
      <c r="H725" s="77">
        <v>-111000</v>
      </c>
      <c r="I725" s="77">
        <v>-14838661.32</v>
      </c>
      <c r="J725" s="101"/>
    </row>
    <row r="726" spans="1:10" hidden="1" outlineLevel="1" x14ac:dyDescent="0.2">
      <c r="A726" s="106"/>
      <c r="B726" s="100">
        <v>42976</v>
      </c>
      <c r="C726" s="99">
        <v>66</v>
      </c>
      <c r="D726" s="99" t="s">
        <v>981</v>
      </c>
      <c r="E726" s="99" t="s">
        <v>716</v>
      </c>
      <c r="F726" s="99" t="s">
        <v>7162</v>
      </c>
      <c r="G726" s="77">
        <v>0</v>
      </c>
      <c r="H726" s="77">
        <v>104103.45</v>
      </c>
      <c r="I726" s="77">
        <v>-14991937.18</v>
      </c>
      <c r="J726" s="101"/>
    </row>
    <row r="727" spans="1:10" hidden="1" outlineLevel="1" x14ac:dyDescent="0.2">
      <c r="A727" s="106"/>
      <c r="B727" s="100">
        <v>42976</v>
      </c>
      <c r="C727" s="99">
        <v>67</v>
      </c>
      <c r="D727" s="99" t="s">
        <v>981</v>
      </c>
      <c r="E727" s="99" t="s">
        <v>716</v>
      </c>
      <c r="F727" s="99" t="s">
        <v>7163</v>
      </c>
      <c r="G727" s="77">
        <v>0</v>
      </c>
      <c r="H727" s="77">
        <v>195603.45</v>
      </c>
      <c r="I727" s="77">
        <v>-15114040.630000001</v>
      </c>
      <c r="J727" s="101"/>
    </row>
    <row r="728" spans="1:10" hidden="1" outlineLevel="1" x14ac:dyDescent="0.2">
      <c r="A728" s="106"/>
      <c r="B728" s="100">
        <v>42976</v>
      </c>
      <c r="C728" s="99">
        <v>68</v>
      </c>
      <c r="D728" s="99" t="s">
        <v>981</v>
      </c>
      <c r="E728" s="99" t="s">
        <v>716</v>
      </c>
      <c r="F728" s="99" t="s">
        <v>7164</v>
      </c>
      <c r="G728" s="77">
        <v>0</v>
      </c>
      <c r="H728" s="77">
        <v>319655.17</v>
      </c>
      <c r="I728" s="77">
        <v>-14991937.18</v>
      </c>
      <c r="J728" s="101"/>
    </row>
    <row r="729" spans="1:10" hidden="1" outlineLevel="1" x14ac:dyDescent="0.2">
      <c r="A729" s="106"/>
      <c r="B729" s="100">
        <v>42976</v>
      </c>
      <c r="C729" s="99">
        <v>69</v>
      </c>
      <c r="D729" s="99" t="s">
        <v>981</v>
      </c>
      <c r="E729" s="99" t="s">
        <v>716</v>
      </c>
      <c r="F729" s="99" t="s">
        <v>7165</v>
      </c>
      <c r="G729" s="77">
        <v>0</v>
      </c>
      <c r="H729" s="77">
        <v>116310.34</v>
      </c>
      <c r="I729" s="77">
        <v>-15114040.630000001</v>
      </c>
      <c r="J729" s="101"/>
    </row>
    <row r="730" spans="1:10" hidden="1" outlineLevel="1" x14ac:dyDescent="0.2">
      <c r="A730" s="106"/>
      <c r="B730" s="100">
        <v>42976</v>
      </c>
      <c r="C730" s="99">
        <v>70</v>
      </c>
      <c r="D730" s="99" t="s">
        <v>981</v>
      </c>
      <c r="E730" s="99" t="s">
        <v>716</v>
      </c>
      <c r="F730" s="99" t="s">
        <v>7166</v>
      </c>
      <c r="G730" s="77">
        <v>0</v>
      </c>
      <c r="H730" s="77">
        <v>162586.21</v>
      </c>
      <c r="I730" s="77">
        <v>-15239040.630000001</v>
      </c>
      <c r="J730" s="101"/>
    </row>
    <row r="731" spans="1:10" hidden="1" outlineLevel="1" x14ac:dyDescent="0.2">
      <c r="A731" s="106"/>
      <c r="B731" s="100">
        <v>42977</v>
      </c>
      <c r="C731" s="99">
        <v>71</v>
      </c>
      <c r="D731" s="99" t="s">
        <v>981</v>
      </c>
      <c r="E731" s="99" t="s">
        <v>716</v>
      </c>
      <c r="F731" s="99" t="s">
        <v>7167</v>
      </c>
      <c r="G731" s="77">
        <v>0</v>
      </c>
      <c r="H731" s="77">
        <v>136137.93</v>
      </c>
      <c r="I731" s="77">
        <v>-15091454.42</v>
      </c>
      <c r="J731" s="101"/>
    </row>
    <row r="732" spans="1:10" hidden="1" outlineLevel="1" x14ac:dyDescent="0.2">
      <c r="A732" s="106"/>
      <c r="B732" s="100">
        <v>42978</v>
      </c>
      <c r="C732" s="99">
        <v>72</v>
      </c>
      <c r="D732" s="99" t="s">
        <v>981</v>
      </c>
      <c r="E732" s="99" t="s">
        <v>716</v>
      </c>
      <c r="F732" s="99" t="s">
        <v>7168</v>
      </c>
      <c r="G732" s="77">
        <v>0</v>
      </c>
      <c r="H732" s="77">
        <v>136689.66</v>
      </c>
      <c r="I732" s="77">
        <v>-15235971.66</v>
      </c>
      <c r="J732" s="101"/>
    </row>
    <row r="733" spans="1:10" hidden="1" outlineLevel="1" x14ac:dyDescent="0.2">
      <c r="A733" s="106"/>
      <c r="B733" s="100">
        <v>42978</v>
      </c>
      <c r="C733" s="99">
        <v>73</v>
      </c>
      <c r="D733" s="99" t="s">
        <v>981</v>
      </c>
      <c r="E733" s="99" t="s">
        <v>716</v>
      </c>
      <c r="F733" s="99" t="s">
        <v>7169</v>
      </c>
      <c r="G733" s="77">
        <v>0</v>
      </c>
      <c r="H733" s="77">
        <v>370000</v>
      </c>
      <c r="I733" s="77">
        <v>-15420282</v>
      </c>
      <c r="J733" s="101"/>
    </row>
    <row r="734" spans="1:10" hidden="1" outlineLevel="1" x14ac:dyDescent="0.2">
      <c r="A734" s="106"/>
      <c r="B734" s="100">
        <v>42978</v>
      </c>
      <c r="C734" s="99">
        <v>74</v>
      </c>
      <c r="D734" s="99" t="s">
        <v>981</v>
      </c>
      <c r="E734" s="99" t="s">
        <v>716</v>
      </c>
      <c r="F734" s="99" t="s">
        <v>7170</v>
      </c>
      <c r="G734" s="77">
        <v>0</v>
      </c>
      <c r="H734" s="77">
        <v>323793.09999999998</v>
      </c>
      <c r="I734" s="77">
        <v>-15323006.140000001</v>
      </c>
      <c r="J734" s="101"/>
    </row>
    <row r="735" spans="1:10" hidden="1" outlineLevel="1" x14ac:dyDescent="0.2">
      <c r="A735" s="106"/>
      <c r="B735" s="100">
        <v>42978</v>
      </c>
      <c r="C735" s="99">
        <v>75</v>
      </c>
      <c r="D735" s="99" t="s">
        <v>981</v>
      </c>
      <c r="E735" s="99" t="s">
        <v>716</v>
      </c>
      <c r="F735" s="99" t="s">
        <v>7171</v>
      </c>
      <c r="G735" s="77">
        <v>0</v>
      </c>
      <c r="H735" s="77">
        <v>165862.07</v>
      </c>
      <c r="I735" s="77">
        <v>-15420282</v>
      </c>
      <c r="J735" s="101"/>
    </row>
    <row r="736" spans="1:10" collapsed="1" x14ac:dyDescent="0.3"/>
    <row r="737" spans="2:10" ht="28.5" customHeight="1" x14ac:dyDescent="0.3">
      <c r="B737" s="136" t="s">
        <v>3858</v>
      </c>
      <c r="C737" s="137"/>
      <c r="D737" s="137"/>
      <c r="E737" s="137"/>
      <c r="F737" s="137"/>
      <c r="G737" s="138"/>
      <c r="H737" s="116">
        <f>SUM(H660:H736)</f>
        <v>6142220.6800000006</v>
      </c>
      <c r="I737" s="117"/>
      <c r="J737" s="118">
        <f>COUNTIF(H661:H735,"&gt;1")-COUNTIF(H661:H735,"&lt;1")</f>
        <v>35</v>
      </c>
    </row>
  </sheetData>
  <mergeCells count="5">
    <mergeCell ref="B295:G295"/>
    <mergeCell ref="B404:G404"/>
    <mergeCell ref="B542:G542"/>
    <mergeCell ref="B655:G655"/>
    <mergeCell ref="B737:G737"/>
  </mergeCells>
  <pageMargins left="0.70866141732283472" right="0.70866141732283472" top="0.19685039370078741" bottom="0.19685039370078741" header="0.31496062992125984" footer="0.31496062992125984"/>
  <pageSetup scale="7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4"/>
  <sheetViews>
    <sheetView zoomScale="85" zoomScaleNormal="85" workbookViewId="0">
      <pane ySplit="2" topLeftCell="A253" activePane="bottomLeft" state="frozen"/>
      <selection pane="bottomLeft" activeCell="H664" sqref="H664"/>
    </sheetView>
  </sheetViews>
  <sheetFormatPr baseColWidth="10" defaultRowHeight="15" outlineLevelRow="1" x14ac:dyDescent="0.3"/>
  <cols>
    <col min="1" max="1" width="1.7109375" style="112" customWidth="1"/>
    <col min="2" max="2" width="11.42578125" style="111"/>
    <col min="3" max="3" width="4" style="113" bestFit="1" customWidth="1"/>
    <col min="4" max="4" width="3.85546875" style="113" bestFit="1" customWidth="1"/>
    <col min="5" max="5" width="23.7109375" style="111" bestFit="1" customWidth="1"/>
    <col min="6" max="6" width="11.42578125" style="111" customWidth="1"/>
    <col min="7" max="7" width="11.7109375" style="114" customWidth="1"/>
    <col min="8" max="8" width="20.28515625" style="114" bestFit="1" customWidth="1"/>
    <col min="9" max="9" width="13.85546875" style="114" hidden="1" customWidth="1"/>
    <col min="10" max="10" width="11.5703125" style="115" bestFit="1" customWidth="1"/>
    <col min="11" max="11" width="11.42578125" style="111"/>
    <col min="12" max="12" width="14.140625" style="111" bestFit="1" customWidth="1"/>
    <col min="13" max="16384" width="11.42578125" style="111"/>
  </cols>
  <sheetData>
    <row r="1" spans="1:10" ht="16.5" x14ac:dyDescent="0.25">
      <c r="A1" s="17" t="s">
        <v>1059</v>
      </c>
    </row>
    <row r="2" spans="1:10" ht="14.25" x14ac:dyDescent="0.2">
      <c r="A2" s="14" t="s">
        <v>7389</v>
      </c>
    </row>
    <row r="4" spans="1:10" x14ac:dyDescent="0.2">
      <c r="A4" s="104" t="s">
        <v>3</v>
      </c>
      <c r="B4" s="98"/>
      <c r="C4" s="99"/>
      <c r="D4" s="99"/>
      <c r="E4" s="98"/>
      <c r="F4" s="98"/>
      <c r="G4" s="76"/>
      <c r="H4" s="76"/>
      <c r="I4" s="76"/>
      <c r="J4" s="101"/>
    </row>
    <row r="5" spans="1:10" x14ac:dyDescent="0.2">
      <c r="A5" s="105" t="s">
        <v>2</v>
      </c>
      <c r="B5" s="98" t="s">
        <v>4</v>
      </c>
      <c r="C5" s="99"/>
      <c r="D5" s="99"/>
      <c r="E5" s="98"/>
      <c r="F5" s="98"/>
      <c r="G5" s="76"/>
      <c r="H5" s="76"/>
      <c r="I5" s="76"/>
      <c r="J5" s="101"/>
    </row>
    <row r="6" spans="1:10" hidden="1" outlineLevel="1" x14ac:dyDescent="0.2">
      <c r="A6" s="106"/>
      <c r="B6" s="99"/>
      <c r="C6" s="99"/>
      <c r="D6" s="99"/>
      <c r="E6" s="99" t="s">
        <v>1110</v>
      </c>
      <c r="F6" s="99"/>
      <c r="G6" s="77">
        <v>0</v>
      </c>
      <c r="H6" s="77">
        <v>0</v>
      </c>
      <c r="I6" s="77">
        <v>-4151726.5</v>
      </c>
      <c r="J6" s="101"/>
    </row>
    <row r="7" spans="1:10" hidden="1" outlineLevel="1" x14ac:dyDescent="0.2">
      <c r="A7" s="106"/>
      <c r="B7" s="99">
        <v>42996</v>
      </c>
      <c r="C7" s="99">
        <v>165</v>
      </c>
      <c r="D7" s="99" t="s">
        <v>5412</v>
      </c>
      <c r="E7" s="99" t="s">
        <v>7390</v>
      </c>
      <c r="F7" s="99" t="s">
        <v>5786</v>
      </c>
      <c r="G7" s="77">
        <v>0</v>
      </c>
      <c r="H7" s="77">
        <v>-58.81</v>
      </c>
      <c r="I7" s="77"/>
      <c r="J7" s="101"/>
    </row>
    <row r="8" spans="1:10" hidden="1" outlineLevel="1" x14ac:dyDescent="0.2">
      <c r="A8" s="106"/>
      <c r="B8" s="99">
        <v>42996</v>
      </c>
      <c r="C8" s="99">
        <v>165</v>
      </c>
      <c r="D8" s="99" t="s">
        <v>5412</v>
      </c>
      <c r="E8" s="99" t="s">
        <v>7390</v>
      </c>
      <c r="F8" s="99" t="s">
        <v>5778</v>
      </c>
      <c r="G8" s="77">
        <v>0</v>
      </c>
      <c r="H8" s="77">
        <v>-58.81</v>
      </c>
      <c r="I8" s="77"/>
      <c r="J8" s="101"/>
    </row>
    <row r="9" spans="1:10" hidden="1" outlineLevel="1" x14ac:dyDescent="0.2">
      <c r="A9" s="106"/>
      <c r="B9" s="100">
        <v>43006</v>
      </c>
      <c r="C9" s="99">
        <v>161</v>
      </c>
      <c r="D9" s="99" t="s">
        <v>5</v>
      </c>
      <c r="E9" s="99" t="s">
        <v>6445</v>
      </c>
      <c r="F9" s="99" t="s">
        <v>7172</v>
      </c>
      <c r="G9" s="77">
        <v>0</v>
      </c>
      <c r="H9" s="77">
        <v>-246667.63</v>
      </c>
      <c r="I9" s="77"/>
      <c r="J9" s="101"/>
    </row>
    <row r="10" spans="1:10" hidden="1" outlineLevel="1" x14ac:dyDescent="0.2">
      <c r="A10" s="106"/>
      <c r="B10" s="100">
        <v>43006</v>
      </c>
      <c r="C10" s="99">
        <v>167</v>
      </c>
      <c r="D10" s="99" t="s">
        <v>5</v>
      </c>
      <c r="E10" s="99" t="s">
        <v>6445</v>
      </c>
      <c r="F10" s="99" t="s">
        <v>7173</v>
      </c>
      <c r="G10" s="77">
        <v>0</v>
      </c>
      <c r="H10" s="77">
        <v>246667.63</v>
      </c>
      <c r="I10" s="77">
        <v>-4397032.05</v>
      </c>
      <c r="J10" s="101"/>
    </row>
    <row r="11" spans="1:10" collapsed="1" x14ac:dyDescent="0.2">
      <c r="A11" s="106"/>
      <c r="B11" s="100"/>
      <c r="C11" s="99"/>
      <c r="D11" s="99"/>
      <c r="E11" s="99"/>
      <c r="F11" s="99"/>
      <c r="G11" s="77"/>
      <c r="H11" s="77"/>
      <c r="I11" s="77"/>
      <c r="J11" s="101"/>
    </row>
    <row r="12" spans="1:10" x14ac:dyDescent="0.2">
      <c r="A12" s="106"/>
      <c r="B12" s="100"/>
      <c r="C12" s="99"/>
      <c r="D12" s="99"/>
      <c r="E12" s="99"/>
      <c r="F12" s="99"/>
      <c r="G12" s="77"/>
      <c r="H12" s="102">
        <f>SUM(H6:H11)</f>
        <v>-117.61999999999534</v>
      </c>
      <c r="I12" s="102"/>
      <c r="J12" s="103">
        <f>COUNTIF(H9:H10,"&gt;1")-COUNTIF(H9:H10,"&lt;1")</f>
        <v>0</v>
      </c>
    </row>
    <row r="13" spans="1:10" x14ac:dyDescent="0.2">
      <c r="A13" s="104" t="s">
        <v>14</v>
      </c>
      <c r="B13" s="98"/>
      <c r="C13" s="99"/>
      <c r="D13" s="99"/>
      <c r="E13" s="99"/>
      <c r="F13" s="99"/>
      <c r="G13" s="77"/>
      <c r="H13" s="102"/>
      <c r="I13" s="102"/>
      <c r="J13" s="103"/>
    </row>
    <row r="14" spans="1:10" x14ac:dyDescent="0.2">
      <c r="A14" s="105" t="s">
        <v>2</v>
      </c>
      <c r="B14" s="98" t="s">
        <v>15</v>
      </c>
      <c r="C14" s="99"/>
      <c r="D14" s="99"/>
      <c r="E14" s="99"/>
      <c r="F14" s="99"/>
      <c r="G14" s="77"/>
      <c r="H14" s="102"/>
      <c r="I14" s="102"/>
      <c r="J14" s="103"/>
    </row>
    <row r="15" spans="1:10" hidden="1" outlineLevel="1" x14ac:dyDescent="0.2">
      <c r="A15" s="106"/>
      <c r="B15" s="100"/>
      <c r="C15" s="99"/>
      <c r="D15" s="99"/>
      <c r="E15" s="99" t="s">
        <v>1110</v>
      </c>
      <c r="F15" s="99"/>
      <c r="G15" s="77">
        <v>0</v>
      </c>
      <c r="H15" s="77">
        <v>0</v>
      </c>
      <c r="I15" s="102"/>
      <c r="J15" s="103"/>
    </row>
    <row r="16" spans="1:10" hidden="1" outlineLevel="1" x14ac:dyDescent="0.2">
      <c r="A16" s="106"/>
      <c r="B16" s="100">
        <v>42998</v>
      </c>
      <c r="C16" s="99">
        <v>97</v>
      </c>
      <c r="D16" s="99" t="s">
        <v>5</v>
      </c>
      <c r="E16" s="99" t="s">
        <v>5787</v>
      </c>
      <c r="F16" s="99" t="s">
        <v>7174</v>
      </c>
      <c r="G16" s="77">
        <v>0</v>
      </c>
      <c r="H16" s="77">
        <v>-313265.34999999998</v>
      </c>
      <c r="I16" s="102"/>
      <c r="J16" s="103"/>
    </row>
    <row r="17" spans="1:10" hidden="1" outlineLevel="1" x14ac:dyDescent="0.2">
      <c r="A17" s="106"/>
      <c r="B17" s="100">
        <v>42998</v>
      </c>
      <c r="C17" s="99">
        <v>105</v>
      </c>
      <c r="D17" s="99" t="s">
        <v>5</v>
      </c>
      <c r="E17" s="99" t="s">
        <v>5787</v>
      </c>
      <c r="F17" s="99" t="s">
        <v>7175</v>
      </c>
      <c r="G17" s="77">
        <v>0</v>
      </c>
      <c r="H17" s="77">
        <v>331290.42</v>
      </c>
      <c r="I17" s="102"/>
      <c r="J17" s="103"/>
    </row>
    <row r="18" spans="1:10" hidden="1" outlineLevel="1" x14ac:dyDescent="0.2">
      <c r="A18" s="106"/>
      <c r="B18" s="100">
        <v>43004</v>
      </c>
      <c r="C18" s="99">
        <v>134</v>
      </c>
      <c r="D18" s="99" t="s">
        <v>5</v>
      </c>
      <c r="E18" s="99" t="s">
        <v>7176</v>
      </c>
      <c r="F18" s="99" t="s">
        <v>7177</v>
      </c>
      <c r="G18" s="77">
        <v>0</v>
      </c>
      <c r="H18" s="77">
        <v>352928.2</v>
      </c>
      <c r="I18" s="102"/>
      <c r="J18" s="103"/>
    </row>
    <row r="19" spans="1:10" collapsed="1" x14ac:dyDescent="0.2">
      <c r="A19" s="106"/>
      <c r="B19" s="100"/>
      <c r="C19" s="99"/>
      <c r="D19" s="99"/>
      <c r="E19" s="99"/>
      <c r="F19" s="99"/>
      <c r="G19" s="77"/>
      <c r="H19" s="102"/>
      <c r="I19" s="102"/>
      <c r="J19" s="103"/>
    </row>
    <row r="20" spans="1:10" x14ac:dyDescent="0.2">
      <c r="A20" s="106"/>
      <c r="B20" s="100"/>
      <c r="C20" s="99"/>
      <c r="D20" s="99"/>
      <c r="E20" s="99"/>
      <c r="F20" s="99"/>
      <c r="G20" s="77"/>
      <c r="H20" s="102">
        <f>SUM(H15:H19)</f>
        <v>370953.27</v>
      </c>
      <c r="I20" s="102"/>
      <c r="J20" s="103">
        <f>COUNTIF(H16:H18,"&gt;1")-COUNTIF(H16:H18,"&lt;1")</f>
        <v>1</v>
      </c>
    </row>
    <row r="21" spans="1:10" x14ac:dyDescent="0.2">
      <c r="A21" s="104" t="s">
        <v>5789</v>
      </c>
      <c r="B21" s="98"/>
      <c r="C21" s="99"/>
      <c r="D21" s="99"/>
      <c r="E21" s="99"/>
      <c r="F21" s="99"/>
      <c r="G21" s="77"/>
      <c r="H21" s="102"/>
      <c r="I21" s="102"/>
      <c r="J21" s="103"/>
    </row>
    <row r="22" spans="1:10" x14ac:dyDescent="0.2">
      <c r="A22" s="105" t="s">
        <v>2</v>
      </c>
      <c r="B22" s="98" t="s">
        <v>5342</v>
      </c>
      <c r="C22" s="99"/>
      <c r="D22" s="99"/>
      <c r="E22" s="99"/>
      <c r="F22" s="99"/>
      <c r="G22" s="77"/>
      <c r="H22" s="102"/>
      <c r="I22" s="102"/>
      <c r="J22" s="103"/>
    </row>
    <row r="23" spans="1:10" hidden="1" outlineLevel="1" x14ac:dyDescent="0.2">
      <c r="A23" s="106"/>
      <c r="B23" s="100"/>
      <c r="C23" s="99"/>
      <c r="D23" s="99"/>
      <c r="E23" s="99" t="s">
        <v>1110</v>
      </c>
      <c r="F23" s="99"/>
      <c r="G23" s="77">
        <v>0</v>
      </c>
      <c r="H23" s="77">
        <v>0</v>
      </c>
      <c r="I23" s="102"/>
      <c r="J23" s="103"/>
    </row>
    <row r="24" spans="1:10" hidden="1" outlineLevel="1" x14ac:dyDescent="0.2">
      <c r="A24" s="106"/>
      <c r="B24" s="100">
        <v>42979</v>
      </c>
      <c r="C24" s="99">
        <v>1</v>
      </c>
      <c r="D24" s="99" t="s">
        <v>5</v>
      </c>
      <c r="E24" s="99" t="s">
        <v>7178</v>
      </c>
      <c r="F24" s="99" t="s">
        <v>7179</v>
      </c>
      <c r="G24" s="77">
        <v>0</v>
      </c>
      <c r="H24" s="77">
        <v>168793.1</v>
      </c>
      <c r="I24" s="102"/>
      <c r="J24" s="103"/>
    </row>
    <row r="25" spans="1:10" hidden="1" outlineLevel="1" x14ac:dyDescent="0.2">
      <c r="A25" s="106"/>
      <c r="B25" s="100">
        <v>42979</v>
      </c>
      <c r="C25" s="99">
        <v>2</v>
      </c>
      <c r="D25" s="99" t="s">
        <v>5</v>
      </c>
      <c r="E25" s="99" t="s">
        <v>7180</v>
      </c>
      <c r="F25" s="99" t="s">
        <v>7181</v>
      </c>
      <c r="G25" s="77">
        <v>0</v>
      </c>
      <c r="H25" s="77">
        <v>140000</v>
      </c>
      <c r="I25" s="102"/>
      <c r="J25" s="103"/>
    </row>
    <row r="26" spans="1:10" hidden="1" outlineLevel="1" x14ac:dyDescent="0.2">
      <c r="A26" s="106"/>
      <c r="B26" s="100">
        <v>42983</v>
      </c>
      <c r="C26" s="99">
        <v>10</v>
      </c>
      <c r="D26" s="99" t="s">
        <v>5</v>
      </c>
      <c r="E26" s="99" t="s">
        <v>6538</v>
      </c>
      <c r="F26" s="99" t="s">
        <v>7182</v>
      </c>
      <c r="G26" s="77">
        <v>0</v>
      </c>
      <c r="H26" s="77">
        <v>-146034.48000000001</v>
      </c>
      <c r="I26" s="102"/>
      <c r="J26" s="103"/>
    </row>
    <row r="27" spans="1:10" hidden="1" outlineLevel="1" x14ac:dyDescent="0.2">
      <c r="A27" s="106"/>
      <c r="B27" s="100">
        <v>42983</v>
      </c>
      <c r="C27" s="99">
        <v>11</v>
      </c>
      <c r="D27" s="99" t="s">
        <v>5</v>
      </c>
      <c r="E27" s="99" t="s">
        <v>6538</v>
      </c>
      <c r="F27" s="99" t="s">
        <v>7183</v>
      </c>
      <c r="G27" s="77">
        <v>0</v>
      </c>
      <c r="H27" s="77">
        <v>146034.48000000001</v>
      </c>
      <c r="I27" s="102"/>
      <c r="J27" s="103"/>
    </row>
    <row r="28" spans="1:10" hidden="1" outlineLevel="1" x14ac:dyDescent="0.2">
      <c r="A28" s="106"/>
      <c r="B28" s="100">
        <v>42983</v>
      </c>
      <c r="C28" s="99">
        <v>15</v>
      </c>
      <c r="D28" s="99" t="s">
        <v>5</v>
      </c>
      <c r="E28" s="99" t="s">
        <v>7184</v>
      </c>
      <c r="F28" s="99" t="s">
        <v>7185</v>
      </c>
      <c r="G28" s="77">
        <v>0</v>
      </c>
      <c r="H28" s="77">
        <v>146034.48000000001</v>
      </c>
      <c r="I28" s="102"/>
      <c r="J28" s="103"/>
    </row>
    <row r="29" spans="1:10" hidden="1" outlineLevel="1" x14ac:dyDescent="0.2">
      <c r="A29" s="106"/>
      <c r="B29" s="100">
        <v>42984</v>
      </c>
      <c r="C29" s="99">
        <v>19</v>
      </c>
      <c r="D29" s="99" t="s">
        <v>5</v>
      </c>
      <c r="E29" s="99" t="s">
        <v>7184</v>
      </c>
      <c r="F29" s="99" t="s">
        <v>7186</v>
      </c>
      <c r="G29" s="77">
        <v>0</v>
      </c>
      <c r="H29" s="77">
        <v>-146034.48000000001</v>
      </c>
      <c r="I29" s="102"/>
      <c r="J29" s="103"/>
    </row>
    <row r="30" spans="1:10" hidden="1" outlineLevel="1" x14ac:dyDescent="0.2">
      <c r="A30" s="106"/>
      <c r="B30" s="100">
        <v>42984</v>
      </c>
      <c r="C30" s="99">
        <v>20</v>
      </c>
      <c r="D30" s="99" t="s">
        <v>5</v>
      </c>
      <c r="E30" s="99" t="s">
        <v>7184</v>
      </c>
      <c r="F30" s="99" t="s">
        <v>7187</v>
      </c>
      <c r="G30" s="77">
        <v>0</v>
      </c>
      <c r="H30" s="77">
        <v>146034.48000000001</v>
      </c>
      <c r="I30" s="102"/>
      <c r="J30" s="103"/>
    </row>
    <row r="31" spans="1:10" hidden="1" outlineLevel="1" x14ac:dyDescent="0.2">
      <c r="A31" s="106"/>
      <c r="B31" s="100">
        <v>42984</v>
      </c>
      <c r="C31" s="99">
        <v>21</v>
      </c>
      <c r="D31" s="99" t="s">
        <v>5</v>
      </c>
      <c r="E31" s="99" t="s">
        <v>7184</v>
      </c>
      <c r="F31" s="99" t="s">
        <v>7188</v>
      </c>
      <c r="G31" s="77">
        <v>0</v>
      </c>
      <c r="H31" s="77">
        <v>-146034.48000000001</v>
      </c>
      <c r="I31" s="102"/>
      <c r="J31" s="103"/>
    </row>
    <row r="32" spans="1:10" hidden="1" outlineLevel="1" x14ac:dyDescent="0.2">
      <c r="A32" s="106"/>
      <c r="B32" s="100">
        <v>42984</v>
      </c>
      <c r="C32" s="99">
        <v>22</v>
      </c>
      <c r="D32" s="99" t="s">
        <v>5</v>
      </c>
      <c r="E32" s="99" t="s">
        <v>7184</v>
      </c>
      <c r="F32" s="99" t="s">
        <v>7189</v>
      </c>
      <c r="G32" s="77">
        <v>0</v>
      </c>
      <c r="H32" s="77">
        <v>146034.48000000001</v>
      </c>
      <c r="I32" s="102"/>
      <c r="J32" s="103"/>
    </row>
    <row r="33" spans="1:10" hidden="1" outlineLevel="1" x14ac:dyDescent="0.2">
      <c r="A33" s="106"/>
      <c r="B33" s="100">
        <v>42985</v>
      </c>
      <c r="C33" s="99">
        <v>30</v>
      </c>
      <c r="D33" s="99" t="s">
        <v>5</v>
      </c>
      <c r="E33" s="99" t="s">
        <v>7190</v>
      </c>
      <c r="F33" s="99" t="s">
        <v>7191</v>
      </c>
      <c r="G33" s="77">
        <v>0</v>
      </c>
      <c r="H33" s="77">
        <v>146034.48000000001</v>
      </c>
      <c r="I33" s="102"/>
      <c r="J33" s="103"/>
    </row>
    <row r="34" spans="1:10" hidden="1" outlineLevel="1" x14ac:dyDescent="0.2">
      <c r="A34" s="106"/>
      <c r="B34" s="100">
        <v>42985</v>
      </c>
      <c r="C34" s="99">
        <v>31</v>
      </c>
      <c r="D34" s="99" t="s">
        <v>5</v>
      </c>
      <c r="E34" s="99" t="s">
        <v>7192</v>
      </c>
      <c r="F34" s="99" t="s">
        <v>7193</v>
      </c>
      <c r="G34" s="77">
        <v>0</v>
      </c>
      <c r="H34" s="77">
        <v>146034.48000000001</v>
      </c>
      <c r="I34" s="102"/>
      <c r="J34" s="103"/>
    </row>
    <row r="35" spans="1:10" hidden="1" outlineLevel="1" x14ac:dyDescent="0.2">
      <c r="A35" s="106"/>
      <c r="B35" s="100">
        <v>42991</v>
      </c>
      <c r="C35" s="99">
        <v>58</v>
      </c>
      <c r="D35" s="99" t="s">
        <v>5</v>
      </c>
      <c r="E35" s="99" t="s">
        <v>6490</v>
      </c>
      <c r="F35" s="99" t="s">
        <v>7194</v>
      </c>
      <c r="G35" s="77">
        <v>0</v>
      </c>
      <c r="H35" s="77">
        <v>-164482.76</v>
      </c>
      <c r="I35" s="102"/>
      <c r="J35" s="103"/>
    </row>
    <row r="36" spans="1:10" hidden="1" outlineLevel="1" x14ac:dyDescent="0.2">
      <c r="A36" s="106"/>
      <c r="B36" s="100">
        <v>42991</v>
      </c>
      <c r="C36" s="99">
        <v>59</v>
      </c>
      <c r="D36" s="99" t="s">
        <v>5</v>
      </c>
      <c r="E36" s="99" t="s">
        <v>6534</v>
      </c>
      <c r="F36" s="99" t="s">
        <v>7195</v>
      </c>
      <c r="G36" s="77">
        <v>0</v>
      </c>
      <c r="H36" s="77">
        <v>-168793.1</v>
      </c>
      <c r="I36" s="102"/>
      <c r="J36" s="103"/>
    </row>
    <row r="37" spans="1:10" hidden="1" outlineLevel="1" x14ac:dyDescent="0.2">
      <c r="A37" s="106"/>
      <c r="B37" s="100">
        <v>42991</v>
      </c>
      <c r="C37" s="99">
        <v>60</v>
      </c>
      <c r="D37" s="99" t="s">
        <v>5</v>
      </c>
      <c r="E37" s="99" t="s">
        <v>6490</v>
      </c>
      <c r="F37" s="99" t="s">
        <v>7196</v>
      </c>
      <c r="G37" s="77">
        <v>0</v>
      </c>
      <c r="H37" s="77">
        <v>168793.1</v>
      </c>
      <c r="I37" s="102"/>
      <c r="J37" s="103"/>
    </row>
    <row r="38" spans="1:10" hidden="1" outlineLevel="1" x14ac:dyDescent="0.2">
      <c r="A38" s="106"/>
      <c r="B38" s="100">
        <v>42998</v>
      </c>
      <c r="C38" s="99">
        <v>98</v>
      </c>
      <c r="D38" s="99" t="s">
        <v>5</v>
      </c>
      <c r="E38" s="99" t="s">
        <v>7197</v>
      </c>
      <c r="F38" s="99" t="s">
        <v>7198</v>
      </c>
      <c r="G38" s="77">
        <v>0</v>
      </c>
      <c r="H38" s="77">
        <v>131810.34</v>
      </c>
      <c r="I38" s="102"/>
      <c r="J38" s="103"/>
    </row>
    <row r="39" spans="1:10" hidden="1" outlineLevel="1" x14ac:dyDescent="0.2">
      <c r="A39" s="106"/>
      <c r="B39" s="100">
        <v>42998</v>
      </c>
      <c r="C39" s="99">
        <v>100</v>
      </c>
      <c r="D39" s="99" t="s">
        <v>5</v>
      </c>
      <c r="E39" s="99" t="s">
        <v>7199</v>
      </c>
      <c r="F39" s="99" t="s">
        <v>7200</v>
      </c>
      <c r="G39" s="77">
        <v>0</v>
      </c>
      <c r="H39" s="77">
        <v>168793.1</v>
      </c>
      <c r="I39" s="102"/>
      <c r="J39" s="103"/>
    </row>
    <row r="40" spans="1:10" hidden="1" outlineLevel="1" x14ac:dyDescent="0.2">
      <c r="A40" s="106"/>
      <c r="B40" s="100">
        <v>42999</v>
      </c>
      <c r="C40" s="99">
        <v>113</v>
      </c>
      <c r="D40" s="99" t="s">
        <v>5</v>
      </c>
      <c r="E40" s="99" t="s">
        <v>7201</v>
      </c>
      <c r="F40" s="99" t="s">
        <v>7202</v>
      </c>
      <c r="G40" s="77">
        <v>0</v>
      </c>
      <c r="H40" s="77">
        <v>146034.48000000001</v>
      </c>
      <c r="I40" s="102"/>
      <c r="J40" s="103"/>
    </row>
    <row r="41" spans="1:10" hidden="1" outlineLevel="1" x14ac:dyDescent="0.2">
      <c r="A41" s="106"/>
      <c r="B41" s="100">
        <v>43004</v>
      </c>
      <c r="C41" s="99">
        <v>132</v>
      </c>
      <c r="D41" s="99" t="s">
        <v>5</v>
      </c>
      <c r="E41" s="99" t="s">
        <v>7203</v>
      </c>
      <c r="F41" s="99" t="s">
        <v>7204</v>
      </c>
      <c r="G41" s="77">
        <v>0</v>
      </c>
      <c r="H41" s="77">
        <v>146034.48000000001</v>
      </c>
      <c r="I41" s="102"/>
      <c r="J41" s="103"/>
    </row>
    <row r="42" spans="1:10" hidden="1" outlineLevel="1" x14ac:dyDescent="0.2">
      <c r="A42" s="106"/>
      <c r="B42" s="100">
        <v>43004</v>
      </c>
      <c r="C42" s="99">
        <v>133</v>
      </c>
      <c r="D42" s="99" t="s">
        <v>5</v>
      </c>
      <c r="E42" s="99" t="s">
        <v>7205</v>
      </c>
      <c r="F42" s="99" t="s">
        <v>7206</v>
      </c>
      <c r="G42" s="77">
        <v>0</v>
      </c>
      <c r="H42" s="77">
        <v>131810.34</v>
      </c>
      <c r="I42" s="102"/>
      <c r="J42" s="103"/>
    </row>
    <row r="43" spans="1:10" hidden="1" outlineLevel="1" x14ac:dyDescent="0.2">
      <c r="A43" s="106"/>
      <c r="B43" s="100">
        <v>43005</v>
      </c>
      <c r="C43" s="99">
        <v>153</v>
      </c>
      <c r="D43" s="99" t="s">
        <v>5</v>
      </c>
      <c r="E43" s="99" t="s">
        <v>7207</v>
      </c>
      <c r="F43" s="99" t="s">
        <v>7208</v>
      </c>
      <c r="G43" s="77">
        <v>0</v>
      </c>
      <c r="H43" s="77">
        <v>146034.48000000001</v>
      </c>
      <c r="I43" s="102"/>
      <c r="J43" s="103"/>
    </row>
    <row r="44" spans="1:10" hidden="1" outlineLevel="1" x14ac:dyDescent="0.2">
      <c r="A44" s="106"/>
      <c r="B44" s="100">
        <v>43006</v>
      </c>
      <c r="C44" s="99">
        <v>162</v>
      </c>
      <c r="D44" s="99" t="s">
        <v>5</v>
      </c>
      <c r="E44" s="99" t="s">
        <v>7209</v>
      </c>
      <c r="F44" s="99" t="s">
        <v>7210</v>
      </c>
      <c r="G44" s="77">
        <v>0</v>
      </c>
      <c r="H44" s="77">
        <v>146034.48000000001</v>
      </c>
      <c r="I44" s="102"/>
      <c r="J44" s="103"/>
    </row>
    <row r="45" spans="1:10" hidden="1" outlineLevel="1" x14ac:dyDescent="0.2">
      <c r="A45" s="106"/>
      <c r="B45" s="100">
        <v>43006</v>
      </c>
      <c r="C45" s="99">
        <v>164</v>
      </c>
      <c r="D45" s="99" t="s">
        <v>5</v>
      </c>
      <c r="E45" s="99" t="s">
        <v>7211</v>
      </c>
      <c r="F45" s="99" t="s">
        <v>7212</v>
      </c>
      <c r="G45" s="77">
        <v>0</v>
      </c>
      <c r="H45" s="77">
        <v>146034.48000000001</v>
      </c>
      <c r="I45" s="102"/>
      <c r="J45" s="103"/>
    </row>
    <row r="46" spans="1:10" hidden="1" outlineLevel="1" x14ac:dyDescent="0.2">
      <c r="A46" s="106"/>
      <c r="B46" s="100">
        <v>43006</v>
      </c>
      <c r="C46" s="99">
        <v>169</v>
      </c>
      <c r="D46" s="99" t="s">
        <v>5</v>
      </c>
      <c r="E46" s="99" t="s">
        <v>6498</v>
      </c>
      <c r="F46" s="99" t="s">
        <v>7213</v>
      </c>
      <c r="G46" s="77">
        <v>0</v>
      </c>
      <c r="H46" s="77">
        <v>-168793.1</v>
      </c>
      <c r="I46" s="102"/>
      <c r="J46" s="103"/>
    </row>
    <row r="47" spans="1:10" hidden="1" outlineLevel="1" x14ac:dyDescent="0.2">
      <c r="A47" s="106"/>
      <c r="B47" s="100">
        <v>43007</v>
      </c>
      <c r="C47" s="99">
        <v>184</v>
      </c>
      <c r="D47" s="99" t="s">
        <v>5</v>
      </c>
      <c r="E47" s="99" t="s">
        <v>7190</v>
      </c>
      <c r="F47" s="99" t="s">
        <v>7214</v>
      </c>
      <c r="G47" s="77">
        <v>0</v>
      </c>
      <c r="H47" s="77">
        <v>-146034.48000000001</v>
      </c>
      <c r="I47" s="102"/>
      <c r="J47" s="103"/>
    </row>
    <row r="48" spans="1:10" hidden="1" outlineLevel="1" x14ac:dyDescent="0.2">
      <c r="A48" s="106"/>
      <c r="B48" s="100">
        <v>43007</v>
      </c>
      <c r="C48" s="99">
        <v>194</v>
      </c>
      <c r="D48" s="99" t="s">
        <v>5</v>
      </c>
      <c r="E48" s="99" t="s">
        <v>7215</v>
      </c>
      <c r="F48" s="99" t="s">
        <v>7216</v>
      </c>
      <c r="G48" s="77">
        <v>0</v>
      </c>
      <c r="H48" s="77">
        <v>150344.82999999999</v>
      </c>
      <c r="I48" s="102"/>
      <c r="J48" s="103"/>
    </row>
    <row r="49" spans="1:10" hidden="1" outlineLevel="1" x14ac:dyDescent="0.2">
      <c r="A49" s="106"/>
      <c r="B49" s="100">
        <v>43008</v>
      </c>
      <c r="C49" s="99">
        <v>207</v>
      </c>
      <c r="D49" s="99" t="s">
        <v>5</v>
      </c>
      <c r="E49" s="99" t="s">
        <v>7217</v>
      </c>
      <c r="F49" s="99" t="s">
        <v>7218</v>
      </c>
      <c r="G49" s="77">
        <v>0</v>
      </c>
      <c r="H49" s="77">
        <v>146034.48000000001</v>
      </c>
      <c r="I49" s="102"/>
      <c r="J49" s="103"/>
    </row>
    <row r="50" spans="1:10" collapsed="1" x14ac:dyDescent="0.2">
      <c r="A50" s="106"/>
      <c r="B50" s="100"/>
      <c r="C50" s="99"/>
      <c r="D50" s="99"/>
      <c r="E50" s="99"/>
      <c r="F50" s="99"/>
      <c r="G50" s="77"/>
      <c r="H50" s="102"/>
      <c r="I50" s="102"/>
      <c r="J50" s="103"/>
    </row>
    <row r="51" spans="1:10" x14ac:dyDescent="0.2">
      <c r="A51" s="106"/>
      <c r="B51" s="100"/>
      <c r="C51" s="99"/>
      <c r="D51" s="99"/>
      <c r="E51" s="99"/>
      <c r="F51" s="99"/>
      <c r="G51" s="77"/>
      <c r="H51" s="102">
        <f>SUM(H23:H50)</f>
        <v>1726551.69</v>
      </c>
      <c r="I51" s="102"/>
      <c r="J51" s="103">
        <f>COUNTIF(H24:H49,"&gt;1")-COUNTIF(H24:H49,"&lt;1")</f>
        <v>12</v>
      </c>
    </row>
    <row r="52" spans="1:10" x14ac:dyDescent="0.2">
      <c r="A52" s="104" t="s">
        <v>7219</v>
      </c>
      <c r="B52" s="98"/>
      <c r="C52" s="99"/>
      <c r="D52" s="99"/>
      <c r="E52" s="98"/>
      <c r="F52" s="98"/>
      <c r="G52" s="76"/>
      <c r="H52" s="76"/>
      <c r="I52" s="76"/>
      <c r="J52" s="101"/>
    </row>
    <row r="53" spans="1:10" x14ac:dyDescent="0.2">
      <c r="A53" s="105" t="s">
        <v>2</v>
      </c>
      <c r="B53" s="98" t="s">
        <v>6811</v>
      </c>
      <c r="C53" s="99"/>
      <c r="D53" s="99"/>
      <c r="E53" s="98"/>
      <c r="F53" s="98"/>
      <c r="G53" s="76"/>
      <c r="H53" s="76"/>
      <c r="I53" s="76"/>
      <c r="J53" s="101"/>
    </row>
    <row r="54" spans="1:10" hidden="1" outlineLevel="1" x14ac:dyDescent="0.2">
      <c r="A54" s="106"/>
      <c r="B54" s="99"/>
      <c r="C54" s="99"/>
      <c r="D54" s="99"/>
      <c r="E54" s="99" t="s">
        <v>1110</v>
      </c>
      <c r="F54" s="99"/>
      <c r="G54" s="77">
        <v>0</v>
      </c>
      <c r="H54" s="77">
        <v>0</v>
      </c>
      <c r="I54" s="77">
        <v>-1469643.12</v>
      </c>
      <c r="J54" s="101"/>
    </row>
    <row r="55" spans="1:10" hidden="1" outlineLevel="1" x14ac:dyDescent="0.2">
      <c r="A55" s="106"/>
      <c r="B55" s="100">
        <v>43005</v>
      </c>
      <c r="C55" s="99">
        <v>145</v>
      </c>
      <c r="D55" s="99" t="s">
        <v>5</v>
      </c>
      <c r="E55" s="99" t="s">
        <v>7220</v>
      </c>
      <c r="F55" s="99" t="s">
        <v>7221</v>
      </c>
      <c r="G55" s="77">
        <v>0</v>
      </c>
      <c r="H55" s="77">
        <v>242318.19</v>
      </c>
      <c r="I55" s="77">
        <v>-1901229.49</v>
      </c>
      <c r="J55" s="101"/>
    </row>
    <row r="56" spans="1:10" collapsed="1" x14ac:dyDescent="0.2">
      <c r="A56" s="106"/>
      <c r="B56" s="100"/>
      <c r="C56" s="99"/>
      <c r="D56" s="99"/>
      <c r="E56" s="99"/>
      <c r="F56" s="99"/>
      <c r="G56" s="77"/>
      <c r="H56" s="77"/>
      <c r="I56" s="77"/>
      <c r="J56" s="101"/>
    </row>
    <row r="57" spans="1:10" x14ac:dyDescent="0.2">
      <c r="A57" s="106"/>
      <c r="B57" s="100"/>
      <c r="C57" s="99"/>
      <c r="D57" s="99"/>
      <c r="E57" s="99"/>
      <c r="F57" s="99"/>
      <c r="G57" s="77"/>
      <c r="H57" s="102">
        <f>SUM(H54:H56)</f>
        <v>242318.19</v>
      </c>
      <c r="I57" s="102"/>
      <c r="J57" s="103">
        <f>COUNTIF(H55:H55,"&gt;1")-COUNTIF(H55:H55,"&lt;1")</f>
        <v>1</v>
      </c>
    </row>
    <row r="58" spans="1:10" x14ac:dyDescent="0.2">
      <c r="A58" s="104" t="s">
        <v>1882</v>
      </c>
      <c r="B58" s="98"/>
      <c r="C58" s="99"/>
      <c r="D58" s="99"/>
      <c r="E58" s="98"/>
      <c r="F58" s="98"/>
      <c r="G58" s="76"/>
      <c r="H58" s="76"/>
      <c r="I58" s="76"/>
      <c r="J58" s="101"/>
    </row>
    <row r="59" spans="1:10" x14ac:dyDescent="0.2">
      <c r="A59" s="105" t="s">
        <v>2</v>
      </c>
      <c r="B59" s="98" t="s">
        <v>1883</v>
      </c>
      <c r="C59" s="99"/>
      <c r="D59" s="99"/>
      <c r="E59" s="98"/>
      <c r="F59" s="98"/>
      <c r="G59" s="76"/>
      <c r="H59" s="76"/>
      <c r="I59" s="76"/>
      <c r="J59" s="101"/>
    </row>
    <row r="60" spans="1:10" hidden="1" outlineLevel="1" x14ac:dyDescent="0.2">
      <c r="A60" s="106"/>
      <c r="B60" s="99"/>
      <c r="C60" s="99"/>
      <c r="D60" s="99"/>
      <c r="E60" s="99" t="s">
        <v>1110</v>
      </c>
      <c r="F60" s="99"/>
      <c r="G60" s="77">
        <v>0</v>
      </c>
      <c r="H60" s="77">
        <v>0</v>
      </c>
      <c r="I60" s="77">
        <v>-1469643.12</v>
      </c>
      <c r="J60" s="101"/>
    </row>
    <row r="61" spans="1:10" hidden="1" outlineLevel="1" x14ac:dyDescent="0.2">
      <c r="A61" s="106"/>
      <c r="B61" s="100">
        <v>42983</v>
      </c>
      <c r="C61" s="99">
        <v>16</v>
      </c>
      <c r="D61" s="99" t="s">
        <v>5</v>
      </c>
      <c r="E61" s="99" t="s">
        <v>7222</v>
      </c>
      <c r="F61" s="99" t="s">
        <v>7223</v>
      </c>
      <c r="G61" s="77">
        <v>0</v>
      </c>
      <c r="H61" s="77">
        <v>483294.21</v>
      </c>
      <c r="I61" s="77">
        <v>-1901229.49</v>
      </c>
      <c r="J61" s="101"/>
    </row>
    <row r="62" spans="1:10" hidden="1" outlineLevel="1" x14ac:dyDescent="0.2">
      <c r="A62" s="106"/>
      <c r="B62" s="100">
        <v>42983</v>
      </c>
      <c r="C62" s="99">
        <v>17</v>
      </c>
      <c r="D62" s="99" t="s">
        <v>5</v>
      </c>
      <c r="E62" s="99" t="s">
        <v>7222</v>
      </c>
      <c r="F62" s="99" t="s">
        <v>7224</v>
      </c>
      <c r="G62" s="77">
        <v>0</v>
      </c>
      <c r="H62" s="77">
        <v>-483294.21</v>
      </c>
      <c r="I62" s="77"/>
      <c r="J62" s="101"/>
    </row>
    <row r="63" spans="1:10" hidden="1" outlineLevel="1" x14ac:dyDescent="0.2">
      <c r="A63" s="106"/>
      <c r="B63" s="100">
        <v>42983</v>
      </c>
      <c r="C63" s="99">
        <v>18</v>
      </c>
      <c r="D63" s="99" t="s">
        <v>5</v>
      </c>
      <c r="E63" s="99" t="s">
        <v>7222</v>
      </c>
      <c r="F63" s="99" t="s">
        <v>7225</v>
      </c>
      <c r="G63" s="77">
        <v>0</v>
      </c>
      <c r="H63" s="77">
        <v>483294.21</v>
      </c>
      <c r="I63" s="77"/>
      <c r="J63" s="101"/>
    </row>
    <row r="64" spans="1:10" hidden="1" outlineLevel="1" x14ac:dyDescent="0.2">
      <c r="A64" s="106"/>
      <c r="B64" s="100">
        <v>42990</v>
      </c>
      <c r="C64" s="99">
        <v>43</v>
      </c>
      <c r="D64" s="99" t="s">
        <v>5</v>
      </c>
      <c r="E64" s="99" t="s">
        <v>4941</v>
      </c>
      <c r="F64" s="99" t="s">
        <v>7226</v>
      </c>
      <c r="G64" s="77">
        <v>0</v>
      </c>
      <c r="H64" s="77">
        <v>-521461.02</v>
      </c>
      <c r="I64" s="77"/>
      <c r="J64" s="101"/>
    </row>
    <row r="65" spans="1:10" hidden="1" outlineLevel="1" x14ac:dyDescent="0.2">
      <c r="A65" s="106"/>
      <c r="B65" s="100">
        <v>42990</v>
      </c>
      <c r="C65" s="99">
        <v>51</v>
      </c>
      <c r="D65" s="99" t="s">
        <v>5</v>
      </c>
      <c r="E65" s="99" t="s">
        <v>4941</v>
      </c>
      <c r="F65" s="99" t="s">
        <v>7227</v>
      </c>
      <c r="G65" s="77">
        <v>0</v>
      </c>
      <c r="H65" s="77">
        <v>483294.21</v>
      </c>
      <c r="I65" s="77"/>
      <c r="J65" s="101"/>
    </row>
    <row r="66" spans="1:10" hidden="1" outlineLevel="1" x14ac:dyDescent="0.2">
      <c r="A66" s="106"/>
      <c r="B66" s="100">
        <v>42998</v>
      </c>
      <c r="C66" s="99">
        <v>101</v>
      </c>
      <c r="D66" s="99" t="s">
        <v>5</v>
      </c>
      <c r="E66" s="99" t="s">
        <v>7228</v>
      </c>
      <c r="F66" s="99" t="s">
        <v>7229</v>
      </c>
      <c r="G66" s="77">
        <v>0</v>
      </c>
      <c r="H66" s="77">
        <v>483294.21</v>
      </c>
      <c r="I66" s="77"/>
      <c r="J66" s="101"/>
    </row>
    <row r="67" spans="1:10" collapsed="1" x14ac:dyDescent="0.2">
      <c r="A67" s="106"/>
      <c r="B67" s="100"/>
      <c r="C67" s="99"/>
      <c r="D67" s="99"/>
      <c r="E67" s="99"/>
      <c r="F67" s="99"/>
      <c r="G67" s="77"/>
      <c r="H67" s="77"/>
      <c r="I67" s="77"/>
      <c r="J67" s="101"/>
    </row>
    <row r="68" spans="1:10" x14ac:dyDescent="0.2">
      <c r="A68" s="106"/>
      <c r="B68" s="100"/>
      <c r="C68" s="99"/>
      <c r="D68" s="99"/>
      <c r="E68" s="99"/>
      <c r="F68" s="99"/>
      <c r="G68" s="77"/>
      <c r="H68" s="102">
        <f>SUM(H60:H67)</f>
        <v>928421.6100000001</v>
      </c>
      <c r="I68" s="102"/>
      <c r="J68" s="103">
        <f>COUNTIF(H61:H66,"&gt;1")-COUNTIF(H61:H66,"&lt;1")</f>
        <v>2</v>
      </c>
    </row>
    <row r="69" spans="1:10" x14ac:dyDescent="0.2">
      <c r="A69" s="104" t="s">
        <v>20</v>
      </c>
      <c r="B69" s="98"/>
      <c r="C69" s="99"/>
      <c r="D69" s="99"/>
      <c r="E69" s="98"/>
      <c r="F69" s="98"/>
      <c r="G69" s="76"/>
      <c r="H69" s="76"/>
      <c r="I69" s="76"/>
      <c r="J69" s="101"/>
    </row>
    <row r="70" spans="1:10" x14ac:dyDescent="0.2">
      <c r="A70" s="105" t="s">
        <v>2</v>
      </c>
      <c r="B70" s="98" t="s">
        <v>21</v>
      </c>
      <c r="C70" s="99"/>
      <c r="D70" s="99"/>
      <c r="E70" s="98"/>
      <c r="F70" s="98"/>
      <c r="G70" s="76"/>
      <c r="H70" s="76"/>
      <c r="I70" s="76"/>
      <c r="J70" s="101"/>
    </row>
    <row r="71" spans="1:10" hidden="1" outlineLevel="1" x14ac:dyDescent="0.2">
      <c r="A71" s="106"/>
      <c r="B71" s="99"/>
      <c r="C71" s="99"/>
      <c r="D71" s="99"/>
      <c r="E71" s="99" t="s">
        <v>1110</v>
      </c>
      <c r="F71" s="99"/>
      <c r="G71" s="77">
        <v>0</v>
      </c>
      <c r="H71" s="77">
        <v>0</v>
      </c>
      <c r="I71" s="77">
        <v>-2565000</v>
      </c>
      <c r="J71" s="101"/>
    </row>
    <row r="72" spans="1:10" hidden="1" outlineLevel="1" x14ac:dyDescent="0.2">
      <c r="A72" s="106"/>
      <c r="B72" s="100">
        <v>42986</v>
      </c>
      <c r="C72" s="99">
        <v>34</v>
      </c>
      <c r="D72" s="99" t="s">
        <v>5</v>
      </c>
      <c r="E72" s="99" t="s">
        <v>7230</v>
      </c>
      <c r="F72" s="99" t="s">
        <v>7231</v>
      </c>
      <c r="G72" s="77">
        <v>0</v>
      </c>
      <c r="H72" s="77">
        <v>196379.31</v>
      </c>
      <c r="I72" s="77">
        <v>-2748448.28</v>
      </c>
      <c r="J72" s="101"/>
    </row>
    <row r="73" spans="1:10" collapsed="1" x14ac:dyDescent="0.2">
      <c r="A73" s="106"/>
      <c r="B73" s="100"/>
      <c r="C73" s="99"/>
      <c r="D73" s="99"/>
      <c r="E73" s="99"/>
      <c r="F73" s="99"/>
      <c r="G73" s="77"/>
      <c r="H73" s="77"/>
      <c r="I73" s="77"/>
      <c r="J73" s="101"/>
    </row>
    <row r="74" spans="1:10" x14ac:dyDescent="0.2">
      <c r="A74" s="106"/>
      <c r="B74" s="100"/>
      <c r="C74" s="99"/>
      <c r="D74" s="99"/>
      <c r="E74" s="99"/>
      <c r="F74" s="99"/>
      <c r="G74" s="77"/>
      <c r="H74" s="102">
        <f>SUM(H71:H73)</f>
        <v>196379.31</v>
      </c>
      <c r="I74" s="102"/>
      <c r="J74" s="103">
        <f>COUNTIF(H72:H72,"&gt;1")-COUNTIF(H72:H72,"&lt;1")</f>
        <v>1</v>
      </c>
    </row>
    <row r="75" spans="1:10" x14ac:dyDescent="0.2">
      <c r="A75" s="104" t="s">
        <v>34</v>
      </c>
      <c r="B75" s="98"/>
      <c r="C75" s="99"/>
      <c r="D75" s="99"/>
      <c r="E75" s="98"/>
      <c r="F75" s="98"/>
      <c r="G75" s="76"/>
      <c r="H75" s="76"/>
      <c r="I75" s="76"/>
      <c r="J75" s="101"/>
    </row>
    <row r="76" spans="1:10" x14ac:dyDescent="0.2">
      <c r="A76" s="105" t="s">
        <v>2</v>
      </c>
      <c r="B76" s="98" t="s">
        <v>35</v>
      </c>
      <c r="C76" s="99"/>
      <c r="D76" s="99"/>
      <c r="E76" s="98"/>
      <c r="F76" s="98"/>
      <c r="G76" s="76"/>
      <c r="H76" s="76"/>
      <c r="I76" s="76"/>
      <c r="J76" s="101"/>
    </row>
    <row r="77" spans="1:10" hidden="1" outlineLevel="1" x14ac:dyDescent="0.2">
      <c r="A77" s="106"/>
      <c r="B77" s="99"/>
      <c r="C77" s="99"/>
      <c r="D77" s="99"/>
      <c r="E77" s="99" t="s">
        <v>1110</v>
      </c>
      <c r="F77" s="99"/>
      <c r="G77" s="77">
        <v>0</v>
      </c>
      <c r="H77" s="77">
        <v>0</v>
      </c>
      <c r="I77" s="77">
        <v>-839929.4</v>
      </c>
      <c r="J77" s="101"/>
    </row>
    <row r="78" spans="1:10" hidden="1" outlineLevel="1" x14ac:dyDescent="0.2">
      <c r="A78" s="106"/>
      <c r="B78" s="100">
        <v>42992</v>
      </c>
      <c r="C78" s="99">
        <v>65</v>
      </c>
      <c r="D78" s="99" t="s">
        <v>5</v>
      </c>
      <c r="E78" s="99" t="s">
        <v>4901</v>
      </c>
      <c r="F78" s="99" t="s">
        <v>7232</v>
      </c>
      <c r="G78" s="77">
        <v>0</v>
      </c>
      <c r="H78" s="77">
        <v>505418.71</v>
      </c>
      <c r="I78" s="77">
        <v>-1244604.23</v>
      </c>
      <c r="J78" s="101"/>
    </row>
    <row r="79" spans="1:10" hidden="1" outlineLevel="1" x14ac:dyDescent="0.2">
      <c r="A79" s="106"/>
      <c r="B79" s="100">
        <v>42992</v>
      </c>
      <c r="C79" s="99">
        <v>66</v>
      </c>
      <c r="D79" s="99" t="s">
        <v>5</v>
      </c>
      <c r="E79" s="99" t="s">
        <v>4901</v>
      </c>
      <c r="F79" s="99" t="s">
        <v>7233</v>
      </c>
      <c r="G79" s="77">
        <v>0</v>
      </c>
      <c r="H79" s="77">
        <v>-505418.71</v>
      </c>
      <c r="I79" s="77"/>
      <c r="J79" s="101"/>
    </row>
    <row r="80" spans="1:10" hidden="1" outlineLevel="1" x14ac:dyDescent="0.2">
      <c r="A80" s="106"/>
      <c r="B80" s="100">
        <v>42992</v>
      </c>
      <c r="C80" s="99">
        <v>67</v>
      </c>
      <c r="D80" s="99" t="s">
        <v>5</v>
      </c>
      <c r="E80" s="99" t="s">
        <v>4901</v>
      </c>
      <c r="F80" s="99" t="s">
        <v>7234</v>
      </c>
      <c r="G80" s="77">
        <v>0</v>
      </c>
      <c r="H80" s="77">
        <v>505418.71</v>
      </c>
      <c r="I80" s="77"/>
      <c r="J80" s="101"/>
    </row>
    <row r="81" spans="1:10" hidden="1" outlineLevel="1" x14ac:dyDescent="0.2">
      <c r="A81" s="106"/>
      <c r="B81" s="100">
        <v>42992</v>
      </c>
      <c r="C81" s="99">
        <v>68</v>
      </c>
      <c r="D81" s="99" t="s">
        <v>5</v>
      </c>
      <c r="E81" s="99" t="s">
        <v>4901</v>
      </c>
      <c r="F81" s="99" t="s">
        <v>7235</v>
      </c>
      <c r="G81" s="77">
        <v>0</v>
      </c>
      <c r="H81" s="77">
        <v>-505418.71</v>
      </c>
      <c r="I81" s="77"/>
      <c r="J81" s="101"/>
    </row>
    <row r="82" spans="1:10" hidden="1" outlineLevel="1" x14ac:dyDescent="0.2">
      <c r="A82" s="106"/>
      <c r="B82" s="100">
        <v>42992</v>
      </c>
      <c r="C82" s="99">
        <v>69</v>
      </c>
      <c r="D82" s="99" t="s">
        <v>5</v>
      </c>
      <c r="E82" s="99" t="s">
        <v>4901</v>
      </c>
      <c r="F82" s="99" t="s">
        <v>7236</v>
      </c>
      <c r="G82" s="77">
        <v>0</v>
      </c>
      <c r="H82" s="77">
        <v>505418.71</v>
      </c>
      <c r="I82" s="77"/>
      <c r="J82" s="101"/>
    </row>
    <row r="83" spans="1:10" hidden="1" outlineLevel="1" x14ac:dyDescent="0.2">
      <c r="A83" s="106"/>
      <c r="B83" s="100">
        <v>42996</v>
      </c>
      <c r="C83" s="99">
        <v>154</v>
      </c>
      <c r="D83" s="99" t="s">
        <v>5412</v>
      </c>
      <c r="E83" s="99" t="s">
        <v>7390</v>
      </c>
      <c r="F83" s="99" t="s">
        <v>37</v>
      </c>
      <c r="G83" s="77">
        <v>0</v>
      </c>
      <c r="H83" s="77">
        <v>-4753.7700000000004</v>
      </c>
      <c r="I83" s="77"/>
      <c r="J83" s="101"/>
    </row>
    <row r="84" spans="1:10" collapsed="1" x14ac:dyDescent="0.2">
      <c r="A84" s="106"/>
      <c r="B84" s="100"/>
      <c r="C84" s="99"/>
      <c r="D84" s="99"/>
      <c r="E84" s="99"/>
      <c r="F84" s="99"/>
      <c r="G84" s="77"/>
      <c r="H84" s="77"/>
      <c r="I84" s="77"/>
      <c r="J84" s="101"/>
    </row>
    <row r="85" spans="1:10" x14ac:dyDescent="0.2">
      <c r="A85" s="106"/>
      <c r="B85" s="100"/>
      <c r="C85" s="99"/>
      <c r="D85" s="99"/>
      <c r="E85" s="99"/>
      <c r="F85" s="99"/>
      <c r="G85" s="77"/>
      <c r="H85" s="102">
        <f>SUM(H77:H84)</f>
        <v>500664.94</v>
      </c>
      <c r="I85" s="102"/>
      <c r="J85" s="103">
        <f>COUNTIF(H78:H82,"&gt;1")-COUNTIF(H78:H82,"&lt;1")</f>
        <v>1</v>
      </c>
    </row>
    <row r="86" spans="1:10" x14ac:dyDescent="0.2">
      <c r="A86" s="104" t="s">
        <v>1897</v>
      </c>
      <c r="B86" s="98"/>
      <c r="C86" s="99"/>
      <c r="D86" s="99"/>
      <c r="E86" s="98"/>
      <c r="F86" s="98"/>
      <c r="G86" s="76"/>
      <c r="H86" s="76"/>
      <c r="I86" s="76"/>
      <c r="J86" s="101"/>
    </row>
    <row r="87" spans="1:10" x14ac:dyDescent="0.2">
      <c r="A87" s="105" t="s">
        <v>2</v>
      </c>
      <c r="B87" s="98" t="s">
        <v>1898</v>
      </c>
      <c r="C87" s="99"/>
      <c r="D87" s="99"/>
      <c r="E87" s="98"/>
      <c r="F87" s="98"/>
      <c r="G87" s="76"/>
      <c r="H87" s="76"/>
      <c r="I87" s="76"/>
      <c r="J87" s="101"/>
    </row>
    <row r="88" spans="1:10" hidden="1" outlineLevel="1" x14ac:dyDescent="0.2">
      <c r="A88" s="106"/>
      <c r="B88" s="99"/>
      <c r="C88" s="99"/>
      <c r="D88" s="99"/>
      <c r="E88" s="99" t="s">
        <v>1110</v>
      </c>
      <c r="F88" s="99"/>
      <c r="G88" s="77">
        <v>0</v>
      </c>
      <c r="H88" s="77">
        <v>0</v>
      </c>
      <c r="I88" s="77">
        <v>-839929.4</v>
      </c>
      <c r="J88" s="101"/>
    </row>
    <row r="89" spans="1:10" hidden="1" outlineLevel="1" x14ac:dyDescent="0.2">
      <c r="A89" s="106"/>
      <c r="B89" s="99">
        <v>42996</v>
      </c>
      <c r="C89" s="99">
        <v>160</v>
      </c>
      <c r="D89" s="99" t="s">
        <v>5412</v>
      </c>
      <c r="E89" s="99" t="s">
        <v>7390</v>
      </c>
      <c r="F89" s="99" t="s">
        <v>4948</v>
      </c>
      <c r="G89" s="77">
        <v>0</v>
      </c>
      <c r="H89" s="77">
        <v>-4250.05</v>
      </c>
      <c r="I89" s="77"/>
      <c r="J89" s="101"/>
    </row>
    <row r="90" spans="1:10" hidden="1" outlineLevel="1" x14ac:dyDescent="0.2">
      <c r="A90" s="106"/>
      <c r="B90" s="99">
        <v>42996</v>
      </c>
      <c r="C90" s="99">
        <v>160</v>
      </c>
      <c r="D90" s="99" t="s">
        <v>5412</v>
      </c>
      <c r="E90" s="99" t="s">
        <v>7390</v>
      </c>
      <c r="F90" s="99" t="s">
        <v>4951</v>
      </c>
      <c r="G90" s="77">
        <v>0</v>
      </c>
      <c r="H90" s="77">
        <v>-5002.93</v>
      </c>
      <c r="I90" s="77"/>
      <c r="J90" s="101"/>
    </row>
    <row r="91" spans="1:10" hidden="1" outlineLevel="1" x14ac:dyDescent="0.2">
      <c r="A91" s="106"/>
      <c r="B91" s="100">
        <v>43007</v>
      </c>
      <c r="C91" s="99">
        <v>191</v>
      </c>
      <c r="D91" s="99" t="s">
        <v>5</v>
      </c>
      <c r="E91" s="99" t="s">
        <v>7237</v>
      </c>
      <c r="F91" s="99" t="s">
        <v>7238</v>
      </c>
      <c r="G91" s="77">
        <v>0</v>
      </c>
      <c r="H91" s="77">
        <v>361330.04</v>
      </c>
      <c r="I91" s="77">
        <v>-1244604.23</v>
      </c>
      <c r="J91" s="101"/>
    </row>
    <row r="92" spans="1:10" hidden="1" outlineLevel="1" x14ac:dyDescent="0.2">
      <c r="A92" s="106"/>
      <c r="B92" s="100">
        <v>43008</v>
      </c>
      <c r="C92" s="99">
        <v>196</v>
      </c>
      <c r="D92" s="99" t="s">
        <v>5</v>
      </c>
      <c r="E92" s="99" t="s">
        <v>7237</v>
      </c>
      <c r="F92" s="99" t="s">
        <v>7239</v>
      </c>
      <c r="G92" s="77">
        <v>0</v>
      </c>
      <c r="H92" s="77">
        <v>-361330.04</v>
      </c>
      <c r="I92" s="77"/>
      <c r="J92" s="101"/>
    </row>
    <row r="93" spans="1:10" hidden="1" outlineLevel="1" x14ac:dyDescent="0.2">
      <c r="A93" s="106"/>
      <c r="B93" s="100">
        <v>43008</v>
      </c>
      <c r="C93" s="99">
        <v>197</v>
      </c>
      <c r="D93" s="99" t="s">
        <v>5</v>
      </c>
      <c r="E93" s="99" t="s">
        <v>7237</v>
      </c>
      <c r="F93" s="99" t="s">
        <v>7240</v>
      </c>
      <c r="G93" s="77">
        <v>0</v>
      </c>
      <c r="H93" s="77">
        <v>361330.04</v>
      </c>
      <c r="I93" s="77"/>
      <c r="J93" s="101"/>
    </row>
    <row r="94" spans="1:10" collapsed="1" x14ac:dyDescent="0.2">
      <c r="A94" s="106"/>
      <c r="B94" s="100"/>
      <c r="C94" s="99"/>
      <c r="D94" s="99"/>
      <c r="E94" s="99"/>
      <c r="F94" s="99"/>
      <c r="G94" s="77"/>
      <c r="H94" s="77"/>
      <c r="I94" s="77"/>
      <c r="J94" s="101"/>
    </row>
    <row r="95" spans="1:10" x14ac:dyDescent="0.2">
      <c r="A95" s="106"/>
      <c r="B95" s="100"/>
      <c r="C95" s="99"/>
      <c r="D95" s="99"/>
      <c r="E95" s="99"/>
      <c r="F95" s="99"/>
      <c r="G95" s="77"/>
      <c r="H95" s="102">
        <f>SUM(H88:H94)</f>
        <v>352077.06</v>
      </c>
      <c r="I95" s="102"/>
      <c r="J95" s="103">
        <f>COUNTIF(H91:H93,"&gt;1")-COUNTIF(H91:H93,"&lt;1")</f>
        <v>1</v>
      </c>
    </row>
    <row r="96" spans="1:10" x14ac:dyDescent="0.2">
      <c r="A96" s="104" t="s">
        <v>38</v>
      </c>
      <c r="B96" s="98"/>
      <c r="C96" s="99"/>
      <c r="D96" s="99"/>
      <c r="E96" s="98"/>
      <c r="F96" s="98"/>
      <c r="G96" s="76"/>
      <c r="H96" s="76"/>
      <c r="I96" s="76"/>
      <c r="J96" s="101"/>
    </row>
    <row r="97" spans="1:10" x14ac:dyDescent="0.2">
      <c r="A97" s="105" t="s">
        <v>2</v>
      </c>
      <c r="B97" s="98" t="s">
        <v>39</v>
      </c>
      <c r="C97" s="99"/>
      <c r="D97" s="99"/>
      <c r="E97" s="98"/>
      <c r="F97" s="98"/>
      <c r="G97" s="76"/>
      <c r="H97" s="76"/>
      <c r="I97" s="76"/>
      <c r="J97" s="101"/>
    </row>
    <row r="98" spans="1:10" hidden="1" outlineLevel="1" x14ac:dyDescent="0.2">
      <c r="A98" s="106"/>
      <c r="B98" s="99"/>
      <c r="C98" s="99"/>
      <c r="D98" s="99"/>
      <c r="E98" s="99" t="s">
        <v>1110</v>
      </c>
      <c r="F98" s="99"/>
      <c r="G98" s="77">
        <v>0</v>
      </c>
      <c r="H98" s="77">
        <v>0</v>
      </c>
      <c r="I98" s="77">
        <v>-839929.4</v>
      </c>
      <c r="J98" s="101"/>
    </row>
    <row r="99" spans="1:10" hidden="1" outlineLevel="1" x14ac:dyDescent="0.2">
      <c r="A99" s="106"/>
      <c r="B99" s="100">
        <v>42986</v>
      </c>
      <c r="C99" s="99">
        <v>33</v>
      </c>
      <c r="D99" s="99" t="s">
        <v>5</v>
      </c>
      <c r="E99" s="99" t="s">
        <v>7241</v>
      </c>
      <c r="F99" s="99" t="s">
        <v>7242</v>
      </c>
      <c r="G99" s="77">
        <v>0</v>
      </c>
      <c r="H99" s="77">
        <v>527668.30000000005</v>
      </c>
      <c r="I99" s="77">
        <v>-1244604.23</v>
      </c>
      <c r="J99" s="101"/>
    </row>
    <row r="100" spans="1:10" hidden="1" outlineLevel="1" x14ac:dyDescent="0.2">
      <c r="A100" s="106"/>
      <c r="B100" s="100">
        <v>42996</v>
      </c>
      <c r="C100" s="99">
        <v>160</v>
      </c>
      <c r="D100" s="99" t="s">
        <v>5412</v>
      </c>
      <c r="E100" s="99" t="s">
        <v>7390</v>
      </c>
      <c r="F100" s="99" t="s">
        <v>4957</v>
      </c>
      <c r="G100" s="77">
        <v>0</v>
      </c>
      <c r="H100" s="77">
        <v>990.19</v>
      </c>
      <c r="I100" s="77"/>
      <c r="J100" s="101"/>
    </row>
    <row r="101" spans="1:10" hidden="1" outlineLevel="1" x14ac:dyDescent="0.2">
      <c r="A101" s="106"/>
      <c r="B101" s="100">
        <v>42996</v>
      </c>
      <c r="C101" s="99">
        <v>160</v>
      </c>
      <c r="D101" s="99" t="s">
        <v>5412</v>
      </c>
      <c r="E101" s="99" t="s">
        <v>7390</v>
      </c>
      <c r="F101" s="99" t="s">
        <v>5171</v>
      </c>
      <c r="G101" s="77">
        <v>0</v>
      </c>
      <c r="H101" s="77">
        <v>2699.34</v>
      </c>
      <c r="I101" s="77"/>
      <c r="J101" s="101"/>
    </row>
    <row r="102" spans="1:10" hidden="1" outlineLevel="1" x14ac:dyDescent="0.2">
      <c r="A102" s="106"/>
      <c r="B102" s="100">
        <v>42996</v>
      </c>
      <c r="C102" s="99">
        <v>160</v>
      </c>
      <c r="D102" s="99" t="s">
        <v>5412</v>
      </c>
      <c r="E102" s="99" t="s">
        <v>7390</v>
      </c>
      <c r="F102" s="99" t="s">
        <v>4958</v>
      </c>
      <c r="G102" s="77">
        <v>0</v>
      </c>
      <c r="H102" s="77">
        <v>-180.65</v>
      </c>
      <c r="I102" s="77"/>
      <c r="J102" s="101"/>
    </row>
    <row r="103" spans="1:10" hidden="1" outlineLevel="1" x14ac:dyDescent="0.2">
      <c r="A103" s="106"/>
      <c r="B103" s="100">
        <v>43003</v>
      </c>
      <c r="C103" s="99">
        <v>126</v>
      </c>
      <c r="D103" s="99" t="s">
        <v>5</v>
      </c>
      <c r="E103" s="99" t="s">
        <v>7243</v>
      </c>
      <c r="F103" s="99" t="s">
        <v>7244</v>
      </c>
      <c r="G103" s="77">
        <v>0</v>
      </c>
      <c r="H103" s="77">
        <v>381855.5</v>
      </c>
      <c r="I103" s="77"/>
      <c r="J103" s="101"/>
    </row>
    <row r="104" spans="1:10" hidden="1" outlineLevel="1" x14ac:dyDescent="0.2">
      <c r="A104" s="106"/>
      <c r="B104" s="100">
        <v>43003</v>
      </c>
      <c r="C104" s="99">
        <v>128</v>
      </c>
      <c r="D104" s="99" t="s">
        <v>5</v>
      </c>
      <c r="E104" s="99" t="s">
        <v>7243</v>
      </c>
      <c r="F104" s="99" t="s">
        <v>7245</v>
      </c>
      <c r="G104" s="77">
        <v>0</v>
      </c>
      <c r="H104" s="77">
        <v>-381855.5</v>
      </c>
      <c r="I104" s="77"/>
      <c r="J104" s="101"/>
    </row>
    <row r="105" spans="1:10" hidden="1" outlineLevel="1" x14ac:dyDescent="0.2">
      <c r="A105" s="106"/>
      <c r="B105" s="100">
        <v>43003</v>
      </c>
      <c r="C105" s="99">
        <v>129</v>
      </c>
      <c r="D105" s="99" t="s">
        <v>5</v>
      </c>
      <c r="E105" s="99" t="s">
        <v>7243</v>
      </c>
      <c r="F105" s="99" t="s">
        <v>7246</v>
      </c>
      <c r="G105" s="77">
        <v>0</v>
      </c>
      <c r="H105" s="77">
        <v>381855.5</v>
      </c>
      <c r="I105" s="77"/>
      <c r="J105" s="101"/>
    </row>
    <row r="106" spans="1:10" hidden="1" outlineLevel="1" x14ac:dyDescent="0.2">
      <c r="A106" s="106"/>
      <c r="B106" s="100">
        <v>43005</v>
      </c>
      <c r="C106" s="99">
        <v>154</v>
      </c>
      <c r="D106" s="99" t="s">
        <v>5</v>
      </c>
      <c r="E106" s="99" t="s">
        <v>7247</v>
      </c>
      <c r="F106" s="99" t="s">
        <v>7248</v>
      </c>
      <c r="G106" s="77">
        <v>0</v>
      </c>
      <c r="H106" s="77">
        <v>381855.5</v>
      </c>
      <c r="I106" s="77"/>
      <c r="J106" s="101"/>
    </row>
    <row r="107" spans="1:10" collapsed="1" x14ac:dyDescent="0.2">
      <c r="A107" s="106"/>
      <c r="B107" s="100"/>
      <c r="C107" s="99"/>
      <c r="D107" s="99"/>
      <c r="E107" s="99"/>
      <c r="F107" s="99"/>
      <c r="G107" s="77"/>
      <c r="H107" s="77"/>
      <c r="I107" s="77"/>
      <c r="J107" s="101"/>
    </row>
    <row r="108" spans="1:10" x14ac:dyDescent="0.2">
      <c r="A108" s="106"/>
      <c r="B108" s="100"/>
      <c r="C108" s="99"/>
      <c r="D108" s="99"/>
      <c r="E108" s="99"/>
      <c r="F108" s="99"/>
      <c r="G108" s="77"/>
      <c r="H108" s="102">
        <f>SUM(H98:H107)</f>
        <v>1294888.18</v>
      </c>
      <c r="I108" s="102"/>
      <c r="J108" s="103">
        <v>3</v>
      </c>
    </row>
    <row r="109" spans="1:10" x14ac:dyDescent="0.2">
      <c r="A109" s="104" t="s">
        <v>3869</v>
      </c>
      <c r="B109" s="98"/>
      <c r="C109" s="99"/>
      <c r="D109" s="99"/>
      <c r="E109" s="98"/>
      <c r="F109" s="98"/>
      <c r="G109" s="76"/>
      <c r="H109" s="76"/>
      <c r="I109" s="76"/>
      <c r="J109" s="101"/>
    </row>
    <row r="110" spans="1:10" x14ac:dyDescent="0.2">
      <c r="A110" s="105" t="s">
        <v>2</v>
      </c>
      <c r="B110" s="98" t="s">
        <v>3870</v>
      </c>
      <c r="C110" s="99"/>
      <c r="D110" s="99"/>
      <c r="E110" s="98"/>
      <c r="F110" s="98"/>
      <c r="G110" s="76"/>
      <c r="H110" s="76"/>
      <c r="I110" s="76"/>
      <c r="J110" s="101"/>
    </row>
    <row r="111" spans="1:10" hidden="1" outlineLevel="1" x14ac:dyDescent="0.2">
      <c r="A111" s="106"/>
      <c r="B111" s="99"/>
      <c r="C111" s="99"/>
      <c r="D111" s="99"/>
      <c r="E111" s="99" t="s">
        <v>1110</v>
      </c>
      <c r="F111" s="99"/>
      <c r="G111" s="77">
        <v>0</v>
      </c>
      <c r="H111" s="77">
        <v>0</v>
      </c>
      <c r="I111" s="77">
        <v>-839929.4</v>
      </c>
      <c r="J111" s="101"/>
    </row>
    <row r="112" spans="1:10" hidden="1" outlineLevel="1" x14ac:dyDescent="0.2">
      <c r="A112" s="106"/>
      <c r="B112" s="100">
        <v>42996</v>
      </c>
      <c r="C112" s="99">
        <v>160</v>
      </c>
      <c r="D112" s="99" t="s">
        <v>5412</v>
      </c>
      <c r="E112" s="99" t="s">
        <v>7390</v>
      </c>
      <c r="F112" s="99" t="s">
        <v>4963</v>
      </c>
      <c r="G112" s="77">
        <v>0</v>
      </c>
      <c r="H112" s="77">
        <v>1347.15</v>
      </c>
      <c r="I112" s="77"/>
      <c r="J112" s="101"/>
    </row>
    <row r="113" spans="1:10" hidden="1" outlineLevel="1" x14ac:dyDescent="0.2">
      <c r="A113" s="106"/>
      <c r="B113" s="100">
        <v>42996</v>
      </c>
      <c r="C113" s="99">
        <v>160</v>
      </c>
      <c r="D113" s="99" t="s">
        <v>5412</v>
      </c>
      <c r="E113" s="99" t="s">
        <v>7390</v>
      </c>
      <c r="F113" s="99" t="s">
        <v>4962</v>
      </c>
      <c r="G113" s="77">
        <v>0</v>
      </c>
      <c r="H113" s="77">
        <v>2625.09</v>
      </c>
      <c r="I113" s="77"/>
      <c r="J113" s="101"/>
    </row>
    <row r="114" spans="1:10" collapsed="1" x14ac:dyDescent="0.2">
      <c r="A114" s="106"/>
      <c r="B114" s="100"/>
      <c r="C114" s="99"/>
      <c r="D114" s="99"/>
      <c r="E114" s="99"/>
      <c r="F114" s="99"/>
      <c r="G114" s="77"/>
      <c r="H114" s="77"/>
      <c r="I114" s="77"/>
      <c r="J114" s="101"/>
    </row>
    <row r="115" spans="1:10" x14ac:dyDescent="0.2">
      <c r="A115" s="106"/>
      <c r="B115" s="100"/>
      <c r="C115" s="99"/>
      <c r="D115" s="99"/>
      <c r="E115" s="99"/>
      <c r="F115" s="99"/>
      <c r="G115" s="77"/>
      <c r="H115" s="102">
        <f>SUM(H112:H114)</f>
        <v>3972.2400000000002</v>
      </c>
      <c r="I115" s="102"/>
      <c r="J115" s="103">
        <v>0</v>
      </c>
    </row>
    <row r="116" spans="1:10" x14ac:dyDescent="0.2">
      <c r="A116" s="104" t="s">
        <v>43</v>
      </c>
      <c r="B116" s="98"/>
      <c r="C116" s="99"/>
      <c r="D116" s="99"/>
      <c r="E116" s="98"/>
      <c r="F116" s="98"/>
      <c r="G116" s="76"/>
      <c r="H116" s="76"/>
      <c r="I116" s="76"/>
      <c r="J116" s="101"/>
    </row>
    <row r="117" spans="1:10" x14ac:dyDescent="0.2">
      <c r="A117" s="105" t="s">
        <v>2</v>
      </c>
      <c r="B117" s="98" t="s">
        <v>44</v>
      </c>
      <c r="C117" s="99"/>
      <c r="D117" s="99"/>
      <c r="E117" s="98"/>
      <c r="F117" s="98"/>
      <c r="G117" s="76"/>
      <c r="H117" s="76"/>
      <c r="I117" s="76"/>
      <c r="J117" s="101"/>
    </row>
    <row r="118" spans="1:10" hidden="1" outlineLevel="1" x14ac:dyDescent="0.2">
      <c r="A118" s="106"/>
      <c r="B118" s="99"/>
      <c r="C118" s="99"/>
      <c r="D118" s="99"/>
      <c r="E118" s="99" t="s">
        <v>1110</v>
      </c>
      <c r="F118" s="99"/>
      <c r="G118" s="77">
        <v>0</v>
      </c>
      <c r="H118" s="77">
        <v>0</v>
      </c>
      <c r="I118" s="77">
        <v>-839929.4</v>
      </c>
      <c r="J118" s="101"/>
    </row>
    <row r="119" spans="1:10" hidden="1" outlineLevel="1" x14ac:dyDescent="0.2">
      <c r="A119" s="106"/>
      <c r="B119" s="100">
        <v>42990</v>
      </c>
      <c r="C119" s="99">
        <v>52</v>
      </c>
      <c r="D119" s="99" t="s">
        <v>5</v>
      </c>
      <c r="E119" s="99" t="s">
        <v>7249</v>
      </c>
      <c r="F119" s="99" t="s">
        <v>7250</v>
      </c>
      <c r="G119" s="77">
        <v>0</v>
      </c>
      <c r="H119" s="77">
        <v>790810.02</v>
      </c>
      <c r="I119" s="77"/>
      <c r="J119" s="101"/>
    </row>
    <row r="120" spans="1:10" hidden="1" outlineLevel="1" x14ac:dyDescent="0.2">
      <c r="A120" s="106"/>
      <c r="B120" s="100">
        <v>42996</v>
      </c>
      <c r="C120" s="99">
        <v>154</v>
      </c>
      <c r="D120" s="99" t="s">
        <v>5412</v>
      </c>
      <c r="E120" s="99" t="s">
        <v>7390</v>
      </c>
      <c r="F120" s="99" t="s">
        <v>55</v>
      </c>
      <c r="G120" s="77">
        <v>0</v>
      </c>
      <c r="H120" s="77">
        <v>-350.29</v>
      </c>
      <c r="I120" s="77"/>
      <c r="J120" s="101"/>
    </row>
    <row r="121" spans="1:10" hidden="1" outlineLevel="1" x14ac:dyDescent="0.2">
      <c r="A121" s="106"/>
      <c r="B121" s="100">
        <v>42998</v>
      </c>
      <c r="C121" s="99">
        <v>102</v>
      </c>
      <c r="D121" s="99" t="s">
        <v>5</v>
      </c>
      <c r="E121" s="99" t="s">
        <v>7251</v>
      </c>
      <c r="F121" s="99" t="s">
        <v>7252</v>
      </c>
      <c r="G121" s="77">
        <v>0</v>
      </c>
      <c r="H121" s="77">
        <v>793903.96</v>
      </c>
      <c r="I121" s="77"/>
      <c r="J121" s="101"/>
    </row>
    <row r="122" spans="1:10" hidden="1" outlineLevel="1" x14ac:dyDescent="0.2">
      <c r="A122" s="106"/>
      <c r="B122" s="100">
        <v>42998</v>
      </c>
      <c r="C122" s="99">
        <v>103</v>
      </c>
      <c r="D122" s="99" t="s">
        <v>5</v>
      </c>
      <c r="E122" s="99" t="s">
        <v>7251</v>
      </c>
      <c r="F122" s="99" t="s">
        <v>7253</v>
      </c>
      <c r="G122" s="77">
        <v>0</v>
      </c>
      <c r="H122" s="77">
        <v>-793903.96</v>
      </c>
      <c r="I122" s="77"/>
      <c r="J122" s="101"/>
    </row>
    <row r="123" spans="1:10" hidden="1" outlineLevel="1" x14ac:dyDescent="0.2">
      <c r="A123" s="106"/>
      <c r="B123" s="100">
        <v>42998</v>
      </c>
      <c r="C123" s="99">
        <v>104</v>
      </c>
      <c r="D123" s="99" t="s">
        <v>5</v>
      </c>
      <c r="E123" s="99" t="s">
        <v>7251</v>
      </c>
      <c r="F123" s="99" t="s">
        <v>7254</v>
      </c>
      <c r="G123" s="77">
        <v>0</v>
      </c>
      <c r="H123" s="77">
        <v>790810.02</v>
      </c>
      <c r="I123" s="77"/>
      <c r="J123" s="101"/>
    </row>
    <row r="124" spans="1:10" collapsed="1" x14ac:dyDescent="0.2">
      <c r="A124" s="106"/>
      <c r="B124" s="100"/>
      <c r="C124" s="99"/>
      <c r="D124" s="99"/>
      <c r="E124" s="99"/>
      <c r="F124" s="99"/>
      <c r="G124" s="77"/>
      <c r="H124" s="77"/>
      <c r="I124" s="77"/>
      <c r="J124" s="101"/>
    </row>
    <row r="125" spans="1:10" x14ac:dyDescent="0.2">
      <c r="A125" s="106"/>
      <c r="B125" s="100"/>
      <c r="C125" s="99"/>
      <c r="D125" s="99"/>
      <c r="E125" s="99"/>
      <c r="F125" s="99"/>
      <c r="G125" s="77"/>
      <c r="H125" s="102">
        <f>SUM(H119:H124)</f>
        <v>1581269.75</v>
      </c>
      <c r="I125" s="102"/>
      <c r="J125" s="103">
        <v>2</v>
      </c>
    </row>
    <row r="126" spans="1:10" x14ac:dyDescent="0.2">
      <c r="A126" s="104" t="s">
        <v>56</v>
      </c>
      <c r="B126" s="98"/>
      <c r="C126" s="99"/>
      <c r="D126" s="99"/>
      <c r="E126" s="98"/>
      <c r="F126" s="98"/>
      <c r="G126" s="76"/>
      <c r="H126" s="76"/>
      <c r="I126" s="76"/>
      <c r="J126" s="101"/>
    </row>
    <row r="127" spans="1:10" x14ac:dyDescent="0.2">
      <c r="A127" s="105" t="s">
        <v>2</v>
      </c>
      <c r="B127" s="98" t="s">
        <v>57</v>
      </c>
      <c r="C127" s="99"/>
      <c r="D127" s="99"/>
      <c r="E127" s="98"/>
      <c r="F127" s="98"/>
      <c r="G127" s="76"/>
      <c r="H127" s="76"/>
      <c r="I127" s="76"/>
      <c r="J127" s="101"/>
    </row>
    <row r="128" spans="1:10" hidden="1" outlineLevel="1" x14ac:dyDescent="0.2">
      <c r="A128" s="106"/>
      <c r="B128" s="99"/>
      <c r="C128" s="99"/>
      <c r="D128" s="99"/>
      <c r="E128" s="99" t="s">
        <v>1110</v>
      </c>
      <c r="F128" s="99"/>
      <c r="G128" s="77">
        <v>0</v>
      </c>
      <c r="H128" s="77">
        <v>0</v>
      </c>
      <c r="I128" s="77">
        <v>-2551100.2599999998</v>
      </c>
      <c r="J128" s="101"/>
    </row>
    <row r="129" spans="1:10" hidden="1" outlineLevel="1" x14ac:dyDescent="0.2">
      <c r="A129" s="106"/>
      <c r="B129" s="100">
        <v>42991</v>
      </c>
      <c r="C129" s="99">
        <v>56</v>
      </c>
      <c r="D129" s="99" t="s">
        <v>5</v>
      </c>
      <c r="E129" s="99" t="s">
        <v>7255</v>
      </c>
      <c r="F129" s="99" t="s">
        <v>7256</v>
      </c>
      <c r="G129" s="77">
        <v>0</v>
      </c>
      <c r="H129" s="77">
        <v>714307.66</v>
      </c>
      <c r="I129" s="77">
        <v>-2858801.34</v>
      </c>
      <c r="J129" s="101"/>
    </row>
    <row r="130" spans="1:10" hidden="1" outlineLevel="1" x14ac:dyDescent="0.2">
      <c r="A130" s="106"/>
      <c r="B130" s="100">
        <v>42996</v>
      </c>
      <c r="C130" s="99">
        <v>154</v>
      </c>
      <c r="D130" s="99" t="s">
        <v>5412</v>
      </c>
      <c r="E130" s="99" t="s">
        <v>7390</v>
      </c>
      <c r="F130" s="99" t="s">
        <v>68</v>
      </c>
      <c r="G130" s="77">
        <v>0</v>
      </c>
      <c r="H130" s="77">
        <v>-791.5</v>
      </c>
      <c r="I130" s="77"/>
      <c r="J130" s="101"/>
    </row>
    <row r="131" spans="1:10" hidden="1" outlineLevel="1" x14ac:dyDescent="0.2">
      <c r="A131" s="106"/>
      <c r="B131" s="100">
        <v>42996</v>
      </c>
      <c r="C131" s="99">
        <v>165</v>
      </c>
      <c r="D131" s="99" t="s">
        <v>5412</v>
      </c>
      <c r="E131" s="99" t="s">
        <v>7390</v>
      </c>
      <c r="F131" s="99" t="s">
        <v>5848</v>
      </c>
      <c r="G131" s="77">
        <v>0</v>
      </c>
      <c r="H131" s="77">
        <v>-1111.74</v>
      </c>
      <c r="I131" s="77"/>
      <c r="J131" s="101"/>
    </row>
    <row r="132" spans="1:10" hidden="1" outlineLevel="1" x14ac:dyDescent="0.2">
      <c r="A132" s="106"/>
      <c r="B132" s="100">
        <v>42996</v>
      </c>
      <c r="C132" s="99">
        <v>165</v>
      </c>
      <c r="D132" s="99" t="s">
        <v>5412</v>
      </c>
      <c r="E132" s="99" t="s">
        <v>7390</v>
      </c>
      <c r="F132" s="99" t="s">
        <v>5846</v>
      </c>
      <c r="G132" s="77">
        <v>0</v>
      </c>
      <c r="H132" s="77">
        <v>-1111.74</v>
      </c>
      <c r="I132" s="77"/>
      <c r="J132" s="101"/>
    </row>
    <row r="133" spans="1:10" collapsed="1" x14ac:dyDescent="0.2">
      <c r="A133" s="106"/>
      <c r="B133" s="100"/>
      <c r="C133" s="99"/>
      <c r="D133" s="99"/>
      <c r="E133" s="99"/>
      <c r="F133" s="99"/>
      <c r="G133" s="77"/>
      <c r="H133" s="77"/>
      <c r="I133" s="77"/>
      <c r="J133" s="101"/>
    </row>
    <row r="134" spans="1:10" x14ac:dyDescent="0.2">
      <c r="A134" s="106"/>
      <c r="B134" s="100"/>
      <c r="C134" s="99"/>
      <c r="D134" s="99"/>
      <c r="E134" s="99"/>
      <c r="F134" s="99"/>
      <c r="G134" s="77"/>
      <c r="H134" s="102">
        <f>SUM(H128:H133)</f>
        <v>711292.68</v>
      </c>
      <c r="I134" s="102"/>
      <c r="J134" s="103">
        <f>COUNTIF(H129:H129,"&gt;1")-COUNTIF(H129:H129,"&lt;1")</f>
        <v>1</v>
      </c>
    </row>
    <row r="135" spans="1:10" x14ac:dyDescent="0.2">
      <c r="A135" s="104" t="s">
        <v>69</v>
      </c>
      <c r="B135" s="98"/>
      <c r="C135" s="99"/>
      <c r="D135" s="99"/>
      <c r="E135" s="98"/>
      <c r="F135" s="98"/>
      <c r="G135" s="76"/>
      <c r="H135" s="76"/>
      <c r="I135" s="76"/>
      <c r="J135" s="101"/>
    </row>
    <row r="136" spans="1:10" x14ac:dyDescent="0.2">
      <c r="A136" s="105" t="s">
        <v>2</v>
      </c>
      <c r="B136" s="98" t="s">
        <v>70</v>
      </c>
      <c r="C136" s="99"/>
      <c r="D136" s="99"/>
      <c r="E136" s="98"/>
      <c r="F136" s="98"/>
      <c r="G136" s="76"/>
      <c r="H136" s="76"/>
      <c r="I136" s="76"/>
      <c r="J136" s="101"/>
    </row>
    <row r="137" spans="1:10" hidden="1" outlineLevel="1" x14ac:dyDescent="0.2">
      <c r="A137" s="106"/>
      <c r="B137" s="99"/>
      <c r="C137" s="99"/>
      <c r="D137" s="99"/>
      <c r="E137" s="99" t="s">
        <v>1110</v>
      </c>
      <c r="F137" s="99"/>
      <c r="G137" s="77">
        <v>0</v>
      </c>
      <c r="H137" s="77">
        <v>0</v>
      </c>
      <c r="I137" s="77">
        <v>-2551100.2599999998</v>
      </c>
      <c r="J137" s="101"/>
    </row>
    <row r="138" spans="1:10" hidden="1" outlineLevel="1" x14ac:dyDescent="0.2">
      <c r="A138" s="106"/>
      <c r="B138" s="100">
        <v>42996</v>
      </c>
      <c r="C138" s="99">
        <v>154</v>
      </c>
      <c r="D138" s="99" t="s">
        <v>5412</v>
      </c>
      <c r="E138" s="99" t="s">
        <v>7390</v>
      </c>
      <c r="F138" s="99" t="s">
        <v>85</v>
      </c>
      <c r="G138" s="77">
        <v>0</v>
      </c>
      <c r="H138" s="77">
        <v>-6812.9</v>
      </c>
      <c r="I138" s="77"/>
      <c r="J138" s="101"/>
    </row>
    <row r="139" spans="1:10" hidden="1" outlineLevel="1" x14ac:dyDescent="0.2">
      <c r="A139" s="106"/>
      <c r="B139" s="100">
        <v>42996</v>
      </c>
      <c r="C139" s="99">
        <v>154</v>
      </c>
      <c r="D139" s="99" t="s">
        <v>5412</v>
      </c>
      <c r="E139" s="99" t="s">
        <v>7390</v>
      </c>
      <c r="F139" s="99" t="s">
        <v>81</v>
      </c>
      <c r="G139" s="77">
        <v>0</v>
      </c>
      <c r="H139" s="77">
        <v>-6812.9</v>
      </c>
      <c r="I139" s="77"/>
      <c r="J139" s="101"/>
    </row>
    <row r="140" spans="1:10" hidden="1" outlineLevel="1" x14ac:dyDescent="0.2">
      <c r="A140" s="106"/>
      <c r="B140" s="100">
        <v>42996</v>
      </c>
      <c r="C140" s="99">
        <v>154</v>
      </c>
      <c r="D140" s="99" t="s">
        <v>5412</v>
      </c>
      <c r="E140" s="99" t="s">
        <v>7390</v>
      </c>
      <c r="F140" s="99" t="s">
        <v>89</v>
      </c>
      <c r="G140" s="77">
        <v>0</v>
      </c>
      <c r="H140" s="77">
        <v>-6812.9</v>
      </c>
      <c r="I140" s="77"/>
      <c r="J140" s="101"/>
    </row>
    <row r="141" spans="1:10" hidden="1" outlineLevel="1" x14ac:dyDescent="0.2">
      <c r="A141" s="106"/>
      <c r="B141" s="100">
        <v>42996</v>
      </c>
      <c r="C141" s="99">
        <v>154</v>
      </c>
      <c r="D141" s="99" t="s">
        <v>5412</v>
      </c>
      <c r="E141" s="99" t="s">
        <v>7390</v>
      </c>
      <c r="F141" s="99" t="s">
        <v>87</v>
      </c>
      <c r="G141" s="77">
        <v>0</v>
      </c>
      <c r="H141" s="77">
        <v>-6812.9</v>
      </c>
      <c r="I141" s="77"/>
      <c r="J141" s="101"/>
    </row>
    <row r="142" spans="1:10" hidden="1" outlineLevel="1" x14ac:dyDescent="0.2">
      <c r="A142" s="106"/>
      <c r="B142" s="100">
        <v>42996</v>
      </c>
      <c r="C142" s="99">
        <v>160</v>
      </c>
      <c r="D142" s="99" t="s">
        <v>5412</v>
      </c>
      <c r="E142" s="99" t="s">
        <v>7390</v>
      </c>
      <c r="F142" s="99" t="s">
        <v>4969</v>
      </c>
      <c r="G142" s="77">
        <v>0</v>
      </c>
      <c r="H142" s="77">
        <v>-10314.299999999999</v>
      </c>
      <c r="I142" s="77"/>
      <c r="J142" s="101"/>
    </row>
    <row r="143" spans="1:10" hidden="1" outlineLevel="1" x14ac:dyDescent="0.2">
      <c r="A143" s="106"/>
      <c r="B143" s="100">
        <v>42996</v>
      </c>
      <c r="C143" s="99">
        <v>160</v>
      </c>
      <c r="D143" s="99" t="s">
        <v>5412</v>
      </c>
      <c r="E143" s="99" t="s">
        <v>7390</v>
      </c>
      <c r="F143" s="99" t="s">
        <v>4970</v>
      </c>
      <c r="G143" s="77">
        <v>0</v>
      </c>
      <c r="H143" s="77">
        <v>-10314.299999999999</v>
      </c>
      <c r="I143" s="77"/>
      <c r="J143" s="101"/>
    </row>
    <row r="144" spans="1:10" hidden="1" outlineLevel="1" x14ac:dyDescent="0.2">
      <c r="A144" s="106"/>
      <c r="B144" s="100">
        <v>42996</v>
      </c>
      <c r="C144" s="99">
        <v>160</v>
      </c>
      <c r="D144" s="99" t="s">
        <v>5412</v>
      </c>
      <c r="E144" s="99" t="s">
        <v>7390</v>
      </c>
      <c r="F144" s="99" t="s">
        <v>4973</v>
      </c>
      <c r="G144" s="77">
        <v>0</v>
      </c>
      <c r="H144" s="77">
        <v>-10314.299999999999</v>
      </c>
      <c r="I144" s="77"/>
      <c r="J144" s="101"/>
    </row>
    <row r="145" spans="1:10" hidden="1" outlineLevel="1" x14ac:dyDescent="0.2">
      <c r="A145" s="106"/>
      <c r="B145" s="100">
        <v>42996</v>
      </c>
      <c r="C145" s="99">
        <v>160</v>
      </c>
      <c r="D145" s="99" t="s">
        <v>5412</v>
      </c>
      <c r="E145" s="99" t="s">
        <v>7390</v>
      </c>
      <c r="F145" s="99" t="s">
        <v>4974</v>
      </c>
      <c r="G145" s="77">
        <v>0</v>
      </c>
      <c r="H145" s="77">
        <v>-6402.39</v>
      </c>
      <c r="I145" s="77"/>
      <c r="J145" s="101"/>
    </row>
    <row r="146" spans="1:10" hidden="1" outlineLevel="1" x14ac:dyDescent="0.2">
      <c r="A146" s="106"/>
      <c r="B146" s="100">
        <v>42996</v>
      </c>
      <c r="C146" s="99">
        <v>165</v>
      </c>
      <c r="D146" s="99" t="s">
        <v>5412</v>
      </c>
      <c r="E146" s="99" t="s">
        <v>7390</v>
      </c>
      <c r="F146" s="99" t="s">
        <v>5852</v>
      </c>
      <c r="G146" s="77">
        <v>0</v>
      </c>
      <c r="H146" s="77">
        <v>-3070.72</v>
      </c>
      <c r="I146" s="77"/>
      <c r="J146" s="101"/>
    </row>
    <row r="147" spans="1:10" hidden="1" outlineLevel="1" x14ac:dyDescent="0.2">
      <c r="A147" s="106"/>
      <c r="B147" s="100">
        <v>42996</v>
      </c>
      <c r="C147" s="99">
        <v>165</v>
      </c>
      <c r="D147" s="99" t="s">
        <v>5412</v>
      </c>
      <c r="E147" s="99" t="s">
        <v>7390</v>
      </c>
      <c r="F147" s="99" t="s">
        <v>5850</v>
      </c>
      <c r="G147" s="77">
        <v>0</v>
      </c>
      <c r="H147" s="77">
        <v>-6350.14</v>
      </c>
      <c r="I147" s="77"/>
      <c r="J147" s="101"/>
    </row>
    <row r="148" spans="1:10" hidden="1" outlineLevel="1" x14ac:dyDescent="0.2">
      <c r="A148" s="106"/>
      <c r="B148" s="100">
        <v>43004</v>
      </c>
      <c r="C148" s="99">
        <v>131</v>
      </c>
      <c r="D148" s="99" t="s">
        <v>5</v>
      </c>
      <c r="E148" s="99" t="s">
        <v>6572</v>
      </c>
      <c r="F148" s="99" t="s">
        <v>7257</v>
      </c>
      <c r="G148" s="77">
        <v>0</v>
      </c>
      <c r="H148" s="77">
        <v>-259209.41</v>
      </c>
      <c r="I148" s="77">
        <v>-2858801.34</v>
      </c>
      <c r="J148" s="101"/>
    </row>
    <row r="149" spans="1:10" hidden="1" outlineLevel="1" x14ac:dyDescent="0.2">
      <c r="A149" s="106"/>
      <c r="B149" s="100">
        <v>43005</v>
      </c>
      <c r="C149" s="99">
        <v>140</v>
      </c>
      <c r="D149" s="99" t="s">
        <v>5</v>
      </c>
      <c r="E149" s="99" t="s">
        <v>6572</v>
      </c>
      <c r="F149" s="99" t="s">
        <v>7258</v>
      </c>
      <c r="G149" s="77">
        <v>0</v>
      </c>
      <c r="H149" s="77">
        <v>259209.41</v>
      </c>
      <c r="I149" s="77"/>
      <c r="J149" s="101"/>
    </row>
    <row r="150" spans="1:10" hidden="1" outlineLevel="1" x14ac:dyDescent="0.2">
      <c r="A150" s="106"/>
      <c r="B150" s="100">
        <v>43005</v>
      </c>
      <c r="C150" s="99">
        <v>148</v>
      </c>
      <c r="D150" s="99" t="s">
        <v>5</v>
      </c>
      <c r="E150" s="99" t="s">
        <v>7259</v>
      </c>
      <c r="F150" s="99" t="s">
        <v>7260</v>
      </c>
      <c r="G150" s="77">
        <v>0</v>
      </c>
      <c r="H150" s="77">
        <v>303858.78000000003</v>
      </c>
      <c r="I150" s="77"/>
      <c r="J150" s="101"/>
    </row>
    <row r="151" spans="1:10" collapsed="1" x14ac:dyDescent="0.2">
      <c r="A151" s="106"/>
      <c r="B151" s="100"/>
      <c r="C151" s="99"/>
      <c r="D151" s="99"/>
      <c r="E151" s="99"/>
      <c r="F151" s="99"/>
      <c r="G151" s="77"/>
      <c r="H151" s="77"/>
      <c r="I151" s="77"/>
      <c r="J151" s="101"/>
    </row>
    <row r="152" spans="1:10" x14ac:dyDescent="0.2">
      <c r="A152" s="106"/>
      <c r="B152" s="100"/>
      <c r="C152" s="99"/>
      <c r="D152" s="99"/>
      <c r="E152" s="99"/>
      <c r="F152" s="99"/>
      <c r="G152" s="77"/>
      <c r="H152" s="102">
        <f>SUM(H137:H151)</f>
        <v>229841.03</v>
      </c>
      <c r="I152" s="102"/>
      <c r="J152" s="103">
        <f>COUNTIF(H148:H150,"&gt;1")-COUNTIF(H148:H150,"&lt;1")</f>
        <v>1</v>
      </c>
    </row>
    <row r="153" spans="1:10" x14ac:dyDescent="0.2">
      <c r="A153" s="104" t="s">
        <v>90</v>
      </c>
      <c r="B153" s="98"/>
      <c r="C153" s="99"/>
      <c r="D153" s="99"/>
      <c r="E153" s="98"/>
      <c r="F153" s="98"/>
      <c r="G153" s="76"/>
      <c r="H153" s="76"/>
      <c r="I153" s="76"/>
      <c r="J153" s="101"/>
    </row>
    <row r="154" spans="1:10" x14ac:dyDescent="0.2">
      <c r="A154" s="105" t="s">
        <v>2</v>
      </c>
      <c r="B154" s="98" t="s">
        <v>91</v>
      </c>
      <c r="C154" s="99"/>
      <c r="D154" s="99"/>
      <c r="E154" s="98"/>
      <c r="F154" s="98"/>
      <c r="G154" s="76"/>
      <c r="H154" s="76"/>
      <c r="I154" s="76"/>
      <c r="J154" s="101"/>
    </row>
    <row r="155" spans="1:10" hidden="1" outlineLevel="1" x14ac:dyDescent="0.2">
      <c r="A155" s="106"/>
      <c r="B155" s="99"/>
      <c r="C155" s="99"/>
      <c r="D155" s="99"/>
      <c r="E155" s="99" t="s">
        <v>1110</v>
      </c>
      <c r="F155" s="99"/>
      <c r="G155" s="77">
        <v>0</v>
      </c>
      <c r="H155" s="77">
        <v>0</v>
      </c>
      <c r="I155" s="77">
        <v>-4821508.9800000004</v>
      </c>
      <c r="J155" s="101"/>
    </row>
    <row r="156" spans="1:10" hidden="1" outlineLevel="1" x14ac:dyDescent="0.2">
      <c r="A156" s="106"/>
      <c r="B156" s="100">
        <v>42984</v>
      </c>
      <c r="C156" s="99">
        <v>28</v>
      </c>
      <c r="D156" s="99" t="s">
        <v>5</v>
      </c>
      <c r="E156" s="99" t="s">
        <v>6824</v>
      </c>
      <c r="F156" s="99" t="s">
        <v>7261</v>
      </c>
      <c r="G156" s="77">
        <v>0</v>
      </c>
      <c r="H156" s="77">
        <v>444685.32</v>
      </c>
      <c r="I156" s="77">
        <v>-4443071.04</v>
      </c>
      <c r="J156" s="101"/>
    </row>
    <row r="157" spans="1:10" hidden="1" outlineLevel="1" x14ac:dyDescent="0.2">
      <c r="A157" s="106"/>
      <c r="B157" s="100">
        <v>43008</v>
      </c>
      <c r="C157" s="99">
        <v>206</v>
      </c>
      <c r="D157" s="99" t="s">
        <v>5</v>
      </c>
      <c r="E157" s="99" t="s">
        <v>7262</v>
      </c>
      <c r="F157" s="99" t="s">
        <v>7263</v>
      </c>
      <c r="G157" s="77">
        <v>0</v>
      </c>
      <c r="H157" s="77">
        <v>444685.31</v>
      </c>
      <c r="I157" s="77"/>
      <c r="J157" s="101"/>
    </row>
    <row r="158" spans="1:10" collapsed="1" x14ac:dyDescent="0.2">
      <c r="A158" s="106"/>
      <c r="B158" s="100"/>
      <c r="C158" s="99"/>
      <c r="D158" s="99"/>
      <c r="E158" s="99"/>
      <c r="F158" s="99"/>
      <c r="G158" s="77"/>
      <c r="H158" s="77"/>
      <c r="I158" s="77"/>
      <c r="J158" s="101"/>
    </row>
    <row r="159" spans="1:10" x14ac:dyDescent="0.2">
      <c r="A159" s="106"/>
      <c r="B159" s="100"/>
      <c r="C159" s="99"/>
      <c r="D159" s="99"/>
      <c r="E159" s="99"/>
      <c r="F159" s="99"/>
      <c r="G159" s="77"/>
      <c r="H159" s="102">
        <f>SUM(H155:H158)</f>
        <v>889370.63</v>
      </c>
      <c r="I159" s="102"/>
      <c r="J159" s="103">
        <f>COUNTIF(H156:H157,"&gt;1")-COUNTIF(H156:H157,"&lt;1")</f>
        <v>2</v>
      </c>
    </row>
    <row r="160" spans="1:10" x14ac:dyDescent="0.2">
      <c r="A160" s="104" t="s">
        <v>107</v>
      </c>
      <c r="B160" s="98"/>
      <c r="C160" s="99"/>
      <c r="D160" s="99"/>
      <c r="E160" s="98"/>
      <c r="F160" s="98"/>
      <c r="G160" s="76"/>
      <c r="H160" s="76"/>
      <c r="I160" s="76"/>
      <c r="J160" s="101"/>
    </row>
    <row r="161" spans="1:10" x14ac:dyDescent="0.2">
      <c r="A161" s="105" t="s">
        <v>2</v>
      </c>
      <c r="B161" s="98" t="s">
        <v>108</v>
      </c>
      <c r="C161" s="99"/>
      <c r="D161" s="99"/>
      <c r="E161" s="98"/>
      <c r="F161" s="98"/>
      <c r="G161" s="76"/>
      <c r="H161" s="76"/>
      <c r="I161" s="76"/>
      <c r="J161" s="101"/>
    </row>
    <row r="162" spans="1:10" hidden="1" outlineLevel="1" x14ac:dyDescent="0.2">
      <c r="A162" s="106"/>
      <c r="B162" s="99"/>
      <c r="C162" s="99"/>
      <c r="D162" s="99"/>
      <c r="E162" s="99" t="s">
        <v>1110</v>
      </c>
      <c r="F162" s="99"/>
      <c r="G162" s="77">
        <v>0</v>
      </c>
      <c r="H162" s="77">
        <v>0</v>
      </c>
      <c r="I162" s="77">
        <v>-26207291.34</v>
      </c>
      <c r="J162" s="101"/>
    </row>
    <row r="163" spans="1:10" hidden="1" outlineLevel="1" x14ac:dyDescent="0.2">
      <c r="A163" s="106"/>
      <c r="B163" s="100">
        <v>42980</v>
      </c>
      <c r="C163" s="99">
        <v>4</v>
      </c>
      <c r="D163" s="99" t="s">
        <v>5</v>
      </c>
      <c r="E163" s="99" t="s">
        <v>7264</v>
      </c>
      <c r="F163" s="99" t="s">
        <v>7265</v>
      </c>
      <c r="G163" s="77">
        <v>0</v>
      </c>
      <c r="H163" s="77">
        <v>178103.45</v>
      </c>
      <c r="I163" s="77">
        <v>-26378325.82</v>
      </c>
      <c r="J163" s="101"/>
    </row>
    <row r="164" spans="1:10" hidden="1" outlineLevel="1" x14ac:dyDescent="0.2">
      <c r="A164" s="106"/>
      <c r="B164" s="100">
        <v>42982</v>
      </c>
      <c r="C164" s="99">
        <v>9</v>
      </c>
      <c r="D164" s="99" t="s">
        <v>5</v>
      </c>
      <c r="E164" s="99" t="s">
        <v>7266</v>
      </c>
      <c r="F164" s="99" t="s">
        <v>7267</v>
      </c>
      <c r="G164" s="77">
        <v>0</v>
      </c>
      <c r="H164" s="77">
        <v>178103.45</v>
      </c>
      <c r="I164" s="77">
        <v>-26220739.609999999</v>
      </c>
      <c r="J164" s="101"/>
    </row>
    <row r="165" spans="1:10" hidden="1" outlineLevel="1" x14ac:dyDescent="0.2">
      <c r="A165" s="106"/>
      <c r="B165" s="100">
        <v>42983</v>
      </c>
      <c r="C165" s="99">
        <v>13</v>
      </c>
      <c r="D165" s="99" t="s">
        <v>5</v>
      </c>
      <c r="E165" s="99" t="s">
        <v>7268</v>
      </c>
      <c r="F165" s="99" t="s">
        <v>7269</v>
      </c>
      <c r="G165" s="77">
        <v>0</v>
      </c>
      <c r="H165" s="77">
        <v>178103.45</v>
      </c>
      <c r="I165" s="77">
        <v>-26378843.059999999</v>
      </c>
      <c r="J165" s="101"/>
    </row>
    <row r="166" spans="1:10" hidden="1" outlineLevel="1" x14ac:dyDescent="0.2">
      <c r="A166" s="106"/>
      <c r="B166" s="100">
        <v>42984</v>
      </c>
      <c r="C166" s="99">
        <v>23</v>
      </c>
      <c r="D166" s="99" t="s">
        <v>5</v>
      </c>
      <c r="E166" s="99" t="s">
        <v>6671</v>
      </c>
      <c r="F166" s="99" t="s">
        <v>7270</v>
      </c>
      <c r="G166" s="77">
        <v>0</v>
      </c>
      <c r="H166" s="77">
        <v>-195775.86</v>
      </c>
      <c r="I166" s="77">
        <v>-26221256.850000001</v>
      </c>
      <c r="J166" s="101"/>
    </row>
    <row r="167" spans="1:10" hidden="1" outlineLevel="1" x14ac:dyDescent="0.2">
      <c r="A167" s="106"/>
      <c r="B167" s="100">
        <v>42984</v>
      </c>
      <c r="C167" s="99">
        <v>24</v>
      </c>
      <c r="D167" s="99" t="s">
        <v>5</v>
      </c>
      <c r="E167" s="99" t="s">
        <v>6671</v>
      </c>
      <c r="F167" s="99" t="s">
        <v>7271</v>
      </c>
      <c r="G167" s="77">
        <v>0</v>
      </c>
      <c r="H167" s="77">
        <v>195775.86</v>
      </c>
      <c r="I167" s="77">
        <v>-26379360.300000001</v>
      </c>
      <c r="J167" s="101"/>
    </row>
    <row r="168" spans="1:10" hidden="1" outlineLevel="1" x14ac:dyDescent="0.2">
      <c r="A168" s="106"/>
      <c r="B168" s="100">
        <v>42984</v>
      </c>
      <c r="C168" s="99">
        <v>25</v>
      </c>
      <c r="D168" s="99" t="s">
        <v>82</v>
      </c>
      <c r="E168" s="99" t="s">
        <v>5932</v>
      </c>
      <c r="F168" s="99" t="s">
        <v>7272</v>
      </c>
      <c r="G168" s="77">
        <v>0</v>
      </c>
      <c r="H168" s="77">
        <v>-152844.82999999999</v>
      </c>
      <c r="I168" s="77">
        <v>-26550394.780000001</v>
      </c>
      <c r="J168" s="101"/>
    </row>
    <row r="169" spans="1:10" hidden="1" outlineLevel="1" x14ac:dyDescent="0.2">
      <c r="A169" s="106"/>
      <c r="B169" s="100">
        <v>42985</v>
      </c>
      <c r="C169" s="99">
        <v>8</v>
      </c>
      <c r="D169" s="99" t="s">
        <v>78</v>
      </c>
      <c r="E169" s="99" t="s">
        <v>5932</v>
      </c>
      <c r="F169" s="99" t="s">
        <v>7273</v>
      </c>
      <c r="G169" s="77">
        <v>0</v>
      </c>
      <c r="H169" s="77">
        <v>152844.82999999999</v>
      </c>
      <c r="I169" s="77">
        <v>-26379360.300000001</v>
      </c>
      <c r="J169" s="101"/>
    </row>
    <row r="170" spans="1:10" hidden="1" outlineLevel="1" x14ac:dyDescent="0.2">
      <c r="A170" s="106"/>
      <c r="B170" s="100">
        <v>42985</v>
      </c>
      <c r="C170" s="99">
        <v>29</v>
      </c>
      <c r="D170" s="99" t="s">
        <v>5</v>
      </c>
      <c r="E170" s="99" t="s">
        <v>7274</v>
      </c>
      <c r="F170" s="99" t="s">
        <v>7275</v>
      </c>
      <c r="G170" s="77">
        <v>0</v>
      </c>
      <c r="H170" s="77">
        <v>178103.45</v>
      </c>
      <c r="I170" s="77">
        <v>-26563498.23</v>
      </c>
      <c r="J170" s="101"/>
    </row>
    <row r="171" spans="1:10" hidden="1" outlineLevel="1" x14ac:dyDescent="0.2">
      <c r="A171" s="106"/>
      <c r="B171" s="100">
        <v>42987</v>
      </c>
      <c r="C171" s="99">
        <v>36</v>
      </c>
      <c r="D171" s="99" t="s">
        <v>5</v>
      </c>
      <c r="E171" s="99" t="s">
        <v>6675</v>
      </c>
      <c r="F171" s="99" t="s">
        <v>7276</v>
      </c>
      <c r="G171" s="77">
        <v>0</v>
      </c>
      <c r="H171" s="77">
        <v>-188879.31</v>
      </c>
      <c r="I171" s="77">
        <v>-26751946.510000002</v>
      </c>
      <c r="J171" s="101"/>
    </row>
    <row r="172" spans="1:10" hidden="1" outlineLevel="1" x14ac:dyDescent="0.2">
      <c r="A172" s="106"/>
      <c r="B172" s="100">
        <v>42987</v>
      </c>
      <c r="C172" s="99">
        <v>37</v>
      </c>
      <c r="D172" s="99" t="s">
        <v>5</v>
      </c>
      <c r="E172" s="99" t="s">
        <v>7277</v>
      </c>
      <c r="F172" s="99" t="s">
        <v>7278</v>
      </c>
      <c r="G172" s="77">
        <v>0</v>
      </c>
      <c r="H172" s="77">
        <v>183189.66</v>
      </c>
      <c r="I172" s="77"/>
      <c r="J172" s="101"/>
    </row>
    <row r="173" spans="1:10" hidden="1" outlineLevel="1" x14ac:dyDescent="0.2">
      <c r="A173" s="106"/>
      <c r="B173" s="100">
        <v>42987</v>
      </c>
      <c r="C173" s="99">
        <v>38</v>
      </c>
      <c r="D173" s="99" t="s">
        <v>5</v>
      </c>
      <c r="E173" s="99" t="s">
        <v>6675</v>
      </c>
      <c r="F173" s="99" t="s">
        <v>7279</v>
      </c>
      <c r="G173" s="77">
        <v>0</v>
      </c>
      <c r="H173" s="77">
        <v>188879.31</v>
      </c>
      <c r="I173" s="77">
        <v>-26922980.989999998</v>
      </c>
      <c r="J173" s="101"/>
    </row>
    <row r="174" spans="1:10" hidden="1" outlineLevel="1" x14ac:dyDescent="0.2">
      <c r="A174" s="106"/>
      <c r="B174" s="100">
        <v>42989</v>
      </c>
      <c r="C174" s="99">
        <v>40</v>
      </c>
      <c r="D174" s="99" t="s">
        <v>5</v>
      </c>
      <c r="E174" s="99" t="s">
        <v>7280</v>
      </c>
      <c r="F174" s="99" t="s">
        <v>7281</v>
      </c>
      <c r="G174" s="77">
        <v>0</v>
      </c>
      <c r="H174" s="77">
        <v>178103.45</v>
      </c>
      <c r="I174" s="77">
        <v>-26765394.780000001</v>
      </c>
      <c r="J174" s="101"/>
    </row>
    <row r="175" spans="1:10" hidden="1" outlineLevel="1" x14ac:dyDescent="0.2">
      <c r="A175" s="106"/>
      <c r="B175" s="100">
        <v>42990</v>
      </c>
      <c r="C175" s="99">
        <v>44</v>
      </c>
      <c r="D175" s="99" t="s">
        <v>5</v>
      </c>
      <c r="E175" s="99" t="s">
        <v>6655</v>
      </c>
      <c r="F175" s="99" t="s">
        <v>7282</v>
      </c>
      <c r="G175" s="77">
        <v>0</v>
      </c>
      <c r="H175" s="77">
        <v>-178103.45</v>
      </c>
      <c r="I175" s="77">
        <v>-26594877.539999999</v>
      </c>
      <c r="J175" s="101"/>
    </row>
    <row r="176" spans="1:10" hidden="1" outlineLevel="1" x14ac:dyDescent="0.2">
      <c r="A176" s="106"/>
      <c r="B176" s="100">
        <v>42990</v>
      </c>
      <c r="C176" s="99">
        <v>45</v>
      </c>
      <c r="D176" s="99" t="s">
        <v>5</v>
      </c>
      <c r="E176" s="99" t="s">
        <v>6630</v>
      </c>
      <c r="F176" s="99" t="s">
        <v>7283</v>
      </c>
      <c r="G176" s="77">
        <v>0</v>
      </c>
      <c r="H176" s="77">
        <v>-178103.45</v>
      </c>
      <c r="I176" s="77">
        <v>-26783325.82</v>
      </c>
      <c r="J176" s="101"/>
    </row>
    <row r="177" spans="1:10" hidden="1" outlineLevel="1" x14ac:dyDescent="0.2">
      <c r="A177" s="106"/>
      <c r="B177" s="100">
        <v>42990</v>
      </c>
      <c r="C177" s="99">
        <v>48</v>
      </c>
      <c r="D177" s="99" t="s">
        <v>5</v>
      </c>
      <c r="E177" s="99" t="s">
        <v>6630</v>
      </c>
      <c r="F177" s="99" t="s">
        <v>7284</v>
      </c>
      <c r="G177" s="77">
        <v>0</v>
      </c>
      <c r="H177" s="77">
        <v>178103.45</v>
      </c>
      <c r="I177" s="77">
        <v>-26941429.27</v>
      </c>
      <c r="J177" s="101"/>
    </row>
    <row r="178" spans="1:10" hidden="1" outlineLevel="1" x14ac:dyDescent="0.2">
      <c r="A178" s="106"/>
      <c r="B178" s="100">
        <v>42990</v>
      </c>
      <c r="C178" s="99">
        <v>49</v>
      </c>
      <c r="D178" s="99" t="s">
        <v>5</v>
      </c>
      <c r="E178" s="99" t="s">
        <v>6655</v>
      </c>
      <c r="F178" s="99" t="s">
        <v>7285</v>
      </c>
      <c r="G178" s="77">
        <v>0</v>
      </c>
      <c r="H178" s="77">
        <v>178103.45</v>
      </c>
      <c r="I178" s="77">
        <v>-26770912.030000001</v>
      </c>
      <c r="J178" s="101"/>
    </row>
    <row r="179" spans="1:10" hidden="1" outlineLevel="1" x14ac:dyDescent="0.2">
      <c r="A179" s="106"/>
      <c r="B179" s="100">
        <v>42990</v>
      </c>
      <c r="C179" s="99">
        <v>53</v>
      </c>
      <c r="D179" s="99" t="s">
        <v>5</v>
      </c>
      <c r="E179" s="99" t="s">
        <v>7286</v>
      </c>
      <c r="F179" s="99" t="s">
        <v>7287</v>
      </c>
      <c r="G179" s="77">
        <v>0</v>
      </c>
      <c r="H179" s="77">
        <v>178103.45</v>
      </c>
      <c r="I179" s="77">
        <v>-26941946.510000002</v>
      </c>
      <c r="J179" s="101"/>
    </row>
    <row r="180" spans="1:10" hidden="1" outlineLevel="1" x14ac:dyDescent="0.2">
      <c r="A180" s="106"/>
      <c r="B180" s="100">
        <v>42993</v>
      </c>
      <c r="C180" s="99">
        <v>72</v>
      </c>
      <c r="D180" s="99" t="s">
        <v>5</v>
      </c>
      <c r="E180" s="99" t="s">
        <v>7277</v>
      </c>
      <c r="F180" s="99" t="s">
        <v>7288</v>
      </c>
      <c r="G180" s="77">
        <v>0</v>
      </c>
      <c r="H180" s="77">
        <v>-183189.66</v>
      </c>
      <c r="I180" s="77">
        <v>-26772291.34</v>
      </c>
      <c r="J180" s="101"/>
    </row>
    <row r="181" spans="1:10" hidden="1" outlineLevel="1" x14ac:dyDescent="0.2">
      <c r="A181" s="106"/>
      <c r="B181" s="100">
        <v>42993</v>
      </c>
      <c r="C181" s="99">
        <v>73</v>
      </c>
      <c r="D181" s="99" t="s">
        <v>5</v>
      </c>
      <c r="E181" s="99" t="s">
        <v>7277</v>
      </c>
      <c r="F181" s="99" t="s">
        <v>7289</v>
      </c>
      <c r="G181" s="77">
        <v>0</v>
      </c>
      <c r="H181" s="77">
        <v>183189.66</v>
      </c>
      <c r="I181" s="77">
        <v>-26943325.82</v>
      </c>
      <c r="J181" s="101"/>
    </row>
    <row r="182" spans="1:10" hidden="1" outlineLevel="1" x14ac:dyDescent="0.2">
      <c r="A182" s="106"/>
      <c r="B182" s="100">
        <v>42993</v>
      </c>
      <c r="C182" s="99">
        <v>74</v>
      </c>
      <c r="D182" s="99" t="s">
        <v>5</v>
      </c>
      <c r="E182" s="99" t="s">
        <v>7277</v>
      </c>
      <c r="F182" s="99" t="s">
        <v>7290</v>
      </c>
      <c r="G182" s="77">
        <v>0</v>
      </c>
      <c r="H182" s="77">
        <v>-183189.66</v>
      </c>
      <c r="I182" s="77">
        <v>-26772808.579999998</v>
      </c>
      <c r="J182" s="101"/>
    </row>
    <row r="183" spans="1:10" hidden="1" outlineLevel="1" x14ac:dyDescent="0.2">
      <c r="A183" s="106"/>
      <c r="B183" s="100">
        <v>42993</v>
      </c>
      <c r="C183" s="99">
        <v>75</v>
      </c>
      <c r="D183" s="99" t="s">
        <v>5</v>
      </c>
      <c r="E183" s="99" t="s">
        <v>7277</v>
      </c>
      <c r="F183" s="99" t="s">
        <v>7291</v>
      </c>
      <c r="G183" s="77">
        <v>0</v>
      </c>
      <c r="H183" s="77">
        <v>183189.66</v>
      </c>
      <c r="I183" s="77">
        <v>-26943843.059999999</v>
      </c>
      <c r="J183" s="101"/>
    </row>
    <row r="184" spans="1:10" hidden="1" outlineLevel="1" x14ac:dyDescent="0.2">
      <c r="A184" s="106"/>
      <c r="B184" s="100">
        <v>42993</v>
      </c>
      <c r="C184" s="99">
        <v>76</v>
      </c>
      <c r="D184" s="99" t="s">
        <v>5</v>
      </c>
      <c r="E184" s="99" t="s">
        <v>7292</v>
      </c>
      <c r="F184" s="99" t="s">
        <v>7293</v>
      </c>
      <c r="G184" s="77">
        <v>0</v>
      </c>
      <c r="H184" s="77">
        <v>204396.55</v>
      </c>
      <c r="I184" s="77">
        <v>-26772808.579999998</v>
      </c>
      <c r="J184" s="101"/>
    </row>
    <row r="185" spans="1:10" hidden="1" outlineLevel="1" x14ac:dyDescent="0.2">
      <c r="A185" s="106"/>
      <c r="B185" s="100">
        <v>42993</v>
      </c>
      <c r="C185" s="99">
        <v>77</v>
      </c>
      <c r="D185" s="99" t="s">
        <v>5</v>
      </c>
      <c r="E185" s="99" t="s">
        <v>7292</v>
      </c>
      <c r="F185" s="99" t="s">
        <v>7294</v>
      </c>
      <c r="G185" s="77">
        <v>0</v>
      </c>
      <c r="H185" s="77">
        <v>-204396.55</v>
      </c>
      <c r="I185" s="77">
        <v>-26943843.059999999</v>
      </c>
      <c r="J185" s="101"/>
    </row>
    <row r="186" spans="1:10" hidden="1" outlineLevel="1" x14ac:dyDescent="0.2">
      <c r="A186" s="106"/>
      <c r="B186" s="100">
        <v>42993</v>
      </c>
      <c r="C186" s="99">
        <v>78</v>
      </c>
      <c r="D186" s="99" t="s">
        <v>5</v>
      </c>
      <c r="E186" s="99" t="s">
        <v>7292</v>
      </c>
      <c r="F186" s="99" t="s">
        <v>7295</v>
      </c>
      <c r="G186" s="77">
        <v>0</v>
      </c>
      <c r="H186" s="77">
        <v>195775.86</v>
      </c>
      <c r="I186" s="77">
        <v>-26773325.82</v>
      </c>
      <c r="J186" s="101"/>
    </row>
    <row r="187" spans="1:10" hidden="1" outlineLevel="1" x14ac:dyDescent="0.2">
      <c r="A187" s="106"/>
      <c r="B187" s="100">
        <v>42993</v>
      </c>
      <c r="C187" s="99">
        <v>80</v>
      </c>
      <c r="D187" s="99" t="s">
        <v>5</v>
      </c>
      <c r="E187" s="99" t="s">
        <v>7296</v>
      </c>
      <c r="F187" s="99" t="s">
        <v>7297</v>
      </c>
      <c r="G187" s="77">
        <v>0</v>
      </c>
      <c r="H187" s="77">
        <v>162586.21</v>
      </c>
      <c r="I187" s="77">
        <v>-26944360.300000001</v>
      </c>
      <c r="J187" s="101"/>
    </row>
    <row r="188" spans="1:10" hidden="1" outlineLevel="1" x14ac:dyDescent="0.2">
      <c r="A188" s="106"/>
      <c r="B188" s="100">
        <v>42996</v>
      </c>
      <c r="C188" s="99">
        <v>85</v>
      </c>
      <c r="D188" s="99" t="s">
        <v>5</v>
      </c>
      <c r="E188" s="99" t="s">
        <v>6624</v>
      </c>
      <c r="F188" s="99" t="s">
        <v>7298</v>
      </c>
      <c r="G188" s="77">
        <v>0</v>
      </c>
      <c r="H188" s="77">
        <v>-195775.86</v>
      </c>
      <c r="I188" s="77">
        <v>-27115394.780000001</v>
      </c>
      <c r="J188" s="101"/>
    </row>
    <row r="189" spans="1:10" hidden="1" outlineLevel="1" x14ac:dyDescent="0.2">
      <c r="A189" s="106"/>
      <c r="B189" s="100">
        <v>42996</v>
      </c>
      <c r="C189" s="99">
        <v>86</v>
      </c>
      <c r="D189" s="99" t="s">
        <v>5</v>
      </c>
      <c r="E189" s="99" t="s">
        <v>6624</v>
      </c>
      <c r="F189" s="99" t="s">
        <v>7299</v>
      </c>
      <c r="G189" s="77">
        <v>0</v>
      </c>
      <c r="H189" s="77">
        <v>195775.86</v>
      </c>
      <c r="I189" s="77">
        <v>-26962205.120000001</v>
      </c>
      <c r="J189" s="101"/>
    </row>
    <row r="190" spans="1:10" hidden="1" outlineLevel="1" x14ac:dyDescent="0.2">
      <c r="A190" s="106"/>
      <c r="B190" s="100">
        <v>42996</v>
      </c>
      <c r="C190" s="99">
        <v>87</v>
      </c>
      <c r="D190" s="99" t="s">
        <v>5</v>
      </c>
      <c r="E190" s="99" t="s">
        <v>7300</v>
      </c>
      <c r="F190" s="99" t="s">
        <v>7301</v>
      </c>
      <c r="G190" s="77">
        <v>0</v>
      </c>
      <c r="H190" s="77">
        <v>188879.31</v>
      </c>
      <c r="I190" s="77">
        <v>-27115912.02</v>
      </c>
      <c r="J190" s="101"/>
    </row>
    <row r="191" spans="1:10" hidden="1" outlineLevel="1" x14ac:dyDescent="0.2">
      <c r="A191" s="106"/>
      <c r="B191" s="100">
        <v>42996</v>
      </c>
      <c r="C191" s="99">
        <v>88</v>
      </c>
      <c r="D191" s="99" t="s">
        <v>5</v>
      </c>
      <c r="E191" s="99" t="s">
        <v>7300</v>
      </c>
      <c r="F191" s="99" t="s">
        <v>7302</v>
      </c>
      <c r="G191" s="77">
        <v>0</v>
      </c>
      <c r="H191" s="77">
        <v>-188879.31</v>
      </c>
      <c r="I191" s="77">
        <v>-26945394.780000001</v>
      </c>
      <c r="J191" s="101"/>
    </row>
    <row r="192" spans="1:10" hidden="1" outlineLevel="1" x14ac:dyDescent="0.2">
      <c r="A192" s="106"/>
      <c r="B192" s="100">
        <v>42996</v>
      </c>
      <c r="C192" s="99">
        <v>89</v>
      </c>
      <c r="D192" s="99" t="s">
        <v>5</v>
      </c>
      <c r="E192" s="99" t="s">
        <v>7300</v>
      </c>
      <c r="F192" s="99" t="s">
        <v>7303</v>
      </c>
      <c r="G192" s="77">
        <v>0</v>
      </c>
      <c r="H192" s="77">
        <v>188879.31</v>
      </c>
      <c r="I192" s="77">
        <v>-27133843.059999999</v>
      </c>
      <c r="J192" s="101"/>
    </row>
    <row r="193" spans="1:10" hidden="1" outlineLevel="1" x14ac:dyDescent="0.2">
      <c r="A193" s="106"/>
      <c r="B193" s="100">
        <v>42997</v>
      </c>
      <c r="C193" s="99">
        <v>92</v>
      </c>
      <c r="D193" s="99" t="s">
        <v>5</v>
      </c>
      <c r="E193" s="99" t="s">
        <v>6675</v>
      </c>
      <c r="F193" s="99" t="s">
        <v>7304</v>
      </c>
      <c r="G193" s="77">
        <v>0</v>
      </c>
      <c r="H193" s="77">
        <v>-188879.31</v>
      </c>
      <c r="I193" s="77">
        <v>-26963325.82</v>
      </c>
      <c r="J193" s="101"/>
    </row>
    <row r="194" spans="1:10" hidden="1" outlineLevel="1" x14ac:dyDescent="0.2">
      <c r="A194" s="106"/>
      <c r="B194" s="100">
        <v>42997</v>
      </c>
      <c r="C194" s="99">
        <v>93</v>
      </c>
      <c r="D194" s="99" t="s">
        <v>5</v>
      </c>
      <c r="E194" s="99" t="s">
        <v>6675</v>
      </c>
      <c r="F194" s="99" t="s">
        <v>7305</v>
      </c>
      <c r="G194" s="77">
        <v>0</v>
      </c>
      <c r="H194" s="77">
        <v>188879.31</v>
      </c>
      <c r="I194" s="77">
        <v>-27134360.300000001</v>
      </c>
      <c r="J194" s="101"/>
    </row>
    <row r="195" spans="1:10" hidden="1" outlineLevel="1" x14ac:dyDescent="0.2">
      <c r="A195" s="106"/>
      <c r="B195" s="100">
        <v>42997</v>
      </c>
      <c r="C195" s="99">
        <v>95</v>
      </c>
      <c r="D195" s="99" t="s">
        <v>5</v>
      </c>
      <c r="E195" s="99" t="s">
        <v>7306</v>
      </c>
      <c r="F195" s="99" t="s">
        <v>7307</v>
      </c>
      <c r="G195" s="77">
        <v>0</v>
      </c>
      <c r="H195" s="77">
        <v>178103.45</v>
      </c>
      <c r="I195" s="77">
        <v>-27318498.23</v>
      </c>
      <c r="J195" s="101"/>
    </row>
    <row r="196" spans="1:10" hidden="1" outlineLevel="1" x14ac:dyDescent="0.2">
      <c r="A196" s="106"/>
      <c r="B196" s="100">
        <v>42998</v>
      </c>
      <c r="C196" s="99">
        <v>99</v>
      </c>
      <c r="D196" s="99" t="s">
        <v>5</v>
      </c>
      <c r="E196" s="99" t="s">
        <v>7308</v>
      </c>
      <c r="F196" s="99" t="s">
        <v>7309</v>
      </c>
      <c r="G196" s="77">
        <v>0</v>
      </c>
      <c r="H196" s="77">
        <v>178103.45</v>
      </c>
      <c r="I196" s="77">
        <v>-27489532.710000001</v>
      </c>
      <c r="J196" s="101"/>
    </row>
    <row r="197" spans="1:10" hidden="1" outlineLevel="1" x14ac:dyDescent="0.2">
      <c r="A197" s="106"/>
      <c r="B197" s="100">
        <v>42999</v>
      </c>
      <c r="C197" s="99">
        <v>110</v>
      </c>
      <c r="D197" s="99" t="s">
        <v>5</v>
      </c>
      <c r="E197" s="99" t="s">
        <v>7310</v>
      </c>
      <c r="F197" s="99" t="s">
        <v>7311</v>
      </c>
      <c r="G197" s="77">
        <v>0</v>
      </c>
      <c r="H197" s="77">
        <v>178103.45</v>
      </c>
      <c r="I197" s="77"/>
      <c r="J197" s="101"/>
    </row>
    <row r="198" spans="1:10" hidden="1" outlineLevel="1" x14ac:dyDescent="0.2">
      <c r="A198" s="106"/>
      <c r="B198" s="100">
        <v>42999</v>
      </c>
      <c r="C198" s="99">
        <v>111</v>
      </c>
      <c r="D198" s="99" t="s">
        <v>5</v>
      </c>
      <c r="E198" s="99" t="s">
        <v>7312</v>
      </c>
      <c r="F198" s="99" t="s">
        <v>7313</v>
      </c>
      <c r="G198" s="77">
        <v>0</v>
      </c>
      <c r="H198" s="77">
        <v>156725.85999999999</v>
      </c>
      <c r="I198" s="77"/>
      <c r="J198" s="101"/>
    </row>
    <row r="199" spans="1:10" hidden="1" outlineLevel="1" x14ac:dyDescent="0.2">
      <c r="A199" s="106"/>
      <c r="B199" s="100">
        <v>42999</v>
      </c>
      <c r="C199" s="99">
        <v>112</v>
      </c>
      <c r="D199" s="99" t="s">
        <v>5</v>
      </c>
      <c r="E199" s="99" t="s">
        <v>7314</v>
      </c>
      <c r="F199" s="99" t="s">
        <v>7315</v>
      </c>
      <c r="G199" s="77">
        <v>0</v>
      </c>
      <c r="H199" s="77">
        <v>178103.45</v>
      </c>
      <c r="I199" s="77"/>
      <c r="J199" s="101"/>
    </row>
    <row r="200" spans="1:10" hidden="1" outlineLevel="1" x14ac:dyDescent="0.2">
      <c r="A200" s="106"/>
      <c r="B200" s="100">
        <v>42999</v>
      </c>
      <c r="C200" s="99">
        <v>114</v>
      </c>
      <c r="D200" s="99" t="s">
        <v>5</v>
      </c>
      <c r="E200" s="99" t="s">
        <v>7316</v>
      </c>
      <c r="F200" s="99" t="s">
        <v>7317</v>
      </c>
      <c r="G200" s="77">
        <v>0</v>
      </c>
      <c r="H200" s="77">
        <v>178103.45</v>
      </c>
      <c r="I200" s="77"/>
      <c r="J200" s="101"/>
    </row>
    <row r="201" spans="1:10" hidden="1" outlineLevel="1" x14ac:dyDescent="0.2">
      <c r="A201" s="106"/>
      <c r="B201" s="100">
        <v>43000</v>
      </c>
      <c r="C201" s="99">
        <v>117</v>
      </c>
      <c r="D201" s="99" t="s">
        <v>5</v>
      </c>
      <c r="E201" s="99" t="s">
        <v>7316</v>
      </c>
      <c r="F201" s="99" t="s">
        <v>7318</v>
      </c>
      <c r="G201" s="77">
        <v>0</v>
      </c>
      <c r="H201" s="77">
        <v>-178103.45</v>
      </c>
      <c r="I201" s="77"/>
      <c r="J201" s="101"/>
    </row>
    <row r="202" spans="1:10" hidden="1" outlineLevel="1" x14ac:dyDescent="0.2">
      <c r="A202" s="106"/>
      <c r="B202" s="100">
        <v>43000</v>
      </c>
      <c r="C202" s="99">
        <v>120</v>
      </c>
      <c r="D202" s="99" t="s">
        <v>5</v>
      </c>
      <c r="E202" s="99" t="s">
        <v>7319</v>
      </c>
      <c r="F202" s="99" t="s">
        <v>7320</v>
      </c>
      <c r="G202" s="77">
        <v>0</v>
      </c>
      <c r="H202" s="77">
        <v>178103.45</v>
      </c>
      <c r="I202" s="77"/>
      <c r="J202" s="101"/>
    </row>
    <row r="203" spans="1:10" hidden="1" outlineLevel="1" x14ac:dyDescent="0.2">
      <c r="A203" s="106"/>
      <c r="B203" s="100">
        <v>43000</v>
      </c>
      <c r="C203" s="99">
        <v>123</v>
      </c>
      <c r="D203" s="99" t="s">
        <v>5</v>
      </c>
      <c r="E203" s="99" t="s">
        <v>6657</v>
      </c>
      <c r="F203" s="99" t="s">
        <v>7321</v>
      </c>
      <c r="G203" s="77">
        <v>0</v>
      </c>
      <c r="H203" s="77">
        <v>178103.45</v>
      </c>
      <c r="I203" s="77"/>
      <c r="J203" s="101"/>
    </row>
    <row r="204" spans="1:10" hidden="1" outlineLevel="1" x14ac:dyDescent="0.2">
      <c r="A204" s="106"/>
      <c r="B204" s="100">
        <v>43003</v>
      </c>
      <c r="C204" s="99">
        <v>79</v>
      </c>
      <c r="D204" s="99" t="s">
        <v>82</v>
      </c>
      <c r="E204" s="99" t="s">
        <v>7312</v>
      </c>
      <c r="F204" s="99" t="s">
        <v>7322</v>
      </c>
      <c r="G204" s="77">
        <v>0</v>
      </c>
      <c r="H204" s="77">
        <v>-156725.85999999999</v>
      </c>
      <c r="I204" s="77"/>
      <c r="J204" s="101"/>
    </row>
    <row r="205" spans="1:10" hidden="1" outlineLevel="1" x14ac:dyDescent="0.2">
      <c r="A205" s="106"/>
      <c r="B205" s="100">
        <v>43003</v>
      </c>
      <c r="C205" s="99">
        <v>60</v>
      </c>
      <c r="D205" s="99" t="s">
        <v>78</v>
      </c>
      <c r="E205" s="99" t="s">
        <v>7312</v>
      </c>
      <c r="F205" s="99" t="s">
        <v>7323</v>
      </c>
      <c r="G205" s="77">
        <v>0</v>
      </c>
      <c r="H205" s="77">
        <v>186206.9</v>
      </c>
      <c r="I205" s="77"/>
      <c r="J205" s="101"/>
    </row>
    <row r="206" spans="1:10" hidden="1" outlineLevel="1" x14ac:dyDescent="0.2">
      <c r="A206" s="106"/>
      <c r="B206" s="100">
        <v>43003</v>
      </c>
      <c r="C206" s="99">
        <v>61</v>
      </c>
      <c r="D206" s="99" t="s">
        <v>78</v>
      </c>
      <c r="E206" s="99" t="s">
        <v>125</v>
      </c>
      <c r="F206" s="99" t="s">
        <v>7324</v>
      </c>
      <c r="G206" s="77">
        <v>0</v>
      </c>
      <c r="H206" s="77">
        <v>140258.62</v>
      </c>
      <c r="I206" s="77"/>
      <c r="J206" s="101"/>
    </row>
    <row r="207" spans="1:10" hidden="1" outlineLevel="1" x14ac:dyDescent="0.2">
      <c r="A207" s="106"/>
      <c r="B207" s="100">
        <v>43005</v>
      </c>
      <c r="C207" s="99">
        <v>139</v>
      </c>
      <c r="D207" s="99" t="s">
        <v>5</v>
      </c>
      <c r="E207" s="99" t="s">
        <v>7325</v>
      </c>
      <c r="F207" s="99" t="s">
        <v>7326</v>
      </c>
      <c r="G207" s="77">
        <v>0</v>
      </c>
      <c r="H207" s="77">
        <v>162586.21</v>
      </c>
      <c r="I207" s="77"/>
      <c r="J207" s="101"/>
    </row>
    <row r="208" spans="1:10" hidden="1" outlineLevel="1" x14ac:dyDescent="0.2">
      <c r="A208" s="106"/>
      <c r="B208" s="100">
        <v>43005</v>
      </c>
      <c r="C208" s="99">
        <v>143</v>
      </c>
      <c r="D208" s="99" t="s">
        <v>5</v>
      </c>
      <c r="E208" s="99" t="s">
        <v>7327</v>
      </c>
      <c r="F208" s="99" t="s">
        <v>7328</v>
      </c>
      <c r="G208" s="77">
        <v>0</v>
      </c>
      <c r="H208" s="77">
        <v>178103.45</v>
      </c>
      <c r="I208" s="77"/>
      <c r="J208" s="101"/>
    </row>
    <row r="209" spans="1:10" hidden="1" outlineLevel="1" x14ac:dyDescent="0.2">
      <c r="A209" s="106"/>
      <c r="B209" s="100">
        <v>43005</v>
      </c>
      <c r="C209" s="99">
        <v>150</v>
      </c>
      <c r="D209" s="99" t="s">
        <v>5</v>
      </c>
      <c r="E209" s="99" t="s">
        <v>7329</v>
      </c>
      <c r="F209" s="99" t="s">
        <v>7330</v>
      </c>
      <c r="G209" s="77">
        <v>0</v>
      </c>
      <c r="H209" s="77">
        <v>178103.45</v>
      </c>
      <c r="I209" s="77"/>
      <c r="J209" s="101"/>
    </row>
    <row r="210" spans="1:10" hidden="1" outlineLevel="1" x14ac:dyDescent="0.2">
      <c r="A210" s="106"/>
      <c r="B210" s="100">
        <v>43005</v>
      </c>
      <c r="C210" s="99">
        <v>151</v>
      </c>
      <c r="D210" s="99" t="s">
        <v>5</v>
      </c>
      <c r="E210" s="99" t="s">
        <v>7331</v>
      </c>
      <c r="F210" s="99" t="s">
        <v>7332</v>
      </c>
      <c r="G210" s="77">
        <v>0</v>
      </c>
      <c r="H210" s="77">
        <v>178103.45</v>
      </c>
      <c r="I210" s="77"/>
      <c r="J210" s="101"/>
    </row>
    <row r="211" spans="1:10" hidden="1" outlineLevel="1" x14ac:dyDescent="0.2">
      <c r="A211" s="106"/>
      <c r="B211" s="100">
        <v>43005</v>
      </c>
      <c r="C211" s="99">
        <v>152</v>
      </c>
      <c r="D211" s="99" t="s">
        <v>5</v>
      </c>
      <c r="E211" s="99" t="s">
        <v>7316</v>
      </c>
      <c r="F211" s="99" t="s">
        <v>7333</v>
      </c>
      <c r="G211" s="77">
        <v>0</v>
      </c>
      <c r="H211" s="77">
        <v>178103.45</v>
      </c>
      <c r="I211" s="77"/>
      <c r="J211" s="101"/>
    </row>
    <row r="212" spans="1:10" hidden="1" outlineLevel="1" x14ac:dyDescent="0.2">
      <c r="A212" s="106"/>
      <c r="B212" s="100">
        <v>43006</v>
      </c>
      <c r="C212" s="99">
        <v>158</v>
      </c>
      <c r="D212" s="99" t="s">
        <v>5</v>
      </c>
      <c r="E212" s="99" t="s">
        <v>7300</v>
      </c>
      <c r="F212" s="99" t="s">
        <v>7334</v>
      </c>
      <c r="G212" s="77">
        <v>0</v>
      </c>
      <c r="H212" s="77">
        <v>-188879.31</v>
      </c>
      <c r="I212" s="77"/>
      <c r="J212" s="101"/>
    </row>
    <row r="213" spans="1:10" hidden="1" outlineLevel="1" x14ac:dyDescent="0.2">
      <c r="A213" s="106"/>
      <c r="B213" s="100">
        <v>43006</v>
      </c>
      <c r="C213" s="99">
        <v>159</v>
      </c>
      <c r="D213" s="99" t="s">
        <v>5</v>
      </c>
      <c r="E213" s="99" t="s">
        <v>7300</v>
      </c>
      <c r="F213" s="99" t="s">
        <v>7335</v>
      </c>
      <c r="G213" s="77">
        <v>0</v>
      </c>
      <c r="H213" s="77">
        <v>188879.31</v>
      </c>
      <c r="I213" s="77"/>
      <c r="J213" s="101"/>
    </row>
    <row r="214" spans="1:10" hidden="1" outlineLevel="1" x14ac:dyDescent="0.2">
      <c r="A214" s="106"/>
      <c r="B214" s="100">
        <v>43006</v>
      </c>
      <c r="C214" s="99">
        <v>168</v>
      </c>
      <c r="D214" s="99" t="s">
        <v>5</v>
      </c>
      <c r="E214" s="99" t="s">
        <v>6655</v>
      </c>
      <c r="F214" s="99" t="s">
        <v>7336</v>
      </c>
      <c r="G214" s="77">
        <v>0</v>
      </c>
      <c r="H214" s="77">
        <v>-178103.45</v>
      </c>
      <c r="I214" s="77"/>
      <c r="J214" s="101"/>
    </row>
    <row r="215" spans="1:10" hidden="1" outlineLevel="1" x14ac:dyDescent="0.2">
      <c r="A215" s="106"/>
      <c r="B215" s="100">
        <v>43006</v>
      </c>
      <c r="C215" s="99">
        <v>177</v>
      </c>
      <c r="D215" s="99" t="s">
        <v>5</v>
      </c>
      <c r="E215" s="99" t="s">
        <v>6661</v>
      </c>
      <c r="F215" s="99" t="s">
        <v>7337</v>
      </c>
      <c r="G215" s="77">
        <v>0</v>
      </c>
      <c r="H215" s="77">
        <v>-178103.45</v>
      </c>
      <c r="I215" s="77"/>
      <c r="J215" s="101"/>
    </row>
    <row r="216" spans="1:10" hidden="1" outlineLevel="1" x14ac:dyDescent="0.2">
      <c r="A216" s="106"/>
      <c r="B216" s="100">
        <v>43007</v>
      </c>
      <c r="C216" s="99">
        <v>178</v>
      </c>
      <c r="D216" s="99" t="s">
        <v>5</v>
      </c>
      <c r="E216" s="99" t="s">
        <v>7310</v>
      </c>
      <c r="F216" s="99" t="s">
        <v>7338</v>
      </c>
      <c r="G216" s="77">
        <v>0</v>
      </c>
      <c r="H216" s="77">
        <v>-178103.45</v>
      </c>
      <c r="I216" s="77"/>
      <c r="J216" s="101"/>
    </row>
    <row r="217" spans="1:10" hidden="1" outlineLevel="1" x14ac:dyDescent="0.2">
      <c r="A217" s="106"/>
      <c r="B217" s="100">
        <v>43007</v>
      </c>
      <c r="C217" s="99">
        <v>179</v>
      </c>
      <c r="D217" s="99" t="s">
        <v>5</v>
      </c>
      <c r="E217" s="99" t="s">
        <v>7310</v>
      </c>
      <c r="F217" s="99" t="s">
        <v>7339</v>
      </c>
      <c r="G217" s="77">
        <v>0</v>
      </c>
      <c r="H217" s="77">
        <v>178103.45</v>
      </c>
      <c r="I217" s="77"/>
      <c r="J217" s="101"/>
    </row>
    <row r="218" spans="1:10" hidden="1" outlineLevel="1" x14ac:dyDescent="0.2">
      <c r="A218" s="106"/>
      <c r="B218" s="100">
        <v>43007</v>
      </c>
      <c r="C218" s="99">
        <v>180</v>
      </c>
      <c r="D218" s="99" t="s">
        <v>5</v>
      </c>
      <c r="E218" s="99" t="s">
        <v>6657</v>
      </c>
      <c r="F218" s="99" t="s">
        <v>7340</v>
      </c>
      <c r="G218" s="77">
        <v>0</v>
      </c>
      <c r="H218" s="77">
        <v>-178103.45</v>
      </c>
      <c r="I218" s="77"/>
      <c r="J218" s="101"/>
    </row>
    <row r="219" spans="1:10" hidden="1" outlineLevel="1" x14ac:dyDescent="0.2">
      <c r="A219" s="106"/>
      <c r="B219" s="100">
        <v>43007</v>
      </c>
      <c r="C219" s="99">
        <v>181</v>
      </c>
      <c r="D219" s="99" t="s">
        <v>5</v>
      </c>
      <c r="E219" s="99" t="s">
        <v>6657</v>
      </c>
      <c r="F219" s="99" t="s">
        <v>7341</v>
      </c>
      <c r="G219" s="77">
        <v>0</v>
      </c>
      <c r="H219" s="77">
        <v>178103.45</v>
      </c>
      <c r="I219" s="77"/>
      <c r="J219" s="101"/>
    </row>
    <row r="220" spans="1:10" hidden="1" outlineLevel="1" x14ac:dyDescent="0.2">
      <c r="A220" s="106"/>
      <c r="B220" s="100">
        <v>43007</v>
      </c>
      <c r="C220" s="99">
        <v>182</v>
      </c>
      <c r="D220" s="99" t="s">
        <v>5</v>
      </c>
      <c r="E220" s="99" t="s">
        <v>6646</v>
      </c>
      <c r="F220" s="99" t="s">
        <v>7342</v>
      </c>
      <c r="G220" s="77">
        <v>0</v>
      </c>
      <c r="H220" s="77">
        <v>-178103.45</v>
      </c>
      <c r="I220" s="77"/>
      <c r="J220" s="101"/>
    </row>
    <row r="221" spans="1:10" hidden="1" outlineLevel="1" x14ac:dyDescent="0.2">
      <c r="A221" s="106"/>
      <c r="B221" s="100">
        <v>43007</v>
      </c>
      <c r="C221" s="99">
        <v>183</v>
      </c>
      <c r="D221" s="99" t="s">
        <v>5</v>
      </c>
      <c r="E221" s="99" t="s">
        <v>7343</v>
      </c>
      <c r="F221" s="99" t="s">
        <v>7344</v>
      </c>
      <c r="G221" s="77">
        <v>0</v>
      </c>
      <c r="H221" s="77">
        <v>170689.66</v>
      </c>
      <c r="I221" s="77"/>
      <c r="J221" s="101"/>
    </row>
    <row r="222" spans="1:10" hidden="1" outlineLevel="1" x14ac:dyDescent="0.2">
      <c r="A222" s="106"/>
      <c r="B222" s="100">
        <v>43008</v>
      </c>
      <c r="C222" s="99">
        <v>198</v>
      </c>
      <c r="D222" s="99" t="s">
        <v>5</v>
      </c>
      <c r="E222" s="99" t="s">
        <v>6655</v>
      </c>
      <c r="F222" s="99" t="s">
        <v>7345</v>
      </c>
      <c r="G222" s="77">
        <v>0</v>
      </c>
      <c r="H222" s="77">
        <v>178103.45</v>
      </c>
      <c r="I222" s="77"/>
      <c r="J222" s="101"/>
    </row>
    <row r="223" spans="1:10" hidden="1" outlineLevel="1" x14ac:dyDescent="0.2">
      <c r="A223" s="106"/>
      <c r="B223" s="100">
        <v>43008</v>
      </c>
      <c r="C223" s="99">
        <v>199</v>
      </c>
      <c r="D223" s="99" t="s">
        <v>5</v>
      </c>
      <c r="E223" s="99" t="s">
        <v>7308</v>
      </c>
      <c r="F223" s="99" t="s">
        <v>7346</v>
      </c>
      <c r="G223" s="77">
        <v>0</v>
      </c>
      <c r="H223" s="77">
        <v>-178103.45</v>
      </c>
      <c r="I223" s="77"/>
      <c r="J223" s="101"/>
    </row>
    <row r="224" spans="1:10" hidden="1" outlineLevel="1" x14ac:dyDescent="0.2">
      <c r="A224" s="106"/>
      <c r="B224" s="100">
        <v>43008</v>
      </c>
      <c r="C224" s="99">
        <v>200</v>
      </c>
      <c r="D224" s="99" t="s">
        <v>5</v>
      </c>
      <c r="E224" s="99" t="s">
        <v>7308</v>
      </c>
      <c r="F224" s="99" t="s">
        <v>7347</v>
      </c>
      <c r="G224" s="77">
        <v>0</v>
      </c>
      <c r="H224" s="77">
        <v>178103.45</v>
      </c>
      <c r="I224" s="77">
        <v>-27660567.190000001</v>
      </c>
      <c r="J224" s="101"/>
    </row>
    <row r="225" spans="1:10" hidden="1" outlineLevel="1" x14ac:dyDescent="0.2">
      <c r="A225" s="106"/>
      <c r="B225" s="100">
        <v>43008</v>
      </c>
      <c r="C225" s="99">
        <v>208</v>
      </c>
      <c r="D225" s="99" t="s">
        <v>5</v>
      </c>
      <c r="E225" s="99" t="s">
        <v>6646</v>
      </c>
      <c r="F225" s="99" t="s">
        <v>7348</v>
      </c>
      <c r="G225" s="77">
        <v>0</v>
      </c>
      <c r="H225" s="77">
        <v>178103.45</v>
      </c>
      <c r="I225" s="77">
        <v>-27831601.670000002</v>
      </c>
      <c r="J225" s="101"/>
    </row>
    <row r="226" spans="1:10" collapsed="1" x14ac:dyDescent="0.2">
      <c r="A226" s="106"/>
      <c r="B226" s="100"/>
      <c r="C226" s="99"/>
      <c r="D226" s="99"/>
      <c r="E226" s="99"/>
      <c r="F226" s="99"/>
      <c r="G226" s="77"/>
      <c r="H226" s="77"/>
      <c r="I226" s="77"/>
      <c r="J226" s="101"/>
    </row>
    <row r="227" spans="1:10" x14ac:dyDescent="0.2">
      <c r="A227" s="106"/>
      <c r="B227" s="100"/>
      <c r="C227" s="99"/>
      <c r="D227" s="99"/>
      <c r="E227" s="99"/>
      <c r="F227" s="99"/>
      <c r="G227" s="77"/>
      <c r="H227" s="102">
        <f>SUM(H162:H226)</f>
        <v>4061724.1800000011</v>
      </c>
      <c r="I227" s="102"/>
      <c r="J227" s="103">
        <f>COUNTIF(H163:H225,"&gt;1")-COUNTIF(H163:H225,"&lt;1")</f>
        <v>23</v>
      </c>
    </row>
    <row r="228" spans="1:10" x14ac:dyDescent="0.2">
      <c r="A228" s="104" t="s">
        <v>311</v>
      </c>
      <c r="B228" s="98"/>
      <c r="C228" s="99"/>
      <c r="D228" s="99"/>
      <c r="E228" s="98"/>
      <c r="F228" s="98"/>
      <c r="G228" s="76"/>
      <c r="H228" s="76"/>
      <c r="I228" s="76"/>
      <c r="J228" s="101"/>
    </row>
    <row r="229" spans="1:10" x14ac:dyDescent="0.2">
      <c r="A229" s="105" t="s">
        <v>2</v>
      </c>
      <c r="B229" s="98" t="s">
        <v>312</v>
      </c>
      <c r="C229" s="99"/>
      <c r="D229" s="99"/>
      <c r="E229" s="98"/>
      <c r="F229" s="98"/>
      <c r="G229" s="76"/>
      <c r="H229" s="76"/>
      <c r="I229" s="76"/>
      <c r="J229" s="101"/>
    </row>
    <row r="230" spans="1:10" hidden="1" outlineLevel="1" x14ac:dyDescent="0.2">
      <c r="A230" s="106"/>
      <c r="B230" s="99"/>
      <c r="C230" s="99"/>
      <c r="D230" s="99"/>
      <c r="E230" s="99" t="s">
        <v>1110</v>
      </c>
      <c r="F230" s="99"/>
      <c r="G230" s="77">
        <v>0</v>
      </c>
      <c r="H230" s="77">
        <v>0</v>
      </c>
      <c r="I230" s="77">
        <v>-11736288.560000001</v>
      </c>
      <c r="J230" s="101"/>
    </row>
    <row r="231" spans="1:10" hidden="1" outlineLevel="1" x14ac:dyDescent="0.2">
      <c r="A231" s="106"/>
      <c r="B231" s="100">
        <v>42982</v>
      </c>
      <c r="C231" s="99">
        <v>7</v>
      </c>
      <c r="D231" s="99" t="s">
        <v>5</v>
      </c>
      <c r="E231" s="99" t="s">
        <v>5089</v>
      </c>
      <c r="F231" s="99" t="s">
        <v>7349</v>
      </c>
      <c r="G231" s="77">
        <v>0</v>
      </c>
      <c r="H231" s="77">
        <v>199396.55</v>
      </c>
      <c r="I231" s="77">
        <v>-11942926.49</v>
      </c>
      <c r="J231" s="101"/>
    </row>
    <row r="232" spans="1:10" hidden="1" outlineLevel="1" x14ac:dyDescent="0.2">
      <c r="A232" s="106"/>
      <c r="B232" s="100">
        <v>42983</v>
      </c>
      <c r="C232" s="99">
        <v>14</v>
      </c>
      <c r="D232" s="99" t="s">
        <v>5</v>
      </c>
      <c r="E232" s="99" t="s">
        <v>7350</v>
      </c>
      <c r="F232" s="99" t="s">
        <v>7351</v>
      </c>
      <c r="G232" s="77">
        <v>0</v>
      </c>
      <c r="H232" s="77">
        <v>189051.72</v>
      </c>
      <c r="I232" s="77">
        <v>-11747236.83</v>
      </c>
      <c r="J232" s="101"/>
    </row>
    <row r="233" spans="1:10" hidden="1" outlineLevel="1" x14ac:dyDescent="0.2">
      <c r="A233" s="106"/>
      <c r="B233" s="100">
        <v>42989</v>
      </c>
      <c r="C233" s="99">
        <v>39</v>
      </c>
      <c r="D233" s="99" t="s">
        <v>5</v>
      </c>
      <c r="E233" s="99" t="s">
        <v>7352</v>
      </c>
      <c r="F233" s="99" t="s">
        <v>7353</v>
      </c>
      <c r="G233" s="77">
        <v>0</v>
      </c>
      <c r="H233" s="77">
        <v>189051.72</v>
      </c>
      <c r="I233" s="77"/>
      <c r="J233" s="101"/>
    </row>
    <row r="234" spans="1:10" hidden="1" outlineLevel="1" x14ac:dyDescent="0.2">
      <c r="A234" s="106"/>
      <c r="B234" s="100">
        <v>42991</v>
      </c>
      <c r="C234" s="99">
        <v>61</v>
      </c>
      <c r="D234" s="99" t="s">
        <v>5</v>
      </c>
      <c r="E234" s="99" t="s">
        <v>7354</v>
      </c>
      <c r="F234" s="99" t="s">
        <v>7355</v>
      </c>
      <c r="G234" s="77">
        <v>0</v>
      </c>
      <c r="H234" s="77">
        <v>189051.72</v>
      </c>
      <c r="I234" s="77"/>
      <c r="J234" s="101"/>
    </row>
    <row r="235" spans="1:10" hidden="1" outlineLevel="1" x14ac:dyDescent="0.2">
      <c r="A235" s="106"/>
      <c r="B235" s="100">
        <v>42991</v>
      </c>
      <c r="C235" s="99">
        <v>63</v>
      </c>
      <c r="D235" s="99" t="s">
        <v>5</v>
      </c>
      <c r="E235" s="99" t="s">
        <v>7356</v>
      </c>
      <c r="F235" s="99" t="s">
        <v>7357</v>
      </c>
      <c r="G235" s="77">
        <v>0</v>
      </c>
      <c r="H235" s="77">
        <v>189051.72</v>
      </c>
      <c r="I235" s="77"/>
      <c r="J235" s="101"/>
    </row>
    <row r="236" spans="1:10" hidden="1" outlineLevel="1" x14ac:dyDescent="0.2">
      <c r="A236" s="106"/>
      <c r="B236" s="100">
        <v>42992</v>
      </c>
      <c r="C236" s="99">
        <v>71</v>
      </c>
      <c r="D236" s="99" t="s">
        <v>5</v>
      </c>
      <c r="E236" s="99" t="s">
        <v>7358</v>
      </c>
      <c r="F236" s="99" t="s">
        <v>7359</v>
      </c>
      <c r="G236" s="77">
        <v>0</v>
      </c>
      <c r="H236" s="77">
        <v>189051.72</v>
      </c>
      <c r="I236" s="77"/>
      <c r="J236" s="101"/>
    </row>
    <row r="237" spans="1:10" hidden="1" outlineLevel="1" x14ac:dyDescent="0.2">
      <c r="A237" s="106"/>
      <c r="B237" s="100">
        <v>42996</v>
      </c>
      <c r="C237" s="99">
        <v>81</v>
      </c>
      <c r="D237" s="99" t="s">
        <v>5</v>
      </c>
      <c r="E237" s="99" t="s">
        <v>4070</v>
      </c>
      <c r="F237" s="99" t="s">
        <v>7360</v>
      </c>
      <c r="G237" s="77">
        <v>0</v>
      </c>
      <c r="H237" s="77">
        <v>189051.72</v>
      </c>
      <c r="I237" s="77"/>
      <c r="J237" s="101"/>
    </row>
    <row r="238" spans="1:10" hidden="1" outlineLevel="1" x14ac:dyDescent="0.2">
      <c r="A238" s="106"/>
      <c r="B238" s="100">
        <v>43000</v>
      </c>
      <c r="C238" s="99">
        <v>124</v>
      </c>
      <c r="D238" s="99" t="s">
        <v>5</v>
      </c>
      <c r="E238" s="99" t="s">
        <v>3261</v>
      </c>
      <c r="F238" s="99" t="s">
        <v>7361</v>
      </c>
      <c r="G238" s="77">
        <v>0</v>
      </c>
      <c r="H238" s="77">
        <v>199396.55</v>
      </c>
      <c r="I238" s="77"/>
      <c r="J238" s="101"/>
    </row>
    <row r="239" spans="1:10" hidden="1" outlineLevel="1" x14ac:dyDescent="0.2">
      <c r="A239" s="106"/>
      <c r="B239" s="100">
        <v>43000</v>
      </c>
      <c r="C239" s="99">
        <v>125</v>
      </c>
      <c r="D239" s="99" t="s">
        <v>5</v>
      </c>
      <c r="E239" s="99" t="s">
        <v>7362</v>
      </c>
      <c r="F239" s="99" t="s">
        <v>7363</v>
      </c>
      <c r="G239" s="77">
        <v>0</v>
      </c>
      <c r="H239" s="77">
        <v>189051.72</v>
      </c>
      <c r="I239" s="77"/>
      <c r="J239" s="101"/>
    </row>
    <row r="240" spans="1:10" hidden="1" outlineLevel="1" x14ac:dyDescent="0.2">
      <c r="A240" s="106"/>
      <c r="B240" s="100">
        <v>43003</v>
      </c>
      <c r="C240" s="99">
        <v>130</v>
      </c>
      <c r="D240" s="99" t="s">
        <v>5</v>
      </c>
      <c r="E240" s="99" t="s">
        <v>7364</v>
      </c>
      <c r="F240" s="99" t="s">
        <v>7365</v>
      </c>
      <c r="G240" s="77">
        <v>0</v>
      </c>
      <c r="H240" s="77">
        <v>189051.72</v>
      </c>
      <c r="I240" s="77"/>
      <c r="J240" s="101"/>
    </row>
    <row r="241" spans="1:10" hidden="1" outlineLevel="1" x14ac:dyDescent="0.2">
      <c r="A241" s="106"/>
      <c r="B241" s="100">
        <v>43005</v>
      </c>
      <c r="C241" s="99">
        <v>141</v>
      </c>
      <c r="D241" s="99" t="s">
        <v>5</v>
      </c>
      <c r="E241" s="99" t="s">
        <v>7366</v>
      </c>
      <c r="F241" s="99" t="s">
        <v>7367</v>
      </c>
      <c r="G241" s="77">
        <v>0</v>
      </c>
      <c r="H241" s="77">
        <v>225689.66</v>
      </c>
      <c r="I241" s="77"/>
      <c r="J241" s="101"/>
    </row>
    <row r="242" spans="1:10" hidden="1" outlineLevel="1" x14ac:dyDescent="0.2">
      <c r="A242" s="106"/>
      <c r="B242" s="100">
        <v>43005</v>
      </c>
      <c r="C242" s="99">
        <v>144</v>
      </c>
      <c r="D242" s="99" t="s">
        <v>5</v>
      </c>
      <c r="E242" s="99" t="s">
        <v>7368</v>
      </c>
      <c r="F242" s="99" t="s">
        <v>7369</v>
      </c>
      <c r="G242" s="77">
        <v>0</v>
      </c>
      <c r="H242" s="77">
        <v>180775.86</v>
      </c>
      <c r="I242" s="77"/>
      <c r="J242" s="101"/>
    </row>
    <row r="243" spans="1:10" hidden="1" outlineLevel="1" x14ac:dyDescent="0.2">
      <c r="A243" s="106"/>
      <c r="B243" s="100">
        <v>43005</v>
      </c>
      <c r="C243" s="99">
        <v>146</v>
      </c>
      <c r="D243" s="99" t="s">
        <v>5</v>
      </c>
      <c r="E243" s="99" t="s">
        <v>7370</v>
      </c>
      <c r="F243" s="99" t="s">
        <v>7371</v>
      </c>
      <c r="G243" s="77">
        <v>0</v>
      </c>
      <c r="H243" s="77">
        <v>189051.72</v>
      </c>
      <c r="I243" s="77"/>
      <c r="J243" s="101"/>
    </row>
    <row r="244" spans="1:10" hidden="1" outlineLevel="1" x14ac:dyDescent="0.2">
      <c r="A244" s="106"/>
      <c r="B244" s="100">
        <v>43005</v>
      </c>
      <c r="C244" s="99">
        <v>147</v>
      </c>
      <c r="D244" s="99" t="s">
        <v>5</v>
      </c>
      <c r="E244" s="99" t="s">
        <v>7372</v>
      </c>
      <c r="F244" s="99" t="s">
        <v>7373</v>
      </c>
      <c r="G244" s="77">
        <v>0</v>
      </c>
      <c r="H244" s="77">
        <v>189051.72</v>
      </c>
      <c r="I244" s="77"/>
      <c r="J244" s="101"/>
    </row>
    <row r="245" spans="1:10" hidden="1" outlineLevel="1" x14ac:dyDescent="0.2">
      <c r="A245" s="106"/>
      <c r="B245" s="100">
        <v>43005</v>
      </c>
      <c r="C245" s="99">
        <v>149</v>
      </c>
      <c r="D245" s="99" t="s">
        <v>5</v>
      </c>
      <c r="E245" s="99" t="s">
        <v>7374</v>
      </c>
      <c r="F245" s="99" t="s">
        <v>7375</v>
      </c>
      <c r="G245" s="77">
        <v>0</v>
      </c>
      <c r="H245" s="77">
        <v>225689.66</v>
      </c>
      <c r="I245" s="77"/>
      <c r="J245" s="101"/>
    </row>
    <row r="246" spans="1:10" hidden="1" outlineLevel="1" x14ac:dyDescent="0.2">
      <c r="A246" s="106"/>
      <c r="B246" s="100">
        <v>43005</v>
      </c>
      <c r="C246" s="99">
        <v>155</v>
      </c>
      <c r="D246" s="99" t="s">
        <v>5</v>
      </c>
      <c r="E246" s="99" t="s">
        <v>7376</v>
      </c>
      <c r="F246" s="99" t="s">
        <v>7377</v>
      </c>
      <c r="G246" s="77">
        <v>0</v>
      </c>
      <c r="H246" s="77">
        <v>189051.72</v>
      </c>
      <c r="I246" s="77"/>
      <c r="J246" s="101"/>
    </row>
    <row r="247" spans="1:10" hidden="1" outlineLevel="1" x14ac:dyDescent="0.2">
      <c r="A247" s="106"/>
      <c r="B247" s="100">
        <v>43006</v>
      </c>
      <c r="C247" s="99">
        <v>172</v>
      </c>
      <c r="D247" s="99" t="s">
        <v>5</v>
      </c>
      <c r="E247" s="99" t="s">
        <v>7370</v>
      </c>
      <c r="F247" s="99" t="s">
        <v>7378</v>
      </c>
      <c r="G247" s="77">
        <v>0</v>
      </c>
      <c r="H247" s="77">
        <v>-189051.72</v>
      </c>
      <c r="I247" s="77"/>
      <c r="J247" s="101"/>
    </row>
    <row r="248" spans="1:10" hidden="1" outlineLevel="1" x14ac:dyDescent="0.2">
      <c r="A248" s="106"/>
      <c r="B248" s="100">
        <v>43006</v>
      </c>
      <c r="C248" s="99">
        <v>173</v>
      </c>
      <c r="D248" s="99" t="s">
        <v>5</v>
      </c>
      <c r="E248" s="99" t="s">
        <v>7370</v>
      </c>
      <c r="F248" s="99" t="s">
        <v>7379</v>
      </c>
      <c r="G248" s="77">
        <v>0</v>
      </c>
      <c r="H248" s="77">
        <v>189051.72</v>
      </c>
      <c r="I248" s="77"/>
      <c r="J248" s="101"/>
    </row>
    <row r="249" spans="1:10" hidden="1" outlineLevel="1" x14ac:dyDescent="0.2">
      <c r="A249" s="106"/>
      <c r="B249" s="100">
        <v>43006</v>
      </c>
      <c r="C249" s="99">
        <v>176</v>
      </c>
      <c r="D249" s="99" t="s">
        <v>5</v>
      </c>
      <c r="E249" s="99" t="s">
        <v>7380</v>
      </c>
      <c r="F249" s="99" t="s">
        <v>7381</v>
      </c>
      <c r="G249" s="77">
        <v>0</v>
      </c>
      <c r="H249" s="77">
        <v>189051.72</v>
      </c>
      <c r="I249" s="77"/>
      <c r="J249" s="101"/>
    </row>
    <row r="250" spans="1:10" hidden="1" outlineLevel="1" x14ac:dyDescent="0.2">
      <c r="A250" s="106"/>
      <c r="B250" s="100">
        <v>43007</v>
      </c>
      <c r="C250" s="99">
        <v>193</v>
      </c>
      <c r="D250" s="99" t="s">
        <v>5</v>
      </c>
      <c r="E250" s="99" t="s">
        <v>7382</v>
      </c>
      <c r="F250" s="99" t="s">
        <v>7383</v>
      </c>
      <c r="G250" s="77">
        <v>0</v>
      </c>
      <c r="H250" s="77">
        <v>189051.72</v>
      </c>
      <c r="I250" s="77"/>
      <c r="J250" s="101"/>
    </row>
    <row r="251" spans="1:10" hidden="1" outlineLevel="1" x14ac:dyDescent="0.2">
      <c r="A251" s="106"/>
      <c r="B251" s="100">
        <v>43008</v>
      </c>
      <c r="C251" s="99">
        <v>204</v>
      </c>
      <c r="D251" s="99" t="s">
        <v>5</v>
      </c>
      <c r="E251" s="99" t="s">
        <v>7372</v>
      </c>
      <c r="F251" s="99" t="s">
        <v>7384</v>
      </c>
      <c r="G251" s="77">
        <v>0</v>
      </c>
      <c r="H251" s="77">
        <v>-189051.72</v>
      </c>
      <c r="I251" s="77"/>
      <c r="J251" s="101"/>
    </row>
    <row r="252" spans="1:10" hidden="1" outlineLevel="1" x14ac:dyDescent="0.2">
      <c r="A252" s="106"/>
      <c r="B252" s="100">
        <v>43008</v>
      </c>
      <c r="C252" s="99">
        <v>205</v>
      </c>
      <c r="D252" s="99" t="s">
        <v>5</v>
      </c>
      <c r="E252" s="99" t="s">
        <v>7372</v>
      </c>
      <c r="F252" s="99" t="s">
        <v>7385</v>
      </c>
      <c r="G252" s="77">
        <v>0</v>
      </c>
      <c r="H252" s="77">
        <v>189051.72</v>
      </c>
      <c r="I252" s="77"/>
      <c r="J252" s="101"/>
    </row>
    <row r="253" spans="1:10" collapsed="1" x14ac:dyDescent="0.2">
      <c r="A253" s="106"/>
      <c r="B253" s="100"/>
      <c r="C253" s="99"/>
      <c r="D253" s="99"/>
      <c r="E253" s="99"/>
      <c r="F253" s="99"/>
      <c r="G253" s="77"/>
      <c r="H253" s="77"/>
      <c r="I253" s="77"/>
      <c r="J253" s="101"/>
    </row>
    <row r="254" spans="1:10" x14ac:dyDescent="0.2">
      <c r="A254" s="106"/>
      <c r="B254" s="100"/>
      <c r="C254" s="99"/>
      <c r="D254" s="99"/>
      <c r="E254" s="99"/>
      <c r="F254" s="99"/>
      <c r="G254" s="77"/>
      <c r="H254" s="102">
        <f>SUM(H230:H253)</f>
        <v>3488620.6400000011</v>
      </c>
      <c r="I254" s="102"/>
      <c r="J254" s="103">
        <f>COUNTIF(H231:H252,"&gt;1")-COUNTIF(H231:H252,"&lt;1")</f>
        <v>18</v>
      </c>
    </row>
    <row r="255" spans="1:10" x14ac:dyDescent="0.2">
      <c r="A255" s="104" t="s">
        <v>4162</v>
      </c>
      <c r="B255" s="98"/>
      <c r="C255" s="99"/>
      <c r="D255" s="99"/>
      <c r="E255" s="98"/>
      <c r="F255" s="98"/>
      <c r="G255" s="76"/>
      <c r="H255" s="76"/>
      <c r="I255" s="76"/>
      <c r="J255" s="101"/>
    </row>
    <row r="256" spans="1:10" x14ac:dyDescent="0.2">
      <c r="A256" s="105" t="s">
        <v>2</v>
      </c>
      <c r="B256" s="98" t="s">
        <v>4163</v>
      </c>
      <c r="C256" s="99"/>
      <c r="D256" s="99"/>
      <c r="E256" s="98"/>
      <c r="F256" s="98"/>
      <c r="G256" s="76"/>
      <c r="H256" s="76"/>
      <c r="I256" s="76"/>
      <c r="J256" s="101"/>
    </row>
    <row r="257" spans="1:10" hidden="1" outlineLevel="1" x14ac:dyDescent="0.2">
      <c r="A257" s="106"/>
      <c r="B257" s="99"/>
      <c r="C257" s="99"/>
      <c r="D257" s="99"/>
      <c r="E257" s="99" t="s">
        <v>1110</v>
      </c>
      <c r="F257" s="99"/>
      <c r="G257" s="77">
        <v>0</v>
      </c>
      <c r="H257" s="77">
        <v>0</v>
      </c>
      <c r="I257" s="77">
        <v>-1294147.3799999999</v>
      </c>
      <c r="J257" s="101"/>
    </row>
    <row r="258" spans="1:10" hidden="1" outlineLevel="1" x14ac:dyDescent="0.2">
      <c r="A258" s="106"/>
      <c r="B258" s="100">
        <v>43006</v>
      </c>
      <c r="C258" s="99">
        <v>171</v>
      </c>
      <c r="D258" s="99" t="s">
        <v>5</v>
      </c>
      <c r="E258" s="99" t="s">
        <v>4165</v>
      </c>
      <c r="F258" s="99" t="s">
        <v>7386</v>
      </c>
      <c r="G258" s="77">
        <v>0</v>
      </c>
      <c r="H258" s="77">
        <v>492356.98</v>
      </c>
      <c r="I258" s="77">
        <v>-2013769.7</v>
      </c>
      <c r="J258" s="101"/>
    </row>
    <row r="259" spans="1:10" hidden="1" outlineLevel="1" x14ac:dyDescent="0.2">
      <c r="A259" s="106"/>
      <c r="B259" s="100">
        <v>43008</v>
      </c>
      <c r="C259" s="99">
        <v>203</v>
      </c>
      <c r="D259" s="99" t="s">
        <v>5</v>
      </c>
      <c r="E259" s="99" t="s">
        <v>7387</v>
      </c>
      <c r="F259" s="99" t="s">
        <v>7388</v>
      </c>
      <c r="G259" s="77">
        <v>0</v>
      </c>
      <c r="H259" s="77">
        <v>460674.11</v>
      </c>
      <c r="I259" s="77"/>
      <c r="J259" s="101"/>
    </row>
    <row r="260" spans="1:10" collapsed="1" x14ac:dyDescent="0.2">
      <c r="A260" s="106"/>
      <c r="B260" s="100"/>
      <c r="C260" s="99"/>
      <c r="D260" s="99"/>
      <c r="E260" s="99"/>
      <c r="F260" s="99"/>
      <c r="G260" s="77"/>
      <c r="H260" s="77"/>
      <c r="I260" s="77"/>
      <c r="J260" s="101"/>
    </row>
    <row r="261" spans="1:10" x14ac:dyDescent="0.2">
      <c r="A261" s="106"/>
      <c r="B261" s="100"/>
      <c r="C261" s="99"/>
      <c r="D261" s="99"/>
      <c r="E261" s="99"/>
      <c r="F261" s="99"/>
      <c r="G261" s="77"/>
      <c r="H261" s="102">
        <f>SUM(H257:H260)</f>
        <v>953031.09</v>
      </c>
      <c r="I261" s="102"/>
      <c r="J261" s="103">
        <f>COUNTIF(H258:H259,"&gt;1")-COUNTIF(H258:H259,"&lt;1")</f>
        <v>2</v>
      </c>
    </row>
    <row r="262" spans="1:10" x14ac:dyDescent="0.2">
      <c r="A262" s="104" t="s">
        <v>2262</v>
      </c>
      <c r="B262" s="98"/>
      <c r="C262" s="99"/>
      <c r="D262" s="99"/>
      <c r="E262" s="98"/>
      <c r="F262" s="98"/>
      <c r="G262" s="76"/>
      <c r="H262" s="76"/>
      <c r="I262" s="76"/>
      <c r="J262" s="101"/>
    </row>
    <row r="263" spans="1:10" x14ac:dyDescent="0.2">
      <c r="A263" s="105" t="s">
        <v>2</v>
      </c>
      <c r="B263" s="98" t="s">
        <v>2263</v>
      </c>
      <c r="C263" s="99"/>
      <c r="D263" s="99"/>
      <c r="E263" s="98"/>
      <c r="F263" s="98"/>
      <c r="G263" s="76"/>
      <c r="H263" s="76"/>
      <c r="I263" s="76"/>
      <c r="J263" s="101"/>
    </row>
    <row r="264" spans="1:10" hidden="1" outlineLevel="1" x14ac:dyDescent="0.2">
      <c r="A264" s="106"/>
      <c r="B264" s="99"/>
      <c r="C264" s="99"/>
      <c r="D264" s="99"/>
      <c r="E264" s="99" t="s">
        <v>1110</v>
      </c>
      <c r="F264" s="99"/>
      <c r="G264" s="77">
        <v>0</v>
      </c>
      <c r="H264" s="77">
        <v>0</v>
      </c>
      <c r="I264" s="77">
        <v>-1294147.3799999999</v>
      </c>
      <c r="J264" s="101"/>
    </row>
    <row r="265" spans="1:10" hidden="1" outlineLevel="1" x14ac:dyDescent="0.2">
      <c r="A265" s="106"/>
      <c r="B265" s="100">
        <v>42996</v>
      </c>
      <c r="C265" s="99">
        <v>160</v>
      </c>
      <c r="D265" s="99" t="s">
        <v>5412</v>
      </c>
      <c r="E265" s="99" t="s">
        <v>7390</v>
      </c>
      <c r="F265" s="99" t="s">
        <v>5171</v>
      </c>
      <c r="G265" s="77">
        <v>0</v>
      </c>
      <c r="H265" s="77">
        <v>32896.68</v>
      </c>
      <c r="I265" s="77">
        <v>-2013769.7</v>
      </c>
      <c r="J265" s="101"/>
    </row>
    <row r="266" spans="1:10" hidden="1" outlineLevel="1" x14ac:dyDescent="0.2">
      <c r="A266" s="106"/>
      <c r="B266" s="100">
        <v>42996</v>
      </c>
      <c r="C266" s="99">
        <v>165</v>
      </c>
      <c r="D266" s="99" t="s">
        <v>5412</v>
      </c>
      <c r="E266" s="99" t="s">
        <v>7390</v>
      </c>
      <c r="F266" s="99" t="s">
        <v>6029</v>
      </c>
      <c r="G266" s="77">
        <v>0</v>
      </c>
      <c r="H266" s="77">
        <v>193.08</v>
      </c>
      <c r="I266" s="77"/>
      <c r="J266" s="101"/>
    </row>
    <row r="267" spans="1:10" hidden="1" outlineLevel="1" x14ac:dyDescent="0.2">
      <c r="A267" s="106"/>
      <c r="B267" s="100">
        <v>43007</v>
      </c>
      <c r="C267" s="99">
        <v>185</v>
      </c>
      <c r="D267" s="99" t="s">
        <v>5</v>
      </c>
      <c r="E267" s="99" t="s">
        <v>6028</v>
      </c>
      <c r="F267" s="99" t="s">
        <v>7391</v>
      </c>
      <c r="G267" s="77">
        <v>0</v>
      </c>
      <c r="H267" s="77">
        <v>-762561.57</v>
      </c>
      <c r="I267" s="77"/>
      <c r="J267" s="101"/>
    </row>
    <row r="268" spans="1:10" collapsed="1" x14ac:dyDescent="0.2">
      <c r="A268" s="106"/>
      <c r="B268" s="100"/>
      <c r="C268" s="99"/>
      <c r="D268" s="99"/>
      <c r="E268" s="99"/>
      <c r="F268" s="99"/>
      <c r="G268" s="77"/>
      <c r="H268" s="77"/>
      <c r="I268" s="77"/>
      <c r="J268" s="101"/>
    </row>
    <row r="269" spans="1:10" x14ac:dyDescent="0.2">
      <c r="A269" s="106"/>
      <c r="B269" s="100"/>
      <c r="C269" s="99"/>
      <c r="D269" s="99"/>
      <c r="E269" s="99"/>
      <c r="F269" s="99"/>
      <c r="G269" s="77"/>
      <c r="H269" s="102">
        <f>SUM(H264:H268)</f>
        <v>-729471.80999999994</v>
      </c>
      <c r="I269" s="102"/>
      <c r="J269" s="103">
        <f>COUNTIF(H267:H267,"&gt;1")-COUNTIF(H267:H267,"&lt;1")</f>
        <v>-1</v>
      </c>
    </row>
    <row r="270" spans="1:10" x14ac:dyDescent="0.2">
      <c r="A270" s="104" t="s">
        <v>421</v>
      </c>
      <c r="B270" s="98"/>
      <c r="C270" s="99"/>
      <c r="D270" s="99"/>
      <c r="E270" s="98"/>
      <c r="F270" s="98"/>
      <c r="G270" s="76"/>
      <c r="H270" s="76"/>
      <c r="I270" s="76"/>
      <c r="J270" s="101"/>
    </row>
    <row r="271" spans="1:10" x14ac:dyDescent="0.2">
      <c r="A271" s="105" t="s">
        <v>2</v>
      </c>
      <c r="B271" s="98" t="s">
        <v>422</v>
      </c>
      <c r="C271" s="99"/>
      <c r="D271" s="99"/>
      <c r="E271" s="98"/>
      <c r="F271" s="98"/>
      <c r="G271" s="76"/>
      <c r="H271" s="76"/>
      <c r="I271" s="76"/>
      <c r="J271" s="101"/>
    </row>
    <row r="272" spans="1:10" hidden="1" outlineLevel="1" x14ac:dyDescent="0.2">
      <c r="A272" s="106"/>
      <c r="B272" s="99"/>
      <c r="C272" s="99"/>
      <c r="D272" s="99"/>
      <c r="E272" s="99" t="s">
        <v>1110</v>
      </c>
      <c r="F272" s="99"/>
      <c r="G272" s="77">
        <v>0</v>
      </c>
      <c r="H272" s="77">
        <v>0</v>
      </c>
      <c r="I272" s="77">
        <v>-18139850.77</v>
      </c>
      <c r="J272" s="101"/>
    </row>
    <row r="273" spans="1:10" hidden="1" outlineLevel="1" x14ac:dyDescent="0.2">
      <c r="A273" s="106"/>
      <c r="B273" s="100">
        <v>42984</v>
      </c>
      <c r="C273" s="99">
        <v>4</v>
      </c>
      <c r="D273" s="99" t="s">
        <v>78</v>
      </c>
      <c r="E273" s="99" t="s">
        <v>441</v>
      </c>
      <c r="F273" s="99" t="s">
        <v>7392</v>
      </c>
      <c r="G273" s="77">
        <v>0</v>
      </c>
      <c r="H273" s="77">
        <v>122413.79</v>
      </c>
      <c r="I273" s="77">
        <v>-19630195.600000001</v>
      </c>
      <c r="J273" s="101"/>
    </row>
    <row r="274" spans="1:10" hidden="1" outlineLevel="1" x14ac:dyDescent="0.2">
      <c r="A274" s="106"/>
      <c r="B274" s="100">
        <v>42984</v>
      </c>
      <c r="C274" s="99">
        <v>24</v>
      </c>
      <c r="D274" s="99" t="s">
        <v>82</v>
      </c>
      <c r="E274" s="99" t="s">
        <v>441</v>
      </c>
      <c r="F274" s="99" t="s">
        <v>7393</v>
      </c>
      <c r="G274" s="77">
        <v>0</v>
      </c>
      <c r="H274" s="77">
        <v>-120689.66</v>
      </c>
      <c r="I274" s="77">
        <v>-19815971.460000001</v>
      </c>
      <c r="J274" s="101"/>
    </row>
    <row r="275" spans="1:10" hidden="1" outlineLevel="1" x14ac:dyDescent="0.2">
      <c r="A275" s="106"/>
      <c r="B275" s="100">
        <v>42990</v>
      </c>
      <c r="C275" s="99">
        <v>54</v>
      </c>
      <c r="D275" s="99" t="s">
        <v>5</v>
      </c>
      <c r="E275" s="99" t="s">
        <v>7394</v>
      </c>
      <c r="F275" s="99" t="s">
        <v>7395</v>
      </c>
      <c r="G275" s="77">
        <v>0</v>
      </c>
      <c r="H275" s="77">
        <v>162672.41</v>
      </c>
      <c r="I275" s="77"/>
      <c r="J275" s="101"/>
    </row>
    <row r="276" spans="1:10" hidden="1" outlineLevel="1" x14ac:dyDescent="0.2">
      <c r="A276" s="106"/>
      <c r="B276" s="100">
        <v>42996</v>
      </c>
      <c r="C276" s="99">
        <v>82</v>
      </c>
      <c r="D276" s="99" t="s">
        <v>5</v>
      </c>
      <c r="E276" s="99" t="s">
        <v>2305</v>
      </c>
      <c r="F276" s="99" t="s">
        <v>7396</v>
      </c>
      <c r="G276" s="77">
        <v>0</v>
      </c>
      <c r="H276" s="77">
        <v>131120.69</v>
      </c>
      <c r="I276" s="77"/>
      <c r="J276" s="101"/>
    </row>
    <row r="277" spans="1:10" hidden="1" outlineLevel="1" x14ac:dyDescent="0.2">
      <c r="A277" s="106"/>
      <c r="B277" s="100">
        <v>42996</v>
      </c>
      <c r="C277" s="99">
        <v>83</v>
      </c>
      <c r="D277" s="99" t="s">
        <v>5</v>
      </c>
      <c r="E277" s="99" t="s">
        <v>2305</v>
      </c>
      <c r="F277" s="99" t="s">
        <v>7397</v>
      </c>
      <c r="G277" s="77">
        <v>0</v>
      </c>
      <c r="H277" s="77">
        <v>-131120.69</v>
      </c>
      <c r="I277" s="77"/>
      <c r="J277" s="101"/>
    </row>
    <row r="278" spans="1:10" hidden="1" outlineLevel="1" x14ac:dyDescent="0.2">
      <c r="A278" s="106"/>
      <c r="B278" s="100">
        <v>42996</v>
      </c>
      <c r="C278" s="99">
        <v>84</v>
      </c>
      <c r="D278" s="99" t="s">
        <v>5</v>
      </c>
      <c r="E278" s="99" t="s">
        <v>2305</v>
      </c>
      <c r="F278" s="99" t="s">
        <v>7398</v>
      </c>
      <c r="G278" s="77">
        <v>0</v>
      </c>
      <c r="H278" s="77">
        <v>131120.69</v>
      </c>
      <c r="I278" s="77"/>
      <c r="J278" s="101"/>
    </row>
    <row r="279" spans="1:10" hidden="1" outlineLevel="1" x14ac:dyDescent="0.2">
      <c r="A279" s="106"/>
      <c r="B279" s="100">
        <v>42997</v>
      </c>
      <c r="C279" s="99">
        <v>20</v>
      </c>
      <c r="D279" s="99" t="s">
        <v>78</v>
      </c>
      <c r="E279" s="99" t="s">
        <v>5203</v>
      </c>
      <c r="F279" s="99" t="s">
        <v>7399</v>
      </c>
      <c r="G279" s="77">
        <v>0</v>
      </c>
      <c r="H279" s="77">
        <v>131120.69</v>
      </c>
      <c r="I279" s="77"/>
      <c r="J279" s="101"/>
    </row>
    <row r="280" spans="1:10" hidden="1" outlineLevel="1" x14ac:dyDescent="0.2">
      <c r="A280" s="106"/>
      <c r="B280" s="100">
        <v>42997</v>
      </c>
      <c r="C280" s="99">
        <v>94</v>
      </c>
      <c r="D280" s="99" t="s">
        <v>5</v>
      </c>
      <c r="E280" s="99" t="s">
        <v>4213</v>
      </c>
      <c r="F280" s="99" t="s">
        <v>7400</v>
      </c>
      <c r="G280" s="77">
        <v>0</v>
      </c>
      <c r="H280" s="77">
        <v>-118017.24</v>
      </c>
      <c r="I280" s="77"/>
      <c r="J280" s="101"/>
    </row>
    <row r="281" spans="1:10" hidden="1" outlineLevel="1" x14ac:dyDescent="0.2">
      <c r="A281" s="106"/>
      <c r="B281" s="100">
        <v>43000</v>
      </c>
      <c r="C281" s="99">
        <v>210</v>
      </c>
      <c r="D281" s="99" t="s">
        <v>5412</v>
      </c>
      <c r="E281" s="99" t="s">
        <v>4213</v>
      </c>
      <c r="F281" s="99" t="s">
        <v>7401</v>
      </c>
      <c r="G281" s="77">
        <v>0</v>
      </c>
      <c r="H281" s="77">
        <v>-118017.24</v>
      </c>
      <c r="I281" s="77"/>
      <c r="J281" s="101"/>
    </row>
    <row r="282" spans="1:10" hidden="1" outlineLevel="1" x14ac:dyDescent="0.2">
      <c r="A282" s="106"/>
      <c r="B282" s="100">
        <v>43000</v>
      </c>
      <c r="C282" s="99">
        <v>211</v>
      </c>
      <c r="D282" s="99" t="s">
        <v>5412</v>
      </c>
      <c r="E282" s="99" t="s">
        <v>4213</v>
      </c>
      <c r="F282" s="99" t="s">
        <v>7402</v>
      </c>
      <c r="G282" s="77">
        <v>0</v>
      </c>
      <c r="H282" s="77">
        <v>118017.24</v>
      </c>
      <c r="I282" s="77"/>
      <c r="J282" s="101"/>
    </row>
    <row r="283" spans="1:10" hidden="1" outlineLevel="1" x14ac:dyDescent="0.2">
      <c r="A283" s="106"/>
      <c r="B283" s="100">
        <v>43003</v>
      </c>
      <c r="C283" s="99">
        <v>127</v>
      </c>
      <c r="D283" s="99" t="s">
        <v>5</v>
      </c>
      <c r="E283" s="99" t="s">
        <v>4213</v>
      </c>
      <c r="F283" s="99" t="s">
        <v>7403</v>
      </c>
      <c r="G283" s="77">
        <v>0</v>
      </c>
      <c r="H283" s="77">
        <v>114137.93</v>
      </c>
      <c r="I283" s="77"/>
      <c r="J283" s="101"/>
    </row>
    <row r="284" spans="1:10" hidden="1" outlineLevel="1" x14ac:dyDescent="0.2">
      <c r="A284" s="106"/>
      <c r="B284" s="100">
        <v>43005</v>
      </c>
      <c r="C284" s="99">
        <v>142</v>
      </c>
      <c r="D284" s="99" t="s">
        <v>5</v>
      </c>
      <c r="E284" s="99" t="s">
        <v>7404</v>
      </c>
      <c r="F284" s="99" t="s">
        <v>7405</v>
      </c>
      <c r="G284" s="77">
        <v>0</v>
      </c>
      <c r="H284" s="77">
        <v>184482.76</v>
      </c>
      <c r="I284" s="77"/>
      <c r="J284" s="101"/>
    </row>
    <row r="285" spans="1:10" hidden="1" outlineLevel="1" x14ac:dyDescent="0.2">
      <c r="A285" s="106"/>
      <c r="B285" s="100">
        <v>43005</v>
      </c>
      <c r="C285" s="99">
        <v>156</v>
      </c>
      <c r="D285" s="99" t="s">
        <v>5</v>
      </c>
      <c r="E285" s="99" t="s">
        <v>7406</v>
      </c>
      <c r="F285" s="99" t="s">
        <v>7407</v>
      </c>
      <c r="G285" s="77">
        <v>0</v>
      </c>
      <c r="H285" s="77">
        <v>184482.76</v>
      </c>
      <c r="I285" s="77">
        <v>-19977436.98</v>
      </c>
      <c r="J285" s="101"/>
    </row>
    <row r="286" spans="1:10" hidden="1" outlineLevel="1" x14ac:dyDescent="0.2">
      <c r="A286" s="106"/>
      <c r="B286" s="100">
        <v>43006</v>
      </c>
      <c r="C286" s="99">
        <v>160</v>
      </c>
      <c r="D286" s="99" t="s">
        <v>5</v>
      </c>
      <c r="E286" s="99" t="s">
        <v>7394</v>
      </c>
      <c r="F286" s="99" t="s">
        <v>7408</v>
      </c>
      <c r="G286" s="77">
        <v>0</v>
      </c>
      <c r="H286" s="77">
        <v>-162672.41</v>
      </c>
      <c r="I286" s="77">
        <v>-20134764.57</v>
      </c>
      <c r="J286" s="101"/>
    </row>
    <row r="287" spans="1:10" hidden="1" outlineLevel="1" x14ac:dyDescent="0.2">
      <c r="A287" s="106"/>
      <c r="B287" s="100">
        <v>43006</v>
      </c>
      <c r="C287" s="99">
        <v>163</v>
      </c>
      <c r="D287" s="99" t="s">
        <v>5</v>
      </c>
      <c r="E287" s="99" t="s">
        <v>7394</v>
      </c>
      <c r="F287" s="99" t="s">
        <v>7409</v>
      </c>
      <c r="G287" s="77">
        <v>0</v>
      </c>
      <c r="H287" s="77">
        <v>162672.41</v>
      </c>
      <c r="I287" s="77">
        <v>-19999764.57</v>
      </c>
      <c r="J287" s="101"/>
    </row>
    <row r="288" spans="1:10" hidden="1" outlineLevel="1" x14ac:dyDescent="0.2">
      <c r="A288" s="106"/>
      <c r="B288" s="100">
        <v>43006</v>
      </c>
      <c r="C288" s="99">
        <v>85</v>
      </c>
      <c r="D288" s="99" t="s">
        <v>78</v>
      </c>
      <c r="E288" s="99" t="s">
        <v>5203</v>
      </c>
      <c r="F288" s="99" t="s">
        <v>7399</v>
      </c>
      <c r="G288" s="77">
        <v>0</v>
      </c>
      <c r="H288" s="77">
        <v>-131120.69</v>
      </c>
      <c r="I288" s="77">
        <v>-20134764.57</v>
      </c>
      <c r="J288" s="101"/>
    </row>
    <row r="289" spans="1:13" hidden="1" outlineLevel="1" x14ac:dyDescent="0.2">
      <c r="A289" s="106"/>
      <c r="B289" s="100">
        <v>43006</v>
      </c>
      <c r="C289" s="99">
        <v>174</v>
      </c>
      <c r="D289" s="99" t="s">
        <v>5</v>
      </c>
      <c r="E289" s="99" t="s">
        <v>7394</v>
      </c>
      <c r="F289" s="99" t="s">
        <v>7410</v>
      </c>
      <c r="G289" s="77">
        <v>0</v>
      </c>
      <c r="H289" s="77">
        <v>-162672.41</v>
      </c>
      <c r="I289" s="77">
        <v>-20292092.16</v>
      </c>
      <c r="J289" s="101"/>
    </row>
    <row r="290" spans="1:13" hidden="1" outlineLevel="1" x14ac:dyDescent="0.2">
      <c r="A290" s="106"/>
      <c r="B290" s="100">
        <v>43006</v>
      </c>
      <c r="C290" s="99">
        <v>175</v>
      </c>
      <c r="D290" s="99" t="s">
        <v>5</v>
      </c>
      <c r="E290" s="99" t="s">
        <v>7411</v>
      </c>
      <c r="F290" s="99" t="s">
        <v>7412</v>
      </c>
      <c r="G290" s="77">
        <v>0</v>
      </c>
      <c r="H290" s="77">
        <v>162672.41</v>
      </c>
      <c r="I290" s="77"/>
      <c r="J290" s="101"/>
    </row>
    <row r="291" spans="1:13" hidden="1" outlineLevel="1" x14ac:dyDescent="0.2">
      <c r="A291" s="106"/>
      <c r="B291" s="100">
        <v>43007</v>
      </c>
      <c r="C291" s="99">
        <v>186</v>
      </c>
      <c r="D291" s="99" t="s">
        <v>5</v>
      </c>
      <c r="E291" s="99" t="s">
        <v>7413</v>
      </c>
      <c r="F291" s="99" t="s">
        <v>7414</v>
      </c>
      <c r="G291" s="77">
        <v>0</v>
      </c>
      <c r="H291" s="77">
        <v>129310.34</v>
      </c>
      <c r="I291" s="77"/>
      <c r="J291" s="101"/>
    </row>
    <row r="292" spans="1:13" hidden="1" outlineLevel="1" x14ac:dyDescent="0.2">
      <c r="A292" s="106"/>
      <c r="B292" s="100">
        <v>43007</v>
      </c>
      <c r="C292" s="99">
        <v>187</v>
      </c>
      <c r="D292" s="99" t="s">
        <v>5</v>
      </c>
      <c r="E292" s="99" t="s">
        <v>7415</v>
      </c>
      <c r="F292" s="99" t="s">
        <v>7416</v>
      </c>
      <c r="G292" s="77">
        <v>0</v>
      </c>
      <c r="H292" s="77">
        <v>184482.76</v>
      </c>
      <c r="I292" s="77"/>
      <c r="J292" s="101"/>
    </row>
    <row r="293" spans="1:13" collapsed="1" x14ac:dyDescent="0.2">
      <c r="A293" s="106"/>
      <c r="B293" s="100"/>
      <c r="C293" s="99"/>
      <c r="D293" s="99"/>
      <c r="E293" s="99"/>
      <c r="F293" s="99"/>
      <c r="G293" s="77"/>
      <c r="H293" s="77"/>
      <c r="I293" s="77"/>
      <c r="J293" s="101"/>
      <c r="L293" s="114"/>
    </row>
    <row r="294" spans="1:13" x14ac:dyDescent="0.2">
      <c r="A294" s="106"/>
      <c r="B294" s="100"/>
      <c r="C294" s="99"/>
      <c r="D294" s="99"/>
      <c r="E294" s="99"/>
      <c r="F294" s="99"/>
      <c r="G294" s="77"/>
      <c r="H294" s="102">
        <f>SUM(H272:H293)</f>
        <v>974396.53999999992</v>
      </c>
      <c r="I294" s="102"/>
      <c r="J294" s="103">
        <f>COUNTIF(H273:H293,"&gt;1")-COUNTIF(H273:H293,"&lt;1")</f>
        <v>6</v>
      </c>
      <c r="L294" s="124"/>
      <c r="M294" s="124"/>
    </row>
    <row r="295" spans="1:13" x14ac:dyDescent="0.2">
      <c r="A295" s="104" t="s">
        <v>531</v>
      </c>
      <c r="B295" s="98"/>
      <c r="C295" s="99"/>
      <c r="D295" s="99"/>
      <c r="E295" s="98"/>
      <c r="F295" s="98"/>
      <c r="G295" s="76"/>
      <c r="H295" s="76"/>
      <c r="I295" s="76"/>
      <c r="J295" s="101"/>
      <c r="L295" s="124"/>
      <c r="M295" s="124"/>
    </row>
    <row r="296" spans="1:13" x14ac:dyDescent="0.2">
      <c r="A296" s="105" t="s">
        <v>2</v>
      </c>
      <c r="B296" s="98" t="s">
        <v>532</v>
      </c>
      <c r="C296" s="99"/>
      <c r="D296" s="99"/>
      <c r="E296" s="98"/>
      <c r="F296" s="98"/>
      <c r="G296" s="76"/>
      <c r="H296" s="76"/>
      <c r="I296" s="76"/>
      <c r="J296" s="101"/>
    </row>
    <row r="297" spans="1:13" hidden="1" outlineLevel="1" x14ac:dyDescent="0.2">
      <c r="A297" s="106"/>
      <c r="B297" s="99"/>
      <c r="C297" s="99"/>
      <c r="D297" s="99"/>
      <c r="E297" s="99" t="s">
        <v>1110</v>
      </c>
      <c r="F297" s="99"/>
      <c r="G297" s="77">
        <v>0</v>
      </c>
      <c r="H297" s="77">
        <v>0</v>
      </c>
      <c r="I297" s="77">
        <v>-8490156.8499999996</v>
      </c>
      <c r="J297" s="101"/>
    </row>
    <row r="298" spans="1:13" hidden="1" outlineLevel="1" x14ac:dyDescent="0.2">
      <c r="A298" s="106"/>
      <c r="B298" s="100">
        <v>42986</v>
      </c>
      <c r="C298" s="99">
        <v>35</v>
      </c>
      <c r="D298" s="99" t="s">
        <v>5</v>
      </c>
      <c r="E298" s="99" t="s">
        <v>7417</v>
      </c>
      <c r="F298" s="99" t="s">
        <v>7418</v>
      </c>
      <c r="G298" s="77">
        <v>0</v>
      </c>
      <c r="H298" s="77">
        <v>229224.14</v>
      </c>
      <c r="I298" s="77">
        <v>-8222644.2800000003</v>
      </c>
      <c r="J298" s="101"/>
    </row>
    <row r="299" spans="1:13" hidden="1" outlineLevel="1" x14ac:dyDescent="0.2">
      <c r="A299" s="106"/>
      <c r="B299" s="100">
        <v>42991</v>
      </c>
      <c r="C299" s="99">
        <v>62</v>
      </c>
      <c r="D299" s="99" t="s">
        <v>5</v>
      </c>
      <c r="E299" s="99" t="s">
        <v>6789</v>
      </c>
      <c r="F299" s="99" t="s">
        <v>7419</v>
      </c>
      <c r="G299" s="77">
        <v>0</v>
      </c>
      <c r="H299" s="77">
        <v>-258526.34</v>
      </c>
      <c r="I299" s="77"/>
      <c r="J299" s="101"/>
    </row>
    <row r="300" spans="1:13" hidden="1" outlineLevel="1" x14ac:dyDescent="0.2">
      <c r="A300" s="106"/>
      <c r="B300" s="100">
        <v>42992</v>
      </c>
      <c r="C300" s="99">
        <v>64</v>
      </c>
      <c r="D300" s="99" t="s">
        <v>5</v>
      </c>
      <c r="E300" s="99" t="s">
        <v>6789</v>
      </c>
      <c r="F300" s="99" t="s">
        <v>7420</v>
      </c>
      <c r="G300" s="77">
        <v>0</v>
      </c>
      <c r="H300" s="77">
        <v>258526.34</v>
      </c>
      <c r="I300" s="77"/>
      <c r="J300" s="101"/>
    </row>
    <row r="301" spans="1:13" hidden="1" outlineLevel="1" x14ac:dyDescent="0.2">
      <c r="A301" s="106"/>
      <c r="B301" s="100">
        <v>42992</v>
      </c>
      <c r="C301" s="99">
        <v>70</v>
      </c>
      <c r="D301" s="99" t="s">
        <v>5</v>
      </c>
      <c r="E301" s="99" t="s">
        <v>7421</v>
      </c>
      <c r="F301" s="99" t="s">
        <v>7422</v>
      </c>
      <c r="G301" s="77">
        <v>0</v>
      </c>
      <c r="H301" s="77">
        <v>308249.67</v>
      </c>
      <c r="I301" s="77"/>
      <c r="J301" s="101"/>
    </row>
    <row r="302" spans="1:13" hidden="1" outlineLevel="1" x14ac:dyDescent="0.2">
      <c r="A302" s="106"/>
      <c r="B302" s="100">
        <v>42993</v>
      </c>
      <c r="C302" s="99">
        <v>79</v>
      </c>
      <c r="D302" s="99" t="s">
        <v>5</v>
      </c>
      <c r="E302" s="99" t="s">
        <v>7423</v>
      </c>
      <c r="F302" s="99" t="s">
        <v>7424</v>
      </c>
      <c r="G302" s="77">
        <v>0</v>
      </c>
      <c r="H302" s="77">
        <v>229224.14</v>
      </c>
      <c r="I302" s="77"/>
      <c r="J302" s="101"/>
    </row>
    <row r="303" spans="1:13" hidden="1" outlineLevel="1" x14ac:dyDescent="0.2">
      <c r="A303" s="106"/>
      <c r="B303" s="100">
        <v>42996</v>
      </c>
      <c r="C303" s="99">
        <v>91</v>
      </c>
      <c r="D303" s="99" t="s">
        <v>5</v>
      </c>
      <c r="E303" s="99" t="s">
        <v>7425</v>
      </c>
      <c r="F303" s="99" t="s">
        <v>7426</v>
      </c>
      <c r="G303" s="77">
        <v>0</v>
      </c>
      <c r="H303" s="77">
        <v>229224.14</v>
      </c>
      <c r="I303" s="77"/>
      <c r="J303" s="101"/>
    </row>
    <row r="304" spans="1:13" hidden="1" outlineLevel="1" x14ac:dyDescent="0.2">
      <c r="A304" s="106"/>
      <c r="B304" s="100">
        <v>42996</v>
      </c>
      <c r="C304" s="99">
        <v>165</v>
      </c>
      <c r="D304" s="99" t="s">
        <v>5412</v>
      </c>
      <c r="E304" s="99" t="s">
        <v>7390</v>
      </c>
      <c r="F304" s="99" t="s">
        <v>6063</v>
      </c>
      <c r="G304" s="77">
        <v>0</v>
      </c>
      <c r="H304" s="77">
        <v>-22.9</v>
      </c>
      <c r="I304" s="77"/>
      <c r="J304" s="101"/>
    </row>
    <row r="305" spans="1:10" hidden="1" outlineLevel="1" x14ac:dyDescent="0.2">
      <c r="A305" s="106"/>
      <c r="B305" s="100">
        <v>42996</v>
      </c>
      <c r="C305" s="99">
        <v>165</v>
      </c>
      <c r="D305" s="99" t="s">
        <v>5412</v>
      </c>
      <c r="E305" s="99" t="s">
        <v>7390</v>
      </c>
      <c r="F305" s="99" t="s">
        <v>6073</v>
      </c>
      <c r="G305" s="77">
        <v>0</v>
      </c>
      <c r="H305" s="77">
        <v>-22.9</v>
      </c>
      <c r="I305" s="77"/>
      <c r="J305" s="101"/>
    </row>
    <row r="306" spans="1:10" hidden="1" outlineLevel="1" x14ac:dyDescent="0.2">
      <c r="A306" s="106"/>
      <c r="B306" s="100">
        <v>42996</v>
      </c>
      <c r="C306" s="99">
        <v>165</v>
      </c>
      <c r="D306" s="99" t="s">
        <v>5412</v>
      </c>
      <c r="E306" s="99" t="s">
        <v>7390</v>
      </c>
      <c r="F306" s="99" t="s">
        <v>6078</v>
      </c>
      <c r="G306" s="77">
        <v>0</v>
      </c>
      <c r="H306" s="77">
        <v>-22.9</v>
      </c>
      <c r="I306" s="77"/>
      <c r="J306" s="101"/>
    </row>
    <row r="307" spans="1:10" hidden="1" outlineLevel="1" x14ac:dyDescent="0.2">
      <c r="A307" s="106"/>
      <c r="B307" s="100">
        <v>42996</v>
      </c>
      <c r="C307" s="99">
        <v>165</v>
      </c>
      <c r="D307" s="99" t="s">
        <v>5412</v>
      </c>
      <c r="E307" s="99" t="s">
        <v>7390</v>
      </c>
      <c r="F307" s="99" t="s">
        <v>6065</v>
      </c>
      <c r="G307" s="77">
        <v>0</v>
      </c>
      <c r="H307" s="77">
        <v>-65.87</v>
      </c>
      <c r="I307" s="77"/>
      <c r="J307" s="101"/>
    </row>
    <row r="308" spans="1:10" hidden="1" outlineLevel="1" x14ac:dyDescent="0.2">
      <c r="A308" s="106"/>
      <c r="B308" s="100">
        <v>42996</v>
      </c>
      <c r="C308" s="99">
        <v>165</v>
      </c>
      <c r="D308" s="99" t="s">
        <v>5412</v>
      </c>
      <c r="E308" s="99" t="s">
        <v>7390</v>
      </c>
      <c r="F308" s="99" t="s">
        <v>6071</v>
      </c>
      <c r="G308" s="77">
        <v>0</v>
      </c>
      <c r="H308" s="77">
        <v>-65.87</v>
      </c>
      <c r="I308" s="77"/>
      <c r="J308" s="101"/>
    </row>
    <row r="309" spans="1:10" hidden="1" outlineLevel="1" x14ac:dyDescent="0.2">
      <c r="A309" s="106"/>
      <c r="B309" s="100">
        <v>42996</v>
      </c>
      <c r="C309" s="99">
        <v>165</v>
      </c>
      <c r="D309" s="99" t="s">
        <v>5412</v>
      </c>
      <c r="E309" s="99" t="s">
        <v>7390</v>
      </c>
      <c r="F309" s="99" t="s">
        <v>6075</v>
      </c>
      <c r="G309" s="77">
        <v>0</v>
      </c>
      <c r="H309" s="77">
        <v>-65.87</v>
      </c>
      <c r="I309" s="77"/>
      <c r="J309" s="101"/>
    </row>
    <row r="310" spans="1:10" hidden="1" outlineLevel="1" x14ac:dyDescent="0.2">
      <c r="A310" s="106"/>
      <c r="B310" s="100">
        <v>42996</v>
      </c>
      <c r="C310" s="99">
        <v>165</v>
      </c>
      <c r="D310" s="99" t="s">
        <v>5412</v>
      </c>
      <c r="E310" s="99" t="s">
        <v>7390</v>
      </c>
      <c r="F310" s="99" t="s">
        <v>6067</v>
      </c>
      <c r="G310" s="77">
        <v>0</v>
      </c>
      <c r="H310" s="77">
        <v>-65.87</v>
      </c>
      <c r="I310" s="77"/>
      <c r="J310" s="101"/>
    </row>
    <row r="311" spans="1:10" hidden="1" outlineLevel="1" x14ac:dyDescent="0.2">
      <c r="A311" s="106"/>
      <c r="B311" s="100">
        <v>42996</v>
      </c>
      <c r="C311" s="99">
        <v>165</v>
      </c>
      <c r="D311" s="99" t="s">
        <v>5412</v>
      </c>
      <c r="E311" s="99" t="s">
        <v>7390</v>
      </c>
      <c r="F311" s="99" t="s">
        <v>6061</v>
      </c>
      <c r="G311" s="77">
        <v>0</v>
      </c>
      <c r="H311" s="77">
        <v>-65.87</v>
      </c>
      <c r="I311" s="77"/>
      <c r="J311" s="101"/>
    </row>
    <row r="312" spans="1:10" hidden="1" outlineLevel="1" x14ac:dyDescent="0.2">
      <c r="A312" s="106"/>
      <c r="B312" s="100">
        <v>42996</v>
      </c>
      <c r="C312" s="99">
        <v>165</v>
      </c>
      <c r="D312" s="99" t="s">
        <v>5412</v>
      </c>
      <c r="E312" s="99" t="s">
        <v>7390</v>
      </c>
      <c r="F312" s="99" t="s">
        <v>6077</v>
      </c>
      <c r="G312" s="77">
        <v>0</v>
      </c>
      <c r="H312" s="77">
        <v>-65.87</v>
      </c>
      <c r="I312" s="77"/>
      <c r="J312" s="101"/>
    </row>
    <row r="313" spans="1:10" hidden="1" outlineLevel="1" x14ac:dyDescent="0.2">
      <c r="A313" s="106"/>
      <c r="B313" s="100">
        <v>43004</v>
      </c>
      <c r="C313" s="99">
        <v>135</v>
      </c>
      <c r="D313" s="99" t="s">
        <v>5</v>
      </c>
      <c r="E313" s="99" t="s">
        <v>7427</v>
      </c>
      <c r="F313" s="99" t="s">
        <v>7428</v>
      </c>
      <c r="G313" s="77">
        <v>0</v>
      </c>
      <c r="H313" s="77">
        <v>308249.67</v>
      </c>
      <c r="I313" s="77"/>
      <c r="J313" s="101"/>
    </row>
    <row r="314" spans="1:10" hidden="1" outlineLevel="1" x14ac:dyDescent="0.2">
      <c r="A314" s="106"/>
      <c r="B314" s="100">
        <v>43004</v>
      </c>
      <c r="C314" s="99">
        <v>136</v>
      </c>
      <c r="D314" s="99" t="s">
        <v>5</v>
      </c>
      <c r="E314" s="99" t="s">
        <v>7427</v>
      </c>
      <c r="F314" s="99" t="s">
        <v>7429</v>
      </c>
      <c r="G314" s="77">
        <v>0</v>
      </c>
      <c r="H314" s="77">
        <v>-308249.67</v>
      </c>
      <c r="I314" s="77"/>
      <c r="J314" s="101"/>
    </row>
    <row r="315" spans="1:10" hidden="1" outlineLevel="1" x14ac:dyDescent="0.2">
      <c r="A315" s="106"/>
      <c r="B315" s="100">
        <v>43004</v>
      </c>
      <c r="C315" s="99">
        <v>137</v>
      </c>
      <c r="D315" s="99" t="s">
        <v>5</v>
      </c>
      <c r="E315" s="99" t="s">
        <v>7427</v>
      </c>
      <c r="F315" s="99" t="s">
        <v>7430</v>
      </c>
      <c r="G315" s="77">
        <v>0</v>
      </c>
      <c r="H315" s="77">
        <v>308249.67</v>
      </c>
      <c r="I315" s="77"/>
      <c r="J315" s="101"/>
    </row>
    <row r="316" spans="1:10" hidden="1" outlineLevel="1" x14ac:dyDescent="0.2">
      <c r="A316" s="106"/>
      <c r="B316" s="100">
        <v>43005</v>
      </c>
      <c r="C316" s="99">
        <v>157</v>
      </c>
      <c r="D316" s="99" t="s">
        <v>5</v>
      </c>
      <c r="E316" s="99" t="s">
        <v>7431</v>
      </c>
      <c r="F316" s="99" t="s">
        <v>7432</v>
      </c>
      <c r="G316" s="77">
        <v>0</v>
      </c>
      <c r="H316" s="77">
        <v>229224.14</v>
      </c>
      <c r="I316" s="77"/>
      <c r="J316" s="101"/>
    </row>
    <row r="317" spans="1:10" hidden="1" outlineLevel="1" x14ac:dyDescent="0.2">
      <c r="A317" s="106"/>
      <c r="B317" s="100">
        <v>43006</v>
      </c>
      <c r="C317" s="99">
        <v>88</v>
      </c>
      <c r="D317" s="99" t="s">
        <v>82</v>
      </c>
      <c r="E317" s="99" t="s">
        <v>3488</v>
      </c>
      <c r="F317" s="99" t="s">
        <v>7433</v>
      </c>
      <c r="G317" s="77">
        <v>0</v>
      </c>
      <c r="H317" s="77">
        <v>-268354.12</v>
      </c>
      <c r="I317" s="77">
        <v>-8458071.9199999999</v>
      </c>
      <c r="J317" s="101"/>
    </row>
    <row r="318" spans="1:10" hidden="1" outlineLevel="1" x14ac:dyDescent="0.2">
      <c r="A318" s="106"/>
      <c r="B318" s="100">
        <v>43007</v>
      </c>
      <c r="C318" s="99">
        <v>188</v>
      </c>
      <c r="D318" s="99" t="s">
        <v>5</v>
      </c>
      <c r="E318" s="99" t="s">
        <v>7431</v>
      </c>
      <c r="F318" s="99" t="s">
        <v>7434</v>
      </c>
      <c r="G318" s="77">
        <v>0</v>
      </c>
      <c r="H318" s="77">
        <v>-229224.14</v>
      </c>
      <c r="I318" s="77"/>
      <c r="J318" s="101"/>
    </row>
    <row r="319" spans="1:10" hidden="1" outlineLevel="1" x14ac:dyDescent="0.2">
      <c r="A319" s="106"/>
      <c r="B319" s="100">
        <v>43007</v>
      </c>
      <c r="C319" s="99">
        <v>189</v>
      </c>
      <c r="D319" s="99" t="s">
        <v>5</v>
      </c>
      <c r="E319" s="99" t="s">
        <v>7431</v>
      </c>
      <c r="F319" s="99" t="s">
        <v>7435</v>
      </c>
      <c r="G319" s="77">
        <v>0</v>
      </c>
      <c r="H319" s="77">
        <v>229224.14</v>
      </c>
      <c r="I319" s="77"/>
      <c r="J319" s="101"/>
    </row>
    <row r="320" spans="1:10" hidden="1" outlineLevel="1" x14ac:dyDescent="0.2">
      <c r="A320" s="106"/>
      <c r="B320" s="100">
        <v>43007</v>
      </c>
      <c r="C320" s="99">
        <v>195</v>
      </c>
      <c r="D320" s="99" t="s">
        <v>5</v>
      </c>
      <c r="E320" s="99" t="s">
        <v>7436</v>
      </c>
      <c r="F320" s="99" t="s">
        <v>7437</v>
      </c>
      <c r="G320" s="77">
        <v>0</v>
      </c>
      <c r="H320" s="77">
        <v>308249.67</v>
      </c>
      <c r="I320" s="77"/>
      <c r="J320" s="101"/>
    </row>
    <row r="321" spans="1:10" collapsed="1" x14ac:dyDescent="0.2">
      <c r="A321" s="106"/>
      <c r="B321" s="100"/>
      <c r="C321" s="99"/>
      <c r="D321" s="99"/>
      <c r="E321" s="99"/>
      <c r="F321" s="99"/>
      <c r="G321" s="77"/>
      <c r="H321" s="77"/>
      <c r="I321" s="77"/>
      <c r="J321" s="101"/>
    </row>
    <row r="322" spans="1:10" x14ac:dyDescent="0.2">
      <c r="A322" s="106"/>
      <c r="B322" s="100"/>
      <c r="C322" s="99"/>
      <c r="D322" s="99"/>
      <c r="E322" s="99"/>
      <c r="F322" s="99"/>
      <c r="G322" s="77"/>
      <c r="H322" s="102">
        <f>SUM(H297:H321)</f>
        <v>1572827.5299999998</v>
      </c>
      <c r="I322" s="102"/>
      <c r="J322" s="103">
        <v>6</v>
      </c>
    </row>
    <row r="323" spans="1:10" x14ac:dyDescent="0.2">
      <c r="A323" s="106"/>
      <c r="B323" s="100"/>
      <c r="C323" s="99"/>
      <c r="D323" s="99"/>
      <c r="E323" s="99"/>
      <c r="F323" s="99"/>
      <c r="G323" s="77"/>
      <c r="H323" s="77"/>
      <c r="I323" s="77"/>
      <c r="J323" s="101"/>
    </row>
    <row r="324" spans="1:10" ht="30" customHeight="1" x14ac:dyDescent="0.2">
      <c r="A324" s="106"/>
      <c r="B324" s="136" t="s">
        <v>1061</v>
      </c>
      <c r="C324" s="137"/>
      <c r="D324" s="137"/>
      <c r="E324" s="137"/>
      <c r="F324" s="137"/>
      <c r="G324" s="138"/>
      <c r="H324" s="107">
        <f>+H12+H20+H51+H57+H68+H74+H85+H95+H108+H115+H125+H134+H152+H159+H227+H254+H261+H269+H294+H322</f>
        <v>19349011.130000003</v>
      </c>
      <c r="I324" s="108" t="e">
        <f>+#REF!+#REF!+#REF!+#REF!+#REF!+#REF!+#REF!+#REF!+I164+#REF!+#REF!+#REF!+I321</f>
        <v>#REF!</v>
      </c>
      <c r="J324" s="109">
        <f>+J12+J20+J51+J57+J68+J74+J85+J95+J108+J115+J125+J134+J152+J159+J227+J254+J261+J269+J294+J322</f>
        <v>82</v>
      </c>
    </row>
    <row r="325" spans="1:10" x14ac:dyDescent="0.2">
      <c r="A325" s="106"/>
      <c r="B325" s="100"/>
      <c r="C325" s="99"/>
      <c r="D325" s="99"/>
      <c r="E325" s="99"/>
      <c r="F325" s="99"/>
      <c r="G325" s="77"/>
      <c r="H325" s="77"/>
      <c r="I325" s="77"/>
      <c r="J325" s="101"/>
    </row>
    <row r="326" spans="1:10" x14ac:dyDescent="0.2">
      <c r="A326" s="106"/>
      <c r="B326" s="100"/>
      <c r="C326" s="99"/>
      <c r="D326" s="99"/>
      <c r="E326" s="99"/>
      <c r="F326" s="99"/>
      <c r="G326" s="77"/>
      <c r="H326" s="77"/>
      <c r="I326" s="77"/>
      <c r="J326" s="101"/>
    </row>
    <row r="327" spans="1:10" x14ac:dyDescent="0.2">
      <c r="A327" s="104" t="s">
        <v>1560</v>
      </c>
      <c r="B327" s="98"/>
      <c r="C327" s="99"/>
      <c r="D327" s="99"/>
      <c r="E327" s="98"/>
      <c r="F327" s="98"/>
      <c r="G327" s="76"/>
      <c r="H327" s="76"/>
      <c r="I327" s="76"/>
      <c r="J327" s="101"/>
    </row>
    <row r="328" spans="1:10" x14ac:dyDescent="0.2">
      <c r="A328" s="105" t="s">
        <v>2</v>
      </c>
      <c r="B328" s="98" t="s">
        <v>4</v>
      </c>
      <c r="C328" s="99"/>
      <c r="D328" s="99"/>
      <c r="E328" s="98"/>
      <c r="F328" s="98"/>
      <c r="G328" s="76"/>
      <c r="H328" s="76"/>
      <c r="I328" s="76"/>
      <c r="J328" s="101"/>
    </row>
    <row r="329" spans="1:10" hidden="1" outlineLevel="1" x14ac:dyDescent="0.2">
      <c r="A329" s="106"/>
      <c r="B329" s="99"/>
      <c r="C329" s="99"/>
      <c r="D329" s="99"/>
      <c r="E329" s="99" t="s">
        <v>1110</v>
      </c>
      <c r="F329" s="99"/>
      <c r="G329" s="77">
        <v>0</v>
      </c>
      <c r="H329" s="77">
        <v>0</v>
      </c>
      <c r="I329" s="77">
        <v>-804064.9</v>
      </c>
      <c r="J329" s="101"/>
    </row>
    <row r="330" spans="1:10" hidden="1" outlineLevel="1" x14ac:dyDescent="0.2">
      <c r="A330" s="106"/>
      <c r="B330" s="100">
        <v>42999</v>
      </c>
      <c r="C330" s="99">
        <v>106</v>
      </c>
      <c r="D330" s="99" t="s">
        <v>5</v>
      </c>
      <c r="E330" s="99" t="s">
        <v>7438</v>
      </c>
      <c r="F330" s="99" t="s">
        <v>7439</v>
      </c>
      <c r="G330" s="77">
        <v>0</v>
      </c>
      <c r="H330" s="77">
        <v>254798.42</v>
      </c>
      <c r="I330" s="77">
        <v>-1032140.68</v>
      </c>
      <c r="J330" s="101"/>
    </row>
    <row r="331" spans="1:10" hidden="1" outlineLevel="1" x14ac:dyDescent="0.2">
      <c r="A331" s="106"/>
      <c r="B331" s="100">
        <v>42999</v>
      </c>
      <c r="C331" s="99">
        <v>108</v>
      </c>
      <c r="D331" s="99" t="s">
        <v>5</v>
      </c>
      <c r="E331" s="99" t="s">
        <v>7438</v>
      </c>
      <c r="F331" s="99" t="s">
        <v>7440</v>
      </c>
      <c r="G331" s="77">
        <v>0</v>
      </c>
      <c r="H331" s="77">
        <v>-254798.42</v>
      </c>
      <c r="I331" s="77"/>
      <c r="J331" s="101"/>
    </row>
    <row r="332" spans="1:10" hidden="1" outlineLevel="1" x14ac:dyDescent="0.2">
      <c r="A332" s="106"/>
      <c r="B332" s="100">
        <v>42999</v>
      </c>
      <c r="C332" s="99">
        <v>109</v>
      </c>
      <c r="D332" s="99" t="s">
        <v>5</v>
      </c>
      <c r="E332" s="99" t="s">
        <v>7438</v>
      </c>
      <c r="F332" s="99" t="s">
        <v>7441</v>
      </c>
      <c r="G332" s="77">
        <v>0</v>
      </c>
      <c r="H332" s="77">
        <v>254798.43</v>
      </c>
      <c r="I332" s="77"/>
      <c r="J332" s="101"/>
    </row>
    <row r="333" spans="1:10" collapsed="1" x14ac:dyDescent="0.2">
      <c r="A333" s="106"/>
      <c r="B333" s="100"/>
      <c r="C333" s="99"/>
      <c r="D333" s="99"/>
      <c r="E333" s="99"/>
      <c r="F333" s="99"/>
      <c r="G333" s="77"/>
      <c r="H333" s="77"/>
      <c r="I333" s="77"/>
      <c r="J333" s="101"/>
    </row>
    <row r="334" spans="1:10" x14ac:dyDescent="0.2">
      <c r="A334" s="106"/>
      <c r="B334" s="100"/>
      <c r="C334" s="99"/>
      <c r="D334" s="99"/>
      <c r="E334" s="99"/>
      <c r="F334" s="99"/>
      <c r="G334" s="77"/>
      <c r="H334" s="102">
        <f>SUM(H329:H333)</f>
        <v>254798.43</v>
      </c>
      <c r="I334" s="102"/>
      <c r="J334" s="103">
        <f>COUNTIF(H330:H332,"&gt;1")-COUNTIF(H330:H332,"&lt;1")</f>
        <v>1</v>
      </c>
    </row>
    <row r="335" spans="1:10" x14ac:dyDescent="0.2">
      <c r="A335" s="104" t="s">
        <v>5341</v>
      </c>
      <c r="B335" s="98"/>
      <c r="C335" s="99"/>
      <c r="D335" s="99"/>
      <c r="E335" s="98"/>
      <c r="F335" s="98"/>
      <c r="G335" s="76"/>
      <c r="H335" s="76"/>
      <c r="I335" s="76"/>
      <c r="J335" s="101"/>
    </row>
    <row r="336" spans="1:10" x14ac:dyDescent="0.2">
      <c r="A336" s="105" t="s">
        <v>2</v>
      </c>
      <c r="B336" s="98" t="s">
        <v>5342</v>
      </c>
      <c r="C336" s="99"/>
      <c r="D336" s="99"/>
      <c r="E336" s="98"/>
      <c r="F336" s="98"/>
      <c r="G336" s="76"/>
      <c r="H336" s="76"/>
      <c r="I336" s="76"/>
      <c r="J336" s="101"/>
    </row>
    <row r="337" spans="1:10" hidden="1" outlineLevel="1" x14ac:dyDescent="0.2">
      <c r="A337" s="106"/>
      <c r="B337" s="99"/>
      <c r="C337" s="99"/>
      <c r="D337" s="99"/>
      <c r="E337" s="99" t="s">
        <v>1110</v>
      </c>
      <c r="F337" s="99"/>
      <c r="G337" s="77">
        <v>0</v>
      </c>
      <c r="H337" s="77">
        <v>0</v>
      </c>
      <c r="I337" s="77">
        <v>-804064.9</v>
      </c>
      <c r="J337" s="101"/>
    </row>
    <row r="338" spans="1:10" hidden="1" outlineLevel="1" x14ac:dyDescent="0.2">
      <c r="A338" s="106"/>
      <c r="B338" s="100">
        <v>42982</v>
      </c>
      <c r="C338" s="99">
        <v>5</v>
      </c>
      <c r="D338" s="99" t="s">
        <v>5</v>
      </c>
      <c r="E338" s="99" t="s">
        <v>7442</v>
      </c>
      <c r="F338" s="99" t="s">
        <v>7443</v>
      </c>
      <c r="G338" s="77">
        <v>0</v>
      </c>
      <c r="H338" s="77">
        <v>121617.78</v>
      </c>
      <c r="I338" s="77">
        <v>-1032140.68</v>
      </c>
      <c r="J338" s="101"/>
    </row>
    <row r="339" spans="1:10" hidden="1" outlineLevel="1" x14ac:dyDescent="0.2">
      <c r="A339" s="106"/>
      <c r="B339" s="100">
        <v>42982</v>
      </c>
      <c r="C339" s="99">
        <v>6</v>
      </c>
      <c r="D339" s="99" t="s">
        <v>5</v>
      </c>
      <c r="E339" s="99" t="s">
        <v>7444</v>
      </c>
      <c r="F339" s="99" t="s">
        <v>7445</v>
      </c>
      <c r="G339" s="77">
        <v>0</v>
      </c>
      <c r="H339" s="77">
        <v>134664.5</v>
      </c>
      <c r="I339" s="77"/>
      <c r="J339" s="101"/>
    </row>
    <row r="340" spans="1:10" hidden="1" outlineLevel="1" x14ac:dyDescent="0.2">
      <c r="A340" s="106"/>
      <c r="B340" s="100">
        <v>42989</v>
      </c>
      <c r="C340" s="99">
        <v>41</v>
      </c>
      <c r="D340" s="99" t="s">
        <v>5</v>
      </c>
      <c r="E340" s="99" t="s">
        <v>7446</v>
      </c>
      <c r="F340" s="99" t="s">
        <v>7447</v>
      </c>
      <c r="G340" s="77">
        <v>0</v>
      </c>
      <c r="H340" s="77">
        <v>134664.5</v>
      </c>
      <c r="I340" s="77"/>
      <c r="J340" s="101"/>
    </row>
    <row r="341" spans="1:10" hidden="1" outlineLevel="1" x14ac:dyDescent="0.2">
      <c r="A341" s="106"/>
      <c r="B341" s="100">
        <v>42989</v>
      </c>
      <c r="C341" s="99">
        <v>42</v>
      </c>
      <c r="D341" s="99" t="s">
        <v>5</v>
      </c>
      <c r="E341" s="99" t="s">
        <v>7448</v>
      </c>
      <c r="F341" s="99" t="s">
        <v>7449</v>
      </c>
      <c r="G341" s="77">
        <v>0</v>
      </c>
      <c r="H341" s="77">
        <v>155865.84</v>
      </c>
      <c r="I341" s="77"/>
      <c r="J341" s="101"/>
    </row>
    <row r="342" spans="1:10" hidden="1" outlineLevel="1" x14ac:dyDescent="0.2">
      <c r="A342" s="106"/>
      <c r="B342" s="100">
        <v>42990</v>
      </c>
      <c r="C342" s="99">
        <v>55</v>
      </c>
      <c r="D342" s="99" t="s">
        <v>5</v>
      </c>
      <c r="E342" s="99" t="s">
        <v>7450</v>
      </c>
      <c r="F342" s="99" t="s">
        <v>7451</v>
      </c>
      <c r="G342" s="77">
        <v>0</v>
      </c>
      <c r="H342" s="77">
        <v>134991.07</v>
      </c>
      <c r="I342" s="77"/>
      <c r="J342" s="101"/>
    </row>
    <row r="343" spans="1:10" hidden="1" outlineLevel="1" x14ac:dyDescent="0.2">
      <c r="A343" s="106"/>
      <c r="B343" s="100">
        <v>42997</v>
      </c>
      <c r="C343" s="99">
        <v>96</v>
      </c>
      <c r="D343" s="99" t="s">
        <v>5</v>
      </c>
      <c r="E343" s="99" t="s">
        <v>7452</v>
      </c>
      <c r="F343" s="99" t="s">
        <v>7453</v>
      </c>
      <c r="G343" s="77">
        <v>0</v>
      </c>
      <c r="H343" s="77">
        <v>134991.07</v>
      </c>
      <c r="I343" s="77"/>
      <c r="J343" s="101"/>
    </row>
    <row r="344" spans="1:10" hidden="1" outlineLevel="1" x14ac:dyDescent="0.2">
      <c r="A344" s="106"/>
      <c r="B344" s="100">
        <v>43000</v>
      </c>
      <c r="C344" s="99">
        <v>118</v>
      </c>
      <c r="D344" s="99" t="s">
        <v>5</v>
      </c>
      <c r="E344" s="99" t="s">
        <v>7454</v>
      </c>
      <c r="F344" s="99" t="s">
        <v>7455</v>
      </c>
      <c r="G344" s="77">
        <v>0</v>
      </c>
      <c r="H344" s="77">
        <v>134991.07</v>
      </c>
      <c r="I344" s="77"/>
      <c r="J344" s="101"/>
    </row>
    <row r="345" spans="1:10" hidden="1" outlineLevel="1" x14ac:dyDescent="0.2">
      <c r="A345" s="106"/>
      <c r="B345" s="100">
        <v>43000</v>
      </c>
      <c r="C345" s="99">
        <v>119</v>
      </c>
      <c r="D345" s="99" t="s">
        <v>5</v>
      </c>
      <c r="E345" s="99" t="s">
        <v>7456</v>
      </c>
      <c r="F345" s="99" t="s">
        <v>7457</v>
      </c>
      <c r="G345" s="77">
        <v>0</v>
      </c>
      <c r="H345" s="77">
        <v>134991.07</v>
      </c>
      <c r="I345" s="77"/>
      <c r="J345" s="101"/>
    </row>
    <row r="346" spans="1:10" hidden="1" outlineLevel="1" x14ac:dyDescent="0.2">
      <c r="A346" s="106"/>
      <c r="B346" s="100">
        <v>43000</v>
      </c>
      <c r="C346" s="99">
        <v>122</v>
      </c>
      <c r="D346" s="99" t="s">
        <v>5</v>
      </c>
      <c r="E346" s="99" t="s">
        <v>7458</v>
      </c>
      <c r="F346" s="99" t="s">
        <v>7459</v>
      </c>
      <c r="G346" s="77">
        <v>0</v>
      </c>
      <c r="H346" s="77">
        <v>134991.07</v>
      </c>
      <c r="I346" s="77"/>
      <c r="J346" s="101"/>
    </row>
    <row r="347" spans="1:10" hidden="1" outlineLevel="1" x14ac:dyDescent="0.2">
      <c r="A347" s="106"/>
      <c r="B347" s="100">
        <v>43006</v>
      </c>
      <c r="C347" s="99">
        <v>165</v>
      </c>
      <c r="D347" s="99" t="s">
        <v>5</v>
      </c>
      <c r="E347" s="99" t="s">
        <v>7460</v>
      </c>
      <c r="F347" s="99" t="s">
        <v>7461</v>
      </c>
      <c r="G347" s="77">
        <v>0</v>
      </c>
      <c r="H347" s="77">
        <v>159819.37</v>
      </c>
      <c r="I347" s="77"/>
      <c r="J347" s="101"/>
    </row>
    <row r="348" spans="1:10" hidden="1" outlineLevel="1" x14ac:dyDescent="0.2">
      <c r="A348" s="106"/>
      <c r="B348" s="100">
        <v>43006</v>
      </c>
      <c r="C348" s="99">
        <v>170</v>
      </c>
      <c r="D348" s="99" t="s">
        <v>5</v>
      </c>
      <c r="E348" s="99" t="s">
        <v>7462</v>
      </c>
      <c r="F348" s="99" t="s">
        <v>7463</v>
      </c>
      <c r="G348" s="77">
        <v>0</v>
      </c>
      <c r="H348" s="77">
        <v>138944.62</v>
      </c>
      <c r="I348" s="77"/>
      <c r="J348" s="101"/>
    </row>
    <row r="349" spans="1:10" hidden="1" outlineLevel="1" x14ac:dyDescent="0.2">
      <c r="A349" s="106"/>
      <c r="B349" s="100">
        <v>43007</v>
      </c>
      <c r="C349" s="99">
        <v>190</v>
      </c>
      <c r="D349" s="99" t="s">
        <v>5</v>
      </c>
      <c r="E349" s="99" t="s">
        <v>7464</v>
      </c>
      <c r="F349" s="99" t="s">
        <v>7465</v>
      </c>
      <c r="G349" s="77">
        <v>0</v>
      </c>
      <c r="H349" s="77">
        <v>138944.62</v>
      </c>
      <c r="I349" s="77"/>
      <c r="J349" s="101"/>
    </row>
    <row r="350" spans="1:10" hidden="1" outlineLevel="1" x14ac:dyDescent="0.2">
      <c r="A350" s="106"/>
      <c r="B350" s="100">
        <v>43008</v>
      </c>
      <c r="C350" s="99">
        <v>201</v>
      </c>
      <c r="D350" s="99" t="s">
        <v>5</v>
      </c>
      <c r="E350" s="99" t="s">
        <v>7466</v>
      </c>
      <c r="F350" s="99" t="s">
        <v>7467</v>
      </c>
      <c r="G350" s="77">
        <v>0</v>
      </c>
      <c r="H350" s="77">
        <v>134991.07</v>
      </c>
      <c r="I350" s="77"/>
      <c r="J350" s="101"/>
    </row>
    <row r="351" spans="1:10" collapsed="1" x14ac:dyDescent="0.2">
      <c r="A351" s="106"/>
      <c r="B351" s="100"/>
      <c r="C351" s="99"/>
      <c r="D351" s="99"/>
      <c r="E351" s="99"/>
      <c r="F351" s="99"/>
      <c r="G351" s="77"/>
      <c r="H351" s="77"/>
      <c r="I351" s="77"/>
      <c r="J351" s="101"/>
    </row>
    <row r="352" spans="1:10" x14ac:dyDescent="0.2">
      <c r="A352" s="106"/>
      <c r="B352" s="100"/>
      <c r="C352" s="99"/>
      <c r="D352" s="99"/>
      <c r="E352" s="99"/>
      <c r="F352" s="99"/>
      <c r="G352" s="77"/>
      <c r="H352" s="102">
        <f>SUM(H337:H351)</f>
        <v>1794467.6500000006</v>
      </c>
      <c r="I352" s="102"/>
      <c r="J352" s="103">
        <f>COUNTIF(H338:H350,"&gt;1")-COUNTIF(H338:H350,"&lt;1")</f>
        <v>13</v>
      </c>
    </row>
    <row r="353" spans="1:10" x14ac:dyDescent="0.2">
      <c r="A353" s="104" t="s">
        <v>573</v>
      </c>
      <c r="B353" s="98"/>
      <c r="C353" s="99"/>
      <c r="D353" s="99"/>
      <c r="E353" s="99"/>
      <c r="F353" s="99"/>
      <c r="G353" s="77"/>
      <c r="H353" s="102"/>
      <c r="I353" s="102"/>
      <c r="J353" s="103"/>
    </row>
    <row r="354" spans="1:10" x14ac:dyDescent="0.2">
      <c r="A354" s="105" t="s">
        <v>2</v>
      </c>
      <c r="B354" s="98" t="s">
        <v>21</v>
      </c>
      <c r="C354" s="99"/>
      <c r="D354" s="99"/>
      <c r="E354" s="99"/>
      <c r="F354" s="99"/>
      <c r="G354" s="77"/>
      <c r="H354" s="102"/>
      <c r="I354" s="102"/>
      <c r="J354" s="103"/>
    </row>
    <row r="355" spans="1:10" hidden="1" outlineLevel="1" x14ac:dyDescent="0.2">
      <c r="A355" s="106"/>
      <c r="B355" s="100"/>
      <c r="C355" s="99"/>
      <c r="D355" s="99"/>
      <c r="E355" s="99" t="s">
        <v>1110</v>
      </c>
      <c r="F355" s="99"/>
      <c r="G355" s="77">
        <v>0</v>
      </c>
      <c r="H355" s="77">
        <v>0</v>
      </c>
      <c r="I355" s="102"/>
      <c r="J355" s="103"/>
    </row>
    <row r="356" spans="1:10" hidden="1" outlineLevel="1" x14ac:dyDescent="0.2">
      <c r="A356" s="106"/>
      <c r="B356" s="100">
        <v>42984</v>
      </c>
      <c r="C356" s="99">
        <v>25</v>
      </c>
      <c r="D356" s="99" t="s">
        <v>5</v>
      </c>
      <c r="E356" s="99" t="s">
        <v>7468</v>
      </c>
      <c r="F356" s="99" t="s">
        <v>7469</v>
      </c>
      <c r="G356" s="77">
        <v>0</v>
      </c>
      <c r="H356" s="77">
        <v>219280.8</v>
      </c>
      <c r="I356" s="102"/>
      <c r="J356" s="103"/>
    </row>
    <row r="357" spans="1:10" hidden="1" outlineLevel="1" x14ac:dyDescent="0.2">
      <c r="A357" s="106"/>
      <c r="B357" s="100">
        <v>42984</v>
      </c>
      <c r="C357" s="99">
        <v>27</v>
      </c>
      <c r="D357" s="99" t="s">
        <v>5</v>
      </c>
      <c r="E357" s="99" t="s">
        <v>7470</v>
      </c>
      <c r="F357" s="99" t="s">
        <v>7471</v>
      </c>
      <c r="G357" s="77">
        <v>0</v>
      </c>
      <c r="H357" s="77">
        <v>193819.92</v>
      </c>
      <c r="I357" s="102"/>
      <c r="J357" s="103"/>
    </row>
    <row r="358" spans="1:10" hidden="1" outlineLevel="1" x14ac:dyDescent="0.2">
      <c r="A358" s="106"/>
      <c r="B358" s="100">
        <v>42990</v>
      </c>
      <c r="C358" s="99">
        <v>47</v>
      </c>
      <c r="D358" s="99" t="s">
        <v>5</v>
      </c>
      <c r="E358" s="99" t="s">
        <v>7472</v>
      </c>
      <c r="F358" s="99" t="s">
        <v>7473</v>
      </c>
      <c r="G358" s="77">
        <v>0</v>
      </c>
      <c r="H358" s="77">
        <v>193819.92</v>
      </c>
      <c r="I358" s="102"/>
      <c r="J358" s="103"/>
    </row>
    <row r="359" spans="1:10" hidden="1" outlineLevel="1" x14ac:dyDescent="0.2">
      <c r="A359" s="106"/>
      <c r="B359" s="100">
        <v>43007</v>
      </c>
      <c r="C359" s="99">
        <v>192</v>
      </c>
      <c r="D359" s="99" t="s">
        <v>5</v>
      </c>
      <c r="E359" s="99" t="s">
        <v>7474</v>
      </c>
      <c r="F359" s="99" t="s">
        <v>7475</v>
      </c>
      <c r="G359" s="77">
        <v>0</v>
      </c>
      <c r="H359" s="77">
        <v>206075.94</v>
      </c>
      <c r="I359" s="102"/>
      <c r="J359" s="103"/>
    </row>
    <row r="360" spans="1:10" collapsed="1" x14ac:dyDescent="0.2">
      <c r="A360" s="106"/>
      <c r="B360" s="100"/>
      <c r="C360" s="99"/>
      <c r="D360" s="99"/>
      <c r="E360" s="99"/>
      <c r="F360" s="99"/>
      <c r="G360" s="77"/>
      <c r="H360" s="102"/>
      <c r="I360" s="102"/>
      <c r="J360" s="103"/>
    </row>
    <row r="361" spans="1:10" x14ac:dyDescent="0.2">
      <c r="A361" s="106"/>
      <c r="B361" s="100"/>
      <c r="C361" s="99"/>
      <c r="D361" s="99"/>
      <c r="E361" s="99"/>
      <c r="F361" s="99"/>
      <c r="G361" s="77"/>
      <c r="H361" s="102">
        <f>SUM(H355:H360)</f>
        <v>812996.58000000007</v>
      </c>
      <c r="I361" s="102"/>
      <c r="J361" s="103">
        <f>COUNTIF(H356:H359,"&gt;1")-COUNTIF(H356:H359,"&lt;1")</f>
        <v>4</v>
      </c>
    </row>
    <row r="362" spans="1:10" x14ac:dyDescent="0.2">
      <c r="A362" s="104" t="s">
        <v>1575</v>
      </c>
      <c r="B362" s="98"/>
      <c r="C362" s="99"/>
      <c r="D362" s="99"/>
      <c r="E362" s="98"/>
      <c r="F362" s="98"/>
      <c r="G362" s="76"/>
      <c r="H362" s="76"/>
      <c r="I362" s="76"/>
      <c r="J362" s="101"/>
    </row>
    <row r="363" spans="1:10" x14ac:dyDescent="0.2">
      <c r="A363" s="105" t="s">
        <v>2</v>
      </c>
      <c r="B363" s="98" t="s">
        <v>70</v>
      </c>
      <c r="C363" s="99"/>
      <c r="D363" s="99"/>
      <c r="E363" s="98"/>
      <c r="F363" s="98"/>
      <c r="G363" s="76"/>
      <c r="H363" s="76"/>
      <c r="I363" s="76"/>
      <c r="J363" s="101"/>
    </row>
    <row r="364" spans="1:10" hidden="1" outlineLevel="1" x14ac:dyDescent="0.2">
      <c r="A364" s="106"/>
      <c r="B364" s="99"/>
      <c r="C364" s="99"/>
      <c r="D364" s="99"/>
      <c r="E364" s="99" t="s">
        <v>1110</v>
      </c>
      <c r="F364" s="99"/>
      <c r="G364" s="77">
        <v>0</v>
      </c>
      <c r="H364" s="77">
        <v>0</v>
      </c>
      <c r="I364" s="77">
        <v>-804064.9</v>
      </c>
      <c r="J364" s="101"/>
    </row>
    <row r="365" spans="1:10" hidden="1" outlineLevel="1" x14ac:dyDescent="0.2">
      <c r="A365" s="106"/>
      <c r="B365" s="100">
        <v>42996</v>
      </c>
      <c r="C365" s="99">
        <v>90</v>
      </c>
      <c r="D365" s="99" t="s">
        <v>5</v>
      </c>
      <c r="E365" s="99" t="s">
        <v>7476</v>
      </c>
      <c r="F365" s="99" t="s">
        <v>7477</v>
      </c>
      <c r="G365" s="77">
        <v>0</v>
      </c>
      <c r="H365" s="77">
        <v>255030.44</v>
      </c>
      <c r="I365" s="77">
        <v>-1032140.68</v>
      </c>
      <c r="J365" s="101"/>
    </row>
    <row r="366" spans="1:10" collapsed="1" x14ac:dyDescent="0.2">
      <c r="A366" s="106"/>
      <c r="B366" s="100"/>
      <c r="C366" s="99"/>
      <c r="D366" s="99"/>
      <c r="E366" s="99"/>
      <c r="F366" s="99"/>
      <c r="G366" s="77"/>
      <c r="H366" s="77"/>
      <c r="I366" s="77"/>
      <c r="J366" s="101"/>
    </row>
    <row r="367" spans="1:10" x14ac:dyDescent="0.2">
      <c r="A367" s="106"/>
      <c r="B367" s="100"/>
      <c r="C367" s="99"/>
      <c r="D367" s="99"/>
      <c r="E367" s="99"/>
      <c r="F367" s="99"/>
      <c r="G367" s="77"/>
      <c r="H367" s="102">
        <f>SUM(H364:H366)</f>
        <v>255030.44</v>
      </c>
      <c r="I367" s="102"/>
      <c r="J367" s="103">
        <f>COUNTIF(H365:H365,"&gt;1")-COUNTIF(H365:H365,"&lt;1")</f>
        <v>1</v>
      </c>
    </row>
    <row r="368" spans="1:10" x14ac:dyDescent="0.2">
      <c r="A368" s="104" t="s">
        <v>587</v>
      </c>
      <c r="B368" s="98"/>
      <c r="C368" s="99"/>
      <c r="D368" s="99"/>
      <c r="E368" s="98"/>
      <c r="F368" s="98"/>
      <c r="G368" s="76"/>
      <c r="H368" s="76"/>
      <c r="I368" s="76"/>
      <c r="J368" s="101"/>
    </row>
    <row r="369" spans="1:10" x14ac:dyDescent="0.2">
      <c r="A369" s="105" t="s">
        <v>2</v>
      </c>
      <c r="B369" s="98" t="s">
        <v>91</v>
      </c>
      <c r="C369" s="99"/>
      <c r="D369" s="99"/>
      <c r="E369" s="98"/>
      <c r="F369" s="98"/>
      <c r="G369" s="76"/>
      <c r="H369" s="76"/>
      <c r="I369" s="76"/>
      <c r="J369" s="101"/>
    </row>
    <row r="370" spans="1:10" hidden="1" outlineLevel="1" x14ac:dyDescent="0.2">
      <c r="A370" s="106"/>
      <c r="B370" s="99"/>
      <c r="C370" s="99"/>
      <c r="D370" s="99"/>
      <c r="E370" s="99" t="s">
        <v>1110</v>
      </c>
      <c r="F370" s="99"/>
      <c r="G370" s="77">
        <v>0</v>
      </c>
      <c r="H370" s="77">
        <v>0</v>
      </c>
      <c r="I370" s="77">
        <v>-6049657.0700000003</v>
      </c>
      <c r="J370" s="101"/>
    </row>
    <row r="371" spans="1:10" hidden="1" outlineLevel="1" x14ac:dyDescent="0.2">
      <c r="A371" s="106"/>
      <c r="B371" s="100">
        <v>42990</v>
      </c>
      <c r="C371" s="99">
        <v>46</v>
      </c>
      <c r="D371" s="99" t="s">
        <v>5</v>
      </c>
      <c r="E371" s="99" t="s">
        <v>7478</v>
      </c>
      <c r="F371" s="99" t="s">
        <v>7479</v>
      </c>
      <c r="G371" s="77">
        <v>0</v>
      </c>
      <c r="H371" s="77">
        <v>395029.94</v>
      </c>
      <c r="I371" s="77">
        <v>-6202349.7599999998</v>
      </c>
      <c r="J371" s="101"/>
    </row>
    <row r="372" spans="1:10" collapsed="1" x14ac:dyDescent="0.2">
      <c r="A372" s="106"/>
      <c r="B372" s="100"/>
      <c r="C372" s="99"/>
      <c r="D372" s="99"/>
      <c r="E372" s="99"/>
      <c r="F372" s="99"/>
      <c r="G372" s="77"/>
      <c r="H372" s="77"/>
      <c r="I372" s="77"/>
      <c r="J372" s="101"/>
    </row>
    <row r="373" spans="1:10" x14ac:dyDescent="0.2">
      <c r="A373" s="106"/>
      <c r="B373" s="100"/>
      <c r="C373" s="99"/>
      <c r="D373" s="99"/>
      <c r="E373" s="99"/>
      <c r="F373" s="99"/>
      <c r="G373" s="77"/>
      <c r="H373" s="102">
        <f>SUM(H370:H372)</f>
        <v>395029.94</v>
      </c>
      <c r="I373" s="102"/>
      <c r="J373" s="103">
        <f>COUNTIF(H371:H371,"&gt;1")-COUNTIF(H371:H371,"&lt;1")</f>
        <v>1</v>
      </c>
    </row>
    <row r="374" spans="1:10" x14ac:dyDescent="0.2">
      <c r="A374" s="104" t="s">
        <v>598</v>
      </c>
      <c r="B374" s="98"/>
      <c r="C374" s="99"/>
      <c r="D374" s="99"/>
      <c r="E374" s="98"/>
      <c r="F374" s="98"/>
      <c r="G374" s="76"/>
      <c r="H374" s="76"/>
      <c r="I374" s="76"/>
      <c r="J374" s="101"/>
    </row>
    <row r="375" spans="1:10" x14ac:dyDescent="0.2">
      <c r="A375" s="105" t="s">
        <v>2</v>
      </c>
      <c r="B375" s="98" t="s">
        <v>108</v>
      </c>
      <c r="C375" s="99"/>
      <c r="D375" s="99"/>
      <c r="E375" s="98"/>
      <c r="F375" s="98"/>
      <c r="G375" s="76"/>
      <c r="H375" s="76"/>
      <c r="I375" s="76"/>
      <c r="J375" s="101"/>
    </row>
    <row r="376" spans="1:10" hidden="1" outlineLevel="1" x14ac:dyDescent="0.2">
      <c r="A376" s="106"/>
      <c r="B376" s="99"/>
      <c r="C376" s="99"/>
      <c r="D376" s="99"/>
      <c r="E376" s="99" t="s">
        <v>1110</v>
      </c>
      <c r="F376" s="99"/>
      <c r="G376" s="77">
        <v>0</v>
      </c>
      <c r="H376" s="77">
        <v>0</v>
      </c>
      <c r="I376" s="77">
        <v>-6049657.0700000003</v>
      </c>
      <c r="J376" s="101"/>
    </row>
    <row r="377" spans="1:10" hidden="1" outlineLevel="1" x14ac:dyDescent="0.2">
      <c r="A377" s="106"/>
      <c r="B377" s="100">
        <v>42979</v>
      </c>
      <c r="C377" s="99">
        <v>3</v>
      </c>
      <c r="D377" s="99" t="s">
        <v>5</v>
      </c>
      <c r="E377" s="99" t="s">
        <v>7480</v>
      </c>
      <c r="F377" s="99" t="s">
        <v>7481</v>
      </c>
      <c r="G377" s="77">
        <v>0</v>
      </c>
      <c r="H377" s="77">
        <v>172312.6</v>
      </c>
      <c r="I377" s="77">
        <v>-6202349.7599999998</v>
      </c>
      <c r="J377" s="101"/>
    </row>
    <row r="378" spans="1:10" hidden="1" outlineLevel="1" x14ac:dyDescent="0.2">
      <c r="A378" s="106"/>
      <c r="B378" s="100">
        <v>42982</v>
      </c>
      <c r="C378" s="99">
        <v>8</v>
      </c>
      <c r="D378" s="99" t="s">
        <v>5</v>
      </c>
      <c r="E378" s="99" t="s">
        <v>7482</v>
      </c>
      <c r="F378" s="99" t="s">
        <v>7483</v>
      </c>
      <c r="G378" s="77">
        <v>0</v>
      </c>
      <c r="H378" s="77">
        <v>172312.6</v>
      </c>
      <c r="I378" s="77"/>
      <c r="J378" s="101"/>
    </row>
    <row r="379" spans="1:10" hidden="1" outlineLevel="1" x14ac:dyDescent="0.2">
      <c r="A379" s="106"/>
      <c r="B379" s="100">
        <v>42984</v>
      </c>
      <c r="C379" s="99">
        <v>26</v>
      </c>
      <c r="D379" s="99" t="s">
        <v>5</v>
      </c>
      <c r="E379" s="99" t="s">
        <v>7484</v>
      </c>
      <c r="F379" s="99" t="s">
        <v>7485</v>
      </c>
      <c r="G379" s="77">
        <v>0</v>
      </c>
      <c r="H379" s="77">
        <v>167963.65</v>
      </c>
      <c r="I379" s="77"/>
      <c r="J379" s="101"/>
    </row>
    <row r="380" spans="1:10" hidden="1" outlineLevel="1" x14ac:dyDescent="0.2">
      <c r="A380" s="106"/>
      <c r="B380" s="100">
        <v>42991</v>
      </c>
      <c r="C380" s="99">
        <v>57</v>
      </c>
      <c r="D380" s="99" t="s">
        <v>5</v>
      </c>
      <c r="E380" s="99" t="s">
        <v>7486</v>
      </c>
      <c r="F380" s="99" t="s">
        <v>7487</v>
      </c>
      <c r="G380" s="77">
        <v>0</v>
      </c>
      <c r="H380" s="77">
        <v>172312.6</v>
      </c>
      <c r="I380" s="77"/>
      <c r="J380" s="101"/>
    </row>
    <row r="381" spans="1:10" hidden="1" outlineLevel="1" x14ac:dyDescent="0.2">
      <c r="A381" s="106"/>
      <c r="B381" s="100">
        <v>43006</v>
      </c>
      <c r="C381" s="99">
        <v>166</v>
      </c>
      <c r="D381" s="99" t="s">
        <v>5</v>
      </c>
      <c r="E381" s="99" t="s">
        <v>7488</v>
      </c>
      <c r="F381" s="99" t="s">
        <v>7489</v>
      </c>
      <c r="G381" s="77">
        <v>0</v>
      </c>
      <c r="H381" s="77">
        <v>182196.47</v>
      </c>
      <c r="I381" s="77"/>
      <c r="J381" s="101"/>
    </row>
    <row r="382" spans="1:10" collapsed="1" x14ac:dyDescent="0.2">
      <c r="A382" s="106"/>
      <c r="B382" s="100"/>
      <c r="C382" s="99"/>
      <c r="D382" s="99"/>
      <c r="E382" s="99"/>
      <c r="F382" s="99"/>
      <c r="G382" s="77"/>
      <c r="H382" s="77"/>
      <c r="I382" s="77"/>
      <c r="J382" s="101"/>
    </row>
    <row r="383" spans="1:10" x14ac:dyDescent="0.2">
      <c r="A383" s="106"/>
      <c r="B383" s="100"/>
      <c r="C383" s="99"/>
      <c r="D383" s="99"/>
      <c r="E383" s="99"/>
      <c r="F383" s="99"/>
      <c r="G383" s="77"/>
      <c r="H383" s="102">
        <f>SUM(H376:H382)</f>
        <v>867097.91999999993</v>
      </c>
      <c r="I383" s="102"/>
      <c r="J383" s="103">
        <f>COUNTIF(H377:H381,"&gt;1")-COUNTIF(H377:H381,"&lt;1")</f>
        <v>5</v>
      </c>
    </row>
    <row r="384" spans="1:10" x14ac:dyDescent="0.2">
      <c r="A384" s="104" t="s">
        <v>625</v>
      </c>
      <c r="B384" s="98"/>
      <c r="C384" s="99"/>
      <c r="D384" s="99"/>
      <c r="E384" s="98"/>
      <c r="F384" s="98"/>
      <c r="G384" s="76"/>
      <c r="H384" s="76"/>
      <c r="I384" s="76"/>
      <c r="J384" s="101"/>
    </row>
    <row r="385" spans="1:10" x14ac:dyDescent="0.2">
      <c r="A385" s="105" t="s">
        <v>2</v>
      </c>
      <c r="B385" s="98" t="s">
        <v>312</v>
      </c>
      <c r="C385" s="99"/>
      <c r="D385" s="99"/>
      <c r="E385" s="98"/>
      <c r="F385" s="98"/>
      <c r="G385" s="76"/>
      <c r="H385" s="76"/>
      <c r="I385" s="76"/>
      <c r="J385" s="101"/>
    </row>
    <row r="386" spans="1:10" hidden="1" outlineLevel="1" x14ac:dyDescent="0.2">
      <c r="A386" s="106"/>
      <c r="B386" s="99"/>
      <c r="C386" s="99"/>
      <c r="D386" s="99"/>
      <c r="E386" s="99" t="s">
        <v>1110</v>
      </c>
      <c r="F386" s="99"/>
      <c r="G386" s="77">
        <v>0</v>
      </c>
      <c r="H386" s="77">
        <v>0</v>
      </c>
      <c r="I386" s="77">
        <v>-4248722.46</v>
      </c>
      <c r="J386" s="101"/>
    </row>
    <row r="387" spans="1:10" hidden="1" outlineLevel="1" x14ac:dyDescent="0.2">
      <c r="A387" s="106"/>
      <c r="B387" s="100">
        <v>42990</v>
      </c>
      <c r="C387" s="99">
        <v>50</v>
      </c>
      <c r="D387" s="99" t="s">
        <v>5</v>
      </c>
      <c r="E387" s="99" t="s">
        <v>7490</v>
      </c>
      <c r="F387" s="99" t="s">
        <v>7491</v>
      </c>
      <c r="G387" s="77">
        <v>0</v>
      </c>
      <c r="H387" s="77">
        <v>185665.31</v>
      </c>
      <c r="I387" s="77">
        <v>-4434387.78</v>
      </c>
      <c r="J387" s="101"/>
    </row>
    <row r="388" spans="1:10" hidden="1" outlineLevel="1" x14ac:dyDescent="0.2">
      <c r="A388" s="106"/>
      <c r="B388" s="100">
        <v>43000</v>
      </c>
      <c r="C388" s="99">
        <v>121</v>
      </c>
      <c r="D388" s="99" t="s">
        <v>5</v>
      </c>
      <c r="E388" s="99" t="s">
        <v>7492</v>
      </c>
      <c r="F388" s="99" t="s">
        <v>7493</v>
      </c>
      <c r="G388" s="77">
        <v>0</v>
      </c>
      <c r="H388" s="77">
        <v>177283.8</v>
      </c>
      <c r="I388" s="77"/>
      <c r="J388" s="101"/>
    </row>
    <row r="389" spans="1:10" hidden="1" outlineLevel="1" x14ac:dyDescent="0.2">
      <c r="A389" s="106"/>
      <c r="B389" s="100">
        <v>43004</v>
      </c>
      <c r="C389" s="99">
        <v>138</v>
      </c>
      <c r="D389" s="99" t="s">
        <v>5</v>
      </c>
      <c r="E389" s="99" t="s">
        <v>7494</v>
      </c>
      <c r="F389" s="99" t="s">
        <v>7495</v>
      </c>
      <c r="G389" s="77">
        <v>0</v>
      </c>
      <c r="H389" s="77">
        <v>188284.94</v>
      </c>
      <c r="I389" s="77"/>
      <c r="J389" s="101"/>
    </row>
    <row r="390" spans="1:10" collapsed="1" x14ac:dyDescent="0.2">
      <c r="A390" s="106"/>
      <c r="B390" s="100"/>
      <c r="C390" s="99"/>
      <c r="D390" s="99"/>
      <c r="E390" s="99"/>
      <c r="F390" s="99"/>
      <c r="G390" s="77"/>
      <c r="H390" s="77"/>
      <c r="I390" s="77"/>
      <c r="J390" s="101"/>
    </row>
    <row r="391" spans="1:10" x14ac:dyDescent="0.2">
      <c r="A391" s="106"/>
      <c r="B391" s="100"/>
      <c r="C391" s="99"/>
      <c r="D391" s="99"/>
      <c r="E391" s="99"/>
      <c r="F391" s="99"/>
      <c r="G391" s="77"/>
      <c r="H391" s="102">
        <f>SUM(H386:H390)</f>
        <v>551234.05000000005</v>
      </c>
      <c r="I391" s="102"/>
      <c r="J391" s="103">
        <f>COUNTIF(H387:H389,"&gt;1")-COUNTIF(H387:H389,"&lt;1")</f>
        <v>3</v>
      </c>
    </row>
    <row r="392" spans="1:10" x14ac:dyDescent="0.2">
      <c r="A392" s="104" t="s">
        <v>4426</v>
      </c>
      <c r="B392" s="98"/>
      <c r="C392" s="99"/>
      <c r="D392" s="99"/>
      <c r="E392" s="98"/>
      <c r="F392" s="98"/>
      <c r="G392" s="76"/>
      <c r="H392" s="76"/>
      <c r="I392" s="76"/>
      <c r="J392" s="101"/>
    </row>
    <row r="393" spans="1:10" x14ac:dyDescent="0.2">
      <c r="A393" s="105" t="s">
        <v>2</v>
      </c>
      <c r="B393" s="98" t="s">
        <v>4163</v>
      </c>
      <c r="C393" s="99"/>
      <c r="D393" s="99"/>
      <c r="E393" s="98"/>
      <c r="F393" s="98"/>
      <c r="G393" s="76"/>
      <c r="H393" s="76"/>
      <c r="I393" s="76"/>
      <c r="J393" s="101"/>
    </row>
    <row r="394" spans="1:10" hidden="1" outlineLevel="1" x14ac:dyDescent="0.2">
      <c r="A394" s="106"/>
      <c r="B394" s="99"/>
      <c r="C394" s="99"/>
      <c r="D394" s="99"/>
      <c r="E394" s="99" t="s">
        <v>1110</v>
      </c>
      <c r="F394" s="99"/>
      <c r="G394" s="77">
        <v>0</v>
      </c>
      <c r="H394" s="77">
        <v>0</v>
      </c>
      <c r="I394" s="77">
        <v>-6780759.5</v>
      </c>
      <c r="J394" s="101"/>
    </row>
    <row r="395" spans="1:10" hidden="1" outlineLevel="1" x14ac:dyDescent="0.2">
      <c r="A395" s="106"/>
      <c r="B395" s="100">
        <v>43000</v>
      </c>
      <c r="C395" s="99">
        <v>116</v>
      </c>
      <c r="D395" s="99" t="s">
        <v>5</v>
      </c>
      <c r="E395" s="99" t="s">
        <v>7496</v>
      </c>
      <c r="F395" s="99" t="s">
        <v>7497</v>
      </c>
      <c r="G395" s="77">
        <v>0</v>
      </c>
      <c r="H395" s="77">
        <v>504381.14</v>
      </c>
      <c r="I395" s="77">
        <v>-6897949.5599999996</v>
      </c>
      <c r="J395" s="101"/>
    </row>
    <row r="396" spans="1:10" collapsed="1" x14ac:dyDescent="0.2">
      <c r="A396" s="106"/>
      <c r="B396" s="100"/>
      <c r="C396" s="99"/>
      <c r="D396" s="99"/>
      <c r="E396" s="99"/>
      <c r="F396" s="99"/>
      <c r="G396" s="77"/>
      <c r="H396" s="77"/>
      <c r="I396" s="77"/>
      <c r="J396" s="101"/>
    </row>
    <row r="397" spans="1:10" x14ac:dyDescent="0.2">
      <c r="A397" s="106"/>
      <c r="B397" s="100"/>
      <c r="C397" s="99"/>
      <c r="D397" s="99"/>
      <c r="E397" s="99"/>
      <c r="F397" s="99"/>
      <c r="G397" s="77"/>
      <c r="H397" s="102">
        <f>SUM(H394:H396)</f>
        <v>504381.14</v>
      </c>
      <c r="I397" s="102"/>
      <c r="J397" s="103">
        <f>COUNTIF(H395:H395,"&gt;1")-COUNTIF(H395:H395,"&lt;1")</f>
        <v>1</v>
      </c>
    </row>
    <row r="398" spans="1:10" x14ac:dyDescent="0.2">
      <c r="A398" s="104" t="s">
        <v>2563</v>
      </c>
      <c r="B398" s="98"/>
      <c r="C398" s="99"/>
      <c r="D398" s="99"/>
      <c r="E398" s="98"/>
      <c r="F398" s="98"/>
      <c r="G398" s="76"/>
      <c r="H398" s="76"/>
      <c r="I398" s="76"/>
      <c r="J398" s="101"/>
    </row>
    <row r="399" spans="1:10" x14ac:dyDescent="0.2">
      <c r="A399" s="105" t="s">
        <v>2</v>
      </c>
      <c r="B399" s="98" t="s">
        <v>2263</v>
      </c>
      <c r="C399" s="99"/>
      <c r="D399" s="99"/>
      <c r="E399" s="98"/>
      <c r="F399" s="98"/>
      <c r="G399" s="76"/>
      <c r="H399" s="76"/>
      <c r="I399" s="76"/>
      <c r="J399" s="101"/>
    </row>
    <row r="400" spans="1:10" hidden="1" outlineLevel="1" x14ac:dyDescent="0.2">
      <c r="A400" s="106"/>
      <c r="B400" s="99"/>
      <c r="C400" s="99"/>
      <c r="D400" s="99"/>
      <c r="E400" s="99" t="s">
        <v>1110</v>
      </c>
      <c r="F400" s="99"/>
      <c r="G400" s="77">
        <v>0</v>
      </c>
      <c r="H400" s="77">
        <v>0</v>
      </c>
      <c r="I400" s="77">
        <v>-6780759.5</v>
      </c>
      <c r="J400" s="101"/>
    </row>
    <row r="401" spans="1:10" hidden="1" outlineLevel="1" x14ac:dyDescent="0.2">
      <c r="A401" s="106"/>
      <c r="B401" s="100">
        <v>43008</v>
      </c>
      <c r="C401" s="99">
        <v>202</v>
      </c>
      <c r="D401" s="99" t="s">
        <v>5</v>
      </c>
      <c r="E401" s="99" t="s">
        <v>7498</v>
      </c>
      <c r="F401" s="99" t="s">
        <v>7499</v>
      </c>
      <c r="G401" s="77">
        <v>0</v>
      </c>
      <c r="H401" s="77">
        <v>498242.94</v>
      </c>
      <c r="I401" s="77">
        <v>-6897949.5599999996</v>
      </c>
      <c r="J401" s="101"/>
    </row>
    <row r="402" spans="1:10" collapsed="1" x14ac:dyDescent="0.2">
      <c r="A402" s="106"/>
      <c r="B402" s="100"/>
      <c r="C402" s="99"/>
      <c r="D402" s="99"/>
      <c r="E402" s="99"/>
      <c r="F402" s="99"/>
      <c r="G402" s="77"/>
      <c r="H402" s="77"/>
      <c r="I402" s="77"/>
      <c r="J402" s="101"/>
    </row>
    <row r="403" spans="1:10" x14ac:dyDescent="0.2">
      <c r="A403" s="106"/>
      <c r="B403" s="100"/>
      <c r="C403" s="99"/>
      <c r="D403" s="99"/>
      <c r="E403" s="99"/>
      <c r="F403" s="99"/>
      <c r="G403" s="77"/>
      <c r="H403" s="102">
        <f>SUM(H400:H402)</f>
        <v>498242.94</v>
      </c>
      <c r="I403" s="102"/>
      <c r="J403" s="103">
        <f>COUNTIF(H401:H401,"&gt;1")-COUNTIF(H401:H401,"&lt;1")</f>
        <v>1</v>
      </c>
    </row>
    <row r="404" spans="1:10" x14ac:dyDescent="0.2">
      <c r="A404" s="104" t="s">
        <v>663</v>
      </c>
      <c r="B404" s="98"/>
      <c r="C404" s="99"/>
      <c r="D404" s="99"/>
      <c r="E404" s="98"/>
      <c r="F404" s="98"/>
      <c r="G404" s="76"/>
      <c r="H404" s="76"/>
      <c r="I404" s="76"/>
      <c r="J404" s="101"/>
    </row>
    <row r="405" spans="1:10" x14ac:dyDescent="0.2">
      <c r="A405" s="105" t="s">
        <v>2</v>
      </c>
      <c r="B405" s="98" t="s">
        <v>422</v>
      </c>
      <c r="C405" s="99"/>
      <c r="D405" s="99"/>
      <c r="E405" s="98"/>
      <c r="F405" s="98"/>
      <c r="G405" s="76"/>
      <c r="H405" s="76"/>
      <c r="I405" s="76"/>
      <c r="J405" s="101"/>
    </row>
    <row r="406" spans="1:10" hidden="1" outlineLevel="1" x14ac:dyDescent="0.2">
      <c r="A406" s="106"/>
      <c r="B406" s="99"/>
      <c r="C406" s="99"/>
      <c r="D406" s="99"/>
      <c r="E406" s="99" t="s">
        <v>1110</v>
      </c>
      <c r="F406" s="99"/>
      <c r="G406" s="77">
        <v>0</v>
      </c>
      <c r="H406" s="77">
        <v>0</v>
      </c>
      <c r="I406" s="77">
        <v>-6780759.5</v>
      </c>
      <c r="J406" s="101"/>
    </row>
    <row r="407" spans="1:10" hidden="1" outlineLevel="1" x14ac:dyDescent="0.2">
      <c r="A407" s="106"/>
      <c r="B407" s="100">
        <v>42985</v>
      </c>
      <c r="C407" s="99">
        <v>32</v>
      </c>
      <c r="D407" s="99" t="s">
        <v>5</v>
      </c>
      <c r="E407" s="99" t="s">
        <v>7500</v>
      </c>
      <c r="F407" s="99" t="s">
        <v>7501</v>
      </c>
      <c r="G407" s="77">
        <v>0</v>
      </c>
      <c r="H407" s="77">
        <v>149134.51999999999</v>
      </c>
      <c r="I407" s="77">
        <v>-6897949.5599999996</v>
      </c>
      <c r="J407" s="101"/>
    </row>
    <row r="408" spans="1:10" hidden="1" outlineLevel="1" x14ac:dyDescent="0.2">
      <c r="A408" s="106"/>
      <c r="B408" s="100">
        <v>42999</v>
      </c>
      <c r="C408" s="99">
        <v>107</v>
      </c>
      <c r="D408" s="99" t="s">
        <v>5</v>
      </c>
      <c r="E408" s="99" t="s">
        <v>7502</v>
      </c>
      <c r="F408" s="99" t="s">
        <v>7503</v>
      </c>
      <c r="G408" s="77">
        <v>0</v>
      </c>
      <c r="H408" s="77">
        <v>149134.51999999999</v>
      </c>
      <c r="I408" s="77"/>
      <c r="J408" s="101"/>
    </row>
    <row r="409" spans="1:10" collapsed="1" x14ac:dyDescent="0.2">
      <c r="A409" s="106"/>
      <c r="B409" s="100"/>
      <c r="C409" s="99"/>
      <c r="D409" s="99"/>
      <c r="E409" s="99"/>
      <c r="F409" s="99"/>
      <c r="G409" s="77"/>
      <c r="H409" s="77"/>
      <c r="I409" s="77"/>
      <c r="J409" s="101"/>
    </row>
    <row r="410" spans="1:10" x14ac:dyDescent="0.2">
      <c r="A410" s="106"/>
      <c r="B410" s="100"/>
      <c r="C410" s="99"/>
      <c r="D410" s="99"/>
      <c r="E410" s="99"/>
      <c r="F410" s="99"/>
      <c r="G410" s="77"/>
      <c r="H410" s="102">
        <f>SUM(H406:H409)</f>
        <v>298269.03999999998</v>
      </c>
      <c r="I410" s="102"/>
      <c r="J410" s="103">
        <f>COUNTIF(H407:H408,"&gt;1")-COUNTIF(H407:H408,"&lt;1")</f>
        <v>2</v>
      </c>
    </row>
    <row r="411" spans="1:10" x14ac:dyDescent="0.2">
      <c r="A411" s="104" t="s">
        <v>702</v>
      </c>
      <c r="B411" s="98"/>
      <c r="C411" s="99"/>
      <c r="D411" s="99"/>
      <c r="E411" s="98"/>
      <c r="F411" s="98"/>
      <c r="G411" s="76"/>
      <c r="H411" s="76"/>
      <c r="I411" s="76"/>
      <c r="J411" s="101"/>
    </row>
    <row r="412" spans="1:10" x14ac:dyDescent="0.2">
      <c r="A412" s="105" t="s">
        <v>2</v>
      </c>
      <c r="B412" s="98" t="s">
        <v>532</v>
      </c>
      <c r="C412" s="99"/>
      <c r="D412" s="99"/>
      <c r="E412" s="98"/>
      <c r="F412" s="98"/>
      <c r="G412" s="76"/>
      <c r="H412" s="76"/>
      <c r="I412" s="76"/>
      <c r="J412" s="101"/>
    </row>
    <row r="413" spans="1:10" hidden="1" outlineLevel="1" x14ac:dyDescent="0.2">
      <c r="A413" s="106"/>
      <c r="B413" s="99"/>
      <c r="C413" s="99"/>
      <c r="D413" s="99"/>
      <c r="E413" s="99" t="s">
        <v>1110</v>
      </c>
      <c r="F413" s="99"/>
      <c r="G413" s="77">
        <v>0</v>
      </c>
      <c r="H413" s="77">
        <v>0</v>
      </c>
      <c r="I413" s="77">
        <v>-2339528.0699999998</v>
      </c>
      <c r="J413" s="101"/>
    </row>
    <row r="414" spans="1:10" hidden="1" outlineLevel="1" x14ac:dyDescent="0.2">
      <c r="A414" s="106"/>
      <c r="B414" s="100">
        <v>42983</v>
      </c>
      <c r="C414" s="99">
        <v>12</v>
      </c>
      <c r="D414" s="99" t="s">
        <v>5</v>
      </c>
      <c r="E414" s="99" t="s">
        <v>6068</v>
      </c>
      <c r="F414" s="99" t="s">
        <v>7504</v>
      </c>
      <c r="G414" s="77">
        <v>0</v>
      </c>
      <c r="H414" s="77">
        <v>290522.21999999997</v>
      </c>
      <c r="I414" s="77">
        <v>-2554846.7799999998</v>
      </c>
      <c r="J414" s="101"/>
    </row>
    <row r="415" spans="1:10" collapsed="1" x14ac:dyDescent="0.2">
      <c r="A415" s="106"/>
      <c r="B415" s="100"/>
      <c r="C415" s="99"/>
      <c r="D415" s="99"/>
      <c r="E415" s="99"/>
      <c r="F415" s="99"/>
      <c r="G415" s="77"/>
      <c r="H415" s="77"/>
      <c r="I415" s="77"/>
      <c r="J415" s="101"/>
    </row>
    <row r="416" spans="1:10" x14ac:dyDescent="0.2">
      <c r="A416" s="106"/>
      <c r="B416" s="100"/>
      <c r="C416" s="99"/>
      <c r="D416" s="99"/>
      <c r="E416" s="99"/>
      <c r="F416" s="99"/>
      <c r="G416" s="77"/>
      <c r="H416" s="102">
        <f>SUM(H413:H415)</f>
        <v>290522.21999999997</v>
      </c>
      <c r="I416" s="102"/>
      <c r="J416" s="103">
        <f>COUNTIF(H414:H414,"&gt;1")-COUNTIF(H414:H414,"&lt;1")</f>
        <v>1</v>
      </c>
    </row>
    <row r="417" spans="1:10" x14ac:dyDescent="0.2">
      <c r="A417" s="106"/>
      <c r="B417" s="100"/>
      <c r="C417" s="99"/>
      <c r="D417" s="99"/>
      <c r="E417" s="99"/>
      <c r="F417" s="99"/>
      <c r="G417" s="77"/>
      <c r="H417" s="77"/>
      <c r="I417" s="77"/>
      <c r="J417" s="101"/>
    </row>
    <row r="418" spans="1:10" ht="33" customHeight="1" x14ac:dyDescent="0.2">
      <c r="A418" s="106"/>
      <c r="B418" s="136" t="s">
        <v>1062</v>
      </c>
      <c r="C418" s="137"/>
      <c r="D418" s="137"/>
      <c r="E418" s="137"/>
      <c r="F418" s="137"/>
      <c r="G418" s="138"/>
      <c r="H418" s="107">
        <f>+H334+H352+H361+H367+H373+H383+H391+H397+H403+H410+H416</f>
        <v>6522070.3500000006</v>
      </c>
      <c r="I418" s="108" t="e">
        <f>+I196+#REF!+#REF!+#REF!+#REF!+#REF!+#REF!+#REF!+#REF!+I293+#REF!+#REF!+I415</f>
        <v>#REF!</v>
      </c>
      <c r="J418" s="109">
        <f>+J334+J352+J361+J367+J373+J383+J391+J397+J403+J410+J416</f>
        <v>33</v>
      </c>
    </row>
    <row r="419" spans="1:10" x14ac:dyDescent="0.2">
      <c r="A419" s="106"/>
      <c r="B419" s="100"/>
      <c r="C419" s="99"/>
      <c r="D419" s="99"/>
      <c r="E419" s="99"/>
      <c r="F419" s="99"/>
      <c r="G419" s="77"/>
      <c r="H419" s="77"/>
      <c r="I419" s="77"/>
      <c r="J419" s="101"/>
    </row>
    <row r="420" spans="1:10" x14ac:dyDescent="0.2">
      <c r="A420" s="106"/>
      <c r="B420" s="100"/>
      <c r="C420" s="99"/>
      <c r="D420" s="99"/>
      <c r="E420" s="99"/>
      <c r="F420" s="99"/>
      <c r="G420" s="77"/>
      <c r="H420" s="77"/>
      <c r="I420" s="77"/>
      <c r="J420" s="101"/>
    </row>
    <row r="421" spans="1:10" x14ac:dyDescent="0.2">
      <c r="A421" s="106"/>
      <c r="B421" s="100"/>
      <c r="C421" s="99"/>
      <c r="D421" s="99"/>
      <c r="E421" s="99"/>
      <c r="F421" s="99"/>
      <c r="G421" s="77"/>
      <c r="H421" s="77"/>
      <c r="I421" s="77"/>
      <c r="J421" s="101"/>
    </row>
    <row r="422" spans="1:10" x14ac:dyDescent="0.2">
      <c r="A422" s="104" t="s">
        <v>713</v>
      </c>
      <c r="B422" s="98"/>
      <c r="C422" s="99"/>
      <c r="D422" s="99"/>
      <c r="E422" s="98"/>
      <c r="F422" s="98"/>
      <c r="G422" s="76"/>
      <c r="H422" s="76"/>
      <c r="I422" s="76"/>
      <c r="J422" s="101"/>
    </row>
    <row r="423" spans="1:10" x14ac:dyDescent="0.2">
      <c r="A423" s="105" t="s">
        <v>2</v>
      </c>
      <c r="B423" s="98" t="s">
        <v>714</v>
      </c>
      <c r="C423" s="99"/>
      <c r="D423" s="99"/>
      <c r="E423" s="98"/>
      <c r="F423" s="98"/>
      <c r="G423" s="76"/>
      <c r="H423" s="76"/>
      <c r="I423" s="76"/>
      <c r="J423" s="101"/>
    </row>
    <row r="424" spans="1:10" hidden="1" outlineLevel="1" x14ac:dyDescent="0.2">
      <c r="A424" s="106"/>
      <c r="B424" s="99"/>
      <c r="C424" s="99"/>
      <c r="D424" s="99"/>
      <c r="E424" s="99" t="s">
        <v>1110</v>
      </c>
      <c r="F424" s="99"/>
      <c r="G424" s="77">
        <v>0</v>
      </c>
      <c r="H424" s="77">
        <v>0</v>
      </c>
      <c r="I424" s="77">
        <v>908070.29</v>
      </c>
      <c r="J424" s="101"/>
    </row>
    <row r="425" spans="1:10" hidden="1" outlineLevel="1" x14ac:dyDescent="0.2">
      <c r="A425" s="106"/>
      <c r="B425" s="100">
        <v>42979</v>
      </c>
      <c r="C425" s="99">
        <v>2</v>
      </c>
      <c r="D425" s="99" t="s">
        <v>82</v>
      </c>
      <c r="E425" s="99" t="s">
        <v>720</v>
      </c>
      <c r="F425" s="99" t="s">
        <v>7505</v>
      </c>
      <c r="G425" s="77">
        <v>0</v>
      </c>
      <c r="H425" s="77">
        <v>-8139.66</v>
      </c>
      <c r="I425" s="77">
        <v>913242.7</v>
      </c>
      <c r="J425" s="101"/>
    </row>
    <row r="426" spans="1:10" hidden="1" outlineLevel="1" x14ac:dyDescent="0.2">
      <c r="A426" s="106"/>
      <c r="B426" s="100">
        <v>42979</v>
      </c>
      <c r="C426" s="99">
        <v>3</v>
      </c>
      <c r="D426" s="99" t="s">
        <v>82</v>
      </c>
      <c r="E426" s="99" t="s">
        <v>720</v>
      </c>
      <c r="F426" s="99" t="s">
        <v>7505</v>
      </c>
      <c r="G426" s="77">
        <v>0</v>
      </c>
      <c r="H426" s="77">
        <v>8139.66</v>
      </c>
      <c r="I426" s="77">
        <v>908932.35</v>
      </c>
      <c r="J426" s="101"/>
    </row>
    <row r="427" spans="1:10" hidden="1" outlineLevel="1" x14ac:dyDescent="0.2">
      <c r="A427" s="106"/>
      <c r="B427" s="100">
        <v>42979</v>
      </c>
      <c r="C427" s="99">
        <v>4</v>
      </c>
      <c r="D427" s="99" t="s">
        <v>82</v>
      </c>
      <c r="E427" s="99" t="s">
        <v>720</v>
      </c>
      <c r="F427" s="99" t="s">
        <v>7506</v>
      </c>
      <c r="G427" s="77">
        <v>0</v>
      </c>
      <c r="H427" s="77">
        <v>-8183.22</v>
      </c>
      <c r="I427" s="77">
        <v>913294.42</v>
      </c>
      <c r="J427" s="101"/>
    </row>
    <row r="428" spans="1:10" hidden="1" outlineLevel="1" x14ac:dyDescent="0.2">
      <c r="A428" s="106"/>
      <c r="B428" s="100">
        <v>42979</v>
      </c>
      <c r="C428" s="99">
        <v>5</v>
      </c>
      <c r="D428" s="99" t="s">
        <v>82</v>
      </c>
      <c r="E428" s="99" t="s">
        <v>720</v>
      </c>
      <c r="F428" s="99" t="s">
        <v>7507</v>
      </c>
      <c r="G428" s="77">
        <v>0</v>
      </c>
      <c r="H428" s="77">
        <v>-5921</v>
      </c>
      <c r="I428" s="77">
        <v>917303.04</v>
      </c>
      <c r="J428" s="101"/>
    </row>
    <row r="429" spans="1:10" hidden="1" outlineLevel="1" x14ac:dyDescent="0.2">
      <c r="A429" s="106"/>
      <c r="B429" s="100">
        <v>42979</v>
      </c>
      <c r="C429" s="99">
        <v>6</v>
      </c>
      <c r="D429" s="99" t="s">
        <v>82</v>
      </c>
      <c r="E429" s="99" t="s">
        <v>720</v>
      </c>
      <c r="F429" s="99" t="s">
        <v>7508</v>
      </c>
      <c r="G429" s="77">
        <v>0</v>
      </c>
      <c r="H429" s="77">
        <v>-8620.69</v>
      </c>
      <c r="I429" s="77">
        <v>918596.14</v>
      </c>
      <c r="J429" s="101"/>
    </row>
    <row r="430" spans="1:10" hidden="1" outlineLevel="1" x14ac:dyDescent="0.2">
      <c r="A430" s="106"/>
      <c r="B430" s="100">
        <v>42979</v>
      </c>
      <c r="C430" s="99">
        <v>7</v>
      </c>
      <c r="D430" s="99" t="s">
        <v>82</v>
      </c>
      <c r="E430" s="99" t="s">
        <v>720</v>
      </c>
      <c r="F430" s="99" t="s">
        <v>7509</v>
      </c>
      <c r="G430" s="77">
        <v>0</v>
      </c>
      <c r="H430" s="77">
        <v>-23.97</v>
      </c>
      <c r="I430" s="77">
        <v>919458.21</v>
      </c>
      <c r="J430" s="101"/>
    </row>
    <row r="431" spans="1:10" hidden="1" outlineLevel="1" x14ac:dyDescent="0.2">
      <c r="A431" s="106"/>
      <c r="B431" s="100">
        <v>42979</v>
      </c>
      <c r="C431" s="99">
        <v>9</v>
      </c>
      <c r="D431" s="99" t="s">
        <v>82</v>
      </c>
      <c r="E431" s="99" t="s">
        <v>720</v>
      </c>
      <c r="F431" s="99" t="s">
        <v>7510</v>
      </c>
      <c r="G431" s="77">
        <v>0</v>
      </c>
      <c r="H431" s="77">
        <v>-2241.38</v>
      </c>
      <c r="I431" s="77">
        <v>921182.35</v>
      </c>
      <c r="J431" s="101"/>
    </row>
    <row r="432" spans="1:10" hidden="1" outlineLevel="1" x14ac:dyDescent="0.2">
      <c r="A432" s="106"/>
      <c r="B432" s="100">
        <v>42979</v>
      </c>
      <c r="C432" s="99">
        <v>10</v>
      </c>
      <c r="D432" s="99" t="s">
        <v>82</v>
      </c>
      <c r="E432" s="99" t="s">
        <v>720</v>
      </c>
      <c r="F432" s="99" t="s">
        <v>7511</v>
      </c>
      <c r="G432" s="77">
        <v>0</v>
      </c>
      <c r="H432" s="77">
        <v>-4912.09</v>
      </c>
      <c r="I432" s="77">
        <v>924630.63</v>
      </c>
      <c r="J432" s="101"/>
    </row>
    <row r="433" spans="1:10" hidden="1" outlineLevel="1" x14ac:dyDescent="0.2">
      <c r="A433" s="106"/>
      <c r="B433" s="100">
        <v>42980</v>
      </c>
      <c r="C433" s="99">
        <v>12</v>
      </c>
      <c r="D433" s="99" t="s">
        <v>82</v>
      </c>
      <c r="E433" s="99" t="s">
        <v>720</v>
      </c>
      <c r="F433" s="99" t="s">
        <v>7512</v>
      </c>
      <c r="G433" s="77">
        <v>0</v>
      </c>
      <c r="H433" s="77">
        <v>-6534.47</v>
      </c>
      <c r="I433" s="77"/>
      <c r="J433" s="101"/>
    </row>
    <row r="434" spans="1:10" hidden="1" outlineLevel="1" x14ac:dyDescent="0.2">
      <c r="A434" s="106"/>
      <c r="B434" s="100">
        <v>42980</v>
      </c>
      <c r="C434" s="99">
        <v>13</v>
      </c>
      <c r="D434" s="99" t="s">
        <v>82</v>
      </c>
      <c r="E434" s="99" t="s">
        <v>720</v>
      </c>
      <c r="F434" s="99" t="s">
        <v>7513</v>
      </c>
      <c r="G434" s="77">
        <v>0</v>
      </c>
      <c r="H434" s="77">
        <v>-4879.3100000000004</v>
      </c>
      <c r="I434" s="77"/>
      <c r="J434" s="101"/>
    </row>
    <row r="435" spans="1:10" hidden="1" outlineLevel="1" x14ac:dyDescent="0.2">
      <c r="A435" s="106"/>
      <c r="B435" s="100">
        <v>42980</v>
      </c>
      <c r="C435" s="99">
        <v>2</v>
      </c>
      <c r="D435" s="99" t="s">
        <v>715</v>
      </c>
      <c r="E435" s="99" t="s">
        <v>716</v>
      </c>
      <c r="F435" s="99" t="s">
        <v>7514</v>
      </c>
      <c r="G435" s="77">
        <v>0</v>
      </c>
      <c r="H435" s="77">
        <v>-1724.14</v>
      </c>
      <c r="I435" s="77">
        <v>928078.91</v>
      </c>
      <c r="J435" s="101"/>
    </row>
    <row r="436" spans="1:10" hidden="1" outlineLevel="1" x14ac:dyDescent="0.2">
      <c r="A436" s="106"/>
      <c r="B436" s="100">
        <v>42980</v>
      </c>
      <c r="C436" s="99">
        <v>15</v>
      </c>
      <c r="D436" s="99" t="s">
        <v>82</v>
      </c>
      <c r="E436" s="99" t="s">
        <v>720</v>
      </c>
      <c r="F436" s="99" t="s">
        <v>7515</v>
      </c>
      <c r="G436" s="77">
        <v>0</v>
      </c>
      <c r="H436" s="77">
        <v>-25862.07</v>
      </c>
      <c r="I436" s="77">
        <v>925492.7</v>
      </c>
      <c r="J436" s="101"/>
    </row>
    <row r="437" spans="1:10" hidden="1" outlineLevel="1" x14ac:dyDescent="0.2">
      <c r="A437" s="106"/>
      <c r="B437" s="100">
        <v>42983</v>
      </c>
      <c r="C437" s="99">
        <v>16</v>
      </c>
      <c r="D437" s="99" t="s">
        <v>82</v>
      </c>
      <c r="E437" s="99" t="s">
        <v>720</v>
      </c>
      <c r="F437" s="99" t="s">
        <v>7516</v>
      </c>
      <c r="G437" s="77">
        <v>0</v>
      </c>
      <c r="H437" s="77">
        <v>-4310.3500000000004</v>
      </c>
      <c r="I437" s="77"/>
      <c r="J437" s="101"/>
    </row>
    <row r="438" spans="1:10" hidden="1" outlineLevel="1" x14ac:dyDescent="0.2">
      <c r="A438" s="106"/>
      <c r="B438" s="100">
        <v>42983</v>
      </c>
      <c r="C438" s="99">
        <v>18</v>
      </c>
      <c r="D438" s="99" t="s">
        <v>82</v>
      </c>
      <c r="E438" s="99" t="s">
        <v>720</v>
      </c>
      <c r="F438" s="99" t="s">
        <v>7517</v>
      </c>
      <c r="G438" s="77">
        <v>0</v>
      </c>
      <c r="H438" s="77">
        <v>-2103.6</v>
      </c>
      <c r="I438" s="77"/>
      <c r="J438" s="101"/>
    </row>
    <row r="439" spans="1:10" hidden="1" outlineLevel="1" x14ac:dyDescent="0.2">
      <c r="A439" s="106"/>
      <c r="B439" s="100">
        <v>42983</v>
      </c>
      <c r="C439" s="99">
        <v>4</v>
      </c>
      <c r="D439" s="99" t="s">
        <v>715</v>
      </c>
      <c r="E439" s="99" t="s">
        <v>716</v>
      </c>
      <c r="F439" s="99" t="s">
        <v>7518</v>
      </c>
      <c r="G439" s="77">
        <v>0</v>
      </c>
      <c r="H439" s="77">
        <v>-3448.28</v>
      </c>
      <c r="I439" s="77"/>
      <c r="J439" s="101"/>
    </row>
    <row r="440" spans="1:10" hidden="1" outlineLevel="1" x14ac:dyDescent="0.2">
      <c r="A440" s="106"/>
      <c r="B440" s="100">
        <v>42983</v>
      </c>
      <c r="C440" s="99">
        <v>22</v>
      </c>
      <c r="D440" s="99" t="s">
        <v>82</v>
      </c>
      <c r="E440" s="99" t="s">
        <v>720</v>
      </c>
      <c r="F440" s="99" t="s">
        <v>7519</v>
      </c>
      <c r="G440" s="77">
        <v>0</v>
      </c>
      <c r="H440" s="77">
        <v>-6085.35</v>
      </c>
      <c r="I440" s="77"/>
      <c r="J440" s="101"/>
    </row>
    <row r="441" spans="1:10" hidden="1" outlineLevel="1" x14ac:dyDescent="0.2">
      <c r="A441" s="106"/>
      <c r="B441" s="100">
        <v>42984</v>
      </c>
      <c r="C441" s="99">
        <v>26</v>
      </c>
      <c r="D441" s="99" t="s">
        <v>82</v>
      </c>
      <c r="E441" s="99" t="s">
        <v>720</v>
      </c>
      <c r="F441" s="99" t="s">
        <v>7520</v>
      </c>
      <c r="G441" s="77">
        <v>0</v>
      </c>
      <c r="H441" s="77">
        <v>-6000</v>
      </c>
      <c r="I441" s="77"/>
      <c r="J441" s="101"/>
    </row>
    <row r="442" spans="1:10" hidden="1" outlineLevel="1" x14ac:dyDescent="0.2">
      <c r="A442" s="106"/>
      <c r="B442" s="100">
        <v>42984</v>
      </c>
      <c r="C442" s="99">
        <v>10</v>
      </c>
      <c r="D442" s="99" t="s">
        <v>715</v>
      </c>
      <c r="E442" s="99" t="s">
        <v>716</v>
      </c>
      <c r="F442" s="99" t="s">
        <v>7521</v>
      </c>
      <c r="G442" s="77">
        <v>0</v>
      </c>
      <c r="H442" s="77">
        <v>-16379.31</v>
      </c>
      <c r="I442" s="77"/>
      <c r="J442" s="101"/>
    </row>
    <row r="443" spans="1:10" hidden="1" outlineLevel="1" x14ac:dyDescent="0.2">
      <c r="A443" s="106"/>
      <c r="B443" s="100">
        <v>42985</v>
      </c>
      <c r="C443" s="99">
        <v>29</v>
      </c>
      <c r="D443" s="99" t="s">
        <v>82</v>
      </c>
      <c r="E443" s="99" t="s">
        <v>720</v>
      </c>
      <c r="F443" s="99" t="s">
        <v>7522</v>
      </c>
      <c r="G443" s="77">
        <v>0</v>
      </c>
      <c r="H443" s="77">
        <v>-19905.169999999998</v>
      </c>
      <c r="I443" s="77"/>
      <c r="J443" s="101"/>
    </row>
    <row r="444" spans="1:10" hidden="1" outlineLevel="1" x14ac:dyDescent="0.2">
      <c r="A444" s="106"/>
      <c r="B444" s="100">
        <v>42985</v>
      </c>
      <c r="C444" s="99">
        <v>12</v>
      </c>
      <c r="D444" s="99" t="s">
        <v>715</v>
      </c>
      <c r="E444" s="99" t="s">
        <v>716</v>
      </c>
      <c r="F444" s="99" t="s">
        <v>7523</v>
      </c>
      <c r="G444" s="77">
        <v>0</v>
      </c>
      <c r="H444" s="77">
        <v>-4310.3500000000004</v>
      </c>
      <c r="I444" s="77"/>
      <c r="J444" s="101"/>
    </row>
    <row r="445" spans="1:10" hidden="1" outlineLevel="1" x14ac:dyDescent="0.2">
      <c r="A445" s="106"/>
      <c r="B445" s="100">
        <v>42985</v>
      </c>
      <c r="C445" s="99">
        <v>31</v>
      </c>
      <c r="D445" s="99" t="s">
        <v>82</v>
      </c>
      <c r="E445" s="99" t="s">
        <v>720</v>
      </c>
      <c r="F445" s="99" t="s">
        <v>7524</v>
      </c>
      <c r="G445" s="77">
        <v>0</v>
      </c>
      <c r="H445" s="77">
        <v>-4310.3500000000004</v>
      </c>
      <c r="I445" s="77"/>
      <c r="J445" s="101"/>
    </row>
    <row r="446" spans="1:10" hidden="1" outlineLevel="1" x14ac:dyDescent="0.2">
      <c r="A446" s="106"/>
      <c r="B446" s="100">
        <v>42986</v>
      </c>
      <c r="C446" s="99">
        <v>33</v>
      </c>
      <c r="D446" s="99" t="s">
        <v>82</v>
      </c>
      <c r="E446" s="99" t="s">
        <v>720</v>
      </c>
      <c r="F446" s="99" t="s">
        <v>7525</v>
      </c>
      <c r="G446" s="77">
        <v>0</v>
      </c>
      <c r="H446" s="77">
        <v>-2155.17</v>
      </c>
      <c r="I446" s="77"/>
      <c r="J446" s="101"/>
    </row>
    <row r="447" spans="1:10" hidden="1" outlineLevel="1" x14ac:dyDescent="0.2">
      <c r="A447" s="106"/>
      <c r="B447" s="100">
        <v>42986</v>
      </c>
      <c r="C447" s="99">
        <v>34</v>
      </c>
      <c r="D447" s="99" t="s">
        <v>82</v>
      </c>
      <c r="E447" s="99" t="s">
        <v>720</v>
      </c>
      <c r="F447" s="99" t="s">
        <v>7525</v>
      </c>
      <c r="G447" s="77">
        <v>0</v>
      </c>
      <c r="H447" s="77">
        <v>2155.17</v>
      </c>
      <c r="I447" s="77"/>
      <c r="J447" s="101"/>
    </row>
    <row r="448" spans="1:10" hidden="1" outlineLevel="1" x14ac:dyDescent="0.2">
      <c r="A448" s="106"/>
      <c r="B448" s="100">
        <v>42986</v>
      </c>
      <c r="C448" s="99">
        <v>35</v>
      </c>
      <c r="D448" s="99" t="s">
        <v>82</v>
      </c>
      <c r="E448" s="99" t="s">
        <v>720</v>
      </c>
      <c r="F448" s="99" t="s">
        <v>7526</v>
      </c>
      <c r="G448" s="77">
        <v>0</v>
      </c>
      <c r="H448" s="77">
        <v>-2500</v>
      </c>
      <c r="I448" s="77"/>
      <c r="J448" s="101"/>
    </row>
    <row r="449" spans="1:10" hidden="1" outlineLevel="1" x14ac:dyDescent="0.2">
      <c r="A449" s="106"/>
      <c r="B449" s="100">
        <v>42986</v>
      </c>
      <c r="C449" s="99">
        <v>36</v>
      </c>
      <c r="D449" s="99" t="s">
        <v>82</v>
      </c>
      <c r="E449" s="99" t="s">
        <v>720</v>
      </c>
      <c r="F449" s="99" t="s">
        <v>7527</v>
      </c>
      <c r="G449" s="77">
        <v>0</v>
      </c>
      <c r="H449" s="77">
        <v>-28448.28</v>
      </c>
      <c r="I449" s="77">
        <v>932820.29</v>
      </c>
      <c r="J449" s="101"/>
    </row>
    <row r="450" spans="1:10" hidden="1" outlineLevel="1" x14ac:dyDescent="0.2">
      <c r="A450" s="106"/>
      <c r="B450" s="100">
        <v>42987</v>
      </c>
      <c r="C450" s="99">
        <v>17</v>
      </c>
      <c r="D450" s="99" t="s">
        <v>715</v>
      </c>
      <c r="E450" s="99" t="s">
        <v>716</v>
      </c>
      <c r="F450" s="99" t="s">
        <v>7528</v>
      </c>
      <c r="G450" s="77">
        <v>0</v>
      </c>
      <c r="H450" s="77">
        <v>2586.21</v>
      </c>
      <c r="I450" s="77">
        <v>934544.43</v>
      </c>
      <c r="J450" s="101"/>
    </row>
    <row r="451" spans="1:10" hidden="1" outlineLevel="1" x14ac:dyDescent="0.2">
      <c r="A451" s="106"/>
      <c r="B451" s="100">
        <v>42987</v>
      </c>
      <c r="C451" s="99">
        <v>18</v>
      </c>
      <c r="D451" s="99" t="s">
        <v>715</v>
      </c>
      <c r="E451" s="99" t="s">
        <v>716</v>
      </c>
      <c r="F451" s="99" t="s">
        <v>7529</v>
      </c>
      <c r="G451" s="77">
        <v>0</v>
      </c>
      <c r="H451" s="77">
        <v>-8620.69</v>
      </c>
      <c r="I451" s="77">
        <v>931958.22</v>
      </c>
      <c r="J451" s="101"/>
    </row>
    <row r="452" spans="1:10" hidden="1" outlineLevel="1" x14ac:dyDescent="0.2">
      <c r="A452" s="106"/>
      <c r="B452" s="100">
        <v>42987</v>
      </c>
      <c r="C452" s="99">
        <v>37</v>
      </c>
      <c r="D452" s="99" t="s">
        <v>82</v>
      </c>
      <c r="E452" s="99" t="s">
        <v>720</v>
      </c>
      <c r="F452" s="99" t="s">
        <v>7530</v>
      </c>
      <c r="G452" s="77">
        <v>0</v>
      </c>
      <c r="H452" s="77">
        <v>-6724.14</v>
      </c>
      <c r="I452" s="77">
        <v>937130.63</v>
      </c>
      <c r="J452" s="101"/>
    </row>
    <row r="453" spans="1:10" hidden="1" outlineLevel="1" x14ac:dyDescent="0.2">
      <c r="A453" s="106"/>
      <c r="B453" s="100">
        <v>42989</v>
      </c>
      <c r="C453" s="99">
        <v>38</v>
      </c>
      <c r="D453" s="99" t="s">
        <v>82</v>
      </c>
      <c r="E453" s="99" t="s">
        <v>720</v>
      </c>
      <c r="F453" s="99" t="s">
        <v>7531</v>
      </c>
      <c r="G453" s="77">
        <v>0</v>
      </c>
      <c r="H453" s="77">
        <v>-4900.5200000000004</v>
      </c>
      <c r="I453" s="77">
        <v>953466.84</v>
      </c>
      <c r="J453" s="101"/>
    </row>
    <row r="454" spans="1:10" hidden="1" outlineLevel="1" x14ac:dyDescent="0.2">
      <c r="A454" s="106"/>
      <c r="B454" s="100">
        <v>42989</v>
      </c>
      <c r="C454" s="99">
        <v>39</v>
      </c>
      <c r="D454" s="99" t="s">
        <v>82</v>
      </c>
      <c r="E454" s="99" t="s">
        <v>720</v>
      </c>
      <c r="F454" s="99" t="s">
        <v>7531</v>
      </c>
      <c r="G454" s="77">
        <v>0</v>
      </c>
      <c r="H454" s="77">
        <v>4900.5200000000004</v>
      </c>
      <c r="I454" s="77">
        <v>1005190.98</v>
      </c>
      <c r="J454" s="101"/>
    </row>
    <row r="455" spans="1:10" hidden="1" outlineLevel="1" x14ac:dyDescent="0.2">
      <c r="A455" s="106"/>
      <c r="B455" s="100">
        <v>42989</v>
      </c>
      <c r="C455" s="99">
        <v>41</v>
      </c>
      <c r="D455" s="99" t="s">
        <v>82</v>
      </c>
      <c r="E455" s="99" t="s">
        <v>720</v>
      </c>
      <c r="F455" s="99" t="s">
        <v>7532</v>
      </c>
      <c r="G455" s="77">
        <v>0</v>
      </c>
      <c r="H455" s="77">
        <v>-2934.16</v>
      </c>
      <c r="I455" s="77">
        <v>1007777.19</v>
      </c>
      <c r="J455" s="101"/>
    </row>
    <row r="456" spans="1:10" hidden="1" outlineLevel="1" x14ac:dyDescent="0.2">
      <c r="A456" s="106"/>
      <c r="B456" s="100">
        <v>42989</v>
      </c>
      <c r="C456" s="99">
        <v>42</v>
      </c>
      <c r="D456" s="99" t="s">
        <v>82</v>
      </c>
      <c r="E456" s="99" t="s">
        <v>720</v>
      </c>
      <c r="F456" s="99" t="s">
        <v>7533</v>
      </c>
      <c r="G456" s="77">
        <v>0</v>
      </c>
      <c r="H456" s="77">
        <v>-2247.85</v>
      </c>
      <c r="I456" s="77">
        <v>1000449.6</v>
      </c>
      <c r="J456" s="101"/>
    </row>
    <row r="457" spans="1:10" hidden="1" outlineLevel="1" x14ac:dyDescent="0.2">
      <c r="A457" s="106"/>
      <c r="B457" s="100">
        <v>42989</v>
      </c>
      <c r="C457" s="99">
        <v>20</v>
      </c>
      <c r="D457" s="99" t="s">
        <v>715</v>
      </c>
      <c r="E457" s="99" t="s">
        <v>716</v>
      </c>
      <c r="F457" s="99" t="s">
        <v>7534</v>
      </c>
      <c r="G457" s="77">
        <v>0</v>
      </c>
      <c r="H457" s="77">
        <v>-2586.21</v>
      </c>
      <c r="I457" s="77">
        <v>1007777.19</v>
      </c>
      <c r="J457" s="101"/>
    </row>
    <row r="458" spans="1:10" hidden="1" outlineLevel="1" x14ac:dyDescent="0.2">
      <c r="A458" s="106"/>
      <c r="B458" s="100">
        <v>42989</v>
      </c>
      <c r="C458" s="99">
        <v>43</v>
      </c>
      <c r="D458" s="99" t="s">
        <v>82</v>
      </c>
      <c r="E458" s="99" t="s">
        <v>720</v>
      </c>
      <c r="F458" s="99" t="s">
        <v>7535</v>
      </c>
      <c r="G458" s="77">
        <v>0</v>
      </c>
      <c r="H458" s="77">
        <v>-3952.04</v>
      </c>
      <c r="I458" s="77">
        <v>1016075.76</v>
      </c>
      <c r="J458" s="101"/>
    </row>
    <row r="459" spans="1:10" hidden="1" outlineLevel="1" x14ac:dyDescent="0.2">
      <c r="A459" s="106"/>
      <c r="B459" s="100">
        <v>42990</v>
      </c>
      <c r="C459" s="99">
        <v>22</v>
      </c>
      <c r="D459" s="99" t="s">
        <v>715</v>
      </c>
      <c r="E459" s="99" t="s">
        <v>716</v>
      </c>
      <c r="F459" s="99" t="s">
        <v>7536</v>
      </c>
      <c r="G459" s="77">
        <v>0</v>
      </c>
      <c r="H459" s="77">
        <v>4310.3500000000004</v>
      </c>
      <c r="I459" s="77">
        <v>1050558.52</v>
      </c>
      <c r="J459" s="101"/>
    </row>
    <row r="460" spans="1:10" hidden="1" outlineLevel="1" x14ac:dyDescent="0.2">
      <c r="A460" s="106"/>
      <c r="B460" s="100">
        <v>42990</v>
      </c>
      <c r="C460" s="99">
        <v>23</v>
      </c>
      <c r="D460" s="99" t="s">
        <v>715</v>
      </c>
      <c r="E460" s="99" t="s">
        <v>716</v>
      </c>
      <c r="F460" s="99" t="s">
        <v>7537</v>
      </c>
      <c r="G460" s="77">
        <v>0</v>
      </c>
      <c r="H460" s="77">
        <v>-4310.3500000000004</v>
      </c>
      <c r="I460" s="77">
        <v>1047972.31</v>
      </c>
      <c r="J460" s="101"/>
    </row>
    <row r="461" spans="1:10" hidden="1" outlineLevel="1" x14ac:dyDescent="0.2">
      <c r="A461" s="106"/>
      <c r="B461" s="100">
        <v>42990</v>
      </c>
      <c r="C461" s="99">
        <v>24</v>
      </c>
      <c r="D461" s="99" t="s">
        <v>715</v>
      </c>
      <c r="E461" s="99" t="s">
        <v>716</v>
      </c>
      <c r="F461" s="99" t="s">
        <v>7538</v>
      </c>
      <c r="G461" s="77">
        <v>0</v>
      </c>
      <c r="H461" s="77">
        <v>-34396.550000000003</v>
      </c>
      <c r="I461" s="77">
        <v>1050558.52</v>
      </c>
      <c r="J461" s="101"/>
    </row>
    <row r="462" spans="1:10" hidden="1" outlineLevel="1" x14ac:dyDescent="0.2">
      <c r="A462" s="106"/>
      <c r="B462" s="100">
        <v>42990</v>
      </c>
      <c r="C462" s="99">
        <v>25</v>
      </c>
      <c r="D462" s="99" t="s">
        <v>715</v>
      </c>
      <c r="E462" s="99" t="s">
        <v>716</v>
      </c>
      <c r="F462" s="99" t="s">
        <v>7539</v>
      </c>
      <c r="G462" s="77">
        <v>0</v>
      </c>
      <c r="H462" s="77">
        <v>-64655.17</v>
      </c>
      <c r="I462" s="77">
        <v>1051851.6200000001</v>
      </c>
      <c r="J462" s="101"/>
    </row>
    <row r="463" spans="1:10" hidden="1" outlineLevel="1" x14ac:dyDescent="0.2">
      <c r="A463" s="106"/>
      <c r="B463" s="100">
        <v>42990</v>
      </c>
      <c r="C463" s="99">
        <v>27</v>
      </c>
      <c r="D463" s="99" t="s">
        <v>715</v>
      </c>
      <c r="E463" s="99" t="s">
        <v>716</v>
      </c>
      <c r="F463" s="99" t="s">
        <v>7540</v>
      </c>
      <c r="G463" s="77">
        <v>0</v>
      </c>
      <c r="H463" s="77">
        <v>-4310.3500000000004</v>
      </c>
      <c r="I463" s="77">
        <v>1056161.97</v>
      </c>
      <c r="J463" s="101"/>
    </row>
    <row r="464" spans="1:10" hidden="1" outlineLevel="1" x14ac:dyDescent="0.2">
      <c r="A464" s="106"/>
      <c r="B464" s="100">
        <v>42991</v>
      </c>
      <c r="C464" s="99">
        <v>45</v>
      </c>
      <c r="D464" s="99" t="s">
        <v>82</v>
      </c>
      <c r="E464" s="99" t="s">
        <v>720</v>
      </c>
      <c r="F464" s="99" t="s">
        <v>7541</v>
      </c>
      <c r="G464" s="77">
        <v>0</v>
      </c>
      <c r="H464" s="77">
        <v>-8786.4599999999991</v>
      </c>
      <c r="I464" s="77">
        <v>1061065.21</v>
      </c>
      <c r="J464" s="101"/>
    </row>
    <row r="465" spans="1:10" hidden="1" outlineLevel="1" x14ac:dyDescent="0.2">
      <c r="A465" s="106"/>
      <c r="B465" s="100">
        <v>42991</v>
      </c>
      <c r="C465" s="99">
        <v>46</v>
      </c>
      <c r="D465" s="99" t="s">
        <v>82</v>
      </c>
      <c r="E465" s="99" t="s">
        <v>720</v>
      </c>
      <c r="F465" s="99" t="s">
        <v>7542</v>
      </c>
      <c r="G465" s="77">
        <v>0</v>
      </c>
      <c r="H465" s="77">
        <v>-6896.55</v>
      </c>
      <c r="I465" s="77">
        <v>1063651.42</v>
      </c>
      <c r="J465" s="101"/>
    </row>
    <row r="466" spans="1:10" hidden="1" outlineLevel="1" x14ac:dyDescent="0.2">
      <c r="A466" s="106"/>
      <c r="B466" s="100">
        <v>42991</v>
      </c>
      <c r="C466" s="99">
        <v>47</v>
      </c>
      <c r="D466" s="99" t="s">
        <v>82</v>
      </c>
      <c r="E466" s="99" t="s">
        <v>720</v>
      </c>
      <c r="F466" s="99" t="s">
        <v>7543</v>
      </c>
      <c r="G466" s="77">
        <v>0</v>
      </c>
      <c r="H466" s="77">
        <v>-258.62</v>
      </c>
      <c r="I466" s="77">
        <v>1067961.77</v>
      </c>
      <c r="J466" s="101"/>
    </row>
    <row r="467" spans="1:10" hidden="1" outlineLevel="1" x14ac:dyDescent="0.2">
      <c r="A467" s="106"/>
      <c r="B467" s="100">
        <v>42991</v>
      </c>
      <c r="C467" s="99">
        <v>48</v>
      </c>
      <c r="D467" s="99" t="s">
        <v>82</v>
      </c>
      <c r="E467" s="99" t="s">
        <v>720</v>
      </c>
      <c r="F467" s="99" t="s">
        <v>7544</v>
      </c>
      <c r="G467" s="77">
        <v>0</v>
      </c>
      <c r="H467" s="77">
        <v>-4310.3500000000004</v>
      </c>
      <c r="I467" s="77">
        <v>1070731.81</v>
      </c>
      <c r="J467" s="101"/>
    </row>
    <row r="468" spans="1:10" hidden="1" outlineLevel="1" x14ac:dyDescent="0.2">
      <c r="A468" s="106"/>
      <c r="B468" s="100">
        <v>42991</v>
      </c>
      <c r="C468" s="99">
        <v>49</v>
      </c>
      <c r="D468" s="99" t="s">
        <v>82</v>
      </c>
      <c r="E468" s="99" t="s">
        <v>720</v>
      </c>
      <c r="F468" s="99" t="s">
        <v>7545</v>
      </c>
      <c r="G468" s="77">
        <v>0</v>
      </c>
      <c r="H468" s="77">
        <v>-5203.26</v>
      </c>
      <c r="I468" s="77">
        <v>1072455.95</v>
      </c>
      <c r="J468" s="101"/>
    </row>
    <row r="469" spans="1:10" hidden="1" outlineLevel="1" x14ac:dyDescent="0.2">
      <c r="A469" s="106"/>
      <c r="B469" s="100">
        <v>42991</v>
      </c>
      <c r="C469" s="99">
        <v>50</v>
      </c>
      <c r="D469" s="99" t="s">
        <v>82</v>
      </c>
      <c r="E469" s="99" t="s">
        <v>720</v>
      </c>
      <c r="F469" s="99" t="s">
        <v>7545</v>
      </c>
      <c r="G469" s="77">
        <v>0</v>
      </c>
      <c r="H469" s="77">
        <v>5203.26</v>
      </c>
      <c r="I469" s="77">
        <v>1072538.3700000001</v>
      </c>
      <c r="J469" s="101"/>
    </row>
    <row r="470" spans="1:10" hidden="1" outlineLevel="1" x14ac:dyDescent="0.2">
      <c r="A470" s="106"/>
      <c r="B470" s="100">
        <v>42991</v>
      </c>
      <c r="C470" s="99">
        <v>51</v>
      </c>
      <c r="D470" s="99" t="s">
        <v>82</v>
      </c>
      <c r="E470" s="99" t="s">
        <v>720</v>
      </c>
      <c r="F470" s="99" t="s">
        <v>7546</v>
      </c>
      <c r="G470" s="77">
        <v>0</v>
      </c>
      <c r="H470" s="77">
        <v>-6035.78</v>
      </c>
      <c r="I470" s="77">
        <v>1083400.44</v>
      </c>
      <c r="J470" s="101"/>
    </row>
    <row r="471" spans="1:10" hidden="1" outlineLevel="1" x14ac:dyDescent="0.2">
      <c r="A471" s="106"/>
      <c r="B471" s="100">
        <v>42992</v>
      </c>
      <c r="C471" s="99">
        <v>29</v>
      </c>
      <c r="D471" s="99" t="s">
        <v>715</v>
      </c>
      <c r="E471" s="99" t="s">
        <v>716</v>
      </c>
      <c r="F471" s="99" t="s">
        <v>7547</v>
      </c>
      <c r="G471" s="77">
        <v>0</v>
      </c>
      <c r="H471" s="77">
        <v>-17241.38</v>
      </c>
      <c r="I471" s="77">
        <v>1084064.23</v>
      </c>
      <c r="J471" s="101"/>
    </row>
    <row r="472" spans="1:10" hidden="1" outlineLevel="1" x14ac:dyDescent="0.2">
      <c r="A472" s="106"/>
      <c r="B472" s="100">
        <v>42992</v>
      </c>
      <c r="C472" s="99">
        <v>55</v>
      </c>
      <c r="D472" s="99" t="s">
        <v>82</v>
      </c>
      <c r="E472" s="99" t="s">
        <v>720</v>
      </c>
      <c r="F472" s="99" t="s">
        <v>7548</v>
      </c>
      <c r="G472" s="77">
        <v>0</v>
      </c>
      <c r="H472" s="77">
        <v>-5862.07</v>
      </c>
      <c r="I472" s="77">
        <v>1084926.3</v>
      </c>
      <c r="J472" s="101"/>
    </row>
    <row r="473" spans="1:10" hidden="1" outlineLevel="1" x14ac:dyDescent="0.2">
      <c r="A473" s="106"/>
      <c r="B473" s="100">
        <v>42992</v>
      </c>
      <c r="C473" s="99">
        <v>56</v>
      </c>
      <c r="D473" s="99" t="s">
        <v>82</v>
      </c>
      <c r="E473" s="99" t="s">
        <v>720</v>
      </c>
      <c r="F473" s="99" t="s">
        <v>7548</v>
      </c>
      <c r="G473" s="77">
        <v>0</v>
      </c>
      <c r="H473" s="77">
        <v>5862.07</v>
      </c>
      <c r="I473" s="77">
        <v>1084955.47</v>
      </c>
      <c r="J473" s="101"/>
    </row>
    <row r="474" spans="1:10" hidden="1" outlineLevel="1" x14ac:dyDescent="0.2">
      <c r="A474" s="106"/>
      <c r="B474" s="100">
        <v>42992</v>
      </c>
      <c r="C474" s="99">
        <v>58</v>
      </c>
      <c r="D474" s="99" t="s">
        <v>82</v>
      </c>
      <c r="E474" s="99" t="s">
        <v>720</v>
      </c>
      <c r="F474" s="99" t="s">
        <v>7549</v>
      </c>
      <c r="G474" s="77">
        <v>0</v>
      </c>
      <c r="H474" s="77">
        <v>-4317.04</v>
      </c>
      <c r="I474" s="77">
        <v>1086248.57</v>
      </c>
      <c r="J474" s="101"/>
    </row>
    <row r="475" spans="1:10" hidden="1" outlineLevel="1" x14ac:dyDescent="0.2">
      <c r="A475" s="106"/>
      <c r="B475" s="100">
        <v>42993</v>
      </c>
      <c r="C475" s="99">
        <v>31</v>
      </c>
      <c r="D475" s="99" t="s">
        <v>715</v>
      </c>
      <c r="E475" s="99" t="s">
        <v>716</v>
      </c>
      <c r="F475" s="99" t="s">
        <v>7550</v>
      </c>
      <c r="G475" s="77">
        <v>0</v>
      </c>
      <c r="H475" s="77">
        <v>8620.69</v>
      </c>
      <c r="I475" s="77">
        <v>1088403.74</v>
      </c>
      <c r="J475" s="101"/>
    </row>
    <row r="476" spans="1:10" hidden="1" outlineLevel="1" x14ac:dyDescent="0.2">
      <c r="A476" s="106"/>
      <c r="B476" s="100">
        <v>42996</v>
      </c>
      <c r="C476" s="99">
        <v>35</v>
      </c>
      <c r="D476" s="99" t="s">
        <v>715</v>
      </c>
      <c r="E476" s="99" t="s">
        <v>716</v>
      </c>
      <c r="F476" s="99" t="s">
        <v>7551</v>
      </c>
      <c r="G476" s="77">
        <v>0</v>
      </c>
      <c r="H476" s="77">
        <v>-4482.76</v>
      </c>
      <c r="I476" s="77">
        <v>1085817.53</v>
      </c>
      <c r="J476" s="101"/>
    </row>
    <row r="477" spans="1:10" hidden="1" outlineLevel="1" x14ac:dyDescent="0.2">
      <c r="A477" s="106"/>
      <c r="B477" s="100">
        <v>42996</v>
      </c>
      <c r="C477" s="99">
        <v>37</v>
      </c>
      <c r="D477" s="99" t="s">
        <v>715</v>
      </c>
      <c r="E477" s="99" t="s">
        <v>716</v>
      </c>
      <c r="F477" s="99" t="s">
        <v>7552</v>
      </c>
      <c r="G477" s="77">
        <v>0</v>
      </c>
      <c r="H477" s="77">
        <v>4310.3500000000004</v>
      </c>
      <c r="I477" s="77">
        <v>1088403.74</v>
      </c>
      <c r="J477" s="101"/>
    </row>
    <row r="478" spans="1:10" hidden="1" outlineLevel="1" x14ac:dyDescent="0.2">
      <c r="A478" s="106"/>
      <c r="B478" s="100">
        <v>42996</v>
      </c>
      <c r="C478" s="99">
        <v>39</v>
      </c>
      <c r="D478" s="99" t="s">
        <v>715</v>
      </c>
      <c r="E478" s="99" t="s">
        <v>716</v>
      </c>
      <c r="F478" s="99" t="s">
        <v>7553</v>
      </c>
      <c r="G478" s="77">
        <v>0</v>
      </c>
      <c r="H478" s="77">
        <v>-4310.3500000000004</v>
      </c>
      <c r="I478" s="77">
        <v>1095127.8799999999</v>
      </c>
      <c r="J478" s="101"/>
    </row>
    <row r="479" spans="1:10" hidden="1" outlineLevel="1" x14ac:dyDescent="0.2">
      <c r="A479" s="106"/>
      <c r="B479" s="100">
        <v>42996</v>
      </c>
      <c r="C479" s="99">
        <v>40</v>
      </c>
      <c r="D479" s="99" t="s">
        <v>715</v>
      </c>
      <c r="E479" s="99" t="s">
        <v>716</v>
      </c>
      <c r="F479" s="99" t="s">
        <v>7554</v>
      </c>
      <c r="G479" s="77">
        <v>0</v>
      </c>
      <c r="H479" s="77">
        <v>-3448.28</v>
      </c>
      <c r="I479" s="77">
        <v>1100391.67</v>
      </c>
      <c r="J479" s="101"/>
    </row>
    <row r="480" spans="1:10" hidden="1" outlineLevel="1" x14ac:dyDescent="0.2">
      <c r="A480" s="106"/>
      <c r="B480" s="100">
        <v>42996</v>
      </c>
      <c r="C480" s="99">
        <v>41</v>
      </c>
      <c r="D480" s="99" t="s">
        <v>715</v>
      </c>
      <c r="E480" s="99" t="s">
        <v>716</v>
      </c>
      <c r="F480" s="99" t="s">
        <v>7555</v>
      </c>
      <c r="G480" s="77">
        <v>0</v>
      </c>
      <c r="H480" s="77">
        <v>3448.28</v>
      </c>
      <c r="I480" s="77">
        <v>1102096.2</v>
      </c>
      <c r="J480" s="101"/>
    </row>
    <row r="481" spans="1:10" hidden="1" outlineLevel="1" x14ac:dyDescent="0.2">
      <c r="A481" s="106"/>
      <c r="B481" s="100">
        <v>42996</v>
      </c>
      <c r="C481" s="99">
        <v>42</v>
      </c>
      <c r="D481" s="99" t="s">
        <v>715</v>
      </c>
      <c r="E481" s="99" t="s">
        <v>716</v>
      </c>
      <c r="F481" s="99" t="s">
        <v>7556</v>
      </c>
      <c r="G481" s="77">
        <v>0</v>
      </c>
      <c r="H481" s="77">
        <v>-3448.28</v>
      </c>
      <c r="I481" s="77">
        <v>1102357.4099999999</v>
      </c>
      <c r="J481" s="101"/>
    </row>
    <row r="482" spans="1:10" hidden="1" outlineLevel="1" x14ac:dyDescent="0.2">
      <c r="A482" s="106"/>
      <c r="B482" s="100">
        <v>42997</v>
      </c>
      <c r="C482" s="99">
        <v>61</v>
      </c>
      <c r="D482" s="99" t="s">
        <v>82</v>
      </c>
      <c r="E482" s="99" t="s">
        <v>720</v>
      </c>
      <c r="F482" s="99" t="s">
        <v>7557</v>
      </c>
      <c r="G482" s="77">
        <v>0</v>
      </c>
      <c r="H482" s="77">
        <v>-7155.17</v>
      </c>
      <c r="I482" s="77">
        <v>1107271.2</v>
      </c>
      <c r="J482" s="101"/>
    </row>
    <row r="483" spans="1:10" hidden="1" outlineLevel="1" x14ac:dyDescent="0.2">
      <c r="A483" s="106"/>
      <c r="B483" s="100">
        <v>42997</v>
      </c>
      <c r="C483" s="99">
        <v>62</v>
      </c>
      <c r="D483" s="99" t="s">
        <v>82</v>
      </c>
      <c r="E483" s="99" t="s">
        <v>720</v>
      </c>
      <c r="F483" s="99" t="s">
        <v>7558</v>
      </c>
      <c r="G483" s="77">
        <v>0</v>
      </c>
      <c r="H483" s="77">
        <v>-4310.3500000000004</v>
      </c>
      <c r="I483" s="77">
        <v>1111022.67</v>
      </c>
      <c r="J483" s="101"/>
    </row>
    <row r="484" spans="1:10" hidden="1" outlineLevel="1" x14ac:dyDescent="0.2">
      <c r="A484" s="106"/>
      <c r="B484" s="100">
        <v>42997</v>
      </c>
      <c r="C484" s="99">
        <v>45</v>
      </c>
      <c r="D484" s="99" t="s">
        <v>715</v>
      </c>
      <c r="E484" s="99" t="s">
        <v>716</v>
      </c>
      <c r="F484" s="99" t="s">
        <v>7559</v>
      </c>
      <c r="G484" s="77">
        <v>0</v>
      </c>
      <c r="H484" s="77">
        <v>-2586.21</v>
      </c>
      <c r="I484" s="77">
        <v>1114470.95</v>
      </c>
      <c r="J484" s="101"/>
    </row>
    <row r="485" spans="1:10" hidden="1" outlineLevel="1" x14ac:dyDescent="0.2">
      <c r="A485" s="106"/>
      <c r="B485" s="100">
        <v>42998</v>
      </c>
      <c r="C485" s="99">
        <v>65</v>
      </c>
      <c r="D485" s="99" t="s">
        <v>82</v>
      </c>
      <c r="E485" s="99" t="s">
        <v>720</v>
      </c>
      <c r="F485" s="99" t="s">
        <v>7560</v>
      </c>
      <c r="G485" s="77">
        <v>0</v>
      </c>
      <c r="H485" s="77">
        <v>-8144.88</v>
      </c>
      <c r="I485" s="77">
        <v>1123953.71</v>
      </c>
      <c r="J485" s="101"/>
    </row>
    <row r="486" spans="1:10" hidden="1" outlineLevel="1" x14ac:dyDescent="0.2">
      <c r="A486" s="106"/>
      <c r="B486" s="100">
        <v>42998</v>
      </c>
      <c r="C486" s="99">
        <v>67</v>
      </c>
      <c r="D486" s="99" t="s">
        <v>82</v>
      </c>
      <c r="E486" s="99" t="s">
        <v>720</v>
      </c>
      <c r="F486" s="99" t="s">
        <v>7561</v>
      </c>
      <c r="G486" s="77">
        <v>0</v>
      </c>
      <c r="H486" s="77">
        <v>-331.04</v>
      </c>
      <c r="I486" s="77">
        <v>1135926.1200000001</v>
      </c>
      <c r="J486" s="101"/>
    </row>
    <row r="487" spans="1:10" hidden="1" outlineLevel="1" x14ac:dyDescent="0.2">
      <c r="A487" s="106"/>
      <c r="B487" s="100">
        <v>42998</v>
      </c>
      <c r="C487" s="99">
        <v>68</v>
      </c>
      <c r="D487" s="99" t="s">
        <v>82</v>
      </c>
      <c r="E487" s="99" t="s">
        <v>720</v>
      </c>
      <c r="F487" s="99" t="s">
        <v>7561</v>
      </c>
      <c r="G487" s="77">
        <v>0</v>
      </c>
      <c r="H487" s="77">
        <v>331.04</v>
      </c>
      <c r="I487" s="77">
        <v>1133339.9099999999</v>
      </c>
      <c r="J487" s="101"/>
    </row>
    <row r="488" spans="1:10" hidden="1" outlineLevel="1" x14ac:dyDescent="0.2">
      <c r="A488" s="106"/>
      <c r="B488" s="100">
        <v>42998</v>
      </c>
      <c r="C488" s="99">
        <v>50</v>
      </c>
      <c r="D488" s="99" t="s">
        <v>715</v>
      </c>
      <c r="E488" s="99" t="s">
        <v>716</v>
      </c>
      <c r="F488" s="99" t="s">
        <v>7562</v>
      </c>
      <c r="G488" s="77">
        <v>0</v>
      </c>
      <c r="H488" s="77">
        <v>-25818.97</v>
      </c>
      <c r="I488" s="77">
        <v>1137650.26</v>
      </c>
      <c r="J488" s="101"/>
    </row>
    <row r="489" spans="1:10" hidden="1" outlineLevel="1" x14ac:dyDescent="0.2">
      <c r="A489" s="106"/>
      <c r="B489" s="100">
        <v>42999</v>
      </c>
      <c r="C489" s="99">
        <v>70</v>
      </c>
      <c r="D489" s="99" t="s">
        <v>82</v>
      </c>
      <c r="E489" s="99" t="s">
        <v>720</v>
      </c>
      <c r="F489" s="99" t="s">
        <v>7563</v>
      </c>
      <c r="G489" s="77">
        <v>0</v>
      </c>
      <c r="H489" s="77">
        <v>-5103.45</v>
      </c>
      <c r="I489" s="77">
        <v>1141098.54</v>
      </c>
      <c r="J489" s="101"/>
    </row>
    <row r="490" spans="1:10" hidden="1" outlineLevel="1" x14ac:dyDescent="0.2">
      <c r="A490" s="106"/>
      <c r="B490" s="100">
        <v>43000</v>
      </c>
      <c r="C490" s="99">
        <v>71</v>
      </c>
      <c r="D490" s="99" t="s">
        <v>82</v>
      </c>
      <c r="E490" s="99" t="s">
        <v>720</v>
      </c>
      <c r="F490" s="99" t="s">
        <v>7564</v>
      </c>
      <c r="G490" s="77">
        <v>0</v>
      </c>
      <c r="H490" s="77">
        <v>-20204.310000000001</v>
      </c>
      <c r="I490" s="77">
        <v>1144793.68</v>
      </c>
      <c r="J490" s="101"/>
    </row>
    <row r="491" spans="1:10" hidden="1" outlineLevel="1" x14ac:dyDescent="0.2">
      <c r="A491" s="106"/>
      <c r="B491" s="100">
        <v>43000</v>
      </c>
      <c r="C491" s="99">
        <v>73</v>
      </c>
      <c r="D491" s="99" t="s">
        <v>82</v>
      </c>
      <c r="E491" s="99" t="s">
        <v>720</v>
      </c>
      <c r="F491" s="99" t="s">
        <v>7565</v>
      </c>
      <c r="G491" s="77">
        <v>0</v>
      </c>
      <c r="H491" s="77">
        <v>-4311.3500000000004</v>
      </c>
      <c r="I491" s="77">
        <v>1164621.27</v>
      </c>
      <c r="J491" s="101"/>
    </row>
    <row r="492" spans="1:10" hidden="1" outlineLevel="1" x14ac:dyDescent="0.2">
      <c r="A492" s="106"/>
      <c r="B492" s="100">
        <v>43000</v>
      </c>
      <c r="C492" s="99">
        <v>74</v>
      </c>
      <c r="D492" s="99" t="s">
        <v>82</v>
      </c>
      <c r="E492" s="99" t="s">
        <v>720</v>
      </c>
      <c r="F492" s="99" t="s">
        <v>7566</v>
      </c>
      <c r="G492" s="77">
        <v>0</v>
      </c>
      <c r="H492" s="77">
        <v>-12011.21</v>
      </c>
      <c r="I492" s="77">
        <v>1167207.48</v>
      </c>
      <c r="J492" s="101"/>
    </row>
    <row r="493" spans="1:10" hidden="1" outlineLevel="1" x14ac:dyDescent="0.2">
      <c r="A493" s="106"/>
      <c r="B493" s="100">
        <v>43001</v>
      </c>
      <c r="C493" s="99">
        <v>75</v>
      </c>
      <c r="D493" s="99" t="s">
        <v>82</v>
      </c>
      <c r="E493" s="99" t="s">
        <v>720</v>
      </c>
      <c r="F493" s="99" t="s">
        <v>7567</v>
      </c>
      <c r="G493" s="77">
        <v>0</v>
      </c>
      <c r="H493" s="77">
        <v>-11256.03</v>
      </c>
      <c r="I493" s="77">
        <v>1168500.58</v>
      </c>
      <c r="J493" s="101"/>
    </row>
    <row r="494" spans="1:10" hidden="1" outlineLevel="1" x14ac:dyDescent="0.2">
      <c r="A494" s="106"/>
      <c r="B494" s="100">
        <v>43003</v>
      </c>
      <c r="C494" s="99">
        <v>59</v>
      </c>
      <c r="D494" s="99" t="s">
        <v>715</v>
      </c>
      <c r="E494" s="99" t="s">
        <v>716</v>
      </c>
      <c r="F494" s="99" t="s">
        <v>7568</v>
      </c>
      <c r="G494" s="77">
        <v>0</v>
      </c>
      <c r="H494" s="77">
        <v>-6465.52</v>
      </c>
      <c r="I494" s="77">
        <v>1156528.17</v>
      </c>
      <c r="J494" s="101"/>
    </row>
    <row r="495" spans="1:10" hidden="1" outlineLevel="1" x14ac:dyDescent="0.2">
      <c r="A495" s="106"/>
      <c r="B495" s="100">
        <v>43003</v>
      </c>
      <c r="C495" s="99">
        <v>60</v>
      </c>
      <c r="D495" s="99" t="s">
        <v>715</v>
      </c>
      <c r="E495" s="99" t="s">
        <v>716</v>
      </c>
      <c r="F495" s="99" t="s">
        <v>7569</v>
      </c>
      <c r="G495" s="77">
        <v>0</v>
      </c>
      <c r="H495" s="77">
        <v>-8620.69</v>
      </c>
      <c r="I495" s="77">
        <v>1168500.58</v>
      </c>
      <c r="J495" s="101"/>
    </row>
    <row r="496" spans="1:10" hidden="1" outlineLevel="1" x14ac:dyDescent="0.2">
      <c r="A496" s="106"/>
      <c r="B496" s="100">
        <v>43003</v>
      </c>
      <c r="C496" s="99">
        <v>62</v>
      </c>
      <c r="D496" s="99" t="s">
        <v>715</v>
      </c>
      <c r="E496" s="99" t="s">
        <v>716</v>
      </c>
      <c r="F496" s="99" t="s">
        <v>7570</v>
      </c>
      <c r="G496" s="77">
        <v>0</v>
      </c>
      <c r="H496" s="77">
        <v>-3232.76</v>
      </c>
      <c r="I496" s="77">
        <v>1176638.1499999999</v>
      </c>
      <c r="J496" s="101"/>
    </row>
    <row r="497" spans="1:10" hidden="1" outlineLevel="1" x14ac:dyDescent="0.2">
      <c r="A497" s="106"/>
      <c r="B497" s="100">
        <v>43003</v>
      </c>
      <c r="C497" s="99">
        <v>76</v>
      </c>
      <c r="D497" s="99" t="s">
        <v>82</v>
      </c>
      <c r="E497" s="99" t="s">
        <v>720</v>
      </c>
      <c r="F497" s="99" t="s">
        <v>7571</v>
      </c>
      <c r="G497" s="77">
        <v>0</v>
      </c>
      <c r="H497" s="77">
        <v>-18965.52</v>
      </c>
      <c r="I497" s="77">
        <v>1180948.5</v>
      </c>
      <c r="J497" s="101"/>
    </row>
    <row r="498" spans="1:10" hidden="1" outlineLevel="1" x14ac:dyDescent="0.2">
      <c r="A498" s="106"/>
      <c r="B498" s="100">
        <v>43003</v>
      </c>
      <c r="C498" s="99">
        <v>77</v>
      </c>
      <c r="D498" s="99" t="s">
        <v>82</v>
      </c>
      <c r="E498" s="99" t="s">
        <v>720</v>
      </c>
      <c r="F498" s="99" t="s">
        <v>7571</v>
      </c>
      <c r="G498" s="77">
        <v>0</v>
      </c>
      <c r="H498" s="77">
        <v>18965.52</v>
      </c>
      <c r="I498" s="77">
        <v>1182241.6000000001</v>
      </c>
      <c r="J498" s="101"/>
    </row>
    <row r="499" spans="1:10" hidden="1" outlineLevel="1" x14ac:dyDescent="0.2">
      <c r="A499" s="106"/>
      <c r="B499" s="100">
        <v>43003</v>
      </c>
      <c r="C499" s="99">
        <v>80</v>
      </c>
      <c r="D499" s="99" t="s">
        <v>82</v>
      </c>
      <c r="E499" s="99" t="s">
        <v>720</v>
      </c>
      <c r="F499" s="99" t="s">
        <v>7572</v>
      </c>
      <c r="G499" s="77">
        <v>0</v>
      </c>
      <c r="H499" s="77">
        <v>-29998.28</v>
      </c>
      <c r="I499" s="77">
        <v>1182375.06</v>
      </c>
      <c r="J499" s="101"/>
    </row>
    <row r="500" spans="1:10" hidden="1" outlineLevel="1" x14ac:dyDescent="0.2">
      <c r="A500" s="106"/>
      <c r="B500" s="100">
        <v>43004</v>
      </c>
      <c r="C500" s="99">
        <v>68</v>
      </c>
      <c r="D500" s="99" t="s">
        <v>715</v>
      </c>
      <c r="E500" s="99" t="s">
        <v>716</v>
      </c>
      <c r="F500" s="99" t="s">
        <v>7573</v>
      </c>
      <c r="G500" s="77">
        <v>0</v>
      </c>
      <c r="H500" s="77">
        <v>2586.21</v>
      </c>
      <c r="I500" s="77">
        <v>1185753.31</v>
      </c>
      <c r="J500" s="101"/>
    </row>
    <row r="501" spans="1:10" hidden="1" outlineLevel="1" x14ac:dyDescent="0.2">
      <c r="A501" s="106"/>
      <c r="B501" s="100">
        <v>43004</v>
      </c>
      <c r="C501" s="99">
        <v>69</v>
      </c>
      <c r="D501" s="99" t="s">
        <v>715</v>
      </c>
      <c r="E501" s="99" t="s">
        <v>716</v>
      </c>
      <c r="F501" s="99" t="s">
        <v>7574</v>
      </c>
      <c r="G501" s="77">
        <v>0</v>
      </c>
      <c r="H501" s="77">
        <v>-4232.76</v>
      </c>
      <c r="I501" s="77">
        <v>1182375.06</v>
      </c>
      <c r="J501" s="101"/>
    </row>
    <row r="502" spans="1:10" hidden="1" outlineLevel="1" x14ac:dyDescent="0.2">
      <c r="A502" s="106"/>
      <c r="B502" s="100">
        <v>43004</v>
      </c>
      <c r="C502" s="99">
        <v>81</v>
      </c>
      <c r="D502" s="99" t="s">
        <v>82</v>
      </c>
      <c r="E502" s="99" t="s">
        <v>720</v>
      </c>
      <c r="F502" s="99" t="s">
        <v>7575</v>
      </c>
      <c r="G502" s="77">
        <v>0</v>
      </c>
      <c r="H502" s="77">
        <v>-11206.9</v>
      </c>
      <c r="I502" s="77">
        <v>1185070.52</v>
      </c>
      <c r="J502" s="101"/>
    </row>
    <row r="503" spans="1:10" hidden="1" outlineLevel="1" x14ac:dyDescent="0.2">
      <c r="A503" s="106"/>
      <c r="B503" s="100">
        <v>43004</v>
      </c>
      <c r="C503" s="99">
        <v>70</v>
      </c>
      <c r="D503" s="99" t="s">
        <v>715</v>
      </c>
      <c r="E503" s="99" t="s">
        <v>716</v>
      </c>
      <c r="F503" s="99" t="s">
        <v>7576</v>
      </c>
      <c r="G503" s="77">
        <v>0</v>
      </c>
      <c r="H503" s="77">
        <v>6465.52</v>
      </c>
      <c r="I503" s="77">
        <v>1202311.8999999999</v>
      </c>
      <c r="J503" s="101"/>
    </row>
    <row r="504" spans="1:10" hidden="1" outlineLevel="1" x14ac:dyDescent="0.2">
      <c r="A504" s="106"/>
      <c r="B504" s="100">
        <v>43004</v>
      </c>
      <c r="C504" s="99">
        <v>71</v>
      </c>
      <c r="D504" s="99" t="s">
        <v>715</v>
      </c>
      <c r="E504" s="99" t="s">
        <v>716</v>
      </c>
      <c r="F504" s="99" t="s">
        <v>7577</v>
      </c>
      <c r="G504" s="77">
        <v>0</v>
      </c>
      <c r="H504" s="77">
        <v>-6551.72</v>
      </c>
      <c r="I504" s="77">
        <v>1204036.04</v>
      </c>
      <c r="J504" s="101"/>
    </row>
    <row r="505" spans="1:10" hidden="1" outlineLevel="1" x14ac:dyDescent="0.2">
      <c r="A505" s="106"/>
      <c r="B505" s="100">
        <v>43004</v>
      </c>
      <c r="C505" s="99">
        <v>72</v>
      </c>
      <c r="D505" s="99" t="s">
        <v>715</v>
      </c>
      <c r="E505" s="99" t="s">
        <v>716</v>
      </c>
      <c r="F505" s="99" t="s">
        <v>7578</v>
      </c>
      <c r="G505" s="77">
        <v>0</v>
      </c>
      <c r="H505" s="77">
        <v>4482.76</v>
      </c>
      <c r="I505" s="77">
        <v>1204553.28</v>
      </c>
      <c r="J505" s="101"/>
    </row>
    <row r="506" spans="1:10" hidden="1" outlineLevel="1" x14ac:dyDescent="0.2">
      <c r="A506" s="106"/>
      <c r="B506" s="100">
        <v>43004</v>
      </c>
      <c r="C506" s="99">
        <v>73</v>
      </c>
      <c r="D506" s="99" t="s">
        <v>715</v>
      </c>
      <c r="E506" s="99" t="s">
        <v>716</v>
      </c>
      <c r="F506" s="99" t="s">
        <v>7579</v>
      </c>
      <c r="G506" s="77">
        <v>0</v>
      </c>
      <c r="H506" s="77">
        <v>-8587.93</v>
      </c>
      <c r="I506" s="77">
        <v>1221794.6599999999</v>
      </c>
      <c r="J506" s="101"/>
    </row>
    <row r="507" spans="1:10" hidden="1" outlineLevel="1" x14ac:dyDescent="0.2">
      <c r="A507" s="106"/>
      <c r="B507" s="100">
        <v>43005</v>
      </c>
      <c r="C507" s="99">
        <v>74</v>
      </c>
      <c r="D507" s="99" t="s">
        <v>715</v>
      </c>
      <c r="E507" s="99" t="s">
        <v>716</v>
      </c>
      <c r="F507" s="99" t="s">
        <v>7580</v>
      </c>
      <c r="G507" s="77">
        <v>0</v>
      </c>
      <c r="H507" s="77">
        <v>-2586.21</v>
      </c>
      <c r="I507" s="77">
        <v>1226105.01</v>
      </c>
      <c r="J507" s="101"/>
    </row>
    <row r="508" spans="1:10" hidden="1" outlineLevel="1" x14ac:dyDescent="0.2">
      <c r="A508" s="106"/>
      <c r="B508" s="100">
        <v>43005</v>
      </c>
      <c r="C508" s="99">
        <v>83</v>
      </c>
      <c r="D508" s="99" t="s">
        <v>82</v>
      </c>
      <c r="E508" s="99" t="s">
        <v>720</v>
      </c>
      <c r="F508" s="99" t="s">
        <v>7581</v>
      </c>
      <c r="G508" s="77">
        <v>0</v>
      </c>
      <c r="H508" s="77">
        <v>-4318.1000000000004</v>
      </c>
      <c r="I508" s="77">
        <v>1224811.9099999999</v>
      </c>
      <c r="J508" s="101"/>
    </row>
    <row r="509" spans="1:10" hidden="1" outlineLevel="1" x14ac:dyDescent="0.2">
      <c r="A509" s="106"/>
      <c r="B509" s="100">
        <v>43005</v>
      </c>
      <c r="C509" s="99">
        <v>76</v>
      </c>
      <c r="D509" s="99" t="s">
        <v>715</v>
      </c>
      <c r="E509" s="99" t="s">
        <v>716</v>
      </c>
      <c r="F509" s="99" t="s">
        <v>7582</v>
      </c>
      <c r="G509" s="77">
        <v>0</v>
      </c>
      <c r="H509" s="77">
        <v>-2586.21</v>
      </c>
      <c r="I509" s="77"/>
      <c r="J509" s="101"/>
    </row>
    <row r="510" spans="1:10" hidden="1" outlineLevel="1" x14ac:dyDescent="0.2">
      <c r="A510" s="106"/>
      <c r="B510" s="100">
        <v>43006</v>
      </c>
      <c r="C510" s="99">
        <v>86</v>
      </c>
      <c r="D510" s="99" t="s">
        <v>82</v>
      </c>
      <c r="E510" s="99" t="s">
        <v>720</v>
      </c>
      <c r="F510" s="99" t="s">
        <v>7583</v>
      </c>
      <c r="G510" s="77">
        <v>0</v>
      </c>
      <c r="H510" s="77">
        <v>-10482.76</v>
      </c>
      <c r="I510" s="77"/>
      <c r="J510" s="101"/>
    </row>
    <row r="511" spans="1:10" hidden="1" outlineLevel="1" x14ac:dyDescent="0.2">
      <c r="A511" s="106"/>
      <c r="B511" s="100">
        <v>43006</v>
      </c>
      <c r="C511" s="99">
        <v>80</v>
      </c>
      <c r="D511" s="99" t="s">
        <v>715</v>
      </c>
      <c r="E511" s="99" t="s">
        <v>716</v>
      </c>
      <c r="F511" s="99" t="s">
        <v>7584</v>
      </c>
      <c r="G511" s="77">
        <v>0</v>
      </c>
      <c r="H511" s="77">
        <v>-5172.41</v>
      </c>
      <c r="I511" s="77"/>
      <c r="J511" s="101"/>
    </row>
    <row r="512" spans="1:10" hidden="1" outlineLevel="1" x14ac:dyDescent="0.2">
      <c r="A512" s="106"/>
      <c r="B512" s="100">
        <v>43006</v>
      </c>
      <c r="C512" s="99">
        <v>81</v>
      </c>
      <c r="D512" s="99" t="s">
        <v>715</v>
      </c>
      <c r="E512" s="99" t="s">
        <v>716</v>
      </c>
      <c r="F512" s="99" t="s">
        <v>7585</v>
      </c>
      <c r="G512" s="77">
        <v>0</v>
      </c>
      <c r="H512" s="77">
        <v>4310.3500000000004</v>
      </c>
      <c r="I512" s="77"/>
      <c r="J512" s="101"/>
    </row>
    <row r="513" spans="1:10" hidden="1" outlineLevel="1" x14ac:dyDescent="0.2">
      <c r="A513" s="106"/>
      <c r="B513" s="100">
        <v>43006</v>
      </c>
      <c r="C513" s="99">
        <v>87</v>
      </c>
      <c r="D513" s="99" t="s">
        <v>82</v>
      </c>
      <c r="E513" s="99" t="s">
        <v>720</v>
      </c>
      <c r="F513" s="99" t="s">
        <v>7558</v>
      </c>
      <c r="G513" s="77">
        <v>0</v>
      </c>
      <c r="H513" s="77">
        <v>4310.3500000000004</v>
      </c>
      <c r="I513" s="77"/>
      <c r="J513" s="101"/>
    </row>
    <row r="514" spans="1:10" hidden="1" outlineLevel="1" x14ac:dyDescent="0.2">
      <c r="A514" s="106"/>
      <c r="B514" s="100">
        <v>43006</v>
      </c>
      <c r="C514" s="99">
        <v>83</v>
      </c>
      <c r="D514" s="99" t="s">
        <v>715</v>
      </c>
      <c r="E514" s="99" t="s">
        <v>716</v>
      </c>
      <c r="F514" s="99" t="s">
        <v>7586</v>
      </c>
      <c r="G514" s="77">
        <v>0</v>
      </c>
      <c r="H514" s="77">
        <v>4310.3500000000004</v>
      </c>
      <c r="I514" s="77"/>
      <c r="J514" s="101"/>
    </row>
    <row r="515" spans="1:10" hidden="1" outlineLevel="1" x14ac:dyDescent="0.2">
      <c r="A515" s="106"/>
      <c r="B515" s="100">
        <v>43006</v>
      </c>
      <c r="C515" s="99">
        <v>89</v>
      </c>
      <c r="D515" s="99" t="s">
        <v>82</v>
      </c>
      <c r="E515" s="99" t="s">
        <v>720</v>
      </c>
      <c r="F515" s="99" t="s">
        <v>7587</v>
      </c>
      <c r="G515" s="77">
        <v>0</v>
      </c>
      <c r="H515" s="77">
        <v>-51293.1</v>
      </c>
      <c r="I515" s="77"/>
      <c r="J515" s="101"/>
    </row>
    <row r="516" spans="1:10" hidden="1" outlineLevel="1" x14ac:dyDescent="0.2">
      <c r="A516" s="106"/>
      <c r="B516" s="100">
        <v>43006</v>
      </c>
      <c r="C516" s="99">
        <v>84</v>
      </c>
      <c r="D516" s="99" t="s">
        <v>715</v>
      </c>
      <c r="E516" s="99" t="s">
        <v>716</v>
      </c>
      <c r="F516" s="99" t="s">
        <v>7588</v>
      </c>
      <c r="G516" s="77">
        <v>0</v>
      </c>
      <c r="H516" s="77">
        <v>-4310.3500000000004</v>
      </c>
      <c r="I516" s="77"/>
      <c r="J516" s="101"/>
    </row>
    <row r="517" spans="1:10" hidden="1" outlineLevel="1" x14ac:dyDescent="0.2">
      <c r="A517" s="106"/>
      <c r="B517" s="100">
        <v>43006</v>
      </c>
      <c r="C517" s="99">
        <v>85</v>
      </c>
      <c r="D517" s="99" t="s">
        <v>715</v>
      </c>
      <c r="E517" s="99" t="s">
        <v>716</v>
      </c>
      <c r="F517" s="99" t="s">
        <v>7589</v>
      </c>
      <c r="G517" s="77">
        <v>0</v>
      </c>
      <c r="H517" s="77">
        <v>-5172.41</v>
      </c>
      <c r="I517" s="77"/>
      <c r="J517" s="101"/>
    </row>
    <row r="518" spans="1:10" hidden="1" outlineLevel="1" x14ac:dyDescent="0.2">
      <c r="A518" s="106"/>
      <c r="B518" s="100">
        <v>43006</v>
      </c>
      <c r="C518" s="99">
        <v>90</v>
      </c>
      <c r="D518" s="99" t="s">
        <v>82</v>
      </c>
      <c r="E518" s="99" t="s">
        <v>720</v>
      </c>
      <c r="F518" s="99" t="s">
        <v>7590</v>
      </c>
      <c r="G518" s="77">
        <v>0</v>
      </c>
      <c r="H518" s="77">
        <v>-5385.05</v>
      </c>
      <c r="I518" s="77"/>
      <c r="J518" s="101"/>
    </row>
    <row r="519" spans="1:10" hidden="1" outlineLevel="1" x14ac:dyDescent="0.2">
      <c r="A519" s="106"/>
      <c r="B519" s="100">
        <v>43006</v>
      </c>
      <c r="C519" s="99">
        <v>86</v>
      </c>
      <c r="D519" s="99" t="s">
        <v>715</v>
      </c>
      <c r="E519" s="99" t="s">
        <v>716</v>
      </c>
      <c r="F519" s="99" t="s">
        <v>7591</v>
      </c>
      <c r="G519" s="77">
        <v>0</v>
      </c>
      <c r="H519" s="77">
        <v>3448.28</v>
      </c>
      <c r="I519" s="77"/>
      <c r="J519" s="101"/>
    </row>
    <row r="520" spans="1:10" hidden="1" outlineLevel="1" x14ac:dyDescent="0.2">
      <c r="A520" s="106"/>
      <c r="B520" s="100">
        <v>43007</v>
      </c>
      <c r="C520" s="99">
        <v>91</v>
      </c>
      <c r="D520" s="99" t="s">
        <v>82</v>
      </c>
      <c r="E520" s="99" t="s">
        <v>720</v>
      </c>
      <c r="F520" s="99" t="s">
        <v>7592</v>
      </c>
      <c r="G520" s="77">
        <v>0</v>
      </c>
      <c r="H520" s="77">
        <v>-4310.3500000000004</v>
      </c>
      <c r="I520" s="77"/>
      <c r="J520" s="101"/>
    </row>
    <row r="521" spans="1:10" hidden="1" outlineLevel="1" x14ac:dyDescent="0.2">
      <c r="A521" s="106"/>
      <c r="B521" s="100">
        <v>43007</v>
      </c>
      <c r="C521" s="99">
        <v>92</v>
      </c>
      <c r="D521" s="99" t="s">
        <v>82</v>
      </c>
      <c r="E521" s="99" t="s">
        <v>720</v>
      </c>
      <c r="F521" s="99" t="s">
        <v>7593</v>
      </c>
      <c r="G521" s="77">
        <v>0</v>
      </c>
      <c r="H521" s="77">
        <v>-68965.52</v>
      </c>
      <c r="I521" s="77"/>
      <c r="J521" s="101"/>
    </row>
    <row r="522" spans="1:10" hidden="1" outlineLevel="1" x14ac:dyDescent="0.2">
      <c r="A522" s="106"/>
      <c r="B522" s="100">
        <v>43007</v>
      </c>
      <c r="C522" s="99">
        <v>89</v>
      </c>
      <c r="D522" s="99" t="s">
        <v>715</v>
      </c>
      <c r="E522" s="99" t="s">
        <v>716</v>
      </c>
      <c r="F522" s="99" t="s">
        <v>7594</v>
      </c>
      <c r="G522" s="77">
        <v>0</v>
      </c>
      <c r="H522" s="77">
        <v>-2586.21</v>
      </c>
      <c r="I522" s="77"/>
      <c r="J522" s="101"/>
    </row>
    <row r="523" spans="1:10" hidden="1" outlineLevel="1" x14ac:dyDescent="0.2">
      <c r="A523" s="106"/>
      <c r="B523" s="100">
        <v>43007</v>
      </c>
      <c r="C523" s="99">
        <v>90</v>
      </c>
      <c r="D523" s="99" t="s">
        <v>715</v>
      </c>
      <c r="E523" s="99" t="s">
        <v>716</v>
      </c>
      <c r="F523" s="99" t="s">
        <v>7595</v>
      </c>
      <c r="G523" s="77">
        <v>0</v>
      </c>
      <c r="H523" s="77">
        <v>-4310.3500000000004</v>
      </c>
      <c r="I523" s="77"/>
      <c r="J523" s="101"/>
    </row>
    <row r="524" spans="1:10" hidden="1" outlineLevel="1" x14ac:dyDescent="0.2">
      <c r="A524" s="106"/>
      <c r="B524" s="100">
        <v>43008</v>
      </c>
      <c r="C524" s="99">
        <v>95</v>
      </c>
      <c r="D524" s="99" t="s">
        <v>715</v>
      </c>
      <c r="E524" s="99" t="s">
        <v>716</v>
      </c>
      <c r="F524" s="99" t="s">
        <v>7596</v>
      </c>
      <c r="G524" s="77">
        <v>0</v>
      </c>
      <c r="H524" s="77">
        <v>-4310.3500000000004</v>
      </c>
      <c r="I524" s="77"/>
      <c r="J524" s="101"/>
    </row>
    <row r="525" spans="1:10" hidden="1" outlineLevel="1" x14ac:dyDescent="0.2">
      <c r="A525" s="106"/>
      <c r="B525" s="100">
        <v>43008</v>
      </c>
      <c r="C525" s="99">
        <v>97</v>
      </c>
      <c r="D525" s="99" t="s">
        <v>715</v>
      </c>
      <c r="E525" s="99" t="s">
        <v>716</v>
      </c>
      <c r="F525" s="99" t="s">
        <v>7597</v>
      </c>
      <c r="G525" s="77">
        <v>0</v>
      </c>
      <c r="H525" s="77">
        <v>-13362.07</v>
      </c>
      <c r="I525" s="77"/>
      <c r="J525" s="101"/>
    </row>
    <row r="526" spans="1:10" collapsed="1" x14ac:dyDescent="0.2">
      <c r="A526" s="106"/>
      <c r="B526" s="100"/>
      <c r="C526" s="99"/>
      <c r="D526" s="99"/>
      <c r="E526" s="99"/>
      <c r="F526" s="99"/>
      <c r="G526" s="77"/>
      <c r="H526" s="77"/>
      <c r="I526" s="77"/>
      <c r="J526" s="101"/>
    </row>
    <row r="527" spans="1:10" x14ac:dyDescent="0.2">
      <c r="A527" s="106"/>
      <c r="B527" s="100"/>
      <c r="C527" s="99"/>
      <c r="D527" s="99"/>
      <c r="E527" s="99"/>
      <c r="F527" s="99"/>
      <c r="G527" s="77"/>
      <c r="H527" s="110">
        <f>SUM(H424:H526)</f>
        <v>-680736.9800000001</v>
      </c>
      <c r="I527" s="77"/>
      <c r="J527" s="101"/>
    </row>
    <row r="528" spans="1:10" x14ac:dyDescent="0.2">
      <c r="A528" s="104" t="s">
        <v>817</v>
      </c>
      <c r="B528" s="98"/>
      <c r="C528" s="99"/>
      <c r="D528" s="99"/>
      <c r="E528" s="98"/>
      <c r="F528" s="98"/>
      <c r="G528" s="76"/>
      <c r="H528" s="76"/>
      <c r="I528" s="76"/>
      <c r="J528" s="101"/>
    </row>
    <row r="529" spans="1:10" x14ac:dyDescent="0.2">
      <c r="A529" s="105" t="s">
        <v>2</v>
      </c>
      <c r="B529" s="98" t="s">
        <v>818</v>
      </c>
      <c r="C529" s="99"/>
      <c r="D529" s="99"/>
      <c r="E529" s="98"/>
      <c r="F529" s="98"/>
      <c r="G529" s="76"/>
      <c r="H529" s="76"/>
      <c r="I529" s="76"/>
      <c r="J529" s="101"/>
    </row>
    <row r="530" spans="1:10" hidden="1" outlineLevel="1" x14ac:dyDescent="0.2">
      <c r="A530" s="106"/>
      <c r="B530" s="99"/>
      <c r="C530" s="99"/>
      <c r="D530" s="99"/>
      <c r="E530" s="99" t="s">
        <v>1110</v>
      </c>
      <c r="F530" s="99"/>
      <c r="G530" s="77">
        <v>0</v>
      </c>
      <c r="H530" s="77">
        <v>0</v>
      </c>
      <c r="I530" s="77">
        <v>430172.44</v>
      </c>
      <c r="J530" s="101"/>
    </row>
    <row r="531" spans="1:10" hidden="1" outlineLevel="1" x14ac:dyDescent="0.2">
      <c r="A531" s="106"/>
      <c r="B531" s="100">
        <v>42983</v>
      </c>
      <c r="C531" s="99">
        <v>19</v>
      </c>
      <c r="D531" s="99" t="s">
        <v>82</v>
      </c>
      <c r="E531" s="99" t="s">
        <v>720</v>
      </c>
      <c r="F531" s="99" t="s">
        <v>7598</v>
      </c>
      <c r="G531" s="77">
        <v>0</v>
      </c>
      <c r="H531" s="77">
        <v>-20000</v>
      </c>
      <c r="I531" s="77">
        <v>499137.96</v>
      </c>
      <c r="J531" s="101"/>
    </row>
    <row r="532" spans="1:10" hidden="1" outlineLevel="1" x14ac:dyDescent="0.2">
      <c r="A532" s="106"/>
      <c r="B532" s="100">
        <v>42983</v>
      </c>
      <c r="C532" s="99">
        <v>20</v>
      </c>
      <c r="D532" s="99" t="s">
        <v>82</v>
      </c>
      <c r="E532" s="99" t="s">
        <v>720</v>
      </c>
      <c r="F532" s="99" t="s">
        <v>7599</v>
      </c>
      <c r="G532" s="77">
        <v>0</v>
      </c>
      <c r="H532" s="77">
        <v>-3706.9</v>
      </c>
      <c r="I532" s="77"/>
      <c r="J532" s="101"/>
    </row>
    <row r="533" spans="1:10" hidden="1" outlineLevel="1" x14ac:dyDescent="0.2">
      <c r="A533" s="106"/>
      <c r="B533" s="100">
        <v>42983</v>
      </c>
      <c r="C533" s="99">
        <v>21</v>
      </c>
      <c r="D533" s="99" t="s">
        <v>82</v>
      </c>
      <c r="E533" s="99" t="s">
        <v>720</v>
      </c>
      <c r="F533" s="99" t="s">
        <v>7600</v>
      </c>
      <c r="G533" s="77">
        <v>0</v>
      </c>
      <c r="H533" s="77">
        <v>-10775.86</v>
      </c>
      <c r="I533" s="77"/>
      <c r="J533" s="101"/>
    </row>
    <row r="534" spans="1:10" hidden="1" outlineLevel="1" x14ac:dyDescent="0.2">
      <c r="A534" s="106"/>
      <c r="B534" s="100">
        <v>42990</v>
      </c>
      <c r="C534" s="99">
        <v>44</v>
      </c>
      <c r="D534" s="99" t="s">
        <v>82</v>
      </c>
      <c r="E534" s="99" t="s">
        <v>720</v>
      </c>
      <c r="F534" s="99" t="s">
        <v>7601</v>
      </c>
      <c r="G534" s="77">
        <v>0</v>
      </c>
      <c r="H534" s="77">
        <v>-20431.04</v>
      </c>
      <c r="I534" s="77"/>
      <c r="J534" s="101"/>
    </row>
    <row r="535" spans="1:10" hidden="1" outlineLevel="1" x14ac:dyDescent="0.2">
      <c r="A535" s="106"/>
      <c r="B535" s="100">
        <v>42997</v>
      </c>
      <c r="C535" s="99">
        <v>21</v>
      </c>
      <c r="D535" s="99" t="s">
        <v>78</v>
      </c>
      <c r="E535" s="99" t="s">
        <v>859</v>
      </c>
      <c r="F535" s="99" t="s">
        <v>7602</v>
      </c>
      <c r="G535" s="77">
        <v>0</v>
      </c>
      <c r="H535" s="77">
        <v>25862.07</v>
      </c>
      <c r="I535" s="77"/>
      <c r="J535" s="101"/>
    </row>
    <row r="536" spans="1:10" hidden="1" outlineLevel="1" x14ac:dyDescent="0.2">
      <c r="A536" s="106"/>
      <c r="B536" s="100">
        <v>42997</v>
      </c>
      <c r="C536" s="99">
        <v>63</v>
      </c>
      <c r="D536" s="99" t="s">
        <v>82</v>
      </c>
      <c r="E536" s="99" t="s">
        <v>720</v>
      </c>
      <c r="F536" s="99" t="s">
        <v>7603</v>
      </c>
      <c r="G536" s="77">
        <v>0</v>
      </c>
      <c r="H536" s="77">
        <v>-30000</v>
      </c>
      <c r="I536" s="77"/>
      <c r="J536" s="101"/>
    </row>
    <row r="537" spans="1:10" hidden="1" outlineLevel="1" x14ac:dyDescent="0.2">
      <c r="A537" s="106"/>
      <c r="B537" s="100">
        <v>43000</v>
      </c>
      <c r="C537" s="99">
        <v>72</v>
      </c>
      <c r="D537" s="99" t="s">
        <v>82</v>
      </c>
      <c r="E537" s="99" t="s">
        <v>720</v>
      </c>
      <c r="F537" s="99" t="s">
        <v>7604</v>
      </c>
      <c r="G537" s="77">
        <v>0</v>
      </c>
      <c r="H537" s="77">
        <v>-15517.24</v>
      </c>
      <c r="I537" s="77"/>
      <c r="J537" s="101"/>
    </row>
    <row r="538" spans="1:10" hidden="1" outlineLevel="1" x14ac:dyDescent="0.2">
      <c r="A538" s="106"/>
      <c r="B538" s="100">
        <v>43003</v>
      </c>
      <c r="C538" s="99">
        <v>78</v>
      </c>
      <c r="D538" s="99" t="s">
        <v>82</v>
      </c>
      <c r="E538" s="99" t="s">
        <v>720</v>
      </c>
      <c r="F538" s="99" t="s">
        <v>7605</v>
      </c>
      <c r="G538" s="77">
        <v>0</v>
      </c>
      <c r="H538" s="77">
        <v>-18965.52</v>
      </c>
      <c r="I538" s="77"/>
      <c r="J538" s="101"/>
    </row>
    <row r="539" spans="1:10" collapsed="1" x14ac:dyDescent="0.2">
      <c r="A539" s="106"/>
      <c r="B539" s="100"/>
      <c r="C539" s="99"/>
      <c r="D539" s="99"/>
      <c r="E539" s="99"/>
      <c r="F539" s="99"/>
      <c r="G539" s="77"/>
      <c r="H539" s="77"/>
      <c r="I539" s="77"/>
      <c r="J539" s="101"/>
    </row>
    <row r="540" spans="1:10" x14ac:dyDescent="0.2">
      <c r="A540" s="106"/>
      <c r="B540" s="100"/>
      <c r="C540" s="99"/>
      <c r="D540" s="99"/>
      <c r="E540" s="99"/>
      <c r="F540" s="99"/>
      <c r="G540" s="77"/>
      <c r="H540" s="102">
        <f>SUM(H530:H539)</f>
        <v>-93534.49</v>
      </c>
      <c r="I540" s="77"/>
      <c r="J540" s="101"/>
    </row>
    <row r="541" spans="1:10" x14ac:dyDescent="0.2">
      <c r="A541" s="106"/>
      <c r="B541" s="100"/>
      <c r="C541" s="99"/>
      <c r="D541" s="99"/>
      <c r="E541" s="99"/>
      <c r="F541" s="99"/>
      <c r="G541" s="77"/>
      <c r="H541" s="77"/>
      <c r="I541" s="77"/>
      <c r="J541" s="101"/>
    </row>
    <row r="542" spans="1:10" ht="33" customHeight="1" x14ac:dyDescent="0.2">
      <c r="A542" s="106"/>
      <c r="B542" s="136" t="s">
        <v>3860</v>
      </c>
      <c r="C542" s="137"/>
      <c r="D542" s="137"/>
      <c r="E542" s="137"/>
      <c r="F542" s="137"/>
      <c r="G542" s="138"/>
      <c r="H542" s="119">
        <f>+H527+H540</f>
        <v>-774271.47000000009</v>
      </c>
      <c r="I542" s="77"/>
      <c r="J542" s="101"/>
    </row>
    <row r="543" spans="1:10" x14ac:dyDescent="0.2">
      <c r="A543" s="106"/>
      <c r="B543" s="100"/>
      <c r="C543" s="99"/>
      <c r="D543" s="99"/>
      <c r="E543" s="99"/>
      <c r="F543" s="99"/>
      <c r="G543" s="77"/>
      <c r="H543" s="77"/>
      <c r="I543" s="77"/>
      <c r="J543" s="101"/>
    </row>
    <row r="544" spans="1:10" x14ac:dyDescent="0.2">
      <c r="A544" s="106"/>
      <c r="B544" s="100"/>
      <c r="C544" s="99"/>
      <c r="D544" s="99"/>
      <c r="E544" s="99"/>
      <c r="F544" s="99"/>
      <c r="G544" s="77"/>
      <c r="H544" s="77"/>
      <c r="I544" s="77"/>
      <c r="J544" s="101"/>
    </row>
    <row r="545" spans="1:10" x14ac:dyDescent="0.2">
      <c r="A545" s="104" t="s">
        <v>827</v>
      </c>
      <c r="B545" s="98"/>
      <c r="C545" s="99"/>
      <c r="D545" s="99"/>
      <c r="E545" s="98"/>
      <c r="F545" s="98"/>
      <c r="G545" s="76"/>
      <c r="H545" s="76"/>
      <c r="I545" s="76"/>
      <c r="J545" s="101"/>
    </row>
    <row r="546" spans="1:10" x14ac:dyDescent="0.2">
      <c r="A546" s="105" t="s">
        <v>2</v>
      </c>
      <c r="B546" s="98" t="s">
        <v>828</v>
      </c>
      <c r="C546" s="99"/>
      <c r="D546" s="99"/>
      <c r="E546" s="98"/>
      <c r="F546" s="98"/>
      <c r="G546" s="76"/>
      <c r="H546" s="76"/>
      <c r="I546" s="76"/>
      <c r="J546" s="101"/>
    </row>
    <row r="547" spans="1:10" hidden="1" outlineLevel="1" x14ac:dyDescent="0.2">
      <c r="A547" s="106"/>
      <c r="B547" s="99"/>
      <c r="C547" s="99"/>
      <c r="D547" s="99"/>
      <c r="E547" s="99" t="s">
        <v>1110</v>
      </c>
      <c r="F547" s="99"/>
      <c r="G547" s="77">
        <v>0</v>
      </c>
      <c r="H547" s="77">
        <v>0</v>
      </c>
      <c r="I547" s="77">
        <v>-894209.4</v>
      </c>
      <c r="J547" s="101"/>
    </row>
    <row r="548" spans="1:10" hidden="1" outlineLevel="1" x14ac:dyDescent="0.2">
      <c r="A548" s="106"/>
      <c r="B548" s="100">
        <v>42979</v>
      </c>
      <c r="C548" s="99">
        <v>1</v>
      </c>
      <c r="D548" s="99" t="s">
        <v>715</v>
      </c>
      <c r="E548" s="99" t="s">
        <v>716</v>
      </c>
      <c r="F548" s="99" t="s">
        <v>7606</v>
      </c>
      <c r="G548" s="77">
        <v>0</v>
      </c>
      <c r="H548" s="77">
        <v>-4310.3500000000004</v>
      </c>
      <c r="I548" s="77">
        <v>-897657.68</v>
      </c>
      <c r="J548" s="101"/>
    </row>
    <row r="549" spans="1:10" hidden="1" outlineLevel="1" x14ac:dyDescent="0.2">
      <c r="A549" s="106"/>
      <c r="B549" s="100">
        <v>42983</v>
      </c>
      <c r="C549" s="99">
        <v>3</v>
      </c>
      <c r="D549" s="99" t="s">
        <v>715</v>
      </c>
      <c r="E549" s="99" t="s">
        <v>716</v>
      </c>
      <c r="F549" s="99" t="s">
        <v>7607</v>
      </c>
      <c r="G549" s="77">
        <v>0</v>
      </c>
      <c r="H549" s="77">
        <v>2586.21</v>
      </c>
      <c r="I549" s="77">
        <v>-901968.03</v>
      </c>
      <c r="J549" s="101"/>
    </row>
    <row r="550" spans="1:10" hidden="1" outlineLevel="1" x14ac:dyDescent="0.2">
      <c r="A550" s="106"/>
      <c r="B550" s="100">
        <v>42984</v>
      </c>
      <c r="C550" s="99">
        <v>5</v>
      </c>
      <c r="D550" s="99" t="s">
        <v>715</v>
      </c>
      <c r="E550" s="99" t="s">
        <v>716</v>
      </c>
      <c r="F550" s="99" t="s">
        <v>7608</v>
      </c>
      <c r="G550" s="77">
        <v>0</v>
      </c>
      <c r="H550" s="77">
        <v>-2586.21</v>
      </c>
      <c r="I550" s="77">
        <v>-906278.38</v>
      </c>
      <c r="J550" s="101"/>
    </row>
    <row r="551" spans="1:10" hidden="1" outlineLevel="1" x14ac:dyDescent="0.2">
      <c r="A551" s="106"/>
      <c r="B551" s="100">
        <v>42984</v>
      </c>
      <c r="C551" s="99">
        <v>6</v>
      </c>
      <c r="D551" s="99" t="s">
        <v>715</v>
      </c>
      <c r="E551" s="99" t="s">
        <v>716</v>
      </c>
      <c r="F551" s="99" t="s">
        <v>7609</v>
      </c>
      <c r="G551" s="77">
        <v>0</v>
      </c>
      <c r="H551" s="77">
        <v>-4310.3500000000004</v>
      </c>
      <c r="I551" s="77">
        <v>-912312.86</v>
      </c>
      <c r="J551" s="101"/>
    </row>
    <row r="552" spans="1:10" hidden="1" outlineLevel="1" x14ac:dyDescent="0.2">
      <c r="A552" s="106"/>
      <c r="B552" s="100">
        <v>42984</v>
      </c>
      <c r="C552" s="99">
        <v>7</v>
      </c>
      <c r="D552" s="99" t="s">
        <v>715</v>
      </c>
      <c r="E552" s="99" t="s">
        <v>716</v>
      </c>
      <c r="F552" s="99" t="s">
        <v>7610</v>
      </c>
      <c r="G552" s="77">
        <v>0</v>
      </c>
      <c r="H552" s="77">
        <v>-3017.24</v>
      </c>
      <c r="I552" s="77">
        <v>-906278.38</v>
      </c>
      <c r="J552" s="101"/>
    </row>
    <row r="553" spans="1:10" hidden="1" outlineLevel="1" x14ac:dyDescent="0.2">
      <c r="A553" s="106"/>
      <c r="B553" s="100">
        <v>42984</v>
      </c>
      <c r="C553" s="99">
        <v>8</v>
      </c>
      <c r="D553" s="99" t="s">
        <v>715</v>
      </c>
      <c r="E553" s="99" t="s">
        <v>716</v>
      </c>
      <c r="F553" s="99" t="s">
        <v>7611</v>
      </c>
      <c r="G553" s="77">
        <v>0</v>
      </c>
      <c r="H553" s="77">
        <v>4741.38</v>
      </c>
      <c r="I553" s="77">
        <v>-912312.86</v>
      </c>
      <c r="J553" s="101"/>
    </row>
    <row r="554" spans="1:10" hidden="1" outlineLevel="1" x14ac:dyDescent="0.2">
      <c r="A554" s="106"/>
      <c r="B554" s="100">
        <v>42985</v>
      </c>
      <c r="C554" s="99">
        <v>13</v>
      </c>
      <c r="D554" s="99" t="s">
        <v>715</v>
      </c>
      <c r="E554" s="99" t="s">
        <v>716</v>
      </c>
      <c r="F554" s="99" t="s">
        <v>7612</v>
      </c>
      <c r="G554" s="77">
        <v>0</v>
      </c>
      <c r="H554" s="77">
        <v>-3793.1</v>
      </c>
      <c r="I554" s="77">
        <v>-925243.9</v>
      </c>
      <c r="J554" s="101"/>
    </row>
    <row r="555" spans="1:10" hidden="1" outlineLevel="1" x14ac:dyDescent="0.2">
      <c r="A555" s="106"/>
      <c r="B555" s="100">
        <v>42985</v>
      </c>
      <c r="C555" s="99">
        <v>14</v>
      </c>
      <c r="D555" s="99" t="s">
        <v>715</v>
      </c>
      <c r="E555" s="99" t="s">
        <v>716</v>
      </c>
      <c r="F555" s="99" t="s">
        <v>7613</v>
      </c>
      <c r="G555" s="77">
        <v>0</v>
      </c>
      <c r="H555" s="77">
        <v>-3793.1</v>
      </c>
      <c r="I555" s="77">
        <v>-927571.49</v>
      </c>
      <c r="J555" s="101"/>
    </row>
    <row r="556" spans="1:10" hidden="1" outlineLevel="1" x14ac:dyDescent="0.2">
      <c r="A556" s="106"/>
      <c r="B556" s="100">
        <v>42986</v>
      </c>
      <c r="C556" s="99">
        <v>15</v>
      </c>
      <c r="D556" s="99" t="s">
        <v>715</v>
      </c>
      <c r="E556" s="99" t="s">
        <v>716</v>
      </c>
      <c r="F556" s="99" t="s">
        <v>7614</v>
      </c>
      <c r="G556" s="77">
        <v>0</v>
      </c>
      <c r="H556" s="77">
        <v>3793.1</v>
      </c>
      <c r="I556" s="77">
        <v>-936192.18</v>
      </c>
      <c r="J556" s="101"/>
    </row>
    <row r="557" spans="1:10" hidden="1" outlineLevel="1" x14ac:dyDescent="0.2">
      <c r="A557" s="106"/>
      <c r="B557" s="100">
        <v>42986</v>
      </c>
      <c r="C557" s="99">
        <v>16</v>
      </c>
      <c r="D557" s="99" t="s">
        <v>715</v>
      </c>
      <c r="E557" s="99" t="s">
        <v>716</v>
      </c>
      <c r="F557" s="99" t="s">
        <v>7615</v>
      </c>
      <c r="G557" s="77">
        <v>0</v>
      </c>
      <c r="H557" s="77">
        <v>-3017.24</v>
      </c>
      <c r="I557" s="77">
        <v>-923261.14</v>
      </c>
      <c r="J557" s="101"/>
    </row>
    <row r="558" spans="1:10" hidden="1" outlineLevel="1" x14ac:dyDescent="0.2">
      <c r="A558" s="106"/>
      <c r="B558" s="100">
        <v>42987</v>
      </c>
      <c r="C558" s="99">
        <v>19</v>
      </c>
      <c r="D558" s="99" t="s">
        <v>715</v>
      </c>
      <c r="E558" s="99" t="s">
        <v>716</v>
      </c>
      <c r="F558" s="99" t="s">
        <v>7616</v>
      </c>
      <c r="G558" s="77">
        <v>0</v>
      </c>
      <c r="H558" s="77">
        <v>3879.31</v>
      </c>
      <c r="I558" s="77">
        <v>-936192.18</v>
      </c>
      <c r="J558" s="101"/>
    </row>
    <row r="559" spans="1:10" hidden="1" outlineLevel="1" x14ac:dyDescent="0.2">
      <c r="A559" s="106"/>
      <c r="B559" s="100">
        <v>42990</v>
      </c>
      <c r="C559" s="99">
        <v>21</v>
      </c>
      <c r="D559" s="99" t="s">
        <v>715</v>
      </c>
      <c r="E559" s="99" t="s">
        <v>716</v>
      </c>
      <c r="F559" s="99" t="s">
        <v>7617</v>
      </c>
      <c r="G559" s="77">
        <v>0</v>
      </c>
      <c r="H559" s="77">
        <v>-4310.3500000000004</v>
      </c>
      <c r="I559" s="77">
        <v>-927571.49</v>
      </c>
      <c r="J559" s="101"/>
    </row>
    <row r="560" spans="1:10" hidden="1" outlineLevel="1" x14ac:dyDescent="0.2">
      <c r="A560" s="106"/>
      <c r="B560" s="100">
        <v>42990</v>
      </c>
      <c r="C560" s="99">
        <v>15</v>
      </c>
      <c r="D560" s="99" t="s">
        <v>78</v>
      </c>
      <c r="E560" s="99" t="s">
        <v>859</v>
      </c>
      <c r="F560" s="99" t="s">
        <v>7618</v>
      </c>
      <c r="G560" s="77">
        <v>0</v>
      </c>
      <c r="H560" s="77">
        <v>1034.48</v>
      </c>
      <c r="I560" s="77">
        <v>-936192.18</v>
      </c>
      <c r="J560" s="101"/>
    </row>
    <row r="561" spans="1:10" hidden="1" outlineLevel="1" x14ac:dyDescent="0.2">
      <c r="A561" s="106"/>
      <c r="B561" s="100">
        <v>42990</v>
      </c>
      <c r="C561" s="99">
        <v>26</v>
      </c>
      <c r="D561" s="99" t="s">
        <v>715</v>
      </c>
      <c r="E561" s="99" t="s">
        <v>716</v>
      </c>
      <c r="F561" s="99" t="s">
        <v>7619</v>
      </c>
      <c r="G561" s="77">
        <v>0</v>
      </c>
      <c r="H561" s="77">
        <v>1724.14</v>
      </c>
      <c r="I561" s="77">
        <v>-940502.53</v>
      </c>
      <c r="J561" s="101"/>
    </row>
    <row r="562" spans="1:10" hidden="1" outlineLevel="1" x14ac:dyDescent="0.2">
      <c r="A562" s="106"/>
      <c r="B562" s="100">
        <v>42991</v>
      </c>
      <c r="C562" s="99">
        <v>28</v>
      </c>
      <c r="D562" s="99" t="s">
        <v>715</v>
      </c>
      <c r="E562" s="99" t="s">
        <v>716</v>
      </c>
      <c r="F562" s="99" t="s">
        <v>7620</v>
      </c>
      <c r="G562" s="77">
        <v>0</v>
      </c>
      <c r="H562" s="77">
        <v>6896.55</v>
      </c>
      <c r="I562" s="77">
        <v>-944381.84</v>
      </c>
      <c r="J562" s="101"/>
    </row>
    <row r="563" spans="1:10" hidden="1" outlineLevel="1" x14ac:dyDescent="0.2">
      <c r="A563" s="106"/>
      <c r="B563" s="100">
        <v>42992</v>
      </c>
      <c r="C563" s="99">
        <v>30</v>
      </c>
      <c r="D563" s="99" t="s">
        <v>715</v>
      </c>
      <c r="E563" s="99" t="s">
        <v>716</v>
      </c>
      <c r="F563" s="99" t="s">
        <v>7621</v>
      </c>
      <c r="G563" s="77">
        <v>0</v>
      </c>
      <c r="H563" s="77">
        <v>9051.7199999999993</v>
      </c>
      <c r="I563" s="77">
        <v>-941364.6</v>
      </c>
      <c r="J563" s="101"/>
    </row>
    <row r="564" spans="1:10" hidden="1" outlineLevel="1" x14ac:dyDescent="0.2">
      <c r="A564" s="106"/>
      <c r="B564" s="100">
        <v>42993</v>
      </c>
      <c r="C564" s="99">
        <v>32</v>
      </c>
      <c r="D564" s="99" t="s">
        <v>715</v>
      </c>
      <c r="E564" s="99" t="s">
        <v>716</v>
      </c>
      <c r="F564" s="99" t="s">
        <v>7622</v>
      </c>
      <c r="G564" s="77">
        <v>0</v>
      </c>
      <c r="H564" s="77">
        <v>1724.14</v>
      </c>
      <c r="I564" s="77">
        <v>-937054.25</v>
      </c>
      <c r="J564" s="101"/>
    </row>
    <row r="565" spans="1:10" hidden="1" outlineLevel="1" x14ac:dyDescent="0.2">
      <c r="A565" s="106"/>
      <c r="B565" s="100">
        <v>42996</v>
      </c>
      <c r="C565" s="99">
        <v>34</v>
      </c>
      <c r="D565" s="99" t="s">
        <v>715</v>
      </c>
      <c r="E565" s="99" t="s">
        <v>716</v>
      </c>
      <c r="F565" s="99" t="s">
        <v>7623</v>
      </c>
      <c r="G565" s="77">
        <v>0</v>
      </c>
      <c r="H565" s="77">
        <v>6896.55</v>
      </c>
      <c r="I565" s="77">
        <v>-938261.15</v>
      </c>
      <c r="J565" s="101"/>
    </row>
    <row r="566" spans="1:10" hidden="1" outlineLevel="1" x14ac:dyDescent="0.2">
      <c r="A566" s="106"/>
      <c r="B566" s="100">
        <v>42996</v>
      </c>
      <c r="C566" s="99">
        <v>36</v>
      </c>
      <c r="D566" s="99" t="s">
        <v>715</v>
      </c>
      <c r="E566" s="99" t="s">
        <v>716</v>
      </c>
      <c r="F566" s="99" t="s">
        <v>7624</v>
      </c>
      <c r="G566" s="77">
        <v>0</v>
      </c>
      <c r="H566" s="77">
        <v>-1465.52</v>
      </c>
      <c r="I566" s="77">
        <v>-934381.84</v>
      </c>
      <c r="J566" s="101"/>
    </row>
    <row r="567" spans="1:10" hidden="1" outlineLevel="1" x14ac:dyDescent="0.2">
      <c r="A567" s="106"/>
      <c r="B567" s="100">
        <v>42996</v>
      </c>
      <c r="C567" s="99">
        <v>43</v>
      </c>
      <c r="D567" s="99" t="s">
        <v>715</v>
      </c>
      <c r="E567" s="99" t="s">
        <v>716</v>
      </c>
      <c r="F567" s="99" t="s">
        <v>7625</v>
      </c>
      <c r="G567" s="77">
        <v>0</v>
      </c>
      <c r="H567" s="77">
        <v>10344.83</v>
      </c>
      <c r="I567" s="77">
        <v>-951623.22</v>
      </c>
      <c r="J567" s="101"/>
    </row>
    <row r="568" spans="1:10" hidden="1" outlineLevel="1" x14ac:dyDescent="0.2">
      <c r="A568" s="106"/>
      <c r="B568" s="100">
        <v>42997</v>
      </c>
      <c r="C568" s="99">
        <v>44</v>
      </c>
      <c r="D568" s="99" t="s">
        <v>715</v>
      </c>
      <c r="E568" s="99" t="s">
        <v>716</v>
      </c>
      <c r="F568" s="99" t="s">
        <v>7626</v>
      </c>
      <c r="G568" s="77">
        <v>0</v>
      </c>
      <c r="H568" s="77">
        <v>-3879.31</v>
      </c>
      <c r="I568" s="77">
        <v>-955933.57</v>
      </c>
      <c r="J568" s="101"/>
    </row>
    <row r="569" spans="1:10" hidden="1" outlineLevel="1" x14ac:dyDescent="0.2">
      <c r="A569" s="106"/>
      <c r="B569" s="100">
        <v>42997</v>
      </c>
      <c r="C569" s="99">
        <v>46</v>
      </c>
      <c r="D569" s="99" t="s">
        <v>715</v>
      </c>
      <c r="E569" s="99" t="s">
        <v>716</v>
      </c>
      <c r="F569" s="99" t="s">
        <v>7627</v>
      </c>
      <c r="G569" s="77">
        <v>0</v>
      </c>
      <c r="H569" s="77">
        <v>3448.28</v>
      </c>
      <c r="I569" s="77">
        <v>-957657.71</v>
      </c>
      <c r="J569" s="101"/>
    </row>
    <row r="570" spans="1:10" hidden="1" outlineLevel="1" x14ac:dyDescent="0.2">
      <c r="A570" s="106"/>
      <c r="B570" s="100">
        <v>42998</v>
      </c>
      <c r="C570" s="99">
        <v>22</v>
      </c>
      <c r="D570" s="99" t="s">
        <v>78</v>
      </c>
      <c r="E570" s="99" t="s">
        <v>859</v>
      </c>
      <c r="F570" s="99" t="s">
        <v>7628</v>
      </c>
      <c r="G570" s="77">
        <v>0</v>
      </c>
      <c r="H570" s="77">
        <v>2658.62</v>
      </c>
      <c r="I570" s="77">
        <v>-947312.88</v>
      </c>
      <c r="J570" s="101"/>
    </row>
    <row r="571" spans="1:10" hidden="1" outlineLevel="1" x14ac:dyDescent="0.2">
      <c r="A571" s="106"/>
      <c r="B571" s="100">
        <v>42998</v>
      </c>
      <c r="C571" s="99">
        <v>48</v>
      </c>
      <c r="D571" s="99" t="s">
        <v>715</v>
      </c>
      <c r="E571" s="99" t="s">
        <v>716</v>
      </c>
      <c r="F571" s="99" t="s">
        <v>7629</v>
      </c>
      <c r="G571" s="77">
        <v>0</v>
      </c>
      <c r="H571" s="77">
        <v>3448.28</v>
      </c>
      <c r="I571" s="77">
        <v>-951623.23</v>
      </c>
      <c r="J571" s="101"/>
    </row>
    <row r="572" spans="1:10" hidden="1" outlineLevel="1" x14ac:dyDescent="0.2">
      <c r="A572" s="106"/>
      <c r="B572" s="100">
        <v>42998</v>
      </c>
      <c r="C572" s="99">
        <v>49</v>
      </c>
      <c r="D572" s="99" t="s">
        <v>715</v>
      </c>
      <c r="E572" s="99" t="s">
        <v>716</v>
      </c>
      <c r="F572" s="99" t="s">
        <v>7630</v>
      </c>
      <c r="G572" s="77">
        <v>0</v>
      </c>
      <c r="H572" s="77">
        <v>-2586.21</v>
      </c>
      <c r="I572" s="77">
        <v>-947312.88</v>
      </c>
      <c r="J572" s="101"/>
    </row>
    <row r="573" spans="1:10" hidden="1" outlineLevel="1" x14ac:dyDescent="0.2">
      <c r="A573" s="106"/>
      <c r="B573" s="100">
        <v>42999</v>
      </c>
      <c r="C573" s="99">
        <v>51</v>
      </c>
      <c r="D573" s="99" t="s">
        <v>715</v>
      </c>
      <c r="E573" s="99" t="s">
        <v>716</v>
      </c>
      <c r="F573" s="99" t="s">
        <v>7631</v>
      </c>
      <c r="G573" s="77">
        <v>0</v>
      </c>
      <c r="H573" s="77">
        <v>4310.3500000000004</v>
      </c>
      <c r="I573" s="77">
        <v>-951623.23</v>
      </c>
      <c r="J573" s="101"/>
    </row>
    <row r="574" spans="1:10" hidden="1" outlineLevel="1" x14ac:dyDescent="0.2">
      <c r="A574" s="106"/>
      <c r="B574" s="100">
        <v>43000</v>
      </c>
      <c r="C574" s="99">
        <v>52</v>
      </c>
      <c r="D574" s="99" t="s">
        <v>715</v>
      </c>
      <c r="E574" s="99" t="s">
        <v>716</v>
      </c>
      <c r="F574" s="99" t="s">
        <v>7632</v>
      </c>
      <c r="G574" s="77">
        <v>0</v>
      </c>
      <c r="H574" s="77">
        <v>4310.3500000000004</v>
      </c>
      <c r="I574" s="77">
        <v>-964554.27</v>
      </c>
      <c r="J574" s="101"/>
    </row>
    <row r="575" spans="1:10" hidden="1" outlineLevel="1" x14ac:dyDescent="0.2">
      <c r="A575" s="106"/>
      <c r="B575" s="100">
        <v>43000</v>
      </c>
      <c r="C575" s="99">
        <v>53</v>
      </c>
      <c r="D575" s="99" t="s">
        <v>715</v>
      </c>
      <c r="E575" s="99" t="s">
        <v>716</v>
      </c>
      <c r="F575" s="99" t="s">
        <v>7633</v>
      </c>
      <c r="G575" s="77">
        <v>0</v>
      </c>
      <c r="H575" s="77">
        <v>5172.41</v>
      </c>
      <c r="I575" s="77">
        <v>-960243.92</v>
      </c>
      <c r="J575" s="101"/>
    </row>
    <row r="576" spans="1:10" hidden="1" outlineLevel="1" x14ac:dyDescent="0.2">
      <c r="A576" s="106"/>
      <c r="B576" s="100">
        <v>43000</v>
      </c>
      <c r="C576" s="99">
        <v>54</v>
      </c>
      <c r="D576" s="99" t="s">
        <v>715</v>
      </c>
      <c r="E576" s="99" t="s">
        <v>716</v>
      </c>
      <c r="F576" s="99" t="s">
        <v>7634</v>
      </c>
      <c r="G576" s="77">
        <v>0</v>
      </c>
      <c r="H576" s="77">
        <v>-5172.41</v>
      </c>
      <c r="I576" s="77">
        <v>-964554.27</v>
      </c>
      <c r="J576" s="101"/>
    </row>
    <row r="577" spans="1:10" hidden="1" outlineLevel="1" x14ac:dyDescent="0.2">
      <c r="A577" s="106"/>
      <c r="B577" s="100">
        <v>43000</v>
      </c>
      <c r="C577" s="99">
        <v>55</v>
      </c>
      <c r="D577" s="99" t="s">
        <v>715</v>
      </c>
      <c r="E577" s="99" t="s">
        <v>716</v>
      </c>
      <c r="F577" s="99" t="s">
        <v>7635</v>
      </c>
      <c r="G577" s="77">
        <v>0</v>
      </c>
      <c r="H577" s="77">
        <v>2586.21</v>
      </c>
      <c r="I577" s="77">
        <v>-970588.75</v>
      </c>
      <c r="J577" s="101"/>
    </row>
    <row r="578" spans="1:10" hidden="1" outlineLevel="1" x14ac:dyDescent="0.2">
      <c r="A578" s="106"/>
      <c r="B578" s="100">
        <v>43000</v>
      </c>
      <c r="C578" s="99">
        <v>56</v>
      </c>
      <c r="D578" s="99" t="s">
        <v>715</v>
      </c>
      <c r="E578" s="99" t="s">
        <v>716</v>
      </c>
      <c r="F578" s="99" t="s">
        <v>7636</v>
      </c>
      <c r="G578" s="77">
        <v>0</v>
      </c>
      <c r="H578" s="77">
        <v>-4310.3500000000004</v>
      </c>
      <c r="I578" s="77">
        <v>-973605.99</v>
      </c>
      <c r="J578" s="101"/>
    </row>
    <row r="579" spans="1:10" hidden="1" outlineLevel="1" x14ac:dyDescent="0.2">
      <c r="A579" s="106"/>
      <c r="B579" s="100">
        <v>43000</v>
      </c>
      <c r="C579" s="99">
        <v>57</v>
      </c>
      <c r="D579" s="99" t="s">
        <v>715</v>
      </c>
      <c r="E579" s="99" t="s">
        <v>716</v>
      </c>
      <c r="F579" s="99" t="s">
        <v>7637</v>
      </c>
      <c r="G579" s="77">
        <v>0</v>
      </c>
      <c r="H579" s="77">
        <v>4310.3500000000004</v>
      </c>
      <c r="I579" s="77">
        <v>-977916.34</v>
      </c>
      <c r="J579" s="101"/>
    </row>
    <row r="580" spans="1:10" hidden="1" outlineLevel="1" x14ac:dyDescent="0.2">
      <c r="A580" s="106"/>
      <c r="B580" s="100">
        <v>43000</v>
      </c>
      <c r="C580" s="99">
        <v>58</v>
      </c>
      <c r="D580" s="99" t="s">
        <v>715</v>
      </c>
      <c r="E580" s="99" t="s">
        <v>716</v>
      </c>
      <c r="F580" s="99" t="s">
        <v>7638</v>
      </c>
      <c r="G580" s="77">
        <v>0</v>
      </c>
      <c r="H580" s="77">
        <v>8620.69</v>
      </c>
      <c r="I580" s="77">
        <v>-964985.3</v>
      </c>
      <c r="J580" s="101"/>
    </row>
    <row r="581" spans="1:10" hidden="1" outlineLevel="1" x14ac:dyDescent="0.2">
      <c r="A581" s="106"/>
      <c r="B581" s="100">
        <v>43003</v>
      </c>
      <c r="C581" s="99">
        <v>61</v>
      </c>
      <c r="D581" s="99" t="s">
        <v>715</v>
      </c>
      <c r="E581" s="99" t="s">
        <v>716</v>
      </c>
      <c r="F581" s="99" t="s">
        <v>7639</v>
      </c>
      <c r="G581" s="77">
        <v>0</v>
      </c>
      <c r="H581" s="77">
        <v>8620.69</v>
      </c>
      <c r="I581" s="77">
        <v>-977916.34</v>
      </c>
      <c r="J581" s="101"/>
    </row>
    <row r="582" spans="1:10" hidden="1" outlineLevel="1" x14ac:dyDescent="0.2">
      <c r="A582" s="106"/>
      <c r="B582" s="100">
        <v>43004</v>
      </c>
      <c r="C582" s="99">
        <v>65</v>
      </c>
      <c r="D582" s="99" t="s">
        <v>715</v>
      </c>
      <c r="E582" s="99" t="s">
        <v>716</v>
      </c>
      <c r="F582" s="99" t="s">
        <v>7640</v>
      </c>
      <c r="G582" s="77">
        <v>0</v>
      </c>
      <c r="H582" s="77">
        <v>-3362.07</v>
      </c>
      <c r="I582" s="77">
        <v>-984812.89</v>
      </c>
      <c r="J582" s="101"/>
    </row>
    <row r="583" spans="1:10" hidden="1" outlineLevel="1" x14ac:dyDescent="0.2">
      <c r="A583" s="106"/>
      <c r="B583" s="100">
        <v>43004</v>
      </c>
      <c r="C583" s="99">
        <v>66</v>
      </c>
      <c r="D583" s="99" t="s">
        <v>715</v>
      </c>
      <c r="E583" s="99" t="s">
        <v>716</v>
      </c>
      <c r="F583" s="99" t="s">
        <v>7641</v>
      </c>
      <c r="G583" s="77">
        <v>0</v>
      </c>
      <c r="H583" s="77">
        <v>3362.07</v>
      </c>
      <c r="I583" s="77">
        <v>-993433.58</v>
      </c>
      <c r="J583" s="101"/>
    </row>
    <row r="584" spans="1:10" hidden="1" outlineLevel="1" x14ac:dyDescent="0.2">
      <c r="A584" s="106"/>
      <c r="B584" s="100">
        <v>43004</v>
      </c>
      <c r="C584" s="99">
        <v>67</v>
      </c>
      <c r="D584" s="99" t="s">
        <v>715</v>
      </c>
      <c r="E584" s="99" t="s">
        <v>716</v>
      </c>
      <c r="F584" s="99" t="s">
        <v>7642</v>
      </c>
      <c r="G584" s="77">
        <v>0</v>
      </c>
      <c r="H584" s="77">
        <v>-3362.07</v>
      </c>
      <c r="I584" s="77">
        <v>-999468.06</v>
      </c>
      <c r="J584" s="101"/>
    </row>
    <row r="585" spans="1:10" hidden="1" outlineLevel="1" x14ac:dyDescent="0.2">
      <c r="A585" s="106"/>
      <c r="B585" s="100">
        <v>43005</v>
      </c>
      <c r="C585" s="99">
        <v>75</v>
      </c>
      <c r="D585" s="99" t="s">
        <v>715</v>
      </c>
      <c r="E585" s="99" t="s">
        <v>716</v>
      </c>
      <c r="F585" s="99" t="s">
        <v>7643</v>
      </c>
      <c r="G585" s="77">
        <v>0</v>
      </c>
      <c r="H585" s="77">
        <v>-2586.21</v>
      </c>
      <c r="I585" s="77">
        <v>-995157.71</v>
      </c>
      <c r="J585" s="101"/>
    </row>
    <row r="586" spans="1:10" hidden="1" outlineLevel="1" x14ac:dyDescent="0.2">
      <c r="A586" s="106"/>
      <c r="B586" s="100">
        <v>43005</v>
      </c>
      <c r="C586" s="99">
        <v>80</v>
      </c>
      <c r="D586" s="99" t="s">
        <v>78</v>
      </c>
      <c r="E586" s="99" t="s">
        <v>859</v>
      </c>
      <c r="F586" s="99" t="s">
        <v>7644</v>
      </c>
      <c r="G586" s="77">
        <v>0</v>
      </c>
      <c r="H586" s="77">
        <v>802.59</v>
      </c>
      <c r="I586" s="77">
        <v>-999468.06</v>
      </c>
      <c r="J586" s="101"/>
    </row>
    <row r="587" spans="1:10" hidden="1" outlineLevel="1" x14ac:dyDescent="0.2">
      <c r="A587" s="106"/>
      <c r="B587" s="100">
        <v>43006</v>
      </c>
      <c r="C587" s="99">
        <v>82</v>
      </c>
      <c r="D587" s="99" t="s">
        <v>78</v>
      </c>
      <c r="E587" s="99" t="s">
        <v>859</v>
      </c>
      <c r="F587" s="99" t="s">
        <v>7645</v>
      </c>
      <c r="G587" s="77">
        <v>0</v>
      </c>
      <c r="H587" s="77">
        <v>5256.9</v>
      </c>
      <c r="I587" s="77">
        <v>-995157.71</v>
      </c>
      <c r="J587" s="101"/>
    </row>
    <row r="588" spans="1:10" hidden="1" outlineLevel="1" x14ac:dyDescent="0.2">
      <c r="A588" s="106"/>
      <c r="B588" s="100">
        <v>43006</v>
      </c>
      <c r="C588" s="99">
        <v>79</v>
      </c>
      <c r="D588" s="99" t="s">
        <v>715</v>
      </c>
      <c r="E588" s="99" t="s">
        <v>716</v>
      </c>
      <c r="F588" s="99" t="s">
        <v>7646</v>
      </c>
      <c r="G588" s="77">
        <v>0</v>
      </c>
      <c r="H588" s="77">
        <v>-3448.28</v>
      </c>
      <c r="I588" s="77">
        <v>-1000330.12</v>
      </c>
      <c r="J588" s="101"/>
    </row>
    <row r="589" spans="1:10" hidden="1" outlineLevel="1" x14ac:dyDescent="0.2">
      <c r="A589" s="106"/>
      <c r="B589" s="100">
        <v>43006</v>
      </c>
      <c r="C589" s="99">
        <v>82</v>
      </c>
      <c r="D589" s="99" t="s">
        <v>715</v>
      </c>
      <c r="E589" s="99" t="s">
        <v>716</v>
      </c>
      <c r="F589" s="99" t="s">
        <v>7647</v>
      </c>
      <c r="G589" s="77">
        <v>0</v>
      </c>
      <c r="H589" s="77">
        <v>2155.1799999999998</v>
      </c>
      <c r="I589" s="77">
        <v>-994295.64</v>
      </c>
      <c r="J589" s="101"/>
    </row>
    <row r="590" spans="1:10" hidden="1" outlineLevel="1" x14ac:dyDescent="0.2">
      <c r="A590" s="106"/>
      <c r="B590" s="100">
        <v>43007</v>
      </c>
      <c r="C590" s="99">
        <v>87</v>
      </c>
      <c r="D590" s="99" t="s">
        <v>715</v>
      </c>
      <c r="E590" s="99" t="s">
        <v>716</v>
      </c>
      <c r="F590" s="99" t="s">
        <v>7648</v>
      </c>
      <c r="G590" s="77">
        <v>0</v>
      </c>
      <c r="H590" s="77">
        <v>-3448.28</v>
      </c>
      <c r="I590" s="77">
        <v>-1000330.12</v>
      </c>
      <c r="J590" s="101"/>
    </row>
    <row r="591" spans="1:10" hidden="1" outlineLevel="1" x14ac:dyDescent="0.2">
      <c r="A591" s="106"/>
      <c r="B591" s="100">
        <v>43007</v>
      </c>
      <c r="C591" s="99">
        <v>88</v>
      </c>
      <c r="D591" s="99" t="s">
        <v>715</v>
      </c>
      <c r="E591" s="99" t="s">
        <v>716</v>
      </c>
      <c r="F591" s="99" t="s">
        <v>7649</v>
      </c>
      <c r="G591" s="77">
        <v>0</v>
      </c>
      <c r="H591" s="77">
        <v>3793.1</v>
      </c>
      <c r="I591" s="77">
        <v>-995588.74</v>
      </c>
      <c r="J591" s="101"/>
    </row>
    <row r="592" spans="1:10" hidden="1" outlineLevel="1" x14ac:dyDescent="0.2">
      <c r="A592" s="106"/>
      <c r="B592" s="100">
        <v>43007</v>
      </c>
      <c r="C592" s="99">
        <v>91</v>
      </c>
      <c r="D592" s="99" t="s">
        <v>715</v>
      </c>
      <c r="E592" s="99" t="s">
        <v>716</v>
      </c>
      <c r="F592" s="99" t="s">
        <v>7650</v>
      </c>
      <c r="G592" s="77">
        <v>0</v>
      </c>
      <c r="H592" s="77">
        <v>3448.28</v>
      </c>
      <c r="I592" s="77">
        <v>-999899.09</v>
      </c>
      <c r="J592" s="101"/>
    </row>
    <row r="593" spans="1:10" hidden="1" outlineLevel="1" x14ac:dyDescent="0.2">
      <c r="A593" s="106"/>
      <c r="B593" s="100">
        <v>43007</v>
      </c>
      <c r="C593" s="99">
        <v>92</v>
      </c>
      <c r="D593" s="99" t="s">
        <v>715</v>
      </c>
      <c r="E593" s="99" t="s">
        <v>716</v>
      </c>
      <c r="F593" s="99" t="s">
        <v>7651</v>
      </c>
      <c r="G593" s="77">
        <v>0</v>
      </c>
      <c r="H593" s="77">
        <v>-17241.38</v>
      </c>
      <c r="I593" s="77">
        <v>-1005071.5</v>
      </c>
      <c r="J593" s="101"/>
    </row>
    <row r="594" spans="1:10" hidden="1" outlineLevel="1" x14ac:dyDescent="0.2">
      <c r="A594" s="106"/>
      <c r="B594" s="100">
        <v>43007</v>
      </c>
      <c r="C594" s="99">
        <v>93</v>
      </c>
      <c r="D594" s="99" t="s">
        <v>715</v>
      </c>
      <c r="E594" s="99" t="s">
        <v>716</v>
      </c>
      <c r="F594" s="99" t="s">
        <v>7652</v>
      </c>
      <c r="G594" s="77">
        <v>0</v>
      </c>
      <c r="H594" s="77">
        <v>5172.41</v>
      </c>
      <c r="I594" s="77">
        <v>-996450.81</v>
      </c>
      <c r="J594" s="101"/>
    </row>
    <row r="595" spans="1:10" hidden="1" outlineLevel="1" x14ac:dyDescent="0.2">
      <c r="A595" s="106"/>
      <c r="B595" s="100">
        <v>43008</v>
      </c>
      <c r="C595" s="99">
        <v>94</v>
      </c>
      <c r="D595" s="99" t="s">
        <v>715</v>
      </c>
      <c r="E595" s="99" t="s">
        <v>716</v>
      </c>
      <c r="F595" s="99" t="s">
        <v>7653</v>
      </c>
      <c r="G595" s="77">
        <v>0</v>
      </c>
      <c r="H595" s="77">
        <v>9482.76</v>
      </c>
      <c r="I595" s="77">
        <v>-1005071.5</v>
      </c>
      <c r="J595" s="101"/>
    </row>
    <row r="596" spans="1:10" collapsed="1" x14ac:dyDescent="0.2">
      <c r="A596" s="106"/>
      <c r="B596" s="100"/>
      <c r="C596" s="99"/>
      <c r="D596" s="99"/>
      <c r="E596" s="99"/>
      <c r="F596" s="99"/>
      <c r="G596" s="77"/>
      <c r="H596" s="77"/>
      <c r="I596" s="77"/>
      <c r="J596" s="101"/>
    </row>
    <row r="597" spans="1:10" ht="28.5" customHeight="1" x14ac:dyDescent="0.2">
      <c r="A597" s="106"/>
      <c r="B597" s="136" t="s">
        <v>3859</v>
      </c>
      <c r="C597" s="137"/>
      <c r="D597" s="137"/>
      <c r="E597" s="137"/>
      <c r="F597" s="137"/>
      <c r="G597" s="138"/>
      <c r="H597" s="119">
        <f>SUM(H547:H596)</f>
        <v>53631.899999999987</v>
      </c>
      <c r="I597" s="120"/>
      <c r="J597" s="118">
        <f>COUNTIF(H548:H595,"&gt;1")-COUNTIF(H548:H595,"&lt;1")</f>
        <v>10</v>
      </c>
    </row>
    <row r="598" spans="1:10" x14ac:dyDescent="0.2">
      <c r="A598" s="106"/>
      <c r="B598" s="100"/>
      <c r="C598" s="99"/>
      <c r="D598" s="99"/>
      <c r="E598" s="99"/>
      <c r="F598" s="99"/>
      <c r="G598" s="77"/>
      <c r="H598" s="77"/>
      <c r="I598" s="77"/>
      <c r="J598" s="101"/>
    </row>
    <row r="599" spans="1:10" x14ac:dyDescent="0.2">
      <c r="A599" s="106"/>
      <c r="B599" s="100"/>
      <c r="C599" s="99"/>
      <c r="D599" s="99"/>
      <c r="E599" s="99"/>
      <c r="F599" s="99"/>
      <c r="G599" s="77"/>
      <c r="H599" s="77"/>
      <c r="I599" s="77"/>
      <c r="J599" s="101"/>
    </row>
    <row r="600" spans="1:10" x14ac:dyDescent="0.2">
      <c r="A600" s="104" t="s">
        <v>979</v>
      </c>
      <c r="B600" s="98"/>
      <c r="C600" s="99"/>
      <c r="D600" s="99"/>
      <c r="E600" s="98"/>
      <c r="F600" s="98"/>
      <c r="G600" s="76"/>
      <c r="H600" s="76"/>
      <c r="I600" s="76"/>
      <c r="J600" s="101"/>
    </row>
    <row r="601" spans="1:10" x14ac:dyDescent="0.2">
      <c r="A601" s="105" t="s">
        <v>2</v>
      </c>
      <c r="B601" s="98" t="s">
        <v>980</v>
      </c>
      <c r="C601" s="99"/>
      <c r="D601" s="99"/>
      <c r="E601" s="98"/>
      <c r="F601" s="98"/>
      <c r="G601" s="76"/>
      <c r="H601" s="76"/>
      <c r="I601" s="76"/>
      <c r="J601" s="101"/>
    </row>
    <row r="602" spans="1:10" hidden="1" outlineLevel="1" x14ac:dyDescent="0.2">
      <c r="A602" s="106"/>
      <c r="B602" s="99"/>
      <c r="C602" s="99"/>
      <c r="D602" s="99"/>
      <c r="E602" s="99" t="s">
        <v>1110</v>
      </c>
      <c r="F602" s="99"/>
      <c r="G602" s="77">
        <v>0</v>
      </c>
      <c r="H602" s="77">
        <v>0</v>
      </c>
      <c r="I602" s="77">
        <v>-12506419.949999999</v>
      </c>
      <c r="J602" s="101"/>
    </row>
    <row r="603" spans="1:10" hidden="1" outlineLevel="1" x14ac:dyDescent="0.2">
      <c r="A603" s="106"/>
      <c r="B603" s="100">
        <v>42980</v>
      </c>
      <c r="C603" s="99">
        <v>1</v>
      </c>
      <c r="D603" s="99" t="s">
        <v>981</v>
      </c>
      <c r="E603" s="99" t="s">
        <v>716</v>
      </c>
      <c r="F603" s="99" t="s">
        <v>7654</v>
      </c>
      <c r="G603" s="77">
        <v>0</v>
      </c>
      <c r="H603" s="77">
        <v>-103068.97</v>
      </c>
      <c r="I603" s="77">
        <v>-12675385.470000001</v>
      </c>
      <c r="J603" s="101"/>
    </row>
    <row r="604" spans="1:10" hidden="1" outlineLevel="1" x14ac:dyDescent="0.2">
      <c r="A604" s="106"/>
      <c r="B604" s="100">
        <v>42980</v>
      </c>
      <c r="C604" s="99">
        <v>2</v>
      </c>
      <c r="D604" s="99" t="s">
        <v>981</v>
      </c>
      <c r="E604" s="99" t="s">
        <v>716</v>
      </c>
      <c r="F604" s="99" t="s">
        <v>7655</v>
      </c>
      <c r="G604" s="77">
        <v>0</v>
      </c>
      <c r="H604" s="77">
        <v>103931.03</v>
      </c>
      <c r="I604" s="77">
        <v>-12570316.5</v>
      </c>
      <c r="J604" s="101"/>
    </row>
    <row r="605" spans="1:10" hidden="1" outlineLevel="1" x14ac:dyDescent="0.2">
      <c r="A605" s="106"/>
      <c r="B605" s="100">
        <v>42980</v>
      </c>
      <c r="C605" s="99">
        <v>3</v>
      </c>
      <c r="D605" s="99" t="s">
        <v>981</v>
      </c>
      <c r="E605" s="99" t="s">
        <v>716</v>
      </c>
      <c r="F605" s="99" t="s">
        <v>7656</v>
      </c>
      <c r="G605" s="77">
        <v>0</v>
      </c>
      <c r="H605" s="77">
        <v>135000</v>
      </c>
      <c r="I605" s="77">
        <v>-12668695.810000001</v>
      </c>
      <c r="J605" s="101"/>
    </row>
    <row r="606" spans="1:10" hidden="1" outlineLevel="1" x14ac:dyDescent="0.2">
      <c r="A606" s="106"/>
      <c r="B606" s="100">
        <v>42982</v>
      </c>
      <c r="C606" s="99">
        <v>4</v>
      </c>
      <c r="D606" s="99" t="s">
        <v>981</v>
      </c>
      <c r="E606" s="99" t="s">
        <v>716</v>
      </c>
      <c r="F606" s="99" t="s">
        <v>7657</v>
      </c>
      <c r="G606" s="77">
        <v>0</v>
      </c>
      <c r="H606" s="77">
        <v>-136689.66</v>
      </c>
      <c r="I606" s="77">
        <v>-12570316.5</v>
      </c>
      <c r="J606" s="101"/>
    </row>
    <row r="607" spans="1:10" hidden="1" outlineLevel="1" x14ac:dyDescent="0.2">
      <c r="A607" s="106"/>
      <c r="B607" s="100">
        <v>42982</v>
      </c>
      <c r="C607" s="99">
        <v>5</v>
      </c>
      <c r="D607" s="99" t="s">
        <v>981</v>
      </c>
      <c r="E607" s="99" t="s">
        <v>716</v>
      </c>
      <c r="F607" s="99" t="s">
        <v>7658</v>
      </c>
      <c r="G607" s="77">
        <v>0</v>
      </c>
      <c r="H607" s="77">
        <v>132862.07</v>
      </c>
      <c r="I607" s="77">
        <v>-12672557.880000001</v>
      </c>
      <c r="J607" s="101"/>
    </row>
    <row r="608" spans="1:10" hidden="1" outlineLevel="1" x14ac:dyDescent="0.2">
      <c r="A608" s="106"/>
      <c r="B608" s="100">
        <v>42982</v>
      </c>
      <c r="C608" s="99">
        <v>6</v>
      </c>
      <c r="D608" s="99" t="s">
        <v>981</v>
      </c>
      <c r="E608" s="99" t="s">
        <v>716</v>
      </c>
      <c r="F608" s="99" t="s">
        <v>7659</v>
      </c>
      <c r="G608" s="77">
        <v>0</v>
      </c>
      <c r="H608" s="77">
        <v>138413.79</v>
      </c>
      <c r="I608" s="77">
        <v>-12794454.43</v>
      </c>
      <c r="J608" s="101"/>
    </row>
    <row r="609" spans="1:10" hidden="1" outlineLevel="1" x14ac:dyDescent="0.2">
      <c r="A609" s="106"/>
      <c r="B609" s="100">
        <v>42982</v>
      </c>
      <c r="C609" s="99">
        <v>7</v>
      </c>
      <c r="D609" s="99" t="s">
        <v>981</v>
      </c>
      <c r="E609" s="99" t="s">
        <v>716</v>
      </c>
      <c r="F609" s="99" t="s">
        <v>7660</v>
      </c>
      <c r="G609" s="77">
        <v>0</v>
      </c>
      <c r="H609" s="77">
        <v>172379.31</v>
      </c>
      <c r="I609" s="77">
        <v>-12672557.880000001</v>
      </c>
      <c r="J609" s="101"/>
    </row>
    <row r="610" spans="1:10" hidden="1" outlineLevel="1" x14ac:dyDescent="0.2">
      <c r="A610" s="106"/>
      <c r="B610" s="100">
        <v>42984</v>
      </c>
      <c r="C610" s="99">
        <v>8</v>
      </c>
      <c r="D610" s="99" t="s">
        <v>981</v>
      </c>
      <c r="E610" s="99" t="s">
        <v>716</v>
      </c>
      <c r="F610" s="99" t="s">
        <v>7661</v>
      </c>
      <c r="G610" s="77">
        <v>0</v>
      </c>
      <c r="H610" s="77">
        <v>125000</v>
      </c>
      <c r="I610" s="77">
        <v>-12556316.5</v>
      </c>
      <c r="J610" s="101"/>
    </row>
    <row r="611" spans="1:10" hidden="1" outlineLevel="1" x14ac:dyDescent="0.2">
      <c r="A611" s="106"/>
      <c r="B611" s="100">
        <v>42984</v>
      </c>
      <c r="C611" s="99">
        <v>9</v>
      </c>
      <c r="D611" s="99" t="s">
        <v>981</v>
      </c>
      <c r="E611" s="99" t="s">
        <v>716</v>
      </c>
      <c r="F611" s="99" t="s">
        <v>7662</v>
      </c>
      <c r="G611" s="77">
        <v>0</v>
      </c>
      <c r="H611" s="77">
        <v>-138413.79</v>
      </c>
      <c r="I611" s="77">
        <v>-12371144.09</v>
      </c>
      <c r="J611" s="101"/>
    </row>
    <row r="612" spans="1:10" hidden="1" outlineLevel="1" x14ac:dyDescent="0.2">
      <c r="A612" s="106"/>
      <c r="B612" s="100">
        <v>42984</v>
      </c>
      <c r="C612" s="99">
        <v>10</v>
      </c>
      <c r="D612" s="99" t="s">
        <v>981</v>
      </c>
      <c r="E612" s="99" t="s">
        <v>716</v>
      </c>
      <c r="F612" s="99" t="s">
        <v>7663</v>
      </c>
      <c r="G612" s="77">
        <v>0</v>
      </c>
      <c r="H612" s="77">
        <v>138413.79</v>
      </c>
      <c r="I612" s="77">
        <v>-12123730.300000001</v>
      </c>
      <c r="J612" s="101"/>
    </row>
    <row r="613" spans="1:10" hidden="1" outlineLevel="1" x14ac:dyDescent="0.2">
      <c r="A613" s="106"/>
      <c r="B613" s="100">
        <v>42984</v>
      </c>
      <c r="C613" s="99">
        <v>11</v>
      </c>
      <c r="D613" s="99" t="s">
        <v>981</v>
      </c>
      <c r="E613" s="99" t="s">
        <v>716</v>
      </c>
      <c r="F613" s="99" t="s">
        <v>7664</v>
      </c>
      <c r="G613" s="77">
        <v>0</v>
      </c>
      <c r="H613" s="77">
        <v>-177068.97</v>
      </c>
      <c r="I613" s="77">
        <v>-11998557.890000001</v>
      </c>
      <c r="J613" s="101"/>
    </row>
    <row r="614" spans="1:10" hidden="1" outlineLevel="1" x14ac:dyDescent="0.2">
      <c r="A614" s="106"/>
      <c r="B614" s="100">
        <v>42984</v>
      </c>
      <c r="C614" s="99">
        <v>12</v>
      </c>
      <c r="D614" s="99" t="s">
        <v>981</v>
      </c>
      <c r="E614" s="99" t="s">
        <v>716</v>
      </c>
      <c r="F614" s="99" t="s">
        <v>7665</v>
      </c>
      <c r="G614" s="77">
        <v>0</v>
      </c>
      <c r="H614" s="77">
        <v>199482.76</v>
      </c>
      <c r="I614" s="77">
        <v>-11829592.369999999</v>
      </c>
      <c r="J614" s="101"/>
    </row>
    <row r="615" spans="1:10" hidden="1" outlineLevel="1" x14ac:dyDescent="0.2">
      <c r="A615" s="106"/>
      <c r="B615" s="100">
        <v>42984</v>
      </c>
      <c r="C615" s="99">
        <v>13</v>
      </c>
      <c r="D615" s="99" t="s">
        <v>981</v>
      </c>
      <c r="E615" s="99" t="s">
        <v>716</v>
      </c>
      <c r="F615" s="99" t="s">
        <v>7666</v>
      </c>
      <c r="G615" s="77">
        <v>0</v>
      </c>
      <c r="H615" s="77">
        <v>291206.90000000002</v>
      </c>
      <c r="I615" s="77">
        <v>-11727350.99</v>
      </c>
      <c r="J615" s="101"/>
    </row>
    <row r="616" spans="1:10" hidden="1" outlineLevel="1" x14ac:dyDescent="0.2">
      <c r="A616" s="106"/>
      <c r="B616" s="100">
        <v>42985</v>
      </c>
      <c r="C616" s="99">
        <v>14</v>
      </c>
      <c r="D616" s="99" t="s">
        <v>981</v>
      </c>
      <c r="E616" s="99" t="s">
        <v>716</v>
      </c>
      <c r="F616" s="99" t="s">
        <v>7667</v>
      </c>
      <c r="G616" s="77">
        <v>0</v>
      </c>
      <c r="H616" s="77">
        <v>-135000</v>
      </c>
      <c r="I616" s="77">
        <v>-11533385.470000001</v>
      </c>
      <c r="J616" s="101"/>
    </row>
    <row r="617" spans="1:10" hidden="1" outlineLevel="1" x14ac:dyDescent="0.2">
      <c r="A617" s="106"/>
      <c r="B617" s="100">
        <v>42985</v>
      </c>
      <c r="C617" s="99">
        <v>15</v>
      </c>
      <c r="D617" s="99" t="s">
        <v>981</v>
      </c>
      <c r="E617" s="99" t="s">
        <v>716</v>
      </c>
      <c r="F617" s="99" t="s">
        <v>7668</v>
      </c>
      <c r="G617" s="77">
        <v>0</v>
      </c>
      <c r="H617" s="77">
        <v>127241.38</v>
      </c>
      <c r="I617" s="77">
        <v>-11403971.68</v>
      </c>
      <c r="J617" s="101"/>
    </row>
    <row r="618" spans="1:10" hidden="1" outlineLevel="1" x14ac:dyDescent="0.2">
      <c r="A618" s="106"/>
      <c r="B618" s="100">
        <v>42986</v>
      </c>
      <c r="C618" s="99">
        <v>16</v>
      </c>
      <c r="D618" s="99" t="s">
        <v>981</v>
      </c>
      <c r="E618" s="99" t="s">
        <v>716</v>
      </c>
      <c r="F618" s="99" t="s">
        <v>7669</v>
      </c>
      <c r="G618" s="77">
        <v>0</v>
      </c>
      <c r="H618" s="77">
        <v>110241.38</v>
      </c>
      <c r="I618" s="77">
        <v>-11244833.75</v>
      </c>
      <c r="J618" s="101"/>
    </row>
    <row r="619" spans="1:10" hidden="1" outlineLevel="1" x14ac:dyDescent="0.2">
      <c r="A619" s="106"/>
      <c r="B619" s="100">
        <v>42986</v>
      </c>
      <c r="C619" s="99">
        <v>17</v>
      </c>
      <c r="D619" s="99" t="s">
        <v>981</v>
      </c>
      <c r="E619" s="99" t="s">
        <v>716</v>
      </c>
      <c r="F619" s="99" t="s">
        <v>7670</v>
      </c>
      <c r="G619" s="77">
        <v>0</v>
      </c>
      <c r="H619" s="77">
        <v>-127241.38</v>
      </c>
      <c r="I619" s="77">
        <v>-11130178.58</v>
      </c>
      <c r="J619" s="101"/>
    </row>
    <row r="620" spans="1:10" hidden="1" outlineLevel="1" x14ac:dyDescent="0.2">
      <c r="A620" s="106"/>
      <c r="B620" s="100">
        <v>42986</v>
      </c>
      <c r="C620" s="99">
        <v>18</v>
      </c>
      <c r="D620" s="99" t="s">
        <v>981</v>
      </c>
      <c r="E620" s="99" t="s">
        <v>716</v>
      </c>
      <c r="F620" s="99" t="s">
        <v>7671</v>
      </c>
      <c r="G620" s="77">
        <v>0</v>
      </c>
      <c r="H620" s="77">
        <v>127241.38</v>
      </c>
      <c r="I620" s="77">
        <v>-11244833.75</v>
      </c>
      <c r="J620" s="101"/>
    </row>
    <row r="621" spans="1:10" hidden="1" outlineLevel="1" x14ac:dyDescent="0.2">
      <c r="A621" s="106"/>
      <c r="B621" s="100">
        <v>42989</v>
      </c>
      <c r="C621" s="99">
        <v>19</v>
      </c>
      <c r="D621" s="99" t="s">
        <v>981</v>
      </c>
      <c r="E621" s="99" t="s">
        <v>716</v>
      </c>
      <c r="F621" s="99" t="s">
        <v>7672</v>
      </c>
      <c r="G621" s="77">
        <v>0</v>
      </c>
      <c r="H621" s="77">
        <v>150724.14000000001</v>
      </c>
      <c r="I621" s="77">
        <v>-11403971.68</v>
      </c>
      <c r="J621" s="101"/>
    </row>
    <row r="622" spans="1:10" hidden="1" outlineLevel="1" x14ac:dyDescent="0.2">
      <c r="A622" s="106"/>
      <c r="B622" s="100">
        <v>42990</v>
      </c>
      <c r="C622" s="99">
        <v>20</v>
      </c>
      <c r="D622" s="99" t="s">
        <v>981</v>
      </c>
      <c r="E622" s="99" t="s">
        <v>716</v>
      </c>
      <c r="F622" s="99" t="s">
        <v>7673</v>
      </c>
      <c r="G622" s="77">
        <v>0</v>
      </c>
      <c r="H622" s="77">
        <v>-172379.31</v>
      </c>
      <c r="I622" s="77">
        <v>-11533385.470000001</v>
      </c>
      <c r="J622" s="101"/>
    </row>
    <row r="623" spans="1:10" hidden="1" outlineLevel="1" x14ac:dyDescent="0.2">
      <c r="A623" s="106"/>
      <c r="B623" s="100">
        <v>42990</v>
      </c>
      <c r="C623" s="99">
        <v>21</v>
      </c>
      <c r="D623" s="99" t="s">
        <v>981</v>
      </c>
      <c r="E623" s="99" t="s">
        <v>716</v>
      </c>
      <c r="F623" s="99" t="s">
        <v>7674</v>
      </c>
      <c r="G623" s="77">
        <v>0</v>
      </c>
      <c r="H623" s="77">
        <v>172379.31</v>
      </c>
      <c r="I623" s="77">
        <v>-11727350.99</v>
      </c>
      <c r="J623" s="101"/>
    </row>
    <row r="624" spans="1:10" hidden="1" outlineLevel="1" x14ac:dyDescent="0.2">
      <c r="A624" s="106"/>
      <c r="B624" s="100">
        <v>42990</v>
      </c>
      <c r="C624" s="99">
        <v>22</v>
      </c>
      <c r="D624" s="99" t="s">
        <v>981</v>
      </c>
      <c r="E624" s="99" t="s">
        <v>716</v>
      </c>
      <c r="F624" s="99" t="s">
        <v>7675</v>
      </c>
      <c r="G624" s="77">
        <v>0</v>
      </c>
      <c r="H624" s="77">
        <v>-172379.31</v>
      </c>
      <c r="I624" s="77">
        <v>-11829592.369999999</v>
      </c>
      <c r="J624" s="101"/>
    </row>
    <row r="625" spans="1:10" hidden="1" outlineLevel="1" x14ac:dyDescent="0.2">
      <c r="A625" s="106"/>
      <c r="B625" s="100">
        <v>42990</v>
      </c>
      <c r="C625" s="99">
        <v>23</v>
      </c>
      <c r="D625" s="99" t="s">
        <v>981</v>
      </c>
      <c r="E625" s="99" t="s">
        <v>716</v>
      </c>
      <c r="F625" s="99" t="s">
        <v>7676</v>
      </c>
      <c r="G625" s="77">
        <v>0</v>
      </c>
      <c r="H625" s="77">
        <v>172379.31</v>
      </c>
      <c r="I625" s="77">
        <v>-11998557.890000001</v>
      </c>
      <c r="J625" s="101"/>
    </row>
    <row r="626" spans="1:10" hidden="1" outlineLevel="1" x14ac:dyDescent="0.2">
      <c r="A626" s="106"/>
      <c r="B626" s="100">
        <v>42990</v>
      </c>
      <c r="C626" s="99">
        <v>24</v>
      </c>
      <c r="D626" s="99" t="s">
        <v>981</v>
      </c>
      <c r="E626" s="99" t="s">
        <v>716</v>
      </c>
      <c r="F626" s="99" t="s">
        <v>7677</v>
      </c>
      <c r="G626" s="77">
        <v>0</v>
      </c>
      <c r="H626" s="77">
        <v>-132862.07</v>
      </c>
      <c r="I626" s="77">
        <v>-12123730.300000001</v>
      </c>
      <c r="J626" s="101"/>
    </row>
    <row r="627" spans="1:10" hidden="1" outlineLevel="1" x14ac:dyDescent="0.2">
      <c r="A627" s="106"/>
      <c r="B627" s="100">
        <v>42990</v>
      </c>
      <c r="C627" s="99">
        <v>25</v>
      </c>
      <c r="D627" s="99" t="s">
        <v>981</v>
      </c>
      <c r="E627" s="99" t="s">
        <v>716</v>
      </c>
      <c r="F627" s="99" t="s">
        <v>7678</v>
      </c>
      <c r="G627" s="77">
        <v>0</v>
      </c>
      <c r="H627" s="77">
        <v>132862.07</v>
      </c>
      <c r="I627" s="77">
        <v>-12371144.09</v>
      </c>
      <c r="J627" s="101"/>
    </row>
    <row r="628" spans="1:10" hidden="1" outlineLevel="1" x14ac:dyDescent="0.2">
      <c r="A628" s="106"/>
      <c r="B628" s="100">
        <v>42990</v>
      </c>
      <c r="C628" s="99">
        <v>26</v>
      </c>
      <c r="D628" s="99" t="s">
        <v>981</v>
      </c>
      <c r="E628" s="99" t="s">
        <v>716</v>
      </c>
      <c r="F628" s="99" t="s">
        <v>7679</v>
      </c>
      <c r="G628" s="77">
        <v>0</v>
      </c>
      <c r="H628" s="77">
        <v>-323793.09999999998</v>
      </c>
      <c r="I628" s="77">
        <v>-12556316.5</v>
      </c>
      <c r="J628" s="101"/>
    </row>
    <row r="629" spans="1:10" hidden="1" outlineLevel="1" x14ac:dyDescent="0.2">
      <c r="A629" s="106"/>
      <c r="B629" s="100">
        <v>42990</v>
      </c>
      <c r="C629" s="99">
        <v>27</v>
      </c>
      <c r="D629" s="99" t="s">
        <v>981</v>
      </c>
      <c r="E629" s="99" t="s">
        <v>716</v>
      </c>
      <c r="F629" s="99" t="s">
        <v>7680</v>
      </c>
      <c r="G629" s="77">
        <v>0</v>
      </c>
      <c r="H629" s="77">
        <v>141413.79</v>
      </c>
      <c r="I629" s="77">
        <v>-12672557.880000001</v>
      </c>
      <c r="J629" s="101"/>
    </row>
    <row r="630" spans="1:10" hidden="1" outlineLevel="1" x14ac:dyDescent="0.2">
      <c r="A630" s="106"/>
      <c r="B630" s="100">
        <v>42990</v>
      </c>
      <c r="C630" s="99">
        <v>28</v>
      </c>
      <c r="D630" s="99" t="s">
        <v>981</v>
      </c>
      <c r="E630" s="99" t="s">
        <v>716</v>
      </c>
      <c r="F630" s="99" t="s">
        <v>7681</v>
      </c>
      <c r="G630" s="77">
        <v>0</v>
      </c>
      <c r="H630" s="77">
        <v>183172.41</v>
      </c>
      <c r="I630" s="77">
        <v>-12794454.43</v>
      </c>
      <c r="J630" s="101"/>
    </row>
    <row r="631" spans="1:10" hidden="1" outlineLevel="1" x14ac:dyDescent="0.2">
      <c r="A631" s="106"/>
      <c r="B631" s="100">
        <v>42990</v>
      </c>
      <c r="C631" s="99">
        <v>29</v>
      </c>
      <c r="D631" s="99" t="s">
        <v>981</v>
      </c>
      <c r="E631" s="99" t="s">
        <v>716</v>
      </c>
      <c r="F631" s="99" t="s">
        <v>7682</v>
      </c>
      <c r="G631" s="77">
        <v>0</v>
      </c>
      <c r="H631" s="77">
        <v>-291206.90000000002</v>
      </c>
      <c r="I631" s="77">
        <v>-13474971.67</v>
      </c>
      <c r="J631" s="101"/>
    </row>
    <row r="632" spans="1:10" hidden="1" outlineLevel="1" x14ac:dyDescent="0.2">
      <c r="A632" s="106"/>
      <c r="B632" s="100">
        <v>42990</v>
      </c>
      <c r="C632" s="99">
        <v>30</v>
      </c>
      <c r="D632" s="99" t="s">
        <v>981</v>
      </c>
      <c r="E632" s="99" t="s">
        <v>716</v>
      </c>
      <c r="F632" s="99" t="s">
        <v>7683</v>
      </c>
      <c r="G632" s="77">
        <v>0</v>
      </c>
      <c r="H632" s="77">
        <v>290344.83</v>
      </c>
      <c r="I632" s="77">
        <v>-13658144.08</v>
      </c>
      <c r="J632" s="101"/>
    </row>
    <row r="633" spans="1:10" hidden="1" outlineLevel="1" x14ac:dyDescent="0.2">
      <c r="A633" s="106"/>
      <c r="B633" s="100">
        <v>42990</v>
      </c>
      <c r="C633" s="99">
        <v>31</v>
      </c>
      <c r="D633" s="99" t="s">
        <v>981</v>
      </c>
      <c r="E633" s="99" t="s">
        <v>716</v>
      </c>
      <c r="F633" s="99" t="s">
        <v>7684</v>
      </c>
      <c r="G633" s="77">
        <v>0</v>
      </c>
      <c r="H633" s="77">
        <v>116689.66</v>
      </c>
      <c r="I633" s="77">
        <v>-13532971.67</v>
      </c>
      <c r="J633" s="101"/>
    </row>
    <row r="634" spans="1:10" hidden="1" outlineLevel="1" x14ac:dyDescent="0.2">
      <c r="A634" s="106"/>
      <c r="B634" s="100">
        <v>42990</v>
      </c>
      <c r="C634" s="99">
        <v>32</v>
      </c>
      <c r="D634" s="99" t="s">
        <v>981</v>
      </c>
      <c r="E634" s="99" t="s">
        <v>716</v>
      </c>
      <c r="F634" s="99" t="s">
        <v>7685</v>
      </c>
      <c r="G634" s="77">
        <v>0</v>
      </c>
      <c r="H634" s="77">
        <v>-116689.66</v>
      </c>
      <c r="I634" s="77">
        <v>-13653833.74</v>
      </c>
      <c r="J634" s="101"/>
    </row>
    <row r="635" spans="1:10" hidden="1" outlineLevel="1" x14ac:dyDescent="0.2">
      <c r="A635" s="106"/>
      <c r="B635" s="100">
        <v>42990</v>
      </c>
      <c r="C635" s="99">
        <v>33</v>
      </c>
      <c r="D635" s="99" t="s">
        <v>981</v>
      </c>
      <c r="E635" s="99" t="s">
        <v>716</v>
      </c>
      <c r="F635" s="99" t="s">
        <v>7686</v>
      </c>
      <c r="G635" s="77">
        <v>0</v>
      </c>
      <c r="H635" s="77">
        <v>116689.66</v>
      </c>
      <c r="I635" s="77">
        <v>-13484868.220000001</v>
      </c>
      <c r="J635" s="101"/>
    </row>
    <row r="636" spans="1:10" hidden="1" outlineLevel="1" x14ac:dyDescent="0.2">
      <c r="A636" s="106"/>
      <c r="B636" s="100">
        <v>42990</v>
      </c>
      <c r="C636" s="99">
        <v>34</v>
      </c>
      <c r="D636" s="99" t="s">
        <v>981</v>
      </c>
      <c r="E636" s="99" t="s">
        <v>716</v>
      </c>
      <c r="F636" s="99" t="s">
        <v>7687</v>
      </c>
      <c r="G636" s="77">
        <v>0</v>
      </c>
      <c r="H636" s="77">
        <v>110793.1</v>
      </c>
      <c r="I636" s="77">
        <v>-13653833.74</v>
      </c>
      <c r="J636" s="101"/>
    </row>
    <row r="637" spans="1:10" hidden="1" outlineLevel="1" x14ac:dyDescent="0.2">
      <c r="A637" s="106"/>
      <c r="B637" s="100">
        <v>42996</v>
      </c>
      <c r="C637" s="99">
        <v>35</v>
      </c>
      <c r="D637" s="99" t="s">
        <v>981</v>
      </c>
      <c r="E637" s="99" t="s">
        <v>716</v>
      </c>
      <c r="F637" s="99" t="s">
        <v>7688</v>
      </c>
      <c r="G637" s="77">
        <v>0</v>
      </c>
      <c r="H637" s="77">
        <v>115862.07</v>
      </c>
      <c r="I637" s="77">
        <v>-13783833.74</v>
      </c>
      <c r="J637" s="101"/>
    </row>
    <row r="638" spans="1:10" hidden="1" outlineLevel="1" x14ac:dyDescent="0.2">
      <c r="A638" s="106"/>
      <c r="B638" s="100">
        <v>42996</v>
      </c>
      <c r="C638" s="99">
        <v>36</v>
      </c>
      <c r="D638" s="99" t="s">
        <v>981</v>
      </c>
      <c r="E638" s="99" t="s">
        <v>716</v>
      </c>
      <c r="F638" s="99" t="s">
        <v>7689</v>
      </c>
      <c r="G638" s="77">
        <v>0</v>
      </c>
      <c r="H638" s="77">
        <v>131551.72</v>
      </c>
      <c r="I638" s="77">
        <v>-13624695.810000001</v>
      </c>
      <c r="J638" s="101"/>
    </row>
    <row r="639" spans="1:10" hidden="1" outlineLevel="1" x14ac:dyDescent="0.2">
      <c r="A639" s="106"/>
      <c r="B639" s="100">
        <v>42998</v>
      </c>
      <c r="C639" s="99">
        <v>37</v>
      </c>
      <c r="D639" s="99" t="s">
        <v>981</v>
      </c>
      <c r="E639" s="99" t="s">
        <v>716</v>
      </c>
      <c r="F639" s="99" t="s">
        <v>7690</v>
      </c>
      <c r="G639" s="77">
        <v>0</v>
      </c>
      <c r="H639" s="77">
        <v>125000</v>
      </c>
      <c r="I639" s="77">
        <v>-13495282.02</v>
      </c>
      <c r="J639" s="101"/>
    </row>
    <row r="640" spans="1:10" hidden="1" outlineLevel="1" x14ac:dyDescent="0.2">
      <c r="A640" s="106"/>
      <c r="B640" s="100">
        <v>43000</v>
      </c>
      <c r="C640" s="99">
        <v>38</v>
      </c>
      <c r="D640" s="99" t="s">
        <v>981</v>
      </c>
      <c r="E640" s="99" t="s">
        <v>716</v>
      </c>
      <c r="F640" s="99" t="s">
        <v>7691</v>
      </c>
      <c r="G640" s="77">
        <v>0</v>
      </c>
      <c r="H640" s="77">
        <v>-290344.83</v>
      </c>
      <c r="I640" s="77">
        <v>-13617523.4</v>
      </c>
      <c r="J640" s="101"/>
    </row>
    <row r="641" spans="1:10" hidden="1" outlineLevel="1" x14ac:dyDescent="0.2">
      <c r="A641" s="106"/>
      <c r="B641" s="100">
        <v>43000</v>
      </c>
      <c r="C641" s="99">
        <v>39</v>
      </c>
      <c r="D641" s="99" t="s">
        <v>981</v>
      </c>
      <c r="E641" s="99" t="s">
        <v>716</v>
      </c>
      <c r="F641" s="99" t="s">
        <v>7692</v>
      </c>
      <c r="G641" s="77">
        <v>0</v>
      </c>
      <c r="H641" s="77">
        <v>293793.09999999998</v>
      </c>
      <c r="I641" s="77">
        <v>-13495282.02</v>
      </c>
      <c r="J641" s="101"/>
    </row>
    <row r="642" spans="1:10" hidden="1" outlineLevel="1" x14ac:dyDescent="0.2">
      <c r="A642" s="106"/>
      <c r="B642" s="100">
        <v>43000</v>
      </c>
      <c r="C642" s="99">
        <v>40</v>
      </c>
      <c r="D642" s="99" t="s">
        <v>981</v>
      </c>
      <c r="E642" s="99" t="s">
        <v>716</v>
      </c>
      <c r="F642" s="99" t="s">
        <v>7693</v>
      </c>
      <c r="G642" s="77">
        <v>0</v>
      </c>
      <c r="H642" s="77">
        <v>-150724.14000000001</v>
      </c>
      <c r="I642" s="77">
        <v>-13617523.4</v>
      </c>
      <c r="J642" s="101"/>
    </row>
    <row r="643" spans="1:10" hidden="1" outlineLevel="1" x14ac:dyDescent="0.2">
      <c r="A643" s="106"/>
      <c r="B643" s="100">
        <v>43000</v>
      </c>
      <c r="C643" s="99">
        <v>41</v>
      </c>
      <c r="D643" s="99" t="s">
        <v>981</v>
      </c>
      <c r="E643" s="99" t="s">
        <v>716</v>
      </c>
      <c r="F643" s="99" t="s">
        <v>7694</v>
      </c>
      <c r="G643" s="77">
        <v>0</v>
      </c>
      <c r="H643" s="77">
        <v>150724.14000000001</v>
      </c>
      <c r="I643" s="77">
        <v>-13495282.02</v>
      </c>
      <c r="J643" s="101"/>
    </row>
    <row r="644" spans="1:10" hidden="1" outlineLevel="1" x14ac:dyDescent="0.2">
      <c r="A644" s="106"/>
      <c r="B644" s="100">
        <v>43000</v>
      </c>
      <c r="C644" s="99">
        <v>42</v>
      </c>
      <c r="D644" s="99" t="s">
        <v>981</v>
      </c>
      <c r="E644" s="99" t="s">
        <v>716</v>
      </c>
      <c r="F644" s="99" t="s">
        <v>7695</v>
      </c>
      <c r="G644" s="77">
        <v>0</v>
      </c>
      <c r="H644" s="77">
        <v>331862.07</v>
      </c>
      <c r="I644" s="77">
        <v>-13617523.4</v>
      </c>
      <c r="J644" s="101"/>
    </row>
    <row r="645" spans="1:10" hidden="1" outlineLevel="1" x14ac:dyDescent="0.2">
      <c r="A645" s="106"/>
      <c r="B645" s="100">
        <v>43000</v>
      </c>
      <c r="C645" s="99">
        <v>43</v>
      </c>
      <c r="D645" s="99" t="s">
        <v>981</v>
      </c>
      <c r="E645" s="99" t="s">
        <v>716</v>
      </c>
      <c r="F645" s="99" t="s">
        <v>7696</v>
      </c>
      <c r="G645" s="77">
        <v>0</v>
      </c>
      <c r="H645" s="77">
        <v>-150724.14000000001</v>
      </c>
      <c r="I645" s="77">
        <v>-13529419.949999999</v>
      </c>
      <c r="J645" s="101"/>
    </row>
    <row r="646" spans="1:10" hidden="1" outlineLevel="1" x14ac:dyDescent="0.2">
      <c r="A646" s="106"/>
      <c r="B646" s="100">
        <v>43000</v>
      </c>
      <c r="C646" s="99">
        <v>44</v>
      </c>
      <c r="D646" s="99" t="s">
        <v>981</v>
      </c>
      <c r="E646" s="99" t="s">
        <v>716</v>
      </c>
      <c r="F646" s="99" t="s">
        <v>7697</v>
      </c>
      <c r="G646" s="77">
        <v>0</v>
      </c>
      <c r="H646" s="77">
        <v>146413.79</v>
      </c>
      <c r="I646" s="77">
        <v>-13613213.050000001</v>
      </c>
      <c r="J646" s="101"/>
    </row>
    <row r="647" spans="1:10" hidden="1" outlineLevel="1" x14ac:dyDescent="0.2">
      <c r="A647" s="106"/>
      <c r="B647" s="100">
        <v>43001</v>
      </c>
      <c r="C647" s="99">
        <v>45</v>
      </c>
      <c r="D647" s="99" t="s">
        <v>981</v>
      </c>
      <c r="E647" s="99" t="s">
        <v>716</v>
      </c>
      <c r="F647" s="99" t="s">
        <v>7698</v>
      </c>
      <c r="G647" s="77">
        <v>0</v>
      </c>
      <c r="H647" s="77">
        <v>72517.240000000005</v>
      </c>
      <c r="I647" s="77">
        <v>-13902523.390000001</v>
      </c>
      <c r="J647" s="101"/>
    </row>
    <row r="648" spans="1:10" hidden="1" outlineLevel="1" x14ac:dyDescent="0.2">
      <c r="A648" s="106"/>
      <c r="B648" s="100">
        <v>43001</v>
      </c>
      <c r="C648" s="99">
        <v>46</v>
      </c>
      <c r="D648" s="99" t="s">
        <v>981</v>
      </c>
      <c r="E648" s="99" t="s">
        <v>716</v>
      </c>
      <c r="F648" s="99" t="s">
        <v>7699</v>
      </c>
      <c r="G648" s="77">
        <v>0</v>
      </c>
      <c r="H648" s="77">
        <v>177482.76</v>
      </c>
      <c r="I648" s="77">
        <v>-13786282.01</v>
      </c>
      <c r="J648" s="101"/>
    </row>
    <row r="649" spans="1:10" hidden="1" outlineLevel="1" x14ac:dyDescent="0.2">
      <c r="A649" s="106"/>
      <c r="B649" s="100">
        <v>43003</v>
      </c>
      <c r="C649" s="99">
        <v>47</v>
      </c>
      <c r="D649" s="99" t="s">
        <v>981</v>
      </c>
      <c r="E649" s="99" t="s">
        <v>716</v>
      </c>
      <c r="F649" s="99" t="s">
        <v>7700</v>
      </c>
      <c r="G649" s="77">
        <v>0</v>
      </c>
      <c r="H649" s="77">
        <v>177068.97</v>
      </c>
      <c r="I649" s="77">
        <v>-13914385.460000001</v>
      </c>
      <c r="J649" s="101"/>
    </row>
    <row r="650" spans="1:10" hidden="1" outlineLevel="1" x14ac:dyDescent="0.2">
      <c r="A650" s="106"/>
      <c r="B650" s="100">
        <v>43003</v>
      </c>
      <c r="C650" s="99">
        <v>48</v>
      </c>
      <c r="D650" s="99" t="s">
        <v>981</v>
      </c>
      <c r="E650" s="99" t="s">
        <v>716</v>
      </c>
      <c r="F650" s="99" t="s">
        <v>7701</v>
      </c>
      <c r="G650" s="77">
        <v>0</v>
      </c>
      <c r="H650" s="77">
        <v>129275.86</v>
      </c>
      <c r="I650" s="77">
        <v>-13784385.460000001</v>
      </c>
      <c r="J650" s="101"/>
    </row>
    <row r="651" spans="1:10" hidden="1" outlineLevel="1" x14ac:dyDescent="0.2">
      <c r="A651" s="106"/>
      <c r="B651" s="100">
        <v>43003</v>
      </c>
      <c r="C651" s="99">
        <v>49</v>
      </c>
      <c r="D651" s="99" t="s">
        <v>981</v>
      </c>
      <c r="E651" s="99" t="s">
        <v>716</v>
      </c>
      <c r="F651" s="99" t="s">
        <v>7702</v>
      </c>
      <c r="G651" s="77">
        <v>0</v>
      </c>
      <c r="H651" s="77">
        <v>152413.79</v>
      </c>
      <c r="I651" s="77">
        <v>-13914385.460000001</v>
      </c>
      <c r="J651" s="101"/>
    </row>
    <row r="652" spans="1:10" hidden="1" outlineLevel="1" x14ac:dyDescent="0.2">
      <c r="A652" s="106"/>
      <c r="B652" s="100">
        <v>43004</v>
      </c>
      <c r="C652" s="99">
        <v>50</v>
      </c>
      <c r="D652" s="99" t="s">
        <v>981</v>
      </c>
      <c r="E652" s="99" t="s">
        <v>716</v>
      </c>
      <c r="F652" s="99" t="s">
        <v>7703</v>
      </c>
      <c r="G652" s="77">
        <v>0</v>
      </c>
      <c r="H652" s="77">
        <v>-177068.97</v>
      </c>
      <c r="I652" s="77">
        <v>-14092661.32</v>
      </c>
      <c r="J652" s="101"/>
    </row>
    <row r="653" spans="1:10" hidden="1" outlineLevel="1" x14ac:dyDescent="0.2">
      <c r="A653" s="106"/>
      <c r="B653" s="100">
        <v>43004</v>
      </c>
      <c r="C653" s="99">
        <v>51</v>
      </c>
      <c r="D653" s="99" t="s">
        <v>981</v>
      </c>
      <c r="E653" s="99" t="s">
        <v>716</v>
      </c>
      <c r="F653" s="99" t="s">
        <v>7704</v>
      </c>
      <c r="G653" s="77">
        <v>0</v>
      </c>
      <c r="H653" s="77">
        <v>168275.86</v>
      </c>
      <c r="I653" s="77">
        <v>-14194764.77</v>
      </c>
      <c r="J653" s="101"/>
    </row>
    <row r="654" spans="1:10" hidden="1" outlineLevel="1" x14ac:dyDescent="0.2">
      <c r="A654" s="106"/>
      <c r="B654" s="100">
        <v>43004</v>
      </c>
      <c r="C654" s="99">
        <v>52</v>
      </c>
      <c r="D654" s="99" t="s">
        <v>981</v>
      </c>
      <c r="E654" s="99" t="s">
        <v>716</v>
      </c>
      <c r="F654" s="99" t="s">
        <v>7705</v>
      </c>
      <c r="G654" s="77">
        <v>0</v>
      </c>
      <c r="H654" s="77">
        <v>157862.07</v>
      </c>
      <c r="I654" s="77">
        <v>-14310006.15</v>
      </c>
      <c r="J654" s="101"/>
    </row>
    <row r="655" spans="1:10" hidden="1" outlineLevel="1" x14ac:dyDescent="0.2">
      <c r="A655" s="106"/>
      <c r="B655" s="100">
        <v>43004</v>
      </c>
      <c r="C655" s="99">
        <v>53</v>
      </c>
      <c r="D655" s="99" t="s">
        <v>981</v>
      </c>
      <c r="E655" s="99" t="s">
        <v>716</v>
      </c>
      <c r="F655" s="99" t="s">
        <v>7706</v>
      </c>
      <c r="G655" s="77">
        <v>0</v>
      </c>
      <c r="H655" s="77">
        <v>312689.65999999997</v>
      </c>
      <c r="I655" s="77">
        <v>-14407282.01</v>
      </c>
      <c r="J655" s="101"/>
    </row>
    <row r="656" spans="1:10" hidden="1" outlineLevel="1" x14ac:dyDescent="0.2">
      <c r="A656" s="106"/>
      <c r="B656" s="100">
        <v>43005</v>
      </c>
      <c r="C656" s="99">
        <v>54</v>
      </c>
      <c r="D656" s="99" t="s">
        <v>981</v>
      </c>
      <c r="E656" s="99" t="s">
        <v>716</v>
      </c>
      <c r="F656" s="99" t="s">
        <v>7707</v>
      </c>
      <c r="G656" s="77">
        <v>0</v>
      </c>
      <c r="H656" s="77">
        <v>186275.86</v>
      </c>
      <c r="I656" s="77"/>
      <c r="J656" s="101"/>
    </row>
    <row r="657" spans="1:10" hidden="1" outlineLevel="1" x14ac:dyDescent="0.2">
      <c r="A657" s="106"/>
      <c r="B657" s="100">
        <v>43005</v>
      </c>
      <c r="C657" s="99">
        <v>55</v>
      </c>
      <c r="D657" s="99" t="s">
        <v>981</v>
      </c>
      <c r="E657" s="99" t="s">
        <v>716</v>
      </c>
      <c r="F657" s="99" t="s">
        <v>7708</v>
      </c>
      <c r="G657" s="77">
        <v>0</v>
      </c>
      <c r="H657" s="77">
        <v>-146413.79</v>
      </c>
      <c r="I657" s="77"/>
      <c r="J657" s="101"/>
    </row>
    <row r="658" spans="1:10" hidden="1" outlineLevel="1" x14ac:dyDescent="0.2">
      <c r="A658" s="106"/>
      <c r="B658" s="100">
        <v>43005</v>
      </c>
      <c r="C658" s="99">
        <v>56</v>
      </c>
      <c r="D658" s="99" t="s">
        <v>981</v>
      </c>
      <c r="E658" s="99" t="s">
        <v>716</v>
      </c>
      <c r="F658" s="99" t="s">
        <v>7709</v>
      </c>
      <c r="G658" s="77">
        <v>0</v>
      </c>
      <c r="H658" s="77">
        <v>150724.14000000001</v>
      </c>
      <c r="I658" s="77"/>
      <c r="J658" s="101"/>
    </row>
    <row r="659" spans="1:10" hidden="1" outlineLevel="1" x14ac:dyDescent="0.2">
      <c r="A659" s="106"/>
      <c r="B659" s="100">
        <v>43006</v>
      </c>
      <c r="C659" s="99">
        <v>57</v>
      </c>
      <c r="D659" s="99" t="s">
        <v>981</v>
      </c>
      <c r="E659" s="99" t="s">
        <v>716</v>
      </c>
      <c r="F659" s="99" t="s">
        <v>7710</v>
      </c>
      <c r="G659" s="77">
        <v>0</v>
      </c>
      <c r="H659" s="77">
        <v>291000</v>
      </c>
      <c r="I659" s="77"/>
      <c r="J659" s="101"/>
    </row>
    <row r="660" spans="1:10" hidden="1" outlineLevel="1" x14ac:dyDescent="0.2">
      <c r="A660" s="106"/>
      <c r="B660" s="100">
        <v>43006</v>
      </c>
      <c r="C660" s="99">
        <v>58</v>
      </c>
      <c r="D660" s="99" t="s">
        <v>981</v>
      </c>
      <c r="E660" s="99" t="s">
        <v>716</v>
      </c>
      <c r="F660" s="99" t="s">
        <v>7711</v>
      </c>
      <c r="G660" s="77">
        <v>0</v>
      </c>
      <c r="H660" s="77">
        <v>135000</v>
      </c>
      <c r="I660" s="77"/>
      <c r="J660" s="101"/>
    </row>
    <row r="661" spans="1:10" hidden="1" outlineLevel="1" x14ac:dyDescent="0.2">
      <c r="A661" s="106"/>
      <c r="B661" s="100">
        <v>43007</v>
      </c>
      <c r="C661" s="99">
        <v>59</v>
      </c>
      <c r="D661" s="99" t="s">
        <v>981</v>
      </c>
      <c r="E661" s="99" t="s">
        <v>716</v>
      </c>
      <c r="F661" s="99" t="s">
        <v>7712</v>
      </c>
      <c r="G661" s="77">
        <v>0</v>
      </c>
      <c r="H661" s="77">
        <v>134917.24</v>
      </c>
      <c r="I661" s="77"/>
      <c r="J661" s="101"/>
    </row>
    <row r="662" spans="1:10" hidden="1" outlineLevel="1" x14ac:dyDescent="0.2">
      <c r="A662" s="106"/>
      <c r="B662" s="100">
        <v>43008</v>
      </c>
      <c r="C662" s="99">
        <v>60</v>
      </c>
      <c r="D662" s="99" t="s">
        <v>981</v>
      </c>
      <c r="E662" s="99" t="s">
        <v>716</v>
      </c>
      <c r="F662" s="99" t="s">
        <v>7713</v>
      </c>
      <c r="G662" s="77">
        <v>0</v>
      </c>
      <c r="H662" s="77">
        <v>91379.31</v>
      </c>
      <c r="I662" s="77"/>
      <c r="J662" s="101"/>
    </row>
    <row r="663" spans="1:10" collapsed="1" x14ac:dyDescent="0.3"/>
    <row r="664" spans="1:10" ht="28.5" customHeight="1" x14ac:dyDescent="0.3">
      <c r="B664" s="136" t="s">
        <v>3858</v>
      </c>
      <c r="C664" s="137"/>
      <c r="D664" s="137"/>
      <c r="E664" s="137"/>
      <c r="F664" s="137"/>
      <c r="G664" s="138"/>
      <c r="H664" s="116">
        <f>SUM(H602:H663)</f>
        <v>4078882.73</v>
      </c>
      <c r="I664" s="117"/>
      <c r="J664" s="118">
        <f>COUNTIF(H603:H662,"&gt;1")-COUNTIF(H603:H662,"&lt;1")</f>
        <v>26</v>
      </c>
    </row>
  </sheetData>
  <mergeCells count="5">
    <mergeCell ref="B324:G324"/>
    <mergeCell ref="B418:G418"/>
    <mergeCell ref="B542:G542"/>
    <mergeCell ref="B597:G597"/>
    <mergeCell ref="B664:G664"/>
  </mergeCells>
  <pageMargins left="0.70866141732283472" right="0.70866141732283472" top="0.19685039370078741" bottom="0.19685039370078741" header="0.31496062992125984" footer="0.31496062992125984"/>
  <pageSetup scale="7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1"/>
  <sheetViews>
    <sheetView zoomScale="85" zoomScaleNormal="85" workbookViewId="0">
      <pane ySplit="2" topLeftCell="A101" activePane="bottomLeft" state="frozen"/>
      <selection pane="bottomLeft" activeCell="H137" sqref="H137"/>
    </sheetView>
  </sheetViews>
  <sheetFormatPr baseColWidth="10" defaultRowHeight="15" outlineLevelRow="1" x14ac:dyDescent="0.3"/>
  <cols>
    <col min="1" max="1" width="1.7109375" style="112" customWidth="1"/>
    <col min="2" max="2" width="11.42578125" style="111"/>
    <col min="3" max="3" width="4" style="113" bestFit="1" customWidth="1"/>
    <col min="4" max="4" width="3.85546875" style="113" bestFit="1" customWidth="1"/>
    <col min="5" max="5" width="23.7109375" style="111" bestFit="1" customWidth="1"/>
    <col min="6" max="6" width="11.42578125" style="111" customWidth="1"/>
    <col min="7" max="7" width="11.7109375" style="114" customWidth="1"/>
    <col min="8" max="8" width="20.28515625" style="114" bestFit="1" customWidth="1"/>
    <col min="9" max="9" width="13.85546875" style="114" hidden="1" customWidth="1"/>
    <col min="10" max="10" width="11.5703125" style="115" bestFit="1" customWidth="1"/>
    <col min="11" max="11" width="11.42578125" style="111"/>
    <col min="12" max="12" width="14.140625" style="111" bestFit="1" customWidth="1"/>
    <col min="13" max="16384" width="11.42578125" style="111"/>
  </cols>
  <sheetData>
    <row r="1" spans="1:10" ht="16.5" x14ac:dyDescent="0.25">
      <c r="A1" s="17" t="s">
        <v>1059</v>
      </c>
    </row>
    <row r="2" spans="1:10" ht="14.25" x14ac:dyDescent="0.2">
      <c r="A2" s="14" t="s">
        <v>7714</v>
      </c>
    </row>
    <row r="4" spans="1:10" x14ac:dyDescent="0.2">
      <c r="A4" s="104" t="s">
        <v>3</v>
      </c>
      <c r="B4" s="98"/>
      <c r="C4" s="99"/>
      <c r="D4" s="99"/>
      <c r="E4" s="98"/>
      <c r="F4" s="98"/>
      <c r="G4" s="76"/>
      <c r="H4" s="76"/>
      <c r="I4" s="76"/>
      <c r="J4" s="101"/>
    </row>
    <row r="5" spans="1:10" x14ac:dyDescent="0.2">
      <c r="A5" s="105" t="s">
        <v>2</v>
      </c>
      <c r="B5" s="98" t="s">
        <v>4</v>
      </c>
      <c r="C5" s="99"/>
      <c r="D5" s="99"/>
      <c r="E5" s="98"/>
      <c r="F5" s="98"/>
      <c r="G5" s="76"/>
      <c r="H5" s="76"/>
      <c r="I5" s="76"/>
      <c r="J5" s="101"/>
    </row>
    <row r="6" spans="1:10" hidden="1" outlineLevel="1" x14ac:dyDescent="0.2">
      <c r="A6" s="106"/>
      <c r="B6" s="99"/>
      <c r="C6" s="99"/>
      <c r="D6" s="99"/>
      <c r="E6" s="99" t="s">
        <v>1110</v>
      </c>
      <c r="F6" s="99"/>
      <c r="G6" s="77">
        <v>0</v>
      </c>
      <c r="H6" s="77">
        <v>0</v>
      </c>
      <c r="I6" s="77">
        <v>-4151726.5</v>
      </c>
      <c r="J6" s="101"/>
    </row>
    <row r="7" spans="1:10" hidden="1" outlineLevel="1" x14ac:dyDescent="0.2">
      <c r="A7" s="106"/>
      <c r="B7" s="100">
        <v>43033</v>
      </c>
      <c r="C7" s="99">
        <v>157</v>
      </c>
      <c r="D7" s="99" t="s">
        <v>5</v>
      </c>
      <c r="E7" s="99" t="s">
        <v>7715</v>
      </c>
      <c r="F7" s="99" t="s">
        <v>7716</v>
      </c>
      <c r="G7" s="77">
        <v>0</v>
      </c>
      <c r="H7" s="77">
        <v>238733.35</v>
      </c>
      <c r="I7" s="77"/>
      <c r="J7" s="101"/>
    </row>
    <row r="8" spans="1:10" collapsed="1" x14ac:dyDescent="0.2">
      <c r="A8" s="106"/>
      <c r="B8" s="100"/>
      <c r="C8" s="99"/>
      <c r="D8" s="99"/>
      <c r="E8" s="99"/>
      <c r="F8" s="99"/>
      <c r="G8" s="77"/>
      <c r="H8" s="77"/>
      <c r="I8" s="77"/>
      <c r="J8" s="101"/>
    </row>
    <row r="9" spans="1:10" x14ac:dyDescent="0.2">
      <c r="A9" s="106"/>
      <c r="B9" s="100"/>
      <c r="C9" s="99"/>
      <c r="D9" s="99"/>
      <c r="E9" s="99"/>
      <c r="F9" s="99"/>
      <c r="G9" s="77"/>
      <c r="H9" s="102">
        <f>SUM(H6:H8)</f>
        <v>238733.35</v>
      </c>
      <c r="I9" s="102"/>
      <c r="J9" s="103">
        <f>COUNTIF(H7,"&gt;1")-COUNTIF(H7,"&lt;1")</f>
        <v>1</v>
      </c>
    </row>
    <row r="10" spans="1:10" x14ac:dyDescent="0.2">
      <c r="A10" s="104" t="s">
        <v>14</v>
      </c>
      <c r="B10" s="98"/>
      <c r="C10" s="99"/>
      <c r="D10" s="99"/>
      <c r="E10" s="99"/>
      <c r="F10" s="99"/>
      <c r="G10" s="77"/>
      <c r="H10" s="102"/>
      <c r="I10" s="102"/>
      <c r="J10" s="103"/>
    </row>
    <row r="11" spans="1:10" x14ac:dyDescent="0.2">
      <c r="A11" s="105" t="s">
        <v>2</v>
      </c>
      <c r="B11" s="98" t="s">
        <v>15</v>
      </c>
      <c r="C11" s="99"/>
      <c r="D11" s="99"/>
      <c r="E11" s="99"/>
      <c r="F11" s="99"/>
      <c r="G11" s="77"/>
      <c r="H11" s="102"/>
      <c r="I11" s="102"/>
      <c r="J11" s="103"/>
    </row>
    <row r="12" spans="1:10" hidden="1" outlineLevel="1" x14ac:dyDescent="0.2">
      <c r="A12" s="106"/>
      <c r="B12" s="100"/>
      <c r="C12" s="99"/>
      <c r="D12" s="99"/>
      <c r="E12" s="99" t="s">
        <v>1110</v>
      </c>
      <c r="F12" s="99"/>
      <c r="G12" s="77">
        <v>0</v>
      </c>
      <c r="H12" s="77">
        <v>0</v>
      </c>
      <c r="I12" s="102"/>
      <c r="J12" s="103"/>
    </row>
    <row r="13" spans="1:10" hidden="1" outlineLevel="1" x14ac:dyDescent="0.2">
      <c r="A13" s="106"/>
      <c r="B13" s="100">
        <v>43021</v>
      </c>
      <c r="C13" s="99">
        <v>63</v>
      </c>
      <c r="D13" s="99" t="s">
        <v>5</v>
      </c>
      <c r="E13" s="99" t="s">
        <v>7717</v>
      </c>
      <c r="F13" s="99" t="s">
        <v>7718</v>
      </c>
      <c r="G13" s="77">
        <v>0</v>
      </c>
      <c r="H13" s="77">
        <v>380162.08</v>
      </c>
      <c r="I13" s="102"/>
      <c r="J13" s="103"/>
    </row>
    <row r="14" spans="1:10" hidden="1" outlineLevel="1" x14ac:dyDescent="0.2">
      <c r="A14" s="106"/>
      <c r="B14" s="100">
        <v>43021</v>
      </c>
      <c r="C14" s="99">
        <v>64</v>
      </c>
      <c r="D14" s="99" t="s">
        <v>5</v>
      </c>
      <c r="E14" s="99" t="s">
        <v>7717</v>
      </c>
      <c r="F14" s="99" t="s">
        <v>7719</v>
      </c>
      <c r="G14" s="77">
        <v>0</v>
      </c>
      <c r="H14" s="77">
        <v>-380162.08</v>
      </c>
      <c r="I14" s="102"/>
      <c r="J14" s="103"/>
    </row>
    <row r="15" spans="1:10" hidden="1" outlineLevel="1" x14ac:dyDescent="0.2">
      <c r="A15" s="106"/>
      <c r="B15" s="100">
        <v>43021</v>
      </c>
      <c r="C15" s="99">
        <v>65</v>
      </c>
      <c r="D15" s="99" t="s">
        <v>5</v>
      </c>
      <c r="E15" s="99" t="s">
        <v>7717</v>
      </c>
      <c r="F15" s="99" t="s">
        <v>7720</v>
      </c>
      <c r="G15" s="77">
        <v>0</v>
      </c>
      <c r="H15" s="77">
        <v>380162.08</v>
      </c>
      <c r="I15" s="102"/>
      <c r="J15" s="103"/>
    </row>
    <row r="16" spans="1:10" hidden="1" outlineLevel="1" x14ac:dyDescent="0.2">
      <c r="A16" s="106"/>
      <c r="B16" s="100">
        <v>43024</v>
      </c>
      <c r="C16" s="99">
        <v>76</v>
      </c>
      <c r="D16" s="99" t="s">
        <v>5</v>
      </c>
      <c r="E16" s="99" t="s">
        <v>7717</v>
      </c>
      <c r="F16" s="99" t="s">
        <v>7721</v>
      </c>
      <c r="G16" s="77">
        <v>0</v>
      </c>
      <c r="H16" s="77">
        <v>-380162.08</v>
      </c>
      <c r="I16" s="102"/>
      <c r="J16" s="103"/>
    </row>
    <row r="17" spans="1:10" hidden="1" outlineLevel="1" x14ac:dyDescent="0.2">
      <c r="A17" s="106"/>
      <c r="B17" s="100">
        <v>43024</v>
      </c>
      <c r="C17" s="99">
        <v>77</v>
      </c>
      <c r="D17" s="99" t="s">
        <v>5</v>
      </c>
      <c r="E17" s="99" t="s">
        <v>7717</v>
      </c>
      <c r="F17" s="99" t="s">
        <v>7722</v>
      </c>
      <c r="G17" s="77">
        <v>0</v>
      </c>
      <c r="H17" s="77">
        <v>380162.08</v>
      </c>
      <c r="I17" s="102"/>
      <c r="J17" s="103"/>
    </row>
    <row r="18" spans="1:10" hidden="1" outlineLevel="1" x14ac:dyDescent="0.2">
      <c r="A18" s="106"/>
      <c r="B18" s="100">
        <v>43028</v>
      </c>
      <c r="C18" s="99">
        <v>104</v>
      </c>
      <c r="D18" s="99" t="s">
        <v>5</v>
      </c>
      <c r="E18" s="99" t="s">
        <v>7723</v>
      </c>
      <c r="F18" s="99" t="s">
        <v>7724</v>
      </c>
      <c r="G18" s="77">
        <v>0</v>
      </c>
      <c r="H18" s="77">
        <v>380162.08</v>
      </c>
      <c r="I18" s="102"/>
      <c r="J18" s="103"/>
    </row>
    <row r="19" spans="1:10" hidden="1" outlineLevel="1" x14ac:dyDescent="0.2">
      <c r="A19" s="106"/>
      <c r="B19" s="100">
        <v>43028</v>
      </c>
      <c r="C19" s="99">
        <v>105</v>
      </c>
      <c r="D19" s="99" t="s">
        <v>5</v>
      </c>
      <c r="E19" s="99" t="s">
        <v>7723</v>
      </c>
      <c r="F19" s="99" t="s">
        <v>7725</v>
      </c>
      <c r="G19" s="77">
        <v>0</v>
      </c>
      <c r="H19" s="77">
        <v>-380162.08</v>
      </c>
      <c r="I19" s="102"/>
      <c r="J19" s="103"/>
    </row>
    <row r="20" spans="1:10" hidden="1" outlineLevel="1" x14ac:dyDescent="0.2">
      <c r="A20" s="106"/>
      <c r="B20" s="100">
        <v>43028</v>
      </c>
      <c r="C20" s="99">
        <v>106</v>
      </c>
      <c r="D20" s="99" t="s">
        <v>5</v>
      </c>
      <c r="E20" s="99" t="s">
        <v>7723</v>
      </c>
      <c r="F20" s="99" t="s">
        <v>7726</v>
      </c>
      <c r="G20" s="77">
        <v>0</v>
      </c>
      <c r="H20" s="77">
        <v>380162.08</v>
      </c>
      <c r="I20" s="102"/>
      <c r="J20" s="103"/>
    </row>
    <row r="21" spans="1:10" hidden="1" outlineLevel="1" x14ac:dyDescent="0.2">
      <c r="A21" s="106"/>
      <c r="B21" s="100">
        <v>43038</v>
      </c>
      <c r="C21" s="99">
        <v>207</v>
      </c>
      <c r="D21" s="99" t="s">
        <v>5</v>
      </c>
      <c r="E21" s="99" t="s">
        <v>7727</v>
      </c>
      <c r="F21" s="99" t="s">
        <v>7728</v>
      </c>
      <c r="G21" s="77">
        <v>0</v>
      </c>
      <c r="H21" s="77">
        <v>380162.08</v>
      </c>
      <c r="I21" s="102"/>
      <c r="J21" s="103"/>
    </row>
    <row r="22" spans="1:10" hidden="1" outlineLevel="1" x14ac:dyDescent="0.2">
      <c r="A22" s="106"/>
      <c r="B22" s="100">
        <v>43039</v>
      </c>
      <c r="C22" s="99">
        <v>209</v>
      </c>
      <c r="D22" s="99" t="s">
        <v>5</v>
      </c>
      <c r="E22" s="99" t="s">
        <v>7727</v>
      </c>
      <c r="F22" s="99" t="s">
        <v>7729</v>
      </c>
      <c r="G22" s="77">
        <v>0</v>
      </c>
      <c r="H22" s="77">
        <v>-380162.08</v>
      </c>
      <c r="I22" s="102"/>
      <c r="J22" s="103"/>
    </row>
    <row r="23" spans="1:10" hidden="1" outlineLevel="1" x14ac:dyDescent="0.2">
      <c r="A23" s="106"/>
      <c r="B23" s="100">
        <v>43039</v>
      </c>
      <c r="C23" s="99">
        <v>210</v>
      </c>
      <c r="D23" s="99" t="s">
        <v>5</v>
      </c>
      <c r="E23" s="99" t="s">
        <v>7727</v>
      </c>
      <c r="F23" s="99" t="s">
        <v>7730</v>
      </c>
      <c r="G23" s="77">
        <v>0</v>
      </c>
      <c r="H23" s="77">
        <v>380162.08</v>
      </c>
      <c r="I23" s="102"/>
      <c r="J23" s="103"/>
    </row>
    <row r="24" spans="1:10" collapsed="1" x14ac:dyDescent="0.2">
      <c r="A24" s="106"/>
      <c r="B24" s="100"/>
      <c r="C24" s="99"/>
      <c r="D24" s="99"/>
      <c r="E24" s="99"/>
      <c r="F24" s="99"/>
      <c r="G24" s="77"/>
      <c r="H24" s="102"/>
      <c r="I24" s="102"/>
      <c r="J24" s="103"/>
    </row>
    <row r="25" spans="1:10" x14ac:dyDescent="0.2">
      <c r="A25" s="106"/>
      <c r="B25" s="100"/>
      <c r="C25" s="99"/>
      <c r="D25" s="99"/>
      <c r="E25" s="99"/>
      <c r="F25" s="99"/>
      <c r="G25" s="77"/>
      <c r="H25" s="102">
        <f>SUM(H12:H24)</f>
        <v>1140486.24</v>
      </c>
      <c r="I25" s="102"/>
      <c r="J25" s="103">
        <f>COUNTIF(H13:H23,"&gt;1")-COUNTIF(H13:H23,"&lt;1")</f>
        <v>3</v>
      </c>
    </row>
    <row r="26" spans="1:10" x14ac:dyDescent="0.2">
      <c r="A26" s="104" t="s">
        <v>5789</v>
      </c>
      <c r="B26" s="98"/>
      <c r="C26" s="99"/>
      <c r="D26" s="99"/>
      <c r="E26" s="99"/>
      <c r="F26" s="99"/>
      <c r="G26" s="77"/>
      <c r="H26" s="102"/>
      <c r="I26" s="102"/>
      <c r="J26" s="103"/>
    </row>
    <row r="27" spans="1:10" x14ac:dyDescent="0.2">
      <c r="A27" s="105" t="s">
        <v>2</v>
      </c>
      <c r="B27" s="98" t="s">
        <v>5342</v>
      </c>
      <c r="C27" s="99"/>
      <c r="D27" s="99"/>
      <c r="E27" s="99"/>
      <c r="F27" s="99"/>
      <c r="G27" s="77"/>
      <c r="H27" s="102"/>
      <c r="I27" s="102"/>
      <c r="J27" s="103"/>
    </row>
    <row r="28" spans="1:10" hidden="1" outlineLevel="1" x14ac:dyDescent="0.2">
      <c r="A28" s="106"/>
      <c r="B28" s="100"/>
      <c r="C28" s="99"/>
      <c r="D28" s="99"/>
      <c r="E28" s="99" t="s">
        <v>1110</v>
      </c>
      <c r="F28" s="99"/>
      <c r="G28" s="77">
        <v>0</v>
      </c>
      <c r="H28" s="77">
        <v>0</v>
      </c>
      <c r="I28" s="102"/>
      <c r="J28" s="103"/>
    </row>
    <row r="29" spans="1:10" hidden="1" outlineLevel="1" x14ac:dyDescent="0.2">
      <c r="A29" s="106"/>
      <c r="B29" s="100">
        <v>43010</v>
      </c>
      <c r="C29" s="99">
        <v>5</v>
      </c>
      <c r="D29" s="99" t="s">
        <v>5</v>
      </c>
      <c r="E29" s="99" t="s">
        <v>7731</v>
      </c>
      <c r="F29" s="99" t="s">
        <v>7732</v>
      </c>
      <c r="G29" s="77">
        <v>0</v>
      </c>
      <c r="H29" s="77">
        <v>136120.69</v>
      </c>
      <c r="I29" s="102"/>
      <c r="J29" s="103"/>
    </row>
    <row r="30" spans="1:10" hidden="1" outlineLevel="1" x14ac:dyDescent="0.2">
      <c r="A30" s="106"/>
      <c r="B30" s="100">
        <v>43011</v>
      </c>
      <c r="C30" s="99">
        <v>16</v>
      </c>
      <c r="D30" s="99" t="s">
        <v>5</v>
      </c>
      <c r="E30" s="99" t="s">
        <v>7215</v>
      </c>
      <c r="F30" s="99" t="s">
        <v>7733</v>
      </c>
      <c r="G30" s="77">
        <v>0</v>
      </c>
      <c r="H30" s="77">
        <v>-150344.82999999999</v>
      </c>
      <c r="I30" s="102"/>
      <c r="J30" s="103"/>
    </row>
    <row r="31" spans="1:10" hidden="1" outlineLevel="1" x14ac:dyDescent="0.2">
      <c r="A31" s="106"/>
      <c r="B31" s="100">
        <v>43011</v>
      </c>
      <c r="C31" s="99">
        <v>17</v>
      </c>
      <c r="D31" s="99" t="s">
        <v>5</v>
      </c>
      <c r="E31" s="99" t="s">
        <v>7734</v>
      </c>
      <c r="F31" s="99" t="s">
        <v>7735</v>
      </c>
      <c r="G31" s="77">
        <v>0</v>
      </c>
      <c r="H31" s="77">
        <v>146034.48000000001</v>
      </c>
      <c r="I31" s="102"/>
      <c r="J31" s="103"/>
    </row>
    <row r="32" spans="1:10" hidden="1" outlineLevel="1" x14ac:dyDescent="0.2">
      <c r="A32" s="106"/>
      <c r="B32" s="100">
        <v>43012</v>
      </c>
      <c r="C32" s="99">
        <v>18</v>
      </c>
      <c r="D32" s="99" t="s">
        <v>5</v>
      </c>
      <c r="E32" s="99" t="s">
        <v>7190</v>
      </c>
      <c r="F32" s="99" t="s">
        <v>7736</v>
      </c>
      <c r="G32" s="77">
        <v>0</v>
      </c>
      <c r="H32" s="77">
        <v>146034.48000000001</v>
      </c>
      <c r="I32" s="102"/>
      <c r="J32" s="103"/>
    </row>
    <row r="33" spans="1:10" hidden="1" outlineLevel="1" x14ac:dyDescent="0.2">
      <c r="A33" s="106"/>
      <c r="B33" s="100">
        <v>43012</v>
      </c>
      <c r="C33" s="99">
        <v>19</v>
      </c>
      <c r="D33" s="99" t="s">
        <v>5</v>
      </c>
      <c r="E33" s="99" t="s">
        <v>7737</v>
      </c>
      <c r="F33" s="99" t="s">
        <v>7738</v>
      </c>
      <c r="G33" s="77">
        <v>0</v>
      </c>
      <c r="H33" s="77">
        <v>146034.48000000001</v>
      </c>
      <c r="I33" s="102"/>
      <c r="J33" s="103"/>
    </row>
    <row r="34" spans="1:10" hidden="1" outlineLevel="1" x14ac:dyDescent="0.2">
      <c r="A34" s="106"/>
      <c r="B34" s="100">
        <v>43012</v>
      </c>
      <c r="C34" s="99">
        <v>20</v>
      </c>
      <c r="D34" s="99" t="s">
        <v>5</v>
      </c>
      <c r="E34" s="99" t="s">
        <v>7739</v>
      </c>
      <c r="F34" s="99" t="s">
        <v>7740</v>
      </c>
      <c r="G34" s="77">
        <v>0</v>
      </c>
      <c r="H34" s="77">
        <v>146034.48000000001</v>
      </c>
      <c r="I34" s="102"/>
      <c r="J34" s="103"/>
    </row>
    <row r="35" spans="1:10" hidden="1" outlineLevel="1" x14ac:dyDescent="0.2">
      <c r="A35" s="106"/>
      <c r="B35" s="100">
        <v>43013</v>
      </c>
      <c r="C35" s="99">
        <v>24</v>
      </c>
      <c r="D35" s="99" t="s">
        <v>5</v>
      </c>
      <c r="E35" s="99" t="s">
        <v>7741</v>
      </c>
      <c r="F35" s="99" t="s">
        <v>7742</v>
      </c>
      <c r="G35" s="77">
        <v>0</v>
      </c>
      <c r="H35" s="77">
        <v>146034.48000000001</v>
      </c>
      <c r="I35" s="102"/>
      <c r="J35" s="103"/>
    </row>
    <row r="36" spans="1:10" hidden="1" outlineLevel="1" x14ac:dyDescent="0.2">
      <c r="A36" s="106"/>
      <c r="B36" s="100">
        <v>43014</v>
      </c>
      <c r="C36" s="99">
        <v>26</v>
      </c>
      <c r="D36" s="99" t="s">
        <v>5</v>
      </c>
      <c r="E36" s="99" t="s">
        <v>7215</v>
      </c>
      <c r="F36" s="99" t="s">
        <v>7743</v>
      </c>
      <c r="G36" s="77">
        <v>0</v>
      </c>
      <c r="H36" s="77">
        <v>144137.93</v>
      </c>
      <c r="I36" s="102"/>
      <c r="J36" s="103"/>
    </row>
    <row r="37" spans="1:10" hidden="1" outlineLevel="1" x14ac:dyDescent="0.2">
      <c r="A37" s="106"/>
      <c r="B37" s="100">
        <v>43015</v>
      </c>
      <c r="C37" s="99">
        <v>31</v>
      </c>
      <c r="D37" s="99" t="s">
        <v>5</v>
      </c>
      <c r="E37" s="99" t="s">
        <v>7744</v>
      </c>
      <c r="F37" s="99" t="s">
        <v>7745</v>
      </c>
      <c r="G37" s="77">
        <v>0</v>
      </c>
      <c r="H37" s="77">
        <v>150344.82999999999</v>
      </c>
      <c r="I37" s="102"/>
      <c r="J37" s="103"/>
    </row>
    <row r="38" spans="1:10" hidden="1" outlineLevel="1" x14ac:dyDescent="0.2">
      <c r="A38" s="106"/>
      <c r="B38" s="100">
        <v>43017</v>
      </c>
      <c r="C38" s="99">
        <v>32</v>
      </c>
      <c r="D38" s="99" t="s">
        <v>5</v>
      </c>
      <c r="E38" s="99" t="s">
        <v>7215</v>
      </c>
      <c r="F38" s="99" t="s">
        <v>7746</v>
      </c>
      <c r="G38" s="77">
        <v>0</v>
      </c>
      <c r="H38" s="77">
        <v>-144137.93</v>
      </c>
      <c r="I38" s="102"/>
      <c r="J38" s="103"/>
    </row>
    <row r="39" spans="1:10" hidden="1" outlineLevel="1" x14ac:dyDescent="0.2">
      <c r="A39" s="106"/>
      <c r="B39" s="100">
        <v>43017</v>
      </c>
      <c r="C39" s="99">
        <v>34</v>
      </c>
      <c r="D39" s="99" t="s">
        <v>5</v>
      </c>
      <c r="E39" s="99" t="s">
        <v>6534</v>
      </c>
      <c r="F39" s="99" t="s">
        <v>7747</v>
      </c>
      <c r="G39" s="77">
        <v>0</v>
      </c>
      <c r="H39" s="77">
        <v>168793.1</v>
      </c>
      <c r="I39" s="102"/>
      <c r="J39" s="103"/>
    </row>
    <row r="40" spans="1:10" hidden="1" outlineLevel="1" x14ac:dyDescent="0.2">
      <c r="A40" s="106"/>
      <c r="B40" s="100">
        <v>43017</v>
      </c>
      <c r="C40" s="99">
        <v>35</v>
      </c>
      <c r="D40" s="99" t="s">
        <v>5</v>
      </c>
      <c r="E40" s="99" t="s">
        <v>7748</v>
      </c>
      <c r="F40" s="99" t="s">
        <v>7749</v>
      </c>
      <c r="G40" s="77">
        <v>0</v>
      </c>
      <c r="H40" s="77">
        <v>173103.45</v>
      </c>
      <c r="I40" s="102"/>
      <c r="J40" s="103"/>
    </row>
    <row r="41" spans="1:10" hidden="1" outlineLevel="1" x14ac:dyDescent="0.2">
      <c r="A41" s="106"/>
      <c r="B41" s="100">
        <v>43019</v>
      </c>
      <c r="C41" s="99">
        <v>55</v>
      </c>
      <c r="D41" s="99" t="s">
        <v>5</v>
      </c>
      <c r="E41" s="99" t="s">
        <v>7750</v>
      </c>
      <c r="F41" s="99" t="s">
        <v>7751</v>
      </c>
      <c r="G41" s="77">
        <v>0</v>
      </c>
      <c r="H41" s="77">
        <v>136120.69</v>
      </c>
      <c r="I41" s="102"/>
      <c r="J41" s="103"/>
    </row>
    <row r="42" spans="1:10" hidden="1" outlineLevel="1" x14ac:dyDescent="0.2">
      <c r="A42" s="106"/>
      <c r="B42" s="100">
        <v>43022</v>
      </c>
      <c r="C42" s="99">
        <v>74</v>
      </c>
      <c r="D42" s="99" t="s">
        <v>5</v>
      </c>
      <c r="E42" s="99" t="s">
        <v>7752</v>
      </c>
      <c r="F42" s="99" t="s">
        <v>7753</v>
      </c>
      <c r="G42" s="77">
        <v>0</v>
      </c>
      <c r="H42" s="77">
        <v>150344.82999999999</v>
      </c>
      <c r="I42" s="102"/>
      <c r="J42" s="103"/>
    </row>
    <row r="43" spans="1:10" hidden="1" outlineLevel="1" x14ac:dyDescent="0.2">
      <c r="A43" s="106"/>
      <c r="B43" s="100">
        <v>43024</v>
      </c>
      <c r="C43" s="99">
        <v>79</v>
      </c>
      <c r="D43" s="99" t="s">
        <v>5</v>
      </c>
      <c r="E43" s="99" t="s">
        <v>7754</v>
      </c>
      <c r="F43" s="99" t="s">
        <v>7755</v>
      </c>
      <c r="G43" s="77">
        <v>0</v>
      </c>
      <c r="H43" s="77">
        <v>173103.45</v>
      </c>
      <c r="I43" s="102"/>
      <c r="J43" s="103"/>
    </row>
    <row r="44" spans="1:10" hidden="1" outlineLevel="1" x14ac:dyDescent="0.2">
      <c r="A44" s="106"/>
      <c r="B44" s="100">
        <v>43026</v>
      </c>
      <c r="C44" s="99">
        <v>89</v>
      </c>
      <c r="D44" s="99" t="s">
        <v>5</v>
      </c>
      <c r="E44" s="99" t="s">
        <v>7756</v>
      </c>
      <c r="F44" s="99" t="s">
        <v>7757</v>
      </c>
      <c r="G44" s="77">
        <v>0</v>
      </c>
      <c r="H44" s="77">
        <v>140000</v>
      </c>
      <c r="I44" s="102"/>
      <c r="J44" s="103"/>
    </row>
    <row r="45" spans="1:10" hidden="1" outlineLevel="1" x14ac:dyDescent="0.2">
      <c r="A45" s="106"/>
      <c r="B45" s="100">
        <v>43026</v>
      </c>
      <c r="C45" s="99">
        <v>93</v>
      </c>
      <c r="D45" s="99" t="s">
        <v>5</v>
      </c>
      <c r="E45" s="99" t="s">
        <v>7758</v>
      </c>
      <c r="F45" s="99" t="s">
        <v>7759</v>
      </c>
      <c r="G45" s="77">
        <v>0</v>
      </c>
      <c r="H45" s="77">
        <v>168793.1</v>
      </c>
      <c r="I45" s="102"/>
      <c r="J45" s="103"/>
    </row>
    <row r="46" spans="1:10" hidden="1" outlineLevel="1" x14ac:dyDescent="0.2">
      <c r="A46" s="106"/>
      <c r="B46" s="100">
        <v>43028</v>
      </c>
      <c r="C46" s="99">
        <v>114</v>
      </c>
      <c r="D46" s="99" t="s">
        <v>5</v>
      </c>
      <c r="E46" s="99" t="s">
        <v>7760</v>
      </c>
      <c r="F46" s="99" t="s">
        <v>7761</v>
      </c>
      <c r="G46" s="77">
        <v>0</v>
      </c>
      <c r="H46" s="77">
        <v>168793.1</v>
      </c>
      <c r="I46" s="102"/>
      <c r="J46" s="103"/>
    </row>
    <row r="47" spans="1:10" hidden="1" outlineLevel="1" x14ac:dyDescent="0.2">
      <c r="A47" s="106"/>
      <c r="B47" s="100">
        <v>43029</v>
      </c>
      <c r="C47" s="99">
        <v>122</v>
      </c>
      <c r="D47" s="99" t="s">
        <v>5</v>
      </c>
      <c r="E47" s="99" t="s">
        <v>7762</v>
      </c>
      <c r="F47" s="99" t="s">
        <v>7763</v>
      </c>
      <c r="G47" s="77">
        <v>0</v>
      </c>
      <c r="H47" s="77">
        <v>168793.1</v>
      </c>
      <c r="I47" s="102"/>
      <c r="J47" s="103"/>
    </row>
    <row r="48" spans="1:10" hidden="1" outlineLevel="1" x14ac:dyDescent="0.2">
      <c r="A48" s="106"/>
      <c r="B48" s="100">
        <v>43031</v>
      </c>
      <c r="C48" s="99">
        <v>125</v>
      </c>
      <c r="D48" s="99" t="s">
        <v>5</v>
      </c>
      <c r="E48" s="99" t="s">
        <v>7741</v>
      </c>
      <c r="F48" s="99" t="s">
        <v>7764</v>
      </c>
      <c r="G48" s="77">
        <v>0</v>
      </c>
      <c r="H48" s="77">
        <v>-146034.48000000001</v>
      </c>
      <c r="I48" s="102"/>
      <c r="J48" s="103"/>
    </row>
    <row r="49" spans="1:10" hidden="1" outlineLevel="1" x14ac:dyDescent="0.2">
      <c r="A49" s="106"/>
      <c r="B49" s="100">
        <v>43031</v>
      </c>
      <c r="C49" s="99">
        <v>134</v>
      </c>
      <c r="D49" s="99" t="s">
        <v>5</v>
      </c>
      <c r="E49" s="99" t="s">
        <v>7765</v>
      </c>
      <c r="F49" s="99" t="s">
        <v>7766</v>
      </c>
      <c r="G49" s="77">
        <v>0</v>
      </c>
      <c r="H49" s="77">
        <v>146034.48000000001</v>
      </c>
      <c r="I49" s="102"/>
      <c r="J49" s="103"/>
    </row>
    <row r="50" spans="1:10" hidden="1" outlineLevel="1" x14ac:dyDescent="0.2">
      <c r="A50" s="106"/>
      <c r="B50" s="100">
        <v>43032</v>
      </c>
      <c r="C50" s="99">
        <v>150</v>
      </c>
      <c r="D50" s="99" t="s">
        <v>5</v>
      </c>
      <c r="E50" s="99" t="s">
        <v>7767</v>
      </c>
      <c r="F50" s="99" t="s">
        <v>7768</v>
      </c>
      <c r="G50" s="77">
        <v>0</v>
      </c>
      <c r="H50" s="77">
        <v>168793.1</v>
      </c>
      <c r="I50" s="102"/>
      <c r="J50" s="103"/>
    </row>
    <row r="51" spans="1:10" hidden="1" outlineLevel="1" x14ac:dyDescent="0.2">
      <c r="A51" s="106"/>
      <c r="B51" s="100">
        <v>43032</v>
      </c>
      <c r="C51" s="99">
        <v>153</v>
      </c>
      <c r="D51" s="99" t="s">
        <v>5</v>
      </c>
      <c r="E51" s="99" t="s">
        <v>7769</v>
      </c>
      <c r="F51" s="99" t="s">
        <v>7770</v>
      </c>
      <c r="G51" s="77">
        <v>0</v>
      </c>
      <c r="H51" s="77">
        <v>146034.48000000001</v>
      </c>
      <c r="I51" s="102"/>
      <c r="J51" s="103"/>
    </row>
    <row r="52" spans="1:10" hidden="1" outlineLevel="1" x14ac:dyDescent="0.2">
      <c r="A52" s="106"/>
      <c r="B52" s="100">
        <v>43032</v>
      </c>
      <c r="C52" s="99">
        <v>212</v>
      </c>
      <c r="D52" s="99" t="s">
        <v>5</v>
      </c>
      <c r="E52" s="99" t="s">
        <v>7771</v>
      </c>
      <c r="F52" s="99" t="s">
        <v>7772</v>
      </c>
      <c r="G52" s="77">
        <v>0</v>
      </c>
      <c r="H52" s="77">
        <v>150344.82999999999</v>
      </c>
      <c r="I52" s="102"/>
      <c r="J52" s="103"/>
    </row>
    <row r="53" spans="1:10" hidden="1" outlineLevel="1" x14ac:dyDescent="0.2">
      <c r="A53" s="106"/>
      <c r="B53" s="100">
        <v>43033</v>
      </c>
      <c r="C53" s="99">
        <v>162</v>
      </c>
      <c r="D53" s="99" t="s">
        <v>5</v>
      </c>
      <c r="E53" s="99" t="s">
        <v>7773</v>
      </c>
      <c r="F53" s="99" t="s">
        <v>7774</v>
      </c>
      <c r="G53" s="77">
        <v>0</v>
      </c>
      <c r="H53" s="77">
        <v>168793.1</v>
      </c>
      <c r="I53" s="102"/>
      <c r="J53" s="103"/>
    </row>
    <row r="54" spans="1:10" hidden="1" outlineLevel="1" x14ac:dyDescent="0.2">
      <c r="A54" s="106"/>
      <c r="B54" s="100">
        <v>43033</v>
      </c>
      <c r="C54" s="99">
        <v>163</v>
      </c>
      <c r="D54" s="99" t="s">
        <v>5</v>
      </c>
      <c r="E54" s="99" t="s">
        <v>7775</v>
      </c>
      <c r="F54" s="99" t="s">
        <v>7776</v>
      </c>
      <c r="G54" s="77">
        <v>0</v>
      </c>
      <c r="H54" s="77">
        <v>150344.82999999999</v>
      </c>
      <c r="I54" s="102"/>
      <c r="J54" s="103"/>
    </row>
    <row r="55" spans="1:10" hidden="1" outlineLevel="1" x14ac:dyDescent="0.2">
      <c r="A55" s="106"/>
      <c r="B55" s="100">
        <v>43033</v>
      </c>
      <c r="C55" s="99">
        <v>164</v>
      </c>
      <c r="D55" s="99" t="s">
        <v>5</v>
      </c>
      <c r="E55" s="99" t="s">
        <v>7775</v>
      </c>
      <c r="F55" s="99" t="s">
        <v>7777</v>
      </c>
      <c r="G55" s="77">
        <v>0</v>
      </c>
      <c r="H55" s="77">
        <v>-150344.82999999999</v>
      </c>
      <c r="I55" s="102"/>
      <c r="J55" s="103"/>
    </row>
    <row r="56" spans="1:10" hidden="1" outlineLevel="1" x14ac:dyDescent="0.2">
      <c r="A56" s="106"/>
      <c r="B56" s="100">
        <v>43033</v>
      </c>
      <c r="C56" s="99">
        <v>165</v>
      </c>
      <c r="D56" s="99" t="s">
        <v>5</v>
      </c>
      <c r="E56" s="99" t="s">
        <v>7775</v>
      </c>
      <c r="F56" s="99" t="s">
        <v>7778</v>
      </c>
      <c r="G56" s="77">
        <v>0</v>
      </c>
      <c r="H56" s="77">
        <v>150344.82999999999</v>
      </c>
      <c r="I56" s="102"/>
      <c r="J56" s="103"/>
    </row>
    <row r="57" spans="1:10" hidden="1" outlineLevel="1" x14ac:dyDescent="0.2">
      <c r="A57" s="106"/>
      <c r="B57" s="100">
        <v>43033</v>
      </c>
      <c r="C57" s="99">
        <v>173</v>
      </c>
      <c r="D57" s="99" t="s">
        <v>5</v>
      </c>
      <c r="E57" s="99" t="s">
        <v>7779</v>
      </c>
      <c r="F57" s="99" t="s">
        <v>7780</v>
      </c>
      <c r="G57" s="77">
        <v>0</v>
      </c>
      <c r="H57" s="77">
        <v>131810.34</v>
      </c>
      <c r="I57" s="102"/>
      <c r="J57" s="103"/>
    </row>
    <row r="58" spans="1:10" hidden="1" outlineLevel="1" x14ac:dyDescent="0.2">
      <c r="A58" s="106"/>
      <c r="B58" s="100">
        <v>43033</v>
      </c>
      <c r="C58" s="99">
        <v>174</v>
      </c>
      <c r="D58" s="99" t="s">
        <v>5</v>
      </c>
      <c r="E58" s="99" t="s">
        <v>7779</v>
      </c>
      <c r="F58" s="99" t="s">
        <v>7781</v>
      </c>
      <c r="G58" s="77">
        <v>0</v>
      </c>
      <c r="H58" s="77">
        <v>-131810.34</v>
      </c>
      <c r="I58" s="102"/>
      <c r="J58" s="103"/>
    </row>
    <row r="59" spans="1:10" hidden="1" outlineLevel="1" x14ac:dyDescent="0.2">
      <c r="A59" s="106"/>
      <c r="B59" s="100">
        <v>43033</v>
      </c>
      <c r="C59" s="99">
        <v>175</v>
      </c>
      <c r="D59" s="99" t="s">
        <v>5</v>
      </c>
      <c r="E59" s="99" t="s">
        <v>7779</v>
      </c>
      <c r="F59" s="99" t="s">
        <v>7782</v>
      </c>
      <c r="G59" s="77">
        <v>0</v>
      </c>
      <c r="H59" s="77">
        <v>131810.34</v>
      </c>
      <c r="I59" s="102"/>
      <c r="J59" s="103"/>
    </row>
    <row r="60" spans="1:10" hidden="1" outlineLevel="1" x14ac:dyDescent="0.2">
      <c r="A60" s="106"/>
      <c r="B60" s="100">
        <v>43034</v>
      </c>
      <c r="C60" s="99">
        <v>179</v>
      </c>
      <c r="D60" s="99" t="s">
        <v>5</v>
      </c>
      <c r="E60" s="99" t="s">
        <v>7783</v>
      </c>
      <c r="F60" s="99" t="s">
        <v>7784</v>
      </c>
      <c r="G60" s="77">
        <v>0</v>
      </c>
      <c r="H60" s="77">
        <v>173103.45</v>
      </c>
      <c r="I60" s="102"/>
      <c r="J60" s="103"/>
    </row>
    <row r="61" spans="1:10" hidden="1" outlineLevel="1" x14ac:dyDescent="0.2">
      <c r="A61" s="106"/>
      <c r="B61" s="100">
        <v>43034</v>
      </c>
      <c r="C61" s="99">
        <v>180</v>
      </c>
      <c r="D61" s="99" t="s">
        <v>5</v>
      </c>
      <c r="E61" s="99" t="s">
        <v>7785</v>
      </c>
      <c r="F61" s="99" t="s">
        <v>7786</v>
      </c>
      <c r="G61" s="77">
        <v>0</v>
      </c>
      <c r="H61" s="77">
        <v>146034.48000000001</v>
      </c>
      <c r="I61" s="102"/>
      <c r="J61" s="103"/>
    </row>
    <row r="62" spans="1:10" hidden="1" outlineLevel="1" x14ac:dyDescent="0.2">
      <c r="A62" s="106"/>
      <c r="B62" s="100">
        <v>43035</v>
      </c>
      <c r="C62" s="99">
        <v>189</v>
      </c>
      <c r="D62" s="99" t="s">
        <v>5</v>
      </c>
      <c r="E62" s="99" t="s">
        <v>7787</v>
      </c>
      <c r="F62" s="99" t="s">
        <v>7788</v>
      </c>
      <c r="G62" s="77">
        <v>0</v>
      </c>
      <c r="H62" s="77">
        <v>146034.48000000001</v>
      </c>
      <c r="I62" s="102"/>
      <c r="J62" s="103"/>
    </row>
    <row r="63" spans="1:10" hidden="1" outlineLevel="1" x14ac:dyDescent="0.2">
      <c r="A63" s="106"/>
      <c r="B63" s="100">
        <v>43036</v>
      </c>
      <c r="C63" s="99">
        <v>194</v>
      </c>
      <c r="D63" s="99" t="s">
        <v>5</v>
      </c>
      <c r="E63" s="99" t="s">
        <v>7789</v>
      </c>
      <c r="F63" s="99" t="s">
        <v>7790</v>
      </c>
      <c r="G63" s="77">
        <v>0</v>
      </c>
      <c r="H63" s="77">
        <v>146034.48000000001</v>
      </c>
      <c r="I63" s="102"/>
      <c r="J63" s="103"/>
    </row>
    <row r="64" spans="1:10" hidden="1" outlineLevel="1" x14ac:dyDescent="0.2">
      <c r="A64" s="106"/>
      <c r="B64" s="100">
        <v>43036</v>
      </c>
      <c r="C64" s="99">
        <v>195</v>
      </c>
      <c r="D64" s="99" t="s">
        <v>5</v>
      </c>
      <c r="E64" s="99" t="s">
        <v>7791</v>
      </c>
      <c r="F64" s="99" t="s">
        <v>7792</v>
      </c>
      <c r="G64" s="77">
        <v>0</v>
      </c>
      <c r="H64" s="77">
        <v>136120.69</v>
      </c>
      <c r="I64" s="102"/>
      <c r="J64" s="103"/>
    </row>
    <row r="65" spans="1:10" hidden="1" outlineLevel="1" x14ac:dyDescent="0.2">
      <c r="A65" s="106"/>
      <c r="B65" s="100">
        <v>43036</v>
      </c>
      <c r="C65" s="99">
        <v>196</v>
      </c>
      <c r="D65" s="99" t="s">
        <v>5</v>
      </c>
      <c r="E65" s="99" t="s">
        <v>7793</v>
      </c>
      <c r="F65" s="99" t="s">
        <v>7794</v>
      </c>
      <c r="G65" s="77">
        <v>0</v>
      </c>
      <c r="H65" s="77">
        <v>173103.45</v>
      </c>
      <c r="I65" s="102"/>
      <c r="J65" s="103"/>
    </row>
    <row r="66" spans="1:10" hidden="1" outlineLevel="1" x14ac:dyDescent="0.2">
      <c r="A66" s="106"/>
      <c r="B66" s="100">
        <v>43038</v>
      </c>
      <c r="C66" s="99">
        <v>201</v>
      </c>
      <c r="D66" s="99" t="s">
        <v>5</v>
      </c>
      <c r="E66" s="99" t="s">
        <v>7795</v>
      </c>
      <c r="F66" s="99" t="s">
        <v>7796</v>
      </c>
      <c r="G66" s="77">
        <v>0</v>
      </c>
      <c r="H66" s="77">
        <v>146034.48000000001</v>
      </c>
      <c r="I66" s="102"/>
      <c r="J66" s="103"/>
    </row>
    <row r="67" spans="1:10" hidden="1" outlineLevel="1" x14ac:dyDescent="0.2">
      <c r="A67" s="106"/>
      <c r="B67" s="100">
        <v>43039</v>
      </c>
      <c r="C67" s="99">
        <v>211</v>
      </c>
      <c r="D67" s="99" t="s">
        <v>5</v>
      </c>
      <c r="E67" s="99" t="s">
        <v>7797</v>
      </c>
      <c r="F67" s="99" t="s">
        <v>7798</v>
      </c>
      <c r="G67" s="77">
        <v>0</v>
      </c>
      <c r="H67" s="77">
        <v>150344.82999999999</v>
      </c>
      <c r="I67" s="102"/>
      <c r="J67" s="103"/>
    </row>
    <row r="68" spans="1:10" hidden="1" outlineLevel="1" x14ac:dyDescent="0.2">
      <c r="A68" s="106"/>
      <c r="B68" s="100">
        <v>43039</v>
      </c>
      <c r="C68" s="99">
        <v>223</v>
      </c>
      <c r="D68" s="99" t="s">
        <v>5</v>
      </c>
      <c r="E68" s="99" t="s">
        <v>7799</v>
      </c>
      <c r="F68" s="99" t="s">
        <v>7800</v>
      </c>
      <c r="G68" s="77">
        <v>0</v>
      </c>
      <c r="H68" s="77">
        <v>146034.48000000001</v>
      </c>
      <c r="I68" s="102"/>
      <c r="J68" s="103"/>
    </row>
    <row r="69" spans="1:10" hidden="1" outlineLevel="1" x14ac:dyDescent="0.2">
      <c r="A69" s="106"/>
      <c r="B69" s="100">
        <v>43039</v>
      </c>
      <c r="C69" s="99">
        <v>228</v>
      </c>
      <c r="D69" s="99" t="s">
        <v>5</v>
      </c>
      <c r="E69" s="99" t="s">
        <v>7801</v>
      </c>
      <c r="F69" s="99" t="s">
        <v>7802</v>
      </c>
      <c r="G69" s="77">
        <v>0</v>
      </c>
      <c r="H69" s="77">
        <v>173103.45</v>
      </c>
      <c r="I69" s="102"/>
      <c r="J69" s="103"/>
    </row>
    <row r="70" spans="1:10" hidden="1" outlineLevel="1" x14ac:dyDescent="0.2">
      <c r="A70" s="106"/>
      <c r="B70" s="100">
        <v>43039</v>
      </c>
      <c r="C70" s="99">
        <v>229</v>
      </c>
      <c r="D70" s="99" t="s">
        <v>5</v>
      </c>
      <c r="E70" s="99" t="s">
        <v>7803</v>
      </c>
      <c r="F70" s="99" t="s">
        <v>7804</v>
      </c>
      <c r="G70" s="77">
        <v>0</v>
      </c>
      <c r="H70" s="77">
        <v>150344.82999999999</v>
      </c>
      <c r="I70" s="102"/>
      <c r="J70" s="103"/>
    </row>
    <row r="71" spans="1:10" collapsed="1" x14ac:dyDescent="0.2">
      <c r="A71" s="106"/>
      <c r="B71" s="100"/>
      <c r="C71" s="99"/>
      <c r="D71" s="99"/>
      <c r="E71" s="99"/>
      <c r="F71" s="99"/>
      <c r="G71" s="77"/>
      <c r="H71" s="102"/>
      <c r="I71" s="102"/>
      <c r="J71" s="103"/>
    </row>
    <row r="72" spans="1:10" x14ac:dyDescent="0.2">
      <c r="A72" s="106"/>
      <c r="B72" s="100"/>
      <c r="C72" s="99"/>
      <c r="D72" s="99"/>
      <c r="E72" s="99"/>
      <c r="F72" s="99"/>
      <c r="G72" s="77"/>
      <c r="H72" s="102">
        <f>SUM(H28:H71)</f>
        <v>4916551.6900000013</v>
      </c>
      <c r="I72" s="102"/>
      <c r="J72" s="103">
        <f>COUNTIF(H29:H70,"&gt;1")-COUNTIF(H29:H70,"&lt;1")</f>
        <v>32</v>
      </c>
    </row>
    <row r="73" spans="1:10" x14ac:dyDescent="0.2">
      <c r="A73" s="104" t="s">
        <v>7219</v>
      </c>
      <c r="B73" s="98"/>
      <c r="C73" s="99"/>
      <c r="D73" s="99"/>
      <c r="E73" s="98"/>
      <c r="F73" s="98"/>
      <c r="G73" s="76"/>
      <c r="H73" s="76"/>
      <c r="I73" s="76"/>
      <c r="J73" s="101"/>
    </row>
    <row r="74" spans="1:10" x14ac:dyDescent="0.2">
      <c r="A74" s="105" t="s">
        <v>2</v>
      </c>
      <c r="B74" s="98" t="s">
        <v>6811</v>
      </c>
      <c r="C74" s="99"/>
      <c r="D74" s="99"/>
      <c r="E74" s="98"/>
      <c r="F74" s="98"/>
      <c r="G74" s="76"/>
      <c r="H74" s="76"/>
      <c r="I74" s="76"/>
      <c r="J74" s="101"/>
    </row>
    <row r="75" spans="1:10" hidden="1" outlineLevel="1" x14ac:dyDescent="0.2">
      <c r="A75" s="106"/>
      <c r="B75" s="99"/>
      <c r="C75" s="99"/>
      <c r="D75" s="99"/>
      <c r="E75" s="99" t="s">
        <v>1110</v>
      </c>
      <c r="F75" s="99"/>
      <c r="G75" s="77">
        <v>0</v>
      </c>
      <c r="H75" s="77">
        <v>0</v>
      </c>
      <c r="I75" s="77">
        <v>-1469643.12</v>
      </c>
      <c r="J75" s="101"/>
    </row>
    <row r="76" spans="1:10" hidden="1" outlineLevel="1" x14ac:dyDescent="0.2">
      <c r="A76" s="106"/>
      <c r="B76" s="100">
        <v>43014</v>
      </c>
      <c r="C76" s="99">
        <v>29</v>
      </c>
      <c r="D76" s="99" t="s">
        <v>5</v>
      </c>
      <c r="E76" s="99" t="s">
        <v>7805</v>
      </c>
      <c r="F76" s="99" t="s">
        <v>7806</v>
      </c>
      <c r="G76" s="77">
        <v>0</v>
      </c>
      <c r="H76" s="77">
        <v>265927.51</v>
      </c>
      <c r="I76" s="77">
        <v>-1901229.49</v>
      </c>
      <c r="J76" s="101"/>
    </row>
    <row r="77" spans="1:10" hidden="1" outlineLevel="1" x14ac:dyDescent="0.2">
      <c r="A77" s="106"/>
      <c r="B77" s="100">
        <v>43018</v>
      </c>
      <c r="C77" s="99">
        <v>40</v>
      </c>
      <c r="D77" s="99" t="s">
        <v>5</v>
      </c>
      <c r="E77" s="99" t="s">
        <v>7220</v>
      </c>
      <c r="F77" s="99" t="s">
        <v>7807</v>
      </c>
      <c r="G77" s="77">
        <v>0</v>
      </c>
      <c r="H77" s="77">
        <v>-242318.19</v>
      </c>
      <c r="I77" s="77"/>
      <c r="J77" s="101"/>
    </row>
    <row r="78" spans="1:10" hidden="1" outlineLevel="1" x14ac:dyDescent="0.2">
      <c r="A78" s="106"/>
      <c r="B78" s="100">
        <v>43020</v>
      </c>
      <c r="C78" s="99">
        <v>57</v>
      </c>
      <c r="D78" s="99" t="s">
        <v>5</v>
      </c>
      <c r="E78" s="99" t="s">
        <v>7808</v>
      </c>
      <c r="F78" s="99" t="s">
        <v>7809</v>
      </c>
      <c r="G78" s="77">
        <v>0</v>
      </c>
      <c r="H78" s="77">
        <v>265927.51</v>
      </c>
      <c r="I78" s="77"/>
      <c r="J78" s="101"/>
    </row>
    <row r="79" spans="1:10" hidden="1" outlineLevel="1" x14ac:dyDescent="0.2">
      <c r="A79" s="106"/>
      <c r="B79" s="100">
        <v>43020</v>
      </c>
      <c r="C79" s="99">
        <v>58</v>
      </c>
      <c r="D79" s="99" t="s">
        <v>5</v>
      </c>
      <c r="E79" s="99" t="s">
        <v>7808</v>
      </c>
      <c r="F79" s="99" t="s">
        <v>7810</v>
      </c>
      <c r="G79" s="77">
        <v>0</v>
      </c>
      <c r="H79" s="77">
        <v>-265927.51</v>
      </c>
      <c r="I79" s="77"/>
      <c r="J79" s="101"/>
    </row>
    <row r="80" spans="1:10" hidden="1" outlineLevel="1" x14ac:dyDescent="0.2">
      <c r="A80" s="106"/>
      <c r="B80" s="100">
        <v>43020</v>
      </c>
      <c r="C80" s="99">
        <v>59</v>
      </c>
      <c r="D80" s="99" t="s">
        <v>5</v>
      </c>
      <c r="E80" s="99" t="s">
        <v>7811</v>
      </c>
      <c r="F80" s="99" t="s">
        <v>7812</v>
      </c>
      <c r="G80" s="77">
        <v>0</v>
      </c>
      <c r="H80" s="77">
        <v>265927.51</v>
      </c>
      <c r="I80" s="77"/>
      <c r="J80" s="101"/>
    </row>
    <row r="81" spans="1:10" hidden="1" outlineLevel="1" x14ac:dyDescent="0.2">
      <c r="A81" s="106"/>
      <c r="B81" s="100">
        <v>43031</v>
      </c>
      <c r="C81" s="99">
        <v>133</v>
      </c>
      <c r="D81" s="99" t="s">
        <v>5</v>
      </c>
      <c r="E81" s="99" t="s">
        <v>7813</v>
      </c>
      <c r="F81" s="99" t="s">
        <v>7814</v>
      </c>
      <c r="G81" s="77">
        <v>0</v>
      </c>
      <c r="H81" s="77">
        <v>253311.87</v>
      </c>
      <c r="I81" s="77"/>
      <c r="J81" s="101"/>
    </row>
    <row r="82" spans="1:10" hidden="1" outlineLevel="1" x14ac:dyDescent="0.2">
      <c r="A82" s="106"/>
      <c r="B82" s="100">
        <v>43033</v>
      </c>
      <c r="C82" s="99">
        <v>167</v>
      </c>
      <c r="D82" s="99" t="s">
        <v>5</v>
      </c>
      <c r="E82" s="99" t="s">
        <v>7815</v>
      </c>
      <c r="F82" s="99" t="s">
        <v>7816</v>
      </c>
      <c r="G82" s="77">
        <v>0</v>
      </c>
      <c r="H82" s="77">
        <v>253311.87</v>
      </c>
      <c r="I82" s="77"/>
      <c r="J82" s="101"/>
    </row>
    <row r="83" spans="1:10" hidden="1" outlineLevel="1" x14ac:dyDescent="0.2">
      <c r="A83" s="106"/>
      <c r="B83" s="100">
        <v>43035</v>
      </c>
      <c r="C83" s="99">
        <v>185</v>
      </c>
      <c r="D83" s="99" t="s">
        <v>5</v>
      </c>
      <c r="E83" s="99" t="s">
        <v>7817</v>
      </c>
      <c r="F83" s="99" t="s">
        <v>7818</v>
      </c>
      <c r="G83" s="77">
        <v>0</v>
      </c>
      <c r="H83" s="77">
        <v>253311.87</v>
      </c>
      <c r="I83" s="77"/>
      <c r="J83" s="101"/>
    </row>
    <row r="84" spans="1:10" hidden="1" outlineLevel="1" x14ac:dyDescent="0.2">
      <c r="A84" s="106"/>
      <c r="B84" s="100">
        <v>43039</v>
      </c>
      <c r="C84" s="99">
        <v>237</v>
      </c>
      <c r="D84" s="99" t="s">
        <v>5</v>
      </c>
      <c r="E84" s="99" t="s">
        <v>7819</v>
      </c>
      <c r="F84" s="99" t="s">
        <v>7820</v>
      </c>
      <c r="G84" s="77">
        <v>0</v>
      </c>
      <c r="H84" s="77">
        <v>253311.87</v>
      </c>
      <c r="I84" s="77"/>
      <c r="J84" s="101"/>
    </row>
    <row r="85" spans="1:10" collapsed="1" x14ac:dyDescent="0.2">
      <c r="A85" s="106"/>
      <c r="B85" s="100"/>
      <c r="C85" s="99"/>
      <c r="D85" s="99"/>
      <c r="E85" s="99"/>
      <c r="F85" s="99"/>
      <c r="G85" s="77"/>
      <c r="H85" s="77"/>
      <c r="I85" s="77"/>
      <c r="J85" s="101"/>
    </row>
    <row r="86" spans="1:10" x14ac:dyDescent="0.2">
      <c r="A86" s="106"/>
      <c r="B86" s="100"/>
      <c r="C86" s="99"/>
      <c r="D86" s="99"/>
      <c r="E86" s="99"/>
      <c r="F86" s="99"/>
      <c r="G86" s="77"/>
      <c r="H86" s="102">
        <f>SUM(H75:H85)</f>
        <v>1302784.31</v>
      </c>
      <c r="I86" s="102"/>
      <c r="J86" s="103">
        <f>COUNTIF(H76:H84,"&gt;1")-COUNTIF(H76:H84,"&lt;1")</f>
        <v>5</v>
      </c>
    </row>
    <row r="87" spans="1:10" x14ac:dyDescent="0.2">
      <c r="A87" s="104" t="s">
        <v>20</v>
      </c>
      <c r="B87" s="98"/>
      <c r="C87" s="99"/>
      <c r="D87" s="99"/>
      <c r="E87" s="98"/>
      <c r="F87" s="98"/>
      <c r="G87" s="76"/>
      <c r="H87" s="76"/>
      <c r="I87" s="76"/>
      <c r="J87" s="101"/>
    </row>
    <row r="88" spans="1:10" x14ac:dyDescent="0.2">
      <c r="A88" s="105" t="s">
        <v>2</v>
      </c>
      <c r="B88" s="98" t="s">
        <v>21</v>
      </c>
      <c r="C88" s="99"/>
      <c r="D88" s="99"/>
      <c r="E88" s="98"/>
      <c r="F88" s="98"/>
      <c r="G88" s="76"/>
      <c r="H88" s="76"/>
      <c r="I88" s="76"/>
      <c r="J88" s="101"/>
    </row>
    <row r="89" spans="1:10" hidden="1" outlineLevel="1" x14ac:dyDescent="0.2">
      <c r="A89" s="106"/>
      <c r="B89" s="99"/>
      <c r="C89" s="99"/>
      <c r="D89" s="99"/>
      <c r="E89" s="99" t="s">
        <v>1110</v>
      </c>
      <c r="F89" s="99"/>
      <c r="G89" s="77">
        <v>0</v>
      </c>
      <c r="H89" s="77">
        <v>0</v>
      </c>
      <c r="I89" s="77">
        <v>-2565000</v>
      </c>
      <c r="J89" s="101"/>
    </row>
    <row r="90" spans="1:10" hidden="1" outlineLevel="1" x14ac:dyDescent="0.2">
      <c r="A90" s="106"/>
      <c r="B90" s="100">
        <v>43020</v>
      </c>
      <c r="C90" s="99">
        <v>56</v>
      </c>
      <c r="D90" s="99" t="s">
        <v>5</v>
      </c>
      <c r="E90" s="99" t="s">
        <v>7821</v>
      </c>
      <c r="F90" s="99" t="s">
        <v>7822</v>
      </c>
      <c r="G90" s="77">
        <v>0</v>
      </c>
      <c r="H90" s="77">
        <v>227500</v>
      </c>
      <c r="I90" s="77">
        <v>-2748448.28</v>
      </c>
      <c r="J90" s="101"/>
    </row>
    <row r="91" spans="1:10" hidden="1" outlineLevel="1" x14ac:dyDescent="0.2">
      <c r="A91" s="106"/>
      <c r="B91" s="100">
        <v>43021</v>
      </c>
      <c r="C91" s="99">
        <v>68</v>
      </c>
      <c r="D91" s="99" t="s">
        <v>5</v>
      </c>
      <c r="E91" s="99" t="s">
        <v>7821</v>
      </c>
      <c r="F91" s="99" t="s">
        <v>7823</v>
      </c>
      <c r="G91" s="77">
        <v>0</v>
      </c>
      <c r="H91" s="77">
        <v>-227500</v>
      </c>
      <c r="I91" s="77"/>
      <c r="J91" s="101"/>
    </row>
    <row r="92" spans="1:10" hidden="1" outlineLevel="1" x14ac:dyDescent="0.2">
      <c r="A92" s="106"/>
      <c r="B92" s="100">
        <v>43021</v>
      </c>
      <c r="C92" s="99">
        <v>69</v>
      </c>
      <c r="D92" s="99" t="s">
        <v>5</v>
      </c>
      <c r="E92" s="99" t="s">
        <v>7821</v>
      </c>
      <c r="F92" s="99" t="s">
        <v>7824</v>
      </c>
      <c r="G92" s="77">
        <v>0</v>
      </c>
      <c r="H92" s="77">
        <v>209396.55</v>
      </c>
      <c r="I92" s="77"/>
      <c r="J92" s="101"/>
    </row>
    <row r="93" spans="1:10" hidden="1" outlineLevel="1" x14ac:dyDescent="0.2">
      <c r="A93" s="106"/>
      <c r="B93" s="100">
        <v>43029</v>
      </c>
      <c r="C93" s="99">
        <v>124</v>
      </c>
      <c r="D93" s="99" t="s">
        <v>5</v>
      </c>
      <c r="E93" s="99" t="s">
        <v>7825</v>
      </c>
      <c r="F93" s="99" t="s">
        <v>7826</v>
      </c>
      <c r="G93" s="77">
        <v>0</v>
      </c>
      <c r="H93" s="77">
        <v>175689.66</v>
      </c>
      <c r="I93" s="77"/>
      <c r="J93" s="101"/>
    </row>
    <row r="94" spans="1:10" hidden="1" outlineLevel="1" x14ac:dyDescent="0.2">
      <c r="A94" s="106"/>
      <c r="B94" s="100">
        <v>43033</v>
      </c>
      <c r="C94" s="99">
        <v>155</v>
      </c>
      <c r="D94" s="99" t="s">
        <v>5</v>
      </c>
      <c r="E94" s="99" t="s">
        <v>7825</v>
      </c>
      <c r="F94" s="99" t="s">
        <v>7827</v>
      </c>
      <c r="G94" s="77">
        <v>0</v>
      </c>
      <c r="H94" s="77">
        <v>-175689.66</v>
      </c>
      <c r="I94" s="77"/>
      <c r="J94" s="101"/>
    </row>
    <row r="95" spans="1:10" hidden="1" outlineLevel="1" x14ac:dyDescent="0.2">
      <c r="A95" s="106"/>
      <c r="B95" s="100">
        <v>43033</v>
      </c>
      <c r="C95" s="99">
        <v>156</v>
      </c>
      <c r="D95" s="99" t="s">
        <v>5</v>
      </c>
      <c r="E95" s="99" t="s">
        <v>7828</v>
      </c>
      <c r="F95" s="99" t="s">
        <v>7829</v>
      </c>
      <c r="G95" s="77">
        <v>0</v>
      </c>
      <c r="H95" s="77">
        <v>175689.66</v>
      </c>
      <c r="I95" s="77"/>
      <c r="J95" s="101"/>
    </row>
    <row r="96" spans="1:10" hidden="1" outlineLevel="1" x14ac:dyDescent="0.2">
      <c r="A96" s="106"/>
      <c r="B96" s="100">
        <v>43038</v>
      </c>
      <c r="C96" s="99">
        <v>197</v>
      </c>
      <c r="D96" s="99" t="s">
        <v>5</v>
      </c>
      <c r="E96" s="99" t="s">
        <v>7828</v>
      </c>
      <c r="F96" s="99" t="s">
        <v>7830</v>
      </c>
      <c r="G96" s="77">
        <v>0</v>
      </c>
      <c r="H96" s="77">
        <v>-175689.66</v>
      </c>
      <c r="I96" s="77"/>
      <c r="J96" s="101"/>
    </row>
    <row r="97" spans="1:10" hidden="1" outlineLevel="1" x14ac:dyDescent="0.2">
      <c r="A97" s="106"/>
      <c r="B97" s="100">
        <v>43038</v>
      </c>
      <c r="C97" s="99">
        <v>198</v>
      </c>
      <c r="D97" s="99" t="s">
        <v>5</v>
      </c>
      <c r="E97" s="99" t="s">
        <v>7828</v>
      </c>
      <c r="F97" s="99" t="s">
        <v>7831</v>
      </c>
      <c r="G97" s="77">
        <v>0</v>
      </c>
      <c r="H97" s="77">
        <v>175689.66</v>
      </c>
      <c r="I97" s="77"/>
      <c r="J97" s="101"/>
    </row>
    <row r="98" spans="1:10" collapsed="1" x14ac:dyDescent="0.2">
      <c r="A98" s="106"/>
      <c r="B98" s="100"/>
      <c r="C98" s="99"/>
      <c r="D98" s="99"/>
      <c r="E98" s="99"/>
      <c r="F98" s="99"/>
      <c r="G98" s="77"/>
      <c r="H98" s="77"/>
      <c r="I98" s="77"/>
      <c r="J98" s="101"/>
    </row>
    <row r="99" spans="1:10" x14ac:dyDescent="0.2">
      <c r="A99" s="106"/>
      <c r="B99" s="100"/>
      <c r="C99" s="99"/>
      <c r="D99" s="99"/>
      <c r="E99" s="99"/>
      <c r="F99" s="99"/>
      <c r="G99" s="77"/>
      <c r="H99" s="102">
        <f>SUM(H89:H98)</f>
        <v>385086.20999999996</v>
      </c>
      <c r="I99" s="102"/>
      <c r="J99" s="103">
        <f>COUNTIF(H90:H97,"&gt;1")-COUNTIF(H90:H97,"&lt;1")</f>
        <v>2</v>
      </c>
    </row>
    <row r="100" spans="1:10" x14ac:dyDescent="0.2">
      <c r="A100" s="104" t="s">
        <v>34</v>
      </c>
      <c r="B100" s="98"/>
      <c r="C100" s="99"/>
      <c r="D100" s="99"/>
      <c r="E100" s="98"/>
      <c r="F100" s="98"/>
      <c r="G100" s="76"/>
      <c r="H100" s="76"/>
      <c r="I100" s="76"/>
      <c r="J100" s="101"/>
    </row>
    <row r="101" spans="1:10" x14ac:dyDescent="0.2">
      <c r="A101" s="105" t="s">
        <v>2</v>
      </c>
      <c r="B101" s="98" t="s">
        <v>35</v>
      </c>
      <c r="C101" s="99"/>
      <c r="D101" s="99"/>
      <c r="E101" s="98"/>
      <c r="F101" s="98"/>
      <c r="G101" s="76"/>
      <c r="H101" s="76"/>
      <c r="I101" s="76"/>
      <c r="J101" s="101"/>
    </row>
    <row r="102" spans="1:10" hidden="1" outlineLevel="1" x14ac:dyDescent="0.2">
      <c r="A102" s="106"/>
      <c r="B102" s="99"/>
      <c r="C102" s="99"/>
      <c r="D102" s="99"/>
      <c r="E102" s="99" t="s">
        <v>1110</v>
      </c>
      <c r="F102" s="99"/>
      <c r="G102" s="77">
        <v>0</v>
      </c>
      <c r="H102" s="77">
        <v>0</v>
      </c>
      <c r="I102" s="77">
        <v>-839929.4</v>
      </c>
      <c r="J102" s="101"/>
    </row>
    <row r="103" spans="1:10" hidden="1" outlineLevel="1" x14ac:dyDescent="0.2">
      <c r="A103" s="106"/>
      <c r="B103" s="100">
        <v>43020</v>
      </c>
      <c r="C103" s="99">
        <v>60</v>
      </c>
      <c r="D103" s="99" t="s">
        <v>5</v>
      </c>
      <c r="E103" s="99" t="s">
        <v>7832</v>
      </c>
      <c r="F103" s="99" t="s">
        <v>7833</v>
      </c>
      <c r="G103" s="77">
        <v>0</v>
      </c>
      <c r="H103" s="77">
        <v>513875.20000000001</v>
      </c>
      <c r="I103" s="77">
        <v>-1244604.23</v>
      </c>
      <c r="J103" s="101"/>
    </row>
    <row r="104" spans="1:10" hidden="1" outlineLevel="1" x14ac:dyDescent="0.2">
      <c r="A104" s="106"/>
      <c r="B104" s="100">
        <v>43021</v>
      </c>
      <c r="C104" s="99">
        <v>61</v>
      </c>
      <c r="D104" s="99" t="s">
        <v>5</v>
      </c>
      <c r="E104" s="99" t="s">
        <v>7832</v>
      </c>
      <c r="F104" s="99" t="s">
        <v>7834</v>
      </c>
      <c r="G104" s="77">
        <v>0</v>
      </c>
      <c r="H104" s="77">
        <v>-513875.20000000001</v>
      </c>
      <c r="I104" s="77"/>
      <c r="J104" s="101"/>
    </row>
    <row r="105" spans="1:10" hidden="1" outlineLevel="1" x14ac:dyDescent="0.2">
      <c r="A105" s="106"/>
      <c r="B105" s="100">
        <v>43021</v>
      </c>
      <c r="C105" s="99">
        <v>62</v>
      </c>
      <c r="D105" s="99" t="s">
        <v>5</v>
      </c>
      <c r="E105" s="99" t="s">
        <v>7832</v>
      </c>
      <c r="F105" s="99" t="s">
        <v>7835</v>
      </c>
      <c r="G105" s="77">
        <v>0</v>
      </c>
      <c r="H105" s="77">
        <v>513875.20000000001</v>
      </c>
      <c r="I105" s="77"/>
      <c r="J105" s="101"/>
    </row>
    <row r="106" spans="1:10" hidden="1" outlineLevel="1" x14ac:dyDescent="0.2">
      <c r="A106" s="106"/>
      <c r="B106" s="100">
        <v>43036</v>
      </c>
      <c r="C106" s="99">
        <v>190</v>
      </c>
      <c r="D106" s="99" t="s">
        <v>5</v>
      </c>
      <c r="E106" s="99" t="s">
        <v>7836</v>
      </c>
      <c r="F106" s="99" t="s">
        <v>7837</v>
      </c>
      <c r="G106" s="77">
        <v>0</v>
      </c>
      <c r="H106" s="77">
        <v>493349.74</v>
      </c>
      <c r="I106" s="77"/>
      <c r="J106" s="101"/>
    </row>
    <row r="107" spans="1:10" hidden="1" outlineLevel="1" x14ac:dyDescent="0.2">
      <c r="A107" s="106"/>
      <c r="B107" s="100">
        <v>43036</v>
      </c>
      <c r="C107" s="99">
        <v>191</v>
      </c>
      <c r="D107" s="99" t="s">
        <v>5</v>
      </c>
      <c r="E107" s="99" t="s">
        <v>7836</v>
      </c>
      <c r="F107" s="99" t="s">
        <v>7838</v>
      </c>
      <c r="G107" s="77">
        <v>0</v>
      </c>
      <c r="H107" s="77">
        <v>-493349.74</v>
      </c>
      <c r="I107" s="77"/>
      <c r="J107" s="101"/>
    </row>
    <row r="108" spans="1:10" hidden="1" outlineLevel="1" x14ac:dyDescent="0.2">
      <c r="A108" s="106"/>
      <c r="B108" s="100">
        <v>43039</v>
      </c>
      <c r="C108" s="99">
        <v>221</v>
      </c>
      <c r="D108" s="99" t="s">
        <v>5</v>
      </c>
      <c r="E108" s="99" t="s">
        <v>7839</v>
      </c>
      <c r="F108" s="99" t="s">
        <v>7840</v>
      </c>
      <c r="G108" s="77">
        <v>0</v>
      </c>
      <c r="H108" s="77">
        <v>493349.74</v>
      </c>
      <c r="I108" s="77"/>
      <c r="J108" s="101"/>
    </row>
    <row r="109" spans="1:10" collapsed="1" x14ac:dyDescent="0.2">
      <c r="A109" s="106"/>
      <c r="B109" s="100"/>
      <c r="C109" s="99"/>
      <c r="D109" s="99"/>
      <c r="E109" s="99"/>
      <c r="F109" s="99"/>
      <c r="G109" s="77"/>
      <c r="H109" s="77"/>
      <c r="I109" s="77"/>
      <c r="J109" s="101"/>
    </row>
    <row r="110" spans="1:10" x14ac:dyDescent="0.2">
      <c r="A110" s="106"/>
      <c r="B110" s="100"/>
      <c r="C110" s="99"/>
      <c r="D110" s="99"/>
      <c r="E110" s="99"/>
      <c r="F110" s="99"/>
      <c r="G110" s="77"/>
      <c r="H110" s="102">
        <f>SUM(H102:H109)</f>
        <v>1007224.94</v>
      </c>
      <c r="I110" s="102"/>
      <c r="J110" s="103">
        <f>COUNTIF(H103:H108,"&gt;1")-COUNTIF(H103:H108,"&lt;1")</f>
        <v>2</v>
      </c>
    </row>
    <row r="111" spans="1:10" x14ac:dyDescent="0.2">
      <c r="A111" s="104" t="s">
        <v>1897</v>
      </c>
      <c r="B111" s="98"/>
      <c r="C111" s="99"/>
      <c r="D111" s="99"/>
      <c r="E111" s="98"/>
      <c r="F111" s="98"/>
      <c r="G111" s="76"/>
      <c r="H111" s="76"/>
      <c r="I111" s="76"/>
      <c r="J111" s="101"/>
    </row>
    <row r="112" spans="1:10" x14ac:dyDescent="0.2">
      <c r="A112" s="105" t="s">
        <v>2</v>
      </c>
      <c r="B112" s="98" t="s">
        <v>1898</v>
      </c>
      <c r="C112" s="99"/>
      <c r="D112" s="99"/>
      <c r="E112" s="98"/>
      <c r="F112" s="98"/>
      <c r="G112" s="76"/>
      <c r="H112" s="76"/>
      <c r="I112" s="76"/>
      <c r="J112" s="101"/>
    </row>
    <row r="113" spans="1:10" hidden="1" outlineLevel="1" x14ac:dyDescent="0.2">
      <c r="A113" s="106"/>
      <c r="B113" s="99"/>
      <c r="C113" s="99"/>
      <c r="D113" s="99"/>
      <c r="E113" s="99" t="s">
        <v>1110</v>
      </c>
      <c r="F113" s="99"/>
      <c r="G113" s="77">
        <v>0</v>
      </c>
      <c r="H113" s="77">
        <v>0</v>
      </c>
      <c r="I113" s="77">
        <v>-839929.4</v>
      </c>
      <c r="J113" s="101"/>
    </row>
    <row r="114" spans="1:10" hidden="1" outlineLevel="1" x14ac:dyDescent="0.2">
      <c r="A114" s="106"/>
      <c r="B114" s="100">
        <v>43039</v>
      </c>
      <c r="C114" s="99">
        <v>217</v>
      </c>
      <c r="D114" s="99" t="s">
        <v>5</v>
      </c>
      <c r="E114" s="99" t="s">
        <v>7841</v>
      </c>
      <c r="F114" s="99" t="s">
        <v>7842</v>
      </c>
      <c r="G114" s="77">
        <v>0</v>
      </c>
      <c r="H114" s="77">
        <v>334646.95</v>
      </c>
      <c r="I114" s="77"/>
      <c r="J114" s="101"/>
    </row>
    <row r="115" spans="1:10" hidden="1" outlineLevel="1" x14ac:dyDescent="0.2">
      <c r="A115" s="106"/>
      <c r="B115" s="100">
        <v>43039</v>
      </c>
      <c r="C115" s="99">
        <v>219</v>
      </c>
      <c r="D115" s="99" t="s">
        <v>5</v>
      </c>
      <c r="E115" s="99" t="s">
        <v>7841</v>
      </c>
      <c r="F115" s="99" t="s">
        <v>7843</v>
      </c>
      <c r="G115" s="77">
        <v>0</v>
      </c>
      <c r="H115" s="77">
        <v>-334646.95</v>
      </c>
      <c r="I115" s="77"/>
      <c r="J115" s="101"/>
    </row>
    <row r="116" spans="1:10" hidden="1" outlineLevel="1" x14ac:dyDescent="0.2">
      <c r="A116" s="106"/>
      <c r="B116" s="100">
        <v>43039</v>
      </c>
      <c r="C116" s="99">
        <v>220</v>
      </c>
      <c r="D116" s="99" t="s">
        <v>5</v>
      </c>
      <c r="E116" s="99" t="s">
        <v>7844</v>
      </c>
      <c r="F116" s="99" t="s">
        <v>7845</v>
      </c>
      <c r="G116" s="77">
        <v>0</v>
      </c>
      <c r="H116" s="77">
        <v>334646.95</v>
      </c>
      <c r="I116" s="77"/>
      <c r="J116" s="101"/>
    </row>
    <row r="117" spans="1:10" hidden="1" outlineLevel="1" x14ac:dyDescent="0.2">
      <c r="A117" s="106"/>
      <c r="B117" s="100">
        <v>43039</v>
      </c>
      <c r="C117" s="99">
        <v>224</v>
      </c>
      <c r="D117" s="99" t="s">
        <v>5</v>
      </c>
      <c r="E117" s="99" t="s">
        <v>7846</v>
      </c>
      <c r="F117" s="99" t="s">
        <v>7847</v>
      </c>
      <c r="G117" s="77">
        <v>0</v>
      </c>
      <c r="H117" s="77">
        <v>416338.25</v>
      </c>
      <c r="I117" s="77">
        <v>-1244604.23</v>
      </c>
      <c r="J117" s="101"/>
    </row>
    <row r="118" spans="1:10" hidden="1" outlineLevel="1" x14ac:dyDescent="0.2">
      <c r="A118" s="106"/>
      <c r="B118" s="100">
        <v>43039</v>
      </c>
      <c r="C118" s="99">
        <v>225</v>
      </c>
      <c r="D118" s="99" t="s">
        <v>5</v>
      </c>
      <c r="E118" s="99" t="s">
        <v>7846</v>
      </c>
      <c r="F118" s="99" t="s">
        <v>7848</v>
      </c>
      <c r="G118" s="77">
        <v>0</v>
      </c>
      <c r="H118" s="77">
        <v>-416338.25</v>
      </c>
      <c r="I118" s="77"/>
      <c r="J118" s="101"/>
    </row>
    <row r="119" spans="1:10" hidden="1" outlineLevel="1" x14ac:dyDescent="0.2">
      <c r="A119" s="106"/>
      <c r="B119" s="100">
        <v>43039</v>
      </c>
      <c r="C119" s="99">
        <v>226</v>
      </c>
      <c r="D119" s="99" t="s">
        <v>5</v>
      </c>
      <c r="E119" s="99" t="s">
        <v>7846</v>
      </c>
      <c r="F119" s="99" t="s">
        <v>7849</v>
      </c>
      <c r="G119" s="77">
        <v>0</v>
      </c>
      <c r="H119" s="77">
        <v>416338.25</v>
      </c>
      <c r="I119" s="77"/>
      <c r="J119" s="101"/>
    </row>
    <row r="120" spans="1:10" collapsed="1" x14ac:dyDescent="0.2">
      <c r="A120" s="106"/>
      <c r="B120" s="100"/>
      <c r="C120" s="99"/>
      <c r="D120" s="99"/>
      <c r="E120" s="99"/>
      <c r="F120" s="99"/>
      <c r="G120" s="77"/>
      <c r="H120" s="77"/>
      <c r="I120" s="77"/>
      <c r="J120" s="101"/>
    </row>
    <row r="121" spans="1:10" x14ac:dyDescent="0.2">
      <c r="A121" s="106"/>
      <c r="B121" s="100"/>
      <c r="C121" s="99"/>
      <c r="D121" s="99"/>
      <c r="E121" s="99"/>
      <c r="F121" s="99"/>
      <c r="G121" s="77"/>
      <c r="H121" s="102">
        <f>SUM(H113:H120)</f>
        <v>750985.2</v>
      </c>
      <c r="I121" s="102"/>
      <c r="J121" s="103">
        <f>COUNTIF(H114:H119,"&gt;1")-COUNTIF(H114:H119,"&lt;1")</f>
        <v>2</v>
      </c>
    </row>
    <row r="122" spans="1:10" x14ac:dyDescent="0.2">
      <c r="A122" s="104" t="s">
        <v>38</v>
      </c>
      <c r="B122" s="98"/>
      <c r="C122" s="99"/>
      <c r="D122" s="99"/>
      <c r="E122" s="98"/>
      <c r="F122" s="98"/>
      <c r="G122" s="76"/>
      <c r="H122" s="76"/>
      <c r="I122" s="76"/>
      <c r="J122" s="101"/>
    </row>
    <row r="123" spans="1:10" x14ac:dyDescent="0.2">
      <c r="A123" s="105" t="s">
        <v>2</v>
      </c>
      <c r="B123" s="98" t="s">
        <v>39</v>
      </c>
      <c r="C123" s="99"/>
      <c r="D123" s="99"/>
      <c r="E123" s="98"/>
      <c r="F123" s="98"/>
      <c r="G123" s="76"/>
      <c r="H123" s="76"/>
      <c r="I123" s="76"/>
      <c r="J123" s="101"/>
    </row>
    <row r="124" spans="1:10" hidden="1" outlineLevel="1" x14ac:dyDescent="0.2">
      <c r="A124" s="106"/>
      <c r="B124" s="99"/>
      <c r="C124" s="99"/>
      <c r="D124" s="99"/>
      <c r="E124" s="99" t="s">
        <v>1110</v>
      </c>
      <c r="F124" s="99"/>
      <c r="G124" s="77">
        <v>0</v>
      </c>
      <c r="H124" s="77">
        <v>0</v>
      </c>
      <c r="I124" s="77">
        <v>-839929.4</v>
      </c>
      <c r="J124" s="101"/>
    </row>
    <row r="125" spans="1:10" hidden="1" outlineLevel="1" x14ac:dyDescent="0.2">
      <c r="A125" s="106"/>
      <c r="B125" s="100">
        <v>43028</v>
      </c>
      <c r="C125" s="99">
        <v>108</v>
      </c>
      <c r="D125" s="99" t="s">
        <v>5</v>
      </c>
      <c r="E125" s="99" t="s">
        <v>7850</v>
      </c>
      <c r="F125" s="99" t="s">
        <v>7851</v>
      </c>
      <c r="G125" s="77">
        <v>0</v>
      </c>
      <c r="H125" s="77">
        <v>454597.7</v>
      </c>
      <c r="I125" s="77">
        <v>-1244604.23</v>
      </c>
      <c r="J125" s="101"/>
    </row>
    <row r="126" spans="1:10" collapsed="1" x14ac:dyDescent="0.2">
      <c r="A126" s="106"/>
      <c r="B126" s="100"/>
      <c r="C126" s="99"/>
      <c r="D126" s="99"/>
      <c r="E126" s="99"/>
      <c r="F126" s="99"/>
      <c r="G126" s="77"/>
      <c r="H126" s="77"/>
      <c r="I126" s="77"/>
      <c r="J126" s="101"/>
    </row>
    <row r="127" spans="1:10" x14ac:dyDescent="0.2">
      <c r="A127" s="106"/>
      <c r="B127" s="100"/>
      <c r="C127" s="99"/>
      <c r="D127" s="99"/>
      <c r="E127" s="99"/>
      <c r="F127" s="99"/>
      <c r="G127" s="77"/>
      <c r="H127" s="102">
        <f>SUM(H124:H126)</f>
        <v>454597.7</v>
      </c>
      <c r="I127" s="102"/>
      <c r="J127" s="103">
        <f>COUNTIF(H125:H125,"&gt;1")-COUNTIF(H125:H125,"&lt;1")</f>
        <v>1</v>
      </c>
    </row>
    <row r="128" spans="1:10" x14ac:dyDescent="0.2">
      <c r="A128" s="104" t="s">
        <v>56</v>
      </c>
      <c r="B128" s="98"/>
      <c r="C128" s="99"/>
      <c r="D128" s="99"/>
      <c r="E128" s="98"/>
      <c r="F128" s="98"/>
      <c r="G128" s="76"/>
      <c r="H128" s="76"/>
      <c r="I128" s="76"/>
      <c r="J128" s="101"/>
    </row>
    <row r="129" spans="1:10" x14ac:dyDescent="0.2">
      <c r="A129" s="105" t="s">
        <v>2</v>
      </c>
      <c r="B129" s="98" t="s">
        <v>57</v>
      </c>
      <c r="C129" s="99"/>
      <c r="D129" s="99"/>
      <c r="E129" s="98"/>
      <c r="F129" s="98"/>
      <c r="G129" s="76"/>
      <c r="H129" s="76"/>
      <c r="I129" s="76"/>
      <c r="J129" s="101"/>
    </row>
    <row r="130" spans="1:10" outlineLevel="1" x14ac:dyDescent="0.2">
      <c r="A130" s="106"/>
      <c r="B130" s="99"/>
      <c r="C130" s="99"/>
      <c r="D130" s="99"/>
      <c r="E130" s="99" t="s">
        <v>1110</v>
      </c>
      <c r="F130" s="99"/>
      <c r="G130" s="77">
        <v>0</v>
      </c>
      <c r="H130" s="77">
        <v>0</v>
      </c>
      <c r="I130" s="77">
        <v>-2551100.2599999998</v>
      </c>
      <c r="J130" s="101"/>
    </row>
    <row r="131" spans="1:10" outlineLevel="1" x14ac:dyDescent="0.2">
      <c r="A131" s="106"/>
      <c r="B131" s="100">
        <v>43032</v>
      </c>
      <c r="C131" s="99">
        <v>148</v>
      </c>
      <c r="D131" s="99" t="s">
        <v>5</v>
      </c>
      <c r="E131" s="99" t="s">
        <v>7852</v>
      </c>
      <c r="F131" s="99" t="s">
        <v>7853</v>
      </c>
      <c r="G131" s="77">
        <v>0</v>
      </c>
      <c r="H131" s="77">
        <v>827095.28</v>
      </c>
      <c r="I131" s="77">
        <v>-2858801.34</v>
      </c>
      <c r="J131" s="101"/>
    </row>
    <row r="132" spans="1:10" outlineLevel="1" x14ac:dyDescent="0.2">
      <c r="A132" s="106"/>
      <c r="B132" s="100">
        <v>43033</v>
      </c>
      <c r="C132" s="99">
        <v>169</v>
      </c>
      <c r="D132" s="99" t="s">
        <v>5</v>
      </c>
      <c r="E132" s="99" t="s">
        <v>7854</v>
      </c>
      <c r="F132" s="99" t="s">
        <v>7855</v>
      </c>
      <c r="G132" s="77">
        <v>0</v>
      </c>
      <c r="H132" s="77">
        <v>831206.57</v>
      </c>
      <c r="I132" s="77"/>
      <c r="J132" s="101"/>
    </row>
    <row r="133" spans="1:10" outlineLevel="1" x14ac:dyDescent="0.2">
      <c r="A133" s="106"/>
      <c r="B133" s="100">
        <v>43034</v>
      </c>
      <c r="C133" s="99">
        <v>176</v>
      </c>
      <c r="D133" s="99" t="s">
        <v>5</v>
      </c>
      <c r="E133" s="99" t="s">
        <v>7255</v>
      </c>
      <c r="F133" s="99" t="s">
        <v>7856</v>
      </c>
      <c r="G133" s="77">
        <v>0</v>
      </c>
      <c r="H133" s="77">
        <v>-714307.66</v>
      </c>
      <c r="I133" s="77"/>
      <c r="J133" s="101"/>
    </row>
    <row r="134" spans="1:10" outlineLevel="1" x14ac:dyDescent="0.2">
      <c r="A134" s="106"/>
      <c r="B134" s="100">
        <v>43034</v>
      </c>
      <c r="C134" s="99">
        <v>177</v>
      </c>
      <c r="D134" s="99" t="s">
        <v>5</v>
      </c>
      <c r="E134" s="99" t="s">
        <v>7854</v>
      </c>
      <c r="F134" s="99" t="s">
        <v>7857</v>
      </c>
      <c r="G134" s="77">
        <v>0</v>
      </c>
      <c r="H134" s="77">
        <v>-831206.57</v>
      </c>
      <c r="I134" s="77"/>
      <c r="J134" s="101"/>
    </row>
    <row r="135" spans="1:10" outlineLevel="1" x14ac:dyDescent="0.2">
      <c r="A135" s="106"/>
      <c r="B135" s="100">
        <v>43034</v>
      </c>
      <c r="C135" s="99">
        <v>178</v>
      </c>
      <c r="D135" s="99" t="s">
        <v>5</v>
      </c>
      <c r="E135" s="99" t="s">
        <v>7854</v>
      </c>
      <c r="F135" s="99" t="s">
        <v>7858</v>
      </c>
      <c r="G135" s="77">
        <v>0</v>
      </c>
      <c r="H135" s="77">
        <v>827095.28</v>
      </c>
      <c r="I135" s="77"/>
      <c r="J135" s="101"/>
    </row>
    <row r="136" spans="1:10" x14ac:dyDescent="0.2">
      <c r="A136" s="106"/>
      <c r="B136" s="100"/>
      <c r="C136" s="99"/>
      <c r="D136" s="99"/>
      <c r="E136" s="99"/>
      <c r="F136" s="99"/>
      <c r="G136" s="77"/>
      <c r="H136" s="77"/>
      <c r="I136" s="77"/>
      <c r="J136" s="101"/>
    </row>
    <row r="137" spans="1:10" x14ac:dyDescent="0.2">
      <c r="A137" s="106"/>
      <c r="B137" s="100"/>
      <c r="C137" s="99"/>
      <c r="D137" s="99"/>
      <c r="E137" s="99"/>
      <c r="F137" s="99"/>
      <c r="G137" s="77"/>
      <c r="H137" s="102">
        <f>SUM(H130:H136)</f>
        <v>939882.90000000014</v>
      </c>
      <c r="I137" s="102"/>
      <c r="J137" s="103">
        <f>COUNTIF(H131:H135,"&gt;1")-COUNTIF(H131:H135,"&lt;1")</f>
        <v>1</v>
      </c>
    </row>
    <row r="138" spans="1:10" x14ac:dyDescent="0.2">
      <c r="A138" s="104" t="s">
        <v>69</v>
      </c>
      <c r="B138" s="98"/>
      <c r="C138" s="99"/>
      <c r="D138" s="99"/>
      <c r="E138" s="98"/>
      <c r="F138" s="98"/>
      <c r="G138" s="76"/>
      <c r="H138" s="76"/>
      <c r="I138" s="76"/>
      <c r="J138" s="101"/>
    </row>
    <row r="139" spans="1:10" x14ac:dyDescent="0.2">
      <c r="A139" s="105" t="s">
        <v>2</v>
      </c>
      <c r="B139" s="98" t="s">
        <v>70</v>
      </c>
      <c r="C139" s="99"/>
      <c r="D139" s="99"/>
      <c r="E139" s="98"/>
      <c r="F139" s="98"/>
      <c r="G139" s="76"/>
      <c r="H139" s="76"/>
      <c r="I139" s="76"/>
      <c r="J139" s="101"/>
    </row>
    <row r="140" spans="1:10" outlineLevel="1" x14ac:dyDescent="0.2">
      <c r="A140" s="106"/>
      <c r="B140" s="99"/>
      <c r="C140" s="99"/>
      <c r="D140" s="99"/>
      <c r="E140" s="99" t="s">
        <v>1110</v>
      </c>
      <c r="F140" s="99"/>
      <c r="G140" s="77">
        <v>0</v>
      </c>
      <c r="H140" s="77">
        <v>0</v>
      </c>
      <c r="I140" s="77">
        <v>-2551100.2599999998</v>
      </c>
      <c r="J140" s="101"/>
    </row>
    <row r="141" spans="1:10" outlineLevel="1" x14ac:dyDescent="0.2">
      <c r="A141" s="106"/>
      <c r="B141" s="100">
        <v>43021</v>
      </c>
      <c r="C141" s="99">
        <v>66</v>
      </c>
      <c r="D141" s="99" t="s">
        <v>5</v>
      </c>
      <c r="E141" s="99" t="s">
        <v>7859</v>
      </c>
      <c r="F141" s="99" t="s">
        <v>7860</v>
      </c>
      <c r="G141" s="77">
        <v>0</v>
      </c>
      <c r="H141" s="77">
        <v>279729.06</v>
      </c>
      <c r="I141" s="77"/>
      <c r="J141" s="101"/>
    </row>
    <row r="142" spans="1:10" outlineLevel="1" x14ac:dyDescent="0.2">
      <c r="A142" s="106"/>
      <c r="B142" s="100">
        <v>43033</v>
      </c>
      <c r="C142" s="99">
        <v>171</v>
      </c>
      <c r="D142" s="99" t="s">
        <v>5</v>
      </c>
      <c r="E142" s="99" t="s">
        <v>7861</v>
      </c>
      <c r="F142" s="99" t="s">
        <v>7862</v>
      </c>
      <c r="G142" s="77">
        <v>0</v>
      </c>
      <c r="H142" s="77">
        <v>279729.06</v>
      </c>
      <c r="I142" s="77"/>
      <c r="J142" s="101"/>
    </row>
    <row r="143" spans="1:10" x14ac:dyDescent="0.2">
      <c r="A143" s="106"/>
      <c r="B143" s="100"/>
      <c r="C143" s="99"/>
      <c r="D143" s="99"/>
      <c r="E143" s="99"/>
      <c r="F143" s="99"/>
      <c r="G143" s="77"/>
      <c r="H143" s="77"/>
      <c r="I143" s="77"/>
      <c r="J143" s="101"/>
    </row>
    <row r="144" spans="1:10" x14ac:dyDescent="0.2">
      <c r="A144" s="106"/>
      <c r="B144" s="100"/>
      <c r="C144" s="99"/>
      <c r="D144" s="99"/>
      <c r="E144" s="99"/>
      <c r="F144" s="99"/>
      <c r="G144" s="77"/>
      <c r="H144" s="102">
        <f>SUM(H140:H143)</f>
        <v>559458.12</v>
      </c>
      <c r="I144" s="102"/>
      <c r="J144" s="103">
        <f>COUNTIF(H141:H142,"&gt;1")-COUNTIF(H141:H142,"&lt;1")</f>
        <v>2</v>
      </c>
    </row>
    <row r="145" spans="1:10" x14ac:dyDescent="0.2">
      <c r="A145" s="104" t="s">
        <v>90</v>
      </c>
      <c r="B145" s="98"/>
      <c r="C145" s="99"/>
      <c r="D145" s="99"/>
      <c r="E145" s="98"/>
      <c r="F145" s="98"/>
      <c r="G145" s="76"/>
      <c r="H145" s="76"/>
      <c r="I145" s="76"/>
      <c r="J145" s="101"/>
    </row>
    <row r="146" spans="1:10" x14ac:dyDescent="0.2">
      <c r="A146" s="105" t="s">
        <v>2</v>
      </c>
      <c r="B146" s="98" t="s">
        <v>91</v>
      </c>
      <c r="C146" s="99"/>
      <c r="D146" s="99"/>
      <c r="E146" s="98"/>
      <c r="F146" s="98"/>
      <c r="G146" s="76"/>
      <c r="H146" s="76"/>
      <c r="I146" s="76"/>
      <c r="J146" s="101"/>
    </row>
    <row r="147" spans="1:10" hidden="1" outlineLevel="1" x14ac:dyDescent="0.2">
      <c r="A147" s="106"/>
      <c r="B147" s="99"/>
      <c r="C147" s="99"/>
      <c r="D147" s="99"/>
      <c r="E147" s="99" t="s">
        <v>1110</v>
      </c>
      <c r="F147" s="99"/>
      <c r="G147" s="77">
        <v>0</v>
      </c>
      <c r="H147" s="77">
        <v>0</v>
      </c>
      <c r="I147" s="77">
        <v>-4821508.9800000004</v>
      </c>
      <c r="J147" s="101"/>
    </row>
    <row r="148" spans="1:10" hidden="1" outlineLevel="1" x14ac:dyDescent="0.2">
      <c r="A148" s="106"/>
      <c r="B148" s="100">
        <v>43010</v>
      </c>
      <c r="C148" s="99">
        <v>8</v>
      </c>
      <c r="D148" s="99" t="s">
        <v>5</v>
      </c>
      <c r="E148" s="99" t="s">
        <v>7863</v>
      </c>
      <c r="F148" s="99" t="s">
        <v>7864</v>
      </c>
      <c r="G148" s="77">
        <v>0</v>
      </c>
      <c r="H148" s="77">
        <v>429712.31</v>
      </c>
      <c r="I148" s="77">
        <v>-4443071.04</v>
      </c>
      <c r="J148" s="101"/>
    </row>
    <row r="149" spans="1:10" hidden="1" outlineLevel="1" x14ac:dyDescent="0.2">
      <c r="A149" s="106"/>
      <c r="B149" s="100">
        <v>43011</v>
      </c>
      <c r="C149" s="99">
        <v>11</v>
      </c>
      <c r="D149" s="99" t="s">
        <v>5</v>
      </c>
      <c r="E149" s="99" t="s">
        <v>7262</v>
      </c>
      <c r="F149" s="99" t="s">
        <v>7865</v>
      </c>
      <c r="G149" s="77">
        <v>0</v>
      </c>
      <c r="H149" s="77">
        <v>-444685.31</v>
      </c>
      <c r="I149" s="77"/>
      <c r="J149" s="101"/>
    </row>
    <row r="150" spans="1:10" hidden="1" outlineLevel="1" x14ac:dyDescent="0.2">
      <c r="A150" s="106"/>
      <c r="B150" s="100">
        <v>43011</v>
      </c>
      <c r="C150" s="99">
        <v>12</v>
      </c>
      <c r="D150" s="99" t="s">
        <v>5</v>
      </c>
      <c r="E150" s="99" t="s">
        <v>7262</v>
      </c>
      <c r="F150" s="99" t="s">
        <v>7866</v>
      </c>
      <c r="G150" s="77">
        <v>0</v>
      </c>
      <c r="H150" s="77">
        <v>444685.31</v>
      </c>
      <c r="I150" s="77"/>
      <c r="J150" s="101"/>
    </row>
    <row r="151" spans="1:10" hidden="1" outlineLevel="1" x14ac:dyDescent="0.2">
      <c r="A151" s="106"/>
      <c r="B151" s="100">
        <v>43013</v>
      </c>
      <c r="C151" s="99">
        <v>21</v>
      </c>
      <c r="D151" s="99" t="s">
        <v>5</v>
      </c>
      <c r="E151" s="99" t="s">
        <v>7262</v>
      </c>
      <c r="F151" s="99" t="s">
        <v>7867</v>
      </c>
      <c r="G151" s="77">
        <v>0</v>
      </c>
      <c r="H151" s="77">
        <v>-444685.31</v>
      </c>
      <c r="I151" s="77"/>
      <c r="J151" s="101"/>
    </row>
    <row r="152" spans="1:10" hidden="1" outlineLevel="1" x14ac:dyDescent="0.2">
      <c r="A152" s="106"/>
      <c r="B152" s="100">
        <v>43013</v>
      </c>
      <c r="C152" s="99">
        <v>22</v>
      </c>
      <c r="D152" s="99" t="s">
        <v>5</v>
      </c>
      <c r="E152" s="99" t="s">
        <v>7262</v>
      </c>
      <c r="F152" s="99" t="s">
        <v>7868</v>
      </c>
      <c r="G152" s="77">
        <v>0</v>
      </c>
      <c r="H152" s="77">
        <v>444685.31</v>
      </c>
      <c r="I152" s="77"/>
      <c r="J152" s="101"/>
    </row>
    <row r="153" spans="1:10" hidden="1" outlineLevel="1" x14ac:dyDescent="0.2">
      <c r="A153" s="106"/>
      <c r="B153" s="100">
        <v>43017</v>
      </c>
      <c r="C153" s="99">
        <v>37</v>
      </c>
      <c r="D153" s="99" t="s">
        <v>5</v>
      </c>
      <c r="E153" s="99" t="s">
        <v>7869</v>
      </c>
      <c r="F153" s="99" t="s">
        <v>7870</v>
      </c>
      <c r="G153" s="77">
        <v>0</v>
      </c>
      <c r="H153" s="77">
        <v>379637.34</v>
      </c>
      <c r="I153" s="77"/>
      <c r="J153" s="101"/>
    </row>
    <row r="154" spans="1:10" hidden="1" outlineLevel="1" x14ac:dyDescent="0.2">
      <c r="A154" s="106"/>
      <c r="B154" s="100">
        <v>43018</v>
      </c>
      <c r="C154" s="99">
        <v>38</v>
      </c>
      <c r="D154" s="99" t="s">
        <v>5</v>
      </c>
      <c r="E154" s="99" t="s">
        <v>7869</v>
      </c>
      <c r="F154" s="99" t="s">
        <v>7871</v>
      </c>
      <c r="G154" s="77">
        <v>0</v>
      </c>
      <c r="H154" s="77">
        <v>-379637.34</v>
      </c>
      <c r="I154" s="77"/>
      <c r="J154" s="101"/>
    </row>
    <row r="155" spans="1:10" hidden="1" outlineLevel="1" x14ac:dyDescent="0.2">
      <c r="A155" s="106"/>
      <c r="B155" s="100">
        <v>43018</v>
      </c>
      <c r="C155" s="99">
        <v>39</v>
      </c>
      <c r="D155" s="99" t="s">
        <v>5</v>
      </c>
      <c r="E155" s="99" t="s">
        <v>7869</v>
      </c>
      <c r="F155" s="99" t="s">
        <v>7872</v>
      </c>
      <c r="G155" s="77">
        <v>0</v>
      </c>
      <c r="H155" s="77">
        <v>379637.34</v>
      </c>
      <c r="I155" s="77"/>
      <c r="J155" s="101"/>
    </row>
    <row r="156" spans="1:10" hidden="1" outlineLevel="1" x14ac:dyDescent="0.2">
      <c r="A156" s="106"/>
      <c r="B156" s="100">
        <v>43018</v>
      </c>
      <c r="C156" s="99">
        <v>43</v>
      </c>
      <c r="D156" s="99" t="s">
        <v>5</v>
      </c>
      <c r="E156" s="99" t="s">
        <v>7869</v>
      </c>
      <c r="F156" s="99" t="s">
        <v>7873</v>
      </c>
      <c r="G156" s="77">
        <v>0</v>
      </c>
      <c r="H156" s="77">
        <v>-379637.34</v>
      </c>
      <c r="I156" s="77"/>
      <c r="J156" s="101"/>
    </row>
    <row r="157" spans="1:10" hidden="1" outlineLevel="1" x14ac:dyDescent="0.2">
      <c r="A157" s="106"/>
      <c r="B157" s="100">
        <v>43018</v>
      </c>
      <c r="C157" s="99">
        <v>44</v>
      </c>
      <c r="D157" s="99" t="s">
        <v>5</v>
      </c>
      <c r="E157" s="99" t="s">
        <v>7869</v>
      </c>
      <c r="F157" s="99" t="s">
        <v>7874</v>
      </c>
      <c r="G157" s="77">
        <v>0</v>
      </c>
      <c r="H157" s="77">
        <v>379637.34</v>
      </c>
      <c r="I157" s="77"/>
      <c r="J157" s="101"/>
    </row>
    <row r="158" spans="1:10" hidden="1" outlineLevel="1" x14ac:dyDescent="0.2">
      <c r="A158" s="106"/>
      <c r="B158" s="100">
        <v>43028</v>
      </c>
      <c r="C158" s="99">
        <v>115</v>
      </c>
      <c r="D158" s="99" t="s">
        <v>5</v>
      </c>
      <c r="E158" s="99" t="s">
        <v>7875</v>
      </c>
      <c r="F158" s="99" t="s">
        <v>7876</v>
      </c>
      <c r="G158" s="77">
        <v>0</v>
      </c>
      <c r="H158" s="77">
        <v>397028.65</v>
      </c>
      <c r="I158" s="77"/>
      <c r="J158" s="101"/>
    </row>
    <row r="159" spans="1:10" hidden="1" outlineLevel="1" x14ac:dyDescent="0.2">
      <c r="A159" s="106"/>
      <c r="B159" s="100">
        <v>43029</v>
      </c>
      <c r="C159" s="99">
        <v>120</v>
      </c>
      <c r="D159" s="99" t="s">
        <v>5</v>
      </c>
      <c r="E159" s="99" t="s">
        <v>7875</v>
      </c>
      <c r="F159" s="99" t="s">
        <v>7877</v>
      </c>
      <c r="G159" s="77">
        <v>0</v>
      </c>
      <c r="H159" s="77">
        <v>-397028.65</v>
      </c>
      <c r="I159" s="77"/>
      <c r="J159" s="101"/>
    </row>
    <row r="160" spans="1:10" hidden="1" outlineLevel="1" x14ac:dyDescent="0.2">
      <c r="A160" s="106"/>
      <c r="B160" s="100">
        <v>43029</v>
      </c>
      <c r="C160" s="99">
        <v>121</v>
      </c>
      <c r="D160" s="99" t="s">
        <v>5</v>
      </c>
      <c r="E160" s="99" t="s">
        <v>7875</v>
      </c>
      <c r="F160" s="99" t="s">
        <v>7878</v>
      </c>
      <c r="G160" s="77">
        <v>0</v>
      </c>
      <c r="H160" s="77">
        <v>397028.65</v>
      </c>
      <c r="I160" s="77"/>
      <c r="J160" s="101"/>
    </row>
    <row r="161" spans="1:10" hidden="1" outlineLevel="1" x14ac:dyDescent="0.2">
      <c r="A161" s="106"/>
      <c r="B161" s="100">
        <v>43039</v>
      </c>
      <c r="C161" s="99">
        <v>216</v>
      </c>
      <c r="D161" s="99" t="s">
        <v>5</v>
      </c>
      <c r="E161" s="99" t="s">
        <v>7879</v>
      </c>
      <c r="F161" s="99" t="s">
        <v>7880</v>
      </c>
      <c r="G161" s="77">
        <v>0</v>
      </c>
      <c r="H161" s="77">
        <v>444685.31</v>
      </c>
      <c r="I161" s="77"/>
      <c r="J161" s="101"/>
    </row>
    <row r="162" spans="1:10" collapsed="1" x14ac:dyDescent="0.2">
      <c r="A162" s="106"/>
      <c r="B162" s="100"/>
      <c r="C162" s="99"/>
      <c r="D162" s="99"/>
      <c r="E162" s="99"/>
      <c r="F162" s="99"/>
      <c r="G162" s="77"/>
      <c r="H162" s="77"/>
      <c r="I162" s="77"/>
      <c r="J162" s="101"/>
    </row>
    <row r="163" spans="1:10" x14ac:dyDescent="0.2">
      <c r="A163" s="106"/>
      <c r="B163" s="100"/>
      <c r="C163" s="99"/>
      <c r="D163" s="99"/>
      <c r="E163" s="99"/>
      <c r="F163" s="99"/>
      <c r="G163" s="77"/>
      <c r="H163" s="102">
        <f>SUM(H147:H162)</f>
        <v>1651063.61</v>
      </c>
      <c r="I163" s="102"/>
      <c r="J163" s="103">
        <f>COUNTIF(H148:H161,"&gt;1")-COUNTIF(H148:H161,"&lt;1")</f>
        <v>4</v>
      </c>
    </row>
    <row r="164" spans="1:10" x14ac:dyDescent="0.2">
      <c r="A164" s="104" t="s">
        <v>107</v>
      </c>
      <c r="B164" s="98"/>
      <c r="C164" s="99"/>
      <c r="D164" s="99"/>
      <c r="E164" s="98"/>
      <c r="F164" s="98"/>
      <c r="G164" s="76"/>
      <c r="H164" s="76"/>
      <c r="I164" s="76"/>
      <c r="J164" s="101"/>
    </row>
    <row r="165" spans="1:10" x14ac:dyDescent="0.2">
      <c r="A165" s="105" t="s">
        <v>2</v>
      </c>
      <c r="B165" s="98" t="s">
        <v>108</v>
      </c>
      <c r="C165" s="99"/>
      <c r="D165" s="99"/>
      <c r="E165" s="98"/>
      <c r="F165" s="98"/>
      <c r="G165" s="76"/>
      <c r="H165" s="76"/>
      <c r="I165" s="76"/>
      <c r="J165" s="101"/>
    </row>
    <row r="166" spans="1:10" hidden="1" outlineLevel="1" x14ac:dyDescent="0.2">
      <c r="A166" s="106"/>
      <c r="B166" s="99"/>
      <c r="C166" s="99"/>
      <c r="D166" s="99"/>
      <c r="E166" s="99" t="s">
        <v>1110</v>
      </c>
      <c r="F166" s="99"/>
      <c r="G166" s="77">
        <v>0</v>
      </c>
      <c r="H166" s="77">
        <v>0</v>
      </c>
      <c r="I166" s="77">
        <v>-26207291.34</v>
      </c>
      <c r="J166" s="101"/>
    </row>
    <row r="167" spans="1:10" hidden="1" outlineLevel="1" x14ac:dyDescent="0.2">
      <c r="A167" s="106"/>
      <c r="B167" s="100">
        <v>43010</v>
      </c>
      <c r="C167" s="99">
        <v>1</v>
      </c>
      <c r="D167" s="99" t="s">
        <v>5</v>
      </c>
      <c r="E167" s="99" t="s">
        <v>5005</v>
      </c>
      <c r="F167" s="99" t="s">
        <v>7881</v>
      </c>
      <c r="G167" s="77">
        <v>0</v>
      </c>
      <c r="H167" s="77">
        <v>-165775.85999999999</v>
      </c>
      <c r="I167" s="77">
        <v>-26378325.82</v>
      </c>
      <c r="J167" s="101"/>
    </row>
    <row r="168" spans="1:10" hidden="1" outlineLevel="1" x14ac:dyDescent="0.2">
      <c r="A168" s="106"/>
      <c r="B168" s="100">
        <v>43010</v>
      </c>
      <c r="C168" s="99">
        <v>6</v>
      </c>
      <c r="D168" s="99" t="s">
        <v>5</v>
      </c>
      <c r="E168" s="99" t="s">
        <v>5005</v>
      </c>
      <c r="F168" s="99" t="s">
        <v>7882</v>
      </c>
      <c r="G168" s="77">
        <v>0</v>
      </c>
      <c r="H168" s="77">
        <v>165775.85999999999</v>
      </c>
      <c r="I168" s="77">
        <v>-26220739.609999999</v>
      </c>
      <c r="J168" s="101"/>
    </row>
    <row r="169" spans="1:10" hidden="1" outlineLevel="1" x14ac:dyDescent="0.2">
      <c r="A169" s="106"/>
      <c r="B169" s="100">
        <v>43013</v>
      </c>
      <c r="C169" s="99">
        <v>25</v>
      </c>
      <c r="D169" s="99" t="s">
        <v>5</v>
      </c>
      <c r="E169" s="99" t="s">
        <v>7883</v>
      </c>
      <c r="F169" s="99" t="s">
        <v>7884</v>
      </c>
      <c r="G169" s="77">
        <v>0</v>
      </c>
      <c r="H169" s="77">
        <v>178103.45</v>
      </c>
      <c r="I169" s="77">
        <v>-26378843.059999999</v>
      </c>
      <c r="J169" s="101"/>
    </row>
    <row r="170" spans="1:10" hidden="1" outlineLevel="1" x14ac:dyDescent="0.2">
      <c r="A170" s="106"/>
      <c r="B170" s="100">
        <v>43014</v>
      </c>
      <c r="C170" s="99">
        <v>30</v>
      </c>
      <c r="D170" s="99" t="s">
        <v>5</v>
      </c>
      <c r="E170" s="99" t="s">
        <v>7327</v>
      </c>
      <c r="F170" s="99" t="s">
        <v>7885</v>
      </c>
      <c r="G170" s="77">
        <v>0</v>
      </c>
      <c r="H170" s="77">
        <v>-178103.45</v>
      </c>
      <c r="I170" s="77">
        <v>-26221256.850000001</v>
      </c>
      <c r="J170" s="101"/>
    </row>
    <row r="171" spans="1:10" hidden="1" outlineLevel="1" x14ac:dyDescent="0.2">
      <c r="A171" s="106"/>
      <c r="B171" s="100">
        <v>43017</v>
      </c>
      <c r="C171" s="99">
        <v>33</v>
      </c>
      <c r="D171" s="99" t="s">
        <v>5</v>
      </c>
      <c r="E171" s="99" t="s">
        <v>7886</v>
      </c>
      <c r="F171" s="99" t="s">
        <v>7887</v>
      </c>
      <c r="G171" s="77">
        <v>0</v>
      </c>
      <c r="H171" s="77">
        <v>170689.66</v>
      </c>
      <c r="I171" s="77">
        <v>-26379360.300000001</v>
      </c>
      <c r="J171" s="101"/>
    </row>
    <row r="172" spans="1:10" hidden="1" outlineLevel="1" x14ac:dyDescent="0.2">
      <c r="A172" s="106"/>
      <c r="B172" s="100">
        <v>43018</v>
      </c>
      <c r="C172" s="99">
        <v>41</v>
      </c>
      <c r="D172" s="99" t="s">
        <v>5</v>
      </c>
      <c r="E172" s="99" t="s">
        <v>5956</v>
      </c>
      <c r="F172" s="99" t="s">
        <v>7888</v>
      </c>
      <c r="G172" s="77">
        <v>0</v>
      </c>
      <c r="H172" s="77">
        <v>-178103.45</v>
      </c>
      <c r="I172" s="77">
        <v>-26550394.780000001</v>
      </c>
      <c r="J172" s="101"/>
    </row>
    <row r="173" spans="1:10" hidden="1" outlineLevel="1" x14ac:dyDescent="0.2">
      <c r="A173" s="106"/>
      <c r="B173" s="100">
        <v>43018</v>
      </c>
      <c r="C173" s="99">
        <v>42</v>
      </c>
      <c r="D173" s="99" t="s">
        <v>5</v>
      </c>
      <c r="E173" s="99" t="s">
        <v>5015</v>
      </c>
      <c r="F173" s="99" t="s">
        <v>7889</v>
      </c>
      <c r="G173" s="77">
        <v>0</v>
      </c>
      <c r="H173" s="77">
        <v>-164568.97</v>
      </c>
      <c r="I173" s="77">
        <v>-26379360.300000001</v>
      </c>
      <c r="J173" s="101"/>
    </row>
    <row r="174" spans="1:10" hidden="1" outlineLevel="1" x14ac:dyDescent="0.2">
      <c r="A174" s="106"/>
      <c r="B174" s="100">
        <v>43018</v>
      </c>
      <c r="C174" s="99">
        <v>47</v>
      </c>
      <c r="D174" s="99" t="s">
        <v>5</v>
      </c>
      <c r="E174" s="99" t="s">
        <v>5956</v>
      </c>
      <c r="F174" s="99" t="s">
        <v>7890</v>
      </c>
      <c r="G174" s="77">
        <v>0</v>
      </c>
      <c r="H174" s="77">
        <v>178103.45</v>
      </c>
      <c r="I174" s="77">
        <v>-26563498.23</v>
      </c>
      <c r="J174" s="101"/>
    </row>
    <row r="175" spans="1:10" hidden="1" outlineLevel="1" x14ac:dyDescent="0.2">
      <c r="A175" s="106"/>
      <c r="B175" s="100">
        <v>43018</v>
      </c>
      <c r="C175" s="99">
        <v>51</v>
      </c>
      <c r="D175" s="99" t="s">
        <v>5</v>
      </c>
      <c r="E175" s="99" t="s">
        <v>5015</v>
      </c>
      <c r="F175" s="99" t="s">
        <v>7891</v>
      </c>
      <c r="G175" s="77">
        <v>0</v>
      </c>
      <c r="H175" s="77">
        <v>165775.85999999999</v>
      </c>
      <c r="I175" s="77">
        <v>-26751946.510000002</v>
      </c>
      <c r="J175" s="101"/>
    </row>
    <row r="176" spans="1:10" hidden="1" outlineLevel="1" x14ac:dyDescent="0.2">
      <c r="A176" s="106"/>
      <c r="B176" s="100">
        <v>43019</v>
      </c>
      <c r="C176" s="99">
        <v>54</v>
      </c>
      <c r="D176" s="99" t="s">
        <v>5</v>
      </c>
      <c r="E176" s="99" t="s">
        <v>7892</v>
      </c>
      <c r="F176" s="99" t="s">
        <v>7893</v>
      </c>
      <c r="G176" s="77">
        <v>0</v>
      </c>
      <c r="H176" s="77">
        <v>178103.45</v>
      </c>
      <c r="I176" s="77"/>
      <c r="J176" s="101"/>
    </row>
    <row r="177" spans="1:10" hidden="1" outlineLevel="1" x14ac:dyDescent="0.2">
      <c r="A177" s="106"/>
      <c r="B177" s="100">
        <v>43021</v>
      </c>
      <c r="C177" s="99">
        <v>67</v>
      </c>
      <c r="D177" s="99" t="s">
        <v>5</v>
      </c>
      <c r="E177" s="99" t="s">
        <v>7883</v>
      </c>
      <c r="F177" s="99" t="s">
        <v>7894</v>
      </c>
      <c r="G177" s="77">
        <v>0</v>
      </c>
      <c r="H177" s="77">
        <v>-178103.45</v>
      </c>
      <c r="I177" s="77">
        <v>-26922980.989999998</v>
      </c>
      <c r="J177" s="101"/>
    </row>
    <row r="178" spans="1:10" hidden="1" outlineLevel="1" x14ac:dyDescent="0.2">
      <c r="A178" s="106"/>
      <c r="B178" s="100">
        <v>43021</v>
      </c>
      <c r="C178" s="99">
        <v>70</v>
      </c>
      <c r="D178" s="99" t="s">
        <v>5</v>
      </c>
      <c r="E178" s="99" t="s">
        <v>7895</v>
      </c>
      <c r="F178" s="99" t="s">
        <v>7896</v>
      </c>
      <c r="G178" s="77">
        <v>0</v>
      </c>
      <c r="H178" s="77">
        <v>178103.45</v>
      </c>
      <c r="I178" s="77">
        <v>-26765394.780000001</v>
      </c>
      <c r="J178" s="101"/>
    </row>
    <row r="179" spans="1:10" hidden="1" outlineLevel="1" x14ac:dyDescent="0.2">
      <c r="A179" s="106"/>
      <c r="B179" s="100">
        <v>43029</v>
      </c>
      <c r="C179" s="99">
        <v>123</v>
      </c>
      <c r="D179" s="99" t="s">
        <v>5</v>
      </c>
      <c r="E179" s="99" t="s">
        <v>7897</v>
      </c>
      <c r="F179" s="99" t="s">
        <v>7898</v>
      </c>
      <c r="G179" s="77">
        <v>0</v>
      </c>
      <c r="H179" s="77">
        <v>195775.86</v>
      </c>
      <c r="I179" s="77">
        <v>-26594877.539999999</v>
      </c>
      <c r="J179" s="101"/>
    </row>
    <row r="180" spans="1:10" hidden="1" outlineLevel="1" x14ac:dyDescent="0.2">
      <c r="A180" s="106"/>
      <c r="B180" s="100">
        <v>43031</v>
      </c>
      <c r="C180" s="99">
        <v>135</v>
      </c>
      <c r="D180" s="99" t="s">
        <v>5</v>
      </c>
      <c r="E180" s="99" t="s">
        <v>7899</v>
      </c>
      <c r="F180" s="99" t="s">
        <v>7900</v>
      </c>
      <c r="G180" s="77">
        <v>0</v>
      </c>
      <c r="H180" s="77">
        <v>178103.45</v>
      </c>
      <c r="I180" s="77">
        <v>-26783325.82</v>
      </c>
      <c r="J180" s="101"/>
    </row>
    <row r="181" spans="1:10" hidden="1" outlineLevel="1" x14ac:dyDescent="0.2">
      <c r="A181" s="106"/>
      <c r="B181" s="100">
        <v>43032</v>
      </c>
      <c r="C181" s="99">
        <v>140</v>
      </c>
      <c r="D181" s="99" t="s">
        <v>5</v>
      </c>
      <c r="E181" s="99" t="s">
        <v>7901</v>
      </c>
      <c r="F181" s="99" t="s">
        <v>7902</v>
      </c>
      <c r="G181" s="77">
        <v>0</v>
      </c>
      <c r="H181" s="77">
        <v>178103.45</v>
      </c>
      <c r="I181" s="77">
        <v>-26941429.27</v>
      </c>
      <c r="J181" s="101"/>
    </row>
    <row r="182" spans="1:10" hidden="1" outlineLevel="1" x14ac:dyDescent="0.2">
      <c r="A182" s="106"/>
      <c r="B182" s="100">
        <v>43032</v>
      </c>
      <c r="C182" s="99">
        <v>142</v>
      </c>
      <c r="D182" s="99" t="s">
        <v>5</v>
      </c>
      <c r="E182" s="99" t="s">
        <v>7903</v>
      </c>
      <c r="F182" s="99" t="s">
        <v>7904</v>
      </c>
      <c r="G182" s="77">
        <v>0</v>
      </c>
      <c r="H182" s="77">
        <v>178103.45</v>
      </c>
      <c r="I182" s="77">
        <v>-26770912.030000001</v>
      </c>
      <c r="J182" s="101"/>
    </row>
    <row r="183" spans="1:10" hidden="1" outlineLevel="1" x14ac:dyDescent="0.2">
      <c r="A183" s="106"/>
      <c r="B183" s="100">
        <v>43032</v>
      </c>
      <c r="C183" s="99">
        <v>143</v>
      </c>
      <c r="D183" s="99" t="s">
        <v>5</v>
      </c>
      <c r="E183" s="99" t="s">
        <v>7903</v>
      </c>
      <c r="F183" s="99" t="s">
        <v>7905</v>
      </c>
      <c r="G183" s="77">
        <v>0</v>
      </c>
      <c r="H183" s="77">
        <v>-178103.45</v>
      </c>
      <c r="I183" s="77">
        <v>-26941946.510000002</v>
      </c>
      <c r="J183" s="101"/>
    </row>
    <row r="184" spans="1:10" hidden="1" outlineLevel="1" x14ac:dyDescent="0.2">
      <c r="A184" s="106"/>
      <c r="B184" s="100">
        <v>43032</v>
      </c>
      <c r="C184" s="99">
        <v>145</v>
      </c>
      <c r="D184" s="99" t="s">
        <v>5</v>
      </c>
      <c r="E184" s="99" t="s">
        <v>7906</v>
      </c>
      <c r="F184" s="99" t="s">
        <v>7907</v>
      </c>
      <c r="G184" s="77">
        <v>0</v>
      </c>
      <c r="H184" s="77">
        <v>178103.45</v>
      </c>
      <c r="I184" s="77">
        <v>-26772291.34</v>
      </c>
      <c r="J184" s="101"/>
    </row>
    <row r="185" spans="1:10" hidden="1" outlineLevel="1" x14ac:dyDescent="0.2">
      <c r="A185" s="106"/>
      <c r="B185" s="100">
        <v>43033</v>
      </c>
      <c r="C185" s="99">
        <v>172</v>
      </c>
      <c r="D185" s="99" t="s">
        <v>5</v>
      </c>
      <c r="E185" s="99" t="s">
        <v>7908</v>
      </c>
      <c r="F185" s="99" t="s">
        <v>7909</v>
      </c>
      <c r="G185" s="77">
        <v>0</v>
      </c>
      <c r="H185" s="77">
        <v>162586.21</v>
      </c>
      <c r="I185" s="77">
        <v>-26943325.82</v>
      </c>
      <c r="J185" s="101"/>
    </row>
    <row r="186" spans="1:10" hidden="1" outlineLevel="1" x14ac:dyDescent="0.2">
      <c r="A186" s="106"/>
      <c r="B186" s="100">
        <v>43034</v>
      </c>
      <c r="C186" s="99">
        <v>182</v>
      </c>
      <c r="D186" s="99" t="s">
        <v>5</v>
      </c>
      <c r="E186" s="99" t="s">
        <v>7910</v>
      </c>
      <c r="F186" s="99" t="s">
        <v>7911</v>
      </c>
      <c r="G186" s="77">
        <v>0</v>
      </c>
      <c r="H186" s="77">
        <v>178103.45</v>
      </c>
      <c r="I186" s="77">
        <v>-26772808.579999998</v>
      </c>
      <c r="J186" s="101"/>
    </row>
    <row r="187" spans="1:10" hidden="1" outlineLevel="1" x14ac:dyDescent="0.2">
      <c r="A187" s="106"/>
      <c r="B187" s="100">
        <v>43035</v>
      </c>
      <c r="C187" s="99">
        <v>186</v>
      </c>
      <c r="D187" s="99" t="s">
        <v>5</v>
      </c>
      <c r="E187" s="99" t="s">
        <v>7912</v>
      </c>
      <c r="F187" s="99" t="s">
        <v>7913</v>
      </c>
      <c r="G187" s="77">
        <v>0</v>
      </c>
      <c r="H187" s="77">
        <v>162586.21</v>
      </c>
      <c r="I187" s="77">
        <v>-26943843.059999999</v>
      </c>
      <c r="J187" s="101"/>
    </row>
    <row r="188" spans="1:10" hidden="1" outlineLevel="1" x14ac:dyDescent="0.2">
      <c r="A188" s="106"/>
      <c r="B188" s="100">
        <v>43035</v>
      </c>
      <c r="C188" s="99">
        <v>187</v>
      </c>
      <c r="D188" s="99" t="s">
        <v>5</v>
      </c>
      <c r="E188" s="99" t="s">
        <v>7910</v>
      </c>
      <c r="F188" s="99" t="s">
        <v>7914</v>
      </c>
      <c r="G188" s="77">
        <v>0</v>
      </c>
      <c r="H188" s="77">
        <v>-178103.45</v>
      </c>
      <c r="I188" s="77">
        <v>-26772808.579999998</v>
      </c>
      <c r="J188" s="101"/>
    </row>
    <row r="189" spans="1:10" hidden="1" outlineLevel="1" x14ac:dyDescent="0.2">
      <c r="A189" s="106"/>
      <c r="B189" s="100">
        <v>43035</v>
      </c>
      <c r="C189" s="99">
        <v>188</v>
      </c>
      <c r="D189" s="99" t="s">
        <v>5</v>
      </c>
      <c r="E189" s="99" t="s">
        <v>7910</v>
      </c>
      <c r="F189" s="99" t="s">
        <v>7915</v>
      </c>
      <c r="G189" s="77">
        <v>0</v>
      </c>
      <c r="H189" s="77">
        <v>178103.45</v>
      </c>
      <c r="I189" s="77">
        <v>-26943843.059999999</v>
      </c>
      <c r="J189" s="101"/>
    </row>
    <row r="190" spans="1:10" hidden="1" outlineLevel="1" x14ac:dyDescent="0.2">
      <c r="A190" s="106"/>
      <c r="B190" s="100">
        <v>43039</v>
      </c>
      <c r="C190" s="99">
        <v>222</v>
      </c>
      <c r="D190" s="99" t="s">
        <v>5</v>
      </c>
      <c r="E190" s="99" t="s">
        <v>7916</v>
      </c>
      <c r="F190" s="99" t="s">
        <v>7917</v>
      </c>
      <c r="G190" s="77">
        <v>0</v>
      </c>
      <c r="H190" s="77">
        <v>174224.14</v>
      </c>
      <c r="I190" s="77">
        <v>-26773325.82</v>
      </c>
      <c r="J190" s="101"/>
    </row>
    <row r="191" spans="1:10" hidden="1" outlineLevel="1" x14ac:dyDescent="0.2">
      <c r="A191" s="106"/>
      <c r="B191" s="100">
        <v>43039</v>
      </c>
      <c r="C191" s="99">
        <v>227</v>
      </c>
      <c r="D191" s="99" t="s">
        <v>5</v>
      </c>
      <c r="E191" s="99" t="s">
        <v>5006</v>
      </c>
      <c r="F191" s="99" t="s">
        <v>7918</v>
      </c>
      <c r="G191" s="77">
        <v>0</v>
      </c>
      <c r="H191" s="77">
        <v>160603.45000000001</v>
      </c>
      <c r="I191" s="77">
        <v>-26944360.300000001</v>
      </c>
      <c r="J191" s="101"/>
    </row>
    <row r="192" spans="1:10" collapsed="1" x14ac:dyDescent="0.2">
      <c r="A192" s="106"/>
      <c r="B192" s="100"/>
      <c r="C192" s="99"/>
      <c r="D192" s="99"/>
      <c r="E192" s="99"/>
      <c r="F192" s="99"/>
      <c r="G192" s="77"/>
      <c r="H192" s="77"/>
      <c r="I192" s="77"/>
      <c r="J192" s="101"/>
    </row>
    <row r="193" spans="1:10" x14ac:dyDescent="0.2">
      <c r="A193" s="106"/>
      <c r="B193" s="100"/>
      <c r="C193" s="99"/>
      <c r="D193" s="99"/>
      <c r="E193" s="99"/>
      <c r="F193" s="99"/>
      <c r="G193" s="77"/>
      <c r="H193" s="102">
        <f>SUM(H166:H192)</f>
        <v>1918189.6699999997</v>
      </c>
      <c r="I193" s="102"/>
      <c r="J193" s="103">
        <f>COUNTIF(H167:H191,"&gt;1")-COUNTIF(H167:H191,"&lt;1")</f>
        <v>11</v>
      </c>
    </row>
    <row r="194" spans="1:10" x14ac:dyDescent="0.2">
      <c r="A194" s="104" t="s">
        <v>311</v>
      </c>
      <c r="B194" s="98"/>
      <c r="C194" s="99"/>
      <c r="D194" s="99"/>
      <c r="E194" s="98"/>
      <c r="F194" s="98"/>
      <c r="G194" s="76"/>
      <c r="H194" s="76"/>
      <c r="I194" s="76"/>
      <c r="J194" s="101"/>
    </row>
    <row r="195" spans="1:10" x14ac:dyDescent="0.2">
      <c r="A195" s="105" t="s">
        <v>2</v>
      </c>
      <c r="B195" s="98" t="s">
        <v>312</v>
      </c>
      <c r="C195" s="99"/>
      <c r="D195" s="99"/>
      <c r="E195" s="98"/>
      <c r="F195" s="98"/>
      <c r="G195" s="76"/>
      <c r="H195" s="76"/>
      <c r="I195" s="76"/>
      <c r="J195" s="101"/>
    </row>
    <row r="196" spans="1:10" hidden="1" outlineLevel="1" x14ac:dyDescent="0.2">
      <c r="A196" s="106"/>
      <c r="B196" s="99"/>
      <c r="C196" s="99"/>
      <c r="D196" s="99"/>
      <c r="E196" s="99" t="s">
        <v>1110</v>
      </c>
      <c r="F196" s="99"/>
      <c r="G196" s="77">
        <v>0</v>
      </c>
      <c r="H196" s="77">
        <v>0</v>
      </c>
      <c r="I196" s="77">
        <v>-11736288.560000001</v>
      </c>
      <c r="J196" s="101"/>
    </row>
    <row r="197" spans="1:10" hidden="1" outlineLevel="1" x14ac:dyDescent="0.2">
      <c r="A197" s="106"/>
      <c r="B197" s="100">
        <v>43010</v>
      </c>
      <c r="C197" s="99">
        <v>7</v>
      </c>
      <c r="D197" s="99" t="s">
        <v>5</v>
      </c>
      <c r="E197" s="99" t="s">
        <v>7919</v>
      </c>
      <c r="F197" s="99" t="s">
        <v>7920</v>
      </c>
      <c r="G197" s="77">
        <v>0</v>
      </c>
      <c r="H197" s="77">
        <v>189051.72</v>
      </c>
      <c r="I197" s="77">
        <v>-11942926.49</v>
      </c>
      <c r="J197" s="101"/>
    </row>
    <row r="198" spans="1:10" hidden="1" outlineLevel="1" x14ac:dyDescent="0.2">
      <c r="A198" s="106"/>
      <c r="B198" s="100">
        <v>43010</v>
      </c>
      <c r="C198" s="99">
        <v>9</v>
      </c>
      <c r="D198" s="99" t="s">
        <v>5</v>
      </c>
      <c r="E198" s="99" t="s">
        <v>7921</v>
      </c>
      <c r="F198" s="99" t="s">
        <v>7922</v>
      </c>
      <c r="G198" s="77">
        <v>0</v>
      </c>
      <c r="H198" s="77">
        <v>189051.72</v>
      </c>
      <c r="I198" s="77"/>
      <c r="J198" s="101"/>
    </row>
    <row r="199" spans="1:10" hidden="1" outlineLevel="1" x14ac:dyDescent="0.2">
      <c r="A199" s="106"/>
      <c r="B199" s="100">
        <v>43017</v>
      </c>
      <c r="C199" s="99">
        <v>36</v>
      </c>
      <c r="D199" s="99" t="s">
        <v>5</v>
      </c>
      <c r="E199" s="99" t="s">
        <v>7923</v>
      </c>
      <c r="F199" s="99" t="s">
        <v>7924</v>
      </c>
      <c r="G199" s="77">
        <v>0</v>
      </c>
      <c r="H199" s="77">
        <v>220948.28</v>
      </c>
      <c r="I199" s="77"/>
      <c r="J199" s="101"/>
    </row>
    <row r="200" spans="1:10" hidden="1" outlineLevel="1" x14ac:dyDescent="0.2">
      <c r="A200" s="106"/>
      <c r="B200" s="100">
        <v>43018</v>
      </c>
      <c r="C200" s="99">
        <v>45</v>
      </c>
      <c r="D200" s="99" t="s">
        <v>5</v>
      </c>
      <c r="E200" s="99" t="s">
        <v>7925</v>
      </c>
      <c r="F200" s="99" t="s">
        <v>7926</v>
      </c>
      <c r="G200" s="77">
        <v>0</v>
      </c>
      <c r="H200" s="77">
        <v>225689.66</v>
      </c>
      <c r="I200" s="77"/>
      <c r="J200" s="101"/>
    </row>
    <row r="201" spans="1:10" hidden="1" outlineLevel="1" x14ac:dyDescent="0.2">
      <c r="A201" s="106"/>
      <c r="B201" s="100">
        <v>43021</v>
      </c>
      <c r="C201" s="99">
        <v>71</v>
      </c>
      <c r="D201" s="99" t="s">
        <v>5</v>
      </c>
      <c r="E201" s="99" t="s">
        <v>7927</v>
      </c>
      <c r="F201" s="99" t="s">
        <v>7928</v>
      </c>
      <c r="G201" s="77">
        <v>0</v>
      </c>
      <c r="H201" s="77">
        <v>225689.66</v>
      </c>
      <c r="I201" s="77"/>
      <c r="J201" s="101"/>
    </row>
    <row r="202" spans="1:10" hidden="1" outlineLevel="1" x14ac:dyDescent="0.2">
      <c r="A202" s="106"/>
      <c r="B202" s="100">
        <v>43021</v>
      </c>
      <c r="C202" s="99">
        <v>73</v>
      </c>
      <c r="D202" s="99" t="s">
        <v>5</v>
      </c>
      <c r="E202" s="99" t="s">
        <v>7929</v>
      </c>
      <c r="F202" s="99" t="s">
        <v>7930</v>
      </c>
      <c r="G202" s="77">
        <v>0</v>
      </c>
      <c r="H202" s="77">
        <v>189051.72</v>
      </c>
      <c r="I202" s="77"/>
      <c r="J202" s="101"/>
    </row>
    <row r="203" spans="1:10" hidden="1" outlineLevel="1" x14ac:dyDescent="0.2">
      <c r="A203" s="106"/>
      <c r="B203" s="100">
        <v>43024</v>
      </c>
      <c r="C203" s="99">
        <v>75</v>
      </c>
      <c r="D203" s="99" t="s">
        <v>5</v>
      </c>
      <c r="E203" s="99" t="s">
        <v>7358</v>
      </c>
      <c r="F203" s="99" t="s">
        <v>7931</v>
      </c>
      <c r="G203" s="77">
        <v>0</v>
      </c>
      <c r="H203" s="77">
        <v>-189051.72</v>
      </c>
      <c r="I203" s="77"/>
      <c r="J203" s="101"/>
    </row>
    <row r="204" spans="1:10" hidden="1" outlineLevel="1" x14ac:dyDescent="0.2">
      <c r="A204" s="106"/>
      <c r="B204" s="100">
        <v>43024</v>
      </c>
      <c r="C204" s="99">
        <v>80</v>
      </c>
      <c r="D204" s="99" t="s">
        <v>5</v>
      </c>
      <c r="E204" s="99" t="s">
        <v>7358</v>
      </c>
      <c r="F204" s="99" t="s">
        <v>7932</v>
      </c>
      <c r="G204" s="77">
        <v>0</v>
      </c>
      <c r="H204" s="77">
        <v>189051.72</v>
      </c>
      <c r="I204" s="77"/>
      <c r="J204" s="101"/>
    </row>
    <row r="205" spans="1:10" hidden="1" outlineLevel="1" x14ac:dyDescent="0.2">
      <c r="A205" s="106"/>
      <c r="B205" s="100">
        <v>43024</v>
      </c>
      <c r="C205" s="99">
        <v>81</v>
      </c>
      <c r="D205" s="99" t="s">
        <v>5</v>
      </c>
      <c r="E205" s="99" t="s">
        <v>7933</v>
      </c>
      <c r="F205" s="99" t="s">
        <v>7934</v>
      </c>
      <c r="G205" s="77">
        <v>0</v>
      </c>
      <c r="H205" s="77">
        <v>189051.72</v>
      </c>
      <c r="I205" s="77"/>
      <c r="J205" s="101"/>
    </row>
    <row r="206" spans="1:10" hidden="1" outlineLevel="1" x14ac:dyDescent="0.2">
      <c r="A206" s="106"/>
      <c r="B206" s="100">
        <v>43026</v>
      </c>
      <c r="C206" s="99">
        <v>90</v>
      </c>
      <c r="D206" s="99" t="s">
        <v>5</v>
      </c>
      <c r="E206" s="99" t="s">
        <v>7933</v>
      </c>
      <c r="F206" s="99" t="s">
        <v>7935</v>
      </c>
      <c r="G206" s="77">
        <v>0</v>
      </c>
      <c r="H206" s="77">
        <v>-189051.72</v>
      </c>
      <c r="I206" s="77"/>
      <c r="J206" s="101"/>
    </row>
    <row r="207" spans="1:10" hidden="1" outlineLevel="1" x14ac:dyDescent="0.2">
      <c r="A207" s="106"/>
      <c r="B207" s="100">
        <v>43026</v>
      </c>
      <c r="C207" s="99">
        <v>91</v>
      </c>
      <c r="D207" s="99" t="s">
        <v>5</v>
      </c>
      <c r="E207" s="99" t="s">
        <v>7933</v>
      </c>
      <c r="F207" s="99" t="s">
        <v>7936</v>
      </c>
      <c r="G207" s="77">
        <v>0</v>
      </c>
      <c r="H207" s="77">
        <v>189051.72</v>
      </c>
      <c r="I207" s="77"/>
      <c r="J207" s="101"/>
    </row>
    <row r="208" spans="1:10" hidden="1" outlineLevel="1" x14ac:dyDescent="0.2">
      <c r="A208" s="106"/>
      <c r="B208" s="100">
        <v>43026</v>
      </c>
      <c r="C208" s="99">
        <v>95</v>
      </c>
      <c r="D208" s="99" t="s">
        <v>5</v>
      </c>
      <c r="E208" s="99" t="s">
        <v>7937</v>
      </c>
      <c r="F208" s="99" t="s">
        <v>7938</v>
      </c>
      <c r="G208" s="77">
        <v>0</v>
      </c>
      <c r="H208" s="77">
        <v>189051.72</v>
      </c>
      <c r="I208" s="77"/>
      <c r="J208" s="101"/>
    </row>
    <row r="209" spans="1:10" hidden="1" outlineLevel="1" x14ac:dyDescent="0.2">
      <c r="A209" s="106"/>
      <c r="B209" s="100">
        <v>43027</v>
      </c>
      <c r="C209" s="99">
        <v>96</v>
      </c>
      <c r="D209" s="99" t="s">
        <v>5</v>
      </c>
      <c r="E209" s="99" t="s">
        <v>7358</v>
      </c>
      <c r="F209" s="99" t="s">
        <v>7939</v>
      </c>
      <c r="G209" s="77">
        <v>0</v>
      </c>
      <c r="H209" s="77">
        <v>-189051.72</v>
      </c>
      <c r="I209" s="77"/>
      <c r="J209" s="101"/>
    </row>
    <row r="210" spans="1:10" hidden="1" outlineLevel="1" x14ac:dyDescent="0.2">
      <c r="A210" s="106"/>
      <c r="B210" s="100">
        <v>43027</v>
      </c>
      <c r="C210" s="99">
        <v>97</v>
      </c>
      <c r="D210" s="99" t="s">
        <v>5</v>
      </c>
      <c r="E210" s="99" t="s">
        <v>7358</v>
      </c>
      <c r="F210" s="99" t="s">
        <v>7940</v>
      </c>
      <c r="G210" s="77">
        <v>0</v>
      </c>
      <c r="H210" s="77">
        <v>189051.72</v>
      </c>
      <c r="I210" s="77">
        <v>-11747236.83</v>
      </c>
      <c r="J210" s="101"/>
    </row>
    <row r="211" spans="1:10" hidden="1" outlineLevel="1" x14ac:dyDescent="0.2">
      <c r="A211" s="106"/>
      <c r="B211" s="100">
        <v>43027</v>
      </c>
      <c r="C211" s="99">
        <v>98</v>
      </c>
      <c r="D211" s="99" t="s">
        <v>5</v>
      </c>
      <c r="E211" s="99" t="s">
        <v>2260</v>
      </c>
      <c r="F211" s="99" t="s">
        <v>7941</v>
      </c>
      <c r="G211" s="77">
        <v>0</v>
      </c>
      <c r="H211" s="77">
        <v>199396.55</v>
      </c>
      <c r="I211" s="77"/>
      <c r="J211" s="101"/>
    </row>
    <row r="212" spans="1:10" hidden="1" outlineLevel="1" x14ac:dyDescent="0.2">
      <c r="A212" s="106"/>
      <c r="B212" s="100">
        <v>43027</v>
      </c>
      <c r="C212" s="99">
        <v>99</v>
      </c>
      <c r="D212" s="99" t="s">
        <v>5</v>
      </c>
      <c r="E212" s="99" t="s">
        <v>2260</v>
      </c>
      <c r="F212" s="99" t="s">
        <v>7942</v>
      </c>
      <c r="G212" s="77">
        <v>0</v>
      </c>
      <c r="H212" s="77">
        <v>-199396.55</v>
      </c>
      <c r="I212" s="77"/>
      <c r="J212" s="101"/>
    </row>
    <row r="213" spans="1:10" hidden="1" outlineLevel="1" x14ac:dyDescent="0.2">
      <c r="A213" s="106"/>
      <c r="B213" s="100">
        <v>43027</v>
      </c>
      <c r="C213" s="99">
        <v>100</v>
      </c>
      <c r="D213" s="99" t="s">
        <v>5</v>
      </c>
      <c r="E213" s="99" t="s">
        <v>2260</v>
      </c>
      <c r="F213" s="99" t="s">
        <v>7943</v>
      </c>
      <c r="G213" s="77">
        <v>0</v>
      </c>
      <c r="H213" s="77">
        <v>199396.55</v>
      </c>
      <c r="I213" s="77"/>
      <c r="J213" s="101"/>
    </row>
    <row r="214" spans="1:10" hidden="1" outlineLevel="1" x14ac:dyDescent="0.2">
      <c r="A214" s="106"/>
      <c r="B214" s="100">
        <v>43027</v>
      </c>
      <c r="C214" s="99">
        <v>103</v>
      </c>
      <c r="D214" s="99" t="s">
        <v>5</v>
      </c>
      <c r="E214" s="99" t="s">
        <v>6695</v>
      </c>
      <c r="F214" s="99" t="s">
        <v>7944</v>
      </c>
      <c r="G214" s="77">
        <v>0</v>
      </c>
      <c r="H214" s="77">
        <v>-189051.72</v>
      </c>
      <c r="I214" s="77"/>
      <c r="J214" s="101"/>
    </row>
    <row r="215" spans="1:10" hidden="1" outlineLevel="1" x14ac:dyDescent="0.2">
      <c r="A215" s="106"/>
      <c r="B215" s="100">
        <v>43028</v>
      </c>
      <c r="C215" s="99">
        <v>107</v>
      </c>
      <c r="D215" s="99" t="s">
        <v>5</v>
      </c>
      <c r="E215" s="99" t="s">
        <v>6695</v>
      </c>
      <c r="F215" s="99" t="s">
        <v>7945</v>
      </c>
      <c r="G215" s="77">
        <v>0</v>
      </c>
      <c r="H215" s="77">
        <v>189051.72</v>
      </c>
      <c r="I215" s="77"/>
      <c r="J215" s="101"/>
    </row>
    <row r="216" spans="1:10" hidden="1" outlineLevel="1" x14ac:dyDescent="0.2">
      <c r="A216" s="106"/>
      <c r="B216" s="100">
        <v>43028</v>
      </c>
      <c r="C216" s="99">
        <v>118</v>
      </c>
      <c r="D216" s="99" t="s">
        <v>5</v>
      </c>
      <c r="E216" s="99" t="s">
        <v>7946</v>
      </c>
      <c r="F216" s="99" t="s">
        <v>7947</v>
      </c>
      <c r="G216" s="77">
        <v>0</v>
      </c>
      <c r="H216" s="77">
        <v>189051.72</v>
      </c>
      <c r="I216" s="77"/>
      <c r="J216" s="101"/>
    </row>
    <row r="217" spans="1:10" hidden="1" outlineLevel="1" x14ac:dyDescent="0.2">
      <c r="A217" s="106"/>
      <c r="B217" s="100">
        <v>43029</v>
      </c>
      <c r="C217" s="99">
        <v>119</v>
      </c>
      <c r="D217" s="99" t="s">
        <v>5</v>
      </c>
      <c r="E217" s="99" t="s">
        <v>7948</v>
      </c>
      <c r="F217" s="99" t="s">
        <v>7949</v>
      </c>
      <c r="G217" s="77">
        <v>0</v>
      </c>
      <c r="H217" s="77">
        <v>182500</v>
      </c>
      <c r="I217" s="77"/>
      <c r="J217" s="101"/>
    </row>
    <row r="218" spans="1:10" hidden="1" outlineLevel="1" x14ac:dyDescent="0.2">
      <c r="A218" s="106"/>
      <c r="B218" s="100">
        <v>43031</v>
      </c>
      <c r="C218" s="99">
        <v>128</v>
      </c>
      <c r="D218" s="99" t="s">
        <v>5</v>
      </c>
      <c r="E218" s="99" t="s">
        <v>2260</v>
      </c>
      <c r="F218" s="99" t="s">
        <v>7950</v>
      </c>
      <c r="G218" s="77">
        <v>0</v>
      </c>
      <c r="H218" s="77">
        <v>-199396.55</v>
      </c>
      <c r="I218" s="77"/>
      <c r="J218" s="101"/>
    </row>
    <row r="219" spans="1:10" hidden="1" outlineLevel="1" x14ac:dyDescent="0.2">
      <c r="A219" s="106"/>
      <c r="B219" s="100">
        <v>43031</v>
      </c>
      <c r="C219" s="99">
        <v>129</v>
      </c>
      <c r="D219" s="99" t="s">
        <v>5</v>
      </c>
      <c r="E219" s="99" t="s">
        <v>2260</v>
      </c>
      <c r="F219" s="99" t="s">
        <v>7951</v>
      </c>
      <c r="G219" s="77">
        <v>0</v>
      </c>
      <c r="H219" s="77">
        <v>199396.55</v>
      </c>
      <c r="I219" s="77"/>
      <c r="J219" s="101"/>
    </row>
    <row r="220" spans="1:10" hidden="1" outlineLevel="1" x14ac:dyDescent="0.2">
      <c r="A220" s="106"/>
      <c r="B220" s="100">
        <v>43031</v>
      </c>
      <c r="C220" s="99">
        <v>132</v>
      </c>
      <c r="D220" s="99" t="s">
        <v>5</v>
      </c>
      <c r="E220" s="99" t="s">
        <v>7952</v>
      </c>
      <c r="F220" s="99" t="s">
        <v>7953</v>
      </c>
      <c r="G220" s="77">
        <v>0</v>
      </c>
      <c r="H220" s="77">
        <v>189051.72</v>
      </c>
      <c r="I220" s="77"/>
      <c r="J220" s="101"/>
    </row>
    <row r="221" spans="1:10" hidden="1" outlineLevel="1" x14ac:dyDescent="0.2">
      <c r="A221" s="106"/>
      <c r="B221" s="100">
        <v>43031</v>
      </c>
      <c r="C221" s="99">
        <v>136</v>
      </c>
      <c r="D221" s="99" t="s">
        <v>5</v>
      </c>
      <c r="E221" s="99" t="s">
        <v>7921</v>
      </c>
      <c r="F221" s="99" t="s">
        <v>7954</v>
      </c>
      <c r="G221" s="77">
        <v>0</v>
      </c>
      <c r="H221" s="77">
        <v>-189051.72</v>
      </c>
      <c r="I221" s="77"/>
      <c r="J221" s="101"/>
    </row>
    <row r="222" spans="1:10" hidden="1" outlineLevel="1" x14ac:dyDescent="0.2">
      <c r="A222" s="106"/>
      <c r="B222" s="100">
        <v>43032</v>
      </c>
      <c r="C222" s="99">
        <v>141</v>
      </c>
      <c r="D222" s="99" t="s">
        <v>5</v>
      </c>
      <c r="E222" s="99" t="s">
        <v>7921</v>
      </c>
      <c r="F222" s="99" t="s">
        <v>7955</v>
      </c>
      <c r="G222" s="77">
        <v>0</v>
      </c>
      <c r="H222" s="77">
        <v>189051.72</v>
      </c>
      <c r="I222" s="77"/>
      <c r="J222" s="101"/>
    </row>
    <row r="223" spans="1:10" hidden="1" outlineLevel="1" x14ac:dyDescent="0.2">
      <c r="A223" s="106"/>
      <c r="B223" s="100">
        <v>43032</v>
      </c>
      <c r="C223" s="99">
        <v>149</v>
      </c>
      <c r="D223" s="99" t="s">
        <v>5</v>
      </c>
      <c r="E223" s="99" t="s">
        <v>7956</v>
      </c>
      <c r="F223" s="99" t="s">
        <v>7957</v>
      </c>
      <c r="G223" s="77">
        <v>0</v>
      </c>
      <c r="H223" s="77">
        <v>189051.72</v>
      </c>
      <c r="I223" s="77"/>
      <c r="J223" s="101"/>
    </row>
    <row r="224" spans="1:10" hidden="1" outlineLevel="1" x14ac:dyDescent="0.2">
      <c r="A224" s="106"/>
      <c r="B224" s="100">
        <v>43036</v>
      </c>
      <c r="C224" s="99">
        <v>192</v>
      </c>
      <c r="D224" s="99" t="s">
        <v>5</v>
      </c>
      <c r="E224" s="99" t="s">
        <v>7958</v>
      </c>
      <c r="F224" s="99" t="s">
        <v>7959</v>
      </c>
      <c r="G224" s="77">
        <v>0</v>
      </c>
      <c r="H224" s="77">
        <v>189051.72</v>
      </c>
      <c r="I224" s="77"/>
      <c r="J224" s="101"/>
    </row>
    <row r="225" spans="1:10" hidden="1" outlineLevel="1" x14ac:dyDescent="0.2">
      <c r="A225" s="106"/>
      <c r="B225" s="100">
        <v>43038</v>
      </c>
      <c r="C225" s="99">
        <v>199</v>
      </c>
      <c r="D225" s="99" t="s">
        <v>5</v>
      </c>
      <c r="E225" s="99" t="s">
        <v>7368</v>
      </c>
      <c r="F225" s="99" t="s">
        <v>7960</v>
      </c>
      <c r="G225" s="77">
        <v>0</v>
      </c>
      <c r="H225" s="77">
        <v>-180775.86</v>
      </c>
      <c r="I225" s="77"/>
      <c r="J225" s="101"/>
    </row>
    <row r="226" spans="1:10" hidden="1" outlineLevel="1" x14ac:dyDescent="0.2">
      <c r="A226" s="106"/>
      <c r="B226" s="100">
        <v>43038</v>
      </c>
      <c r="C226" s="99">
        <v>203</v>
      </c>
      <c r="D226" s="99" t="s">
        <v>5</v>
      </c>
      <c r="E226" s="99" t="s">
        <v>7368</v>
      </c>
      <c r="F226" s="99" t="s">
        <v>7961</v>
      </c>
      <c r="G226" s="77">
        <v>0</v>
      </c>
      <c r="H226" s="77">
        <v>180775.86</v>
      </c>
      <c r="I226" s="77"/>
      <c r="J226" s="101"/>
    </row>
    <row r="227" spans="1:10" hidden="1" outlineLevel="1" x14ac:dyDescent="0.2">
      <c r="A227" s="106"/>
      <c r="B227" s="100">
        <v>43038</v>
      </c>
      <c r="C227" s="99">
        <v>206</v>
      </c>
      <c r="D227" s="99" t="s">
        <v>5</v>
      </c>
      <c r="E227" s="99" t="s">
        <v>7962</v>
      </c>
      <c r="F227" s="99" t="s">
        <v>7963</v>
      </c>
      <c r="G227" s="77">
        <v>0</v>
      </c>
      <c r="H227" s="77">
        <v>189051.72</v>
      </c>
      <c r="I227" s="77"/>
      <c r="J227" s="101"/>
    </row>
    <row r="228" spans="1:10" hidden="1" outlineLevel="1" x14ac:dyDescent="0.2">
      <c r="A228" s="106"/>
      <c r="B228" s="100">
        <v>43038</v>
      </c>
      <c r="C228" s="99">
        <v>208</v>
      </c>
      <c r="D228" s="99" t="s">
        <v>5</v>
      </c>
      <c r="E228" s="99" t="s">
        <v>7964</v>
      </c>
      <c r="F228" s="99" t="s">
        <v>7965</v>
      </c>
      <c r="G228" s="77">
        <v>0</v>
      </c>
      <c r="H228" s="77">
        <v>225689.66</v>
      </c>
      <c r="I228" s="77"/>
      <c r="J228" s="101"/>
    </row>
    <row r="229" spans="1:10" hidden="1" outlineLevel="1" x14ac:dyDescent="0.2">
      <c r="A229" s="106"/>
      <c r="B229" s="100">
        <v>43039</v>
      </c>
      <c r="C229" s="99">
        <v>230</v>
      </c>
      <c r="D229" s="99" t="s">
        <v>5</v>
      </c>
      <c r="E229" s="99" t="s">
        <v>7966</v>
      </c>
      <c r="F229" s="99" t="s">
        <v>7967</v>
      </c>
      <c r="G229" s="77">
        <v>0</v>
      </c>
      <c r="H229" s="77">
        <v>189051.72</v>
      </c>
      <c r="I229" s="77"/>
      <c r="J229" s="101"/>
    </row>
    <row r="230" spans="1:10" hidden="1" outlineLevel="1" x14ac:dyDescent="0.2">
      <c r="A230" s="106"/>
      <c r="B230" s="100">
        <v>43039</v>
      </c>
      <c r="C230" s="99">
        <v>232</v>
      </c>
      <c r="D230" s="99" t="s">
        <v>5</v>
      </c>
      <c r="E230" s="99" t="s">
        <v>7968</v>
      </c>
      <c r="F230" s="99" t="s">
        <v>7969</v>
      </c>
      <c r="G230" s="77">
        <v>0</v>
      </c>
      <c r="H230" s="77">
        <v>189051.72</v>
      </c>
      <c r="I230" s="77"/>
      <c r="J230" s="101"/>
    </row>
    <row r="231" spans="1:10" collapsed="1" x14ac:dyDescent="0.2">
      <c r="A231" s="106"/>
      <c r="B231" s="100"/>
      <c r="C231" s="99"/>
      <c r="D231" s="99"/>
      <c r="E231" s="99"/>
      <c r="F231" s="99"/>
      <c r="G231" s="77"/>
      <c r="H231" s="77"/>
      <c r="I231" s="77"/>
      <c r="J231" s="101"/>
    </row>
    <row r="232" spans="1:10" x14ac:dyDescent="0.2">
      <c r="A232" s="106"/>
      <c r="B232" s="100"/>
      <c r="C232" s="99"/>
      <c r="D232" s="99"/>
      <c r="E232" s="99"/>
      <c r="F232" s="99"/>
      <c r="G232" s="77"/>
      <c r="H232" s="102">
        <f>SUM(H196:H231)</f>
        <v>3548534.4500000011</v>
      </c>
      <c r="I232" s="102"/>
      <c r="J232" s="103">
        <f>COUNTIF(H197:H230,"&gt;1")-COUNTIF(H197:H230,"&lt;1")</f>
        <v>18</v>
      </c>
    </row>
    <row r="233" spans="1:10" x14ac:dyDescent="0.2">
      <c r="A233" s="104" t="s">
        <v>2262</v>
      </c>
      <c r="B233" s="98"/>
      <c r="C233" s="99"/>
      <c r="D233" s="99"/>
      <c r="E233" s="98"/>
      <c r="F233" s="98"/>
      <c r="G233" s="76"/>
      <c r="H233" s="76"/>
      <c r="I233" s="76"/>
      <c r="J233" s="101"/>
    </row>
    <row r="234" spans="1:10" x14ac:dyDescent="0.2">
      <c r="A234" s="105" t="s">
        <v>2</v>
      </c>
      <c r="B234" s="98" t="s">
        <v>2263</v>
      </c>
      <c r="C234" s="99"/>
      <c r="D234" s="99"/>
      <c r="E234" s="98"/>
      <c r="F234" s="98"/>
      <c r="G234" s="76"/>
      <c r="H234" s="76"/>
      <c r="I234" s="76"/>
      <c r="J234" s="101"/>
    </row>
    <row r="235" spans="1:10" hidden="1" outlineLevel="1" x14ac:dyDescent="0.2">
      <c r="A235" s="106"/>
      <c r="B235" s="99"/>
      <c r="C235" s="99"/>
      <c r="D235" s="99"/>
      <c r="E235" s="99" t="s">
        <v>1110</v>
      </c>
      <c r="F235" s="99"/>
      <c r="G235" s="77">
        <v>0</v>
      </c>
      <c r="H235" s="77">
        <v>0</v>
      </c>
      <c r="I235" s="77">
        <v>-1294147.3799999999</v>
      </c>
      <c r="J235" s="101"/>
    </row>
    <row r="236" spans="1:10" hidden="1" outlineLevel="1" x14ac:dyDescent="0.2">
      <c r="A236" s="106"/>
      <c r="B236" s="100">
        <v>43028</v>
      </c>
      <c r="C236" s="99">
        <v>109</v>
      </c>
      <c r="D236" s="99" t="s">
        <v>5</v>
      </c>
      <c r="E236" s="99" t="s">
        <v>7850</v>
      </c>
      <c r="F236" s="99" t="s">
        <v>7970</v>
      </c>
      <c r="G236" s="77">
        <v>0</v>
      </c>
      <c r="H236" s="77">
        <v>-454597.7</v>
      </c>
      <c r="I236" s="77">
        <v>-2013769.7</v>
      </c>
      <c r="J236" s="101"/>
    </row>
    <row r="237" spans="1:10" hidden="1" outlineLevel="1" x14ac:dyDescent="0.2">
      <c r="A237" s="106"/>
      <c r="B237" s="100">
        <v>43028</v>
      </c>
      <c r="C237" s="99">
        <v>110</v>
      </c>
      <c r="D237" s="99" t="s">
        <v>5</v>
      </c>
      <c r="E237" s="99" t="s">
        <v>7850</v>
      </c>
      <c r="F237" s="99" t="s">
        <v>7971</v>
      </c>
      <c r="G237" s="77">
        <v>0</v>
      </c>
      <c r="H237" s="77">
        <v>454597.7</v>
      </c>
      <c r="I237" s="77"/>
      <c r="J237" s="101"/>
    </row>
    <row r="238" spans="1:10" hidden="1" outlineLevel="1" x14ac:dyDescent="0.2">
      <c r="A238" s="106"/>
      <c r="B238" s="100">
        <v>43028</v>
      </c>
      <c r="C238" s="99">
        <v>111</v>
      </c>
      <c r="D238" s="99" t="s">
        <v>5</v>
      </c>
      <c r="E238" s="99" t="s">
        <v>7850</v>
      </c>
      <c r="F238" s="99" t="s">
        <v>7972</v>
      </c>
      <c r="G238" s="77">
        <v>0</v>
      </c>
      <c r="H238" s="77">
        <v>-454597.7</v>
      </c>
      <c r="I238" s="77"/>
      <c r="J238" s="101"/>
    </row>
    <row r="239" spans="1:10" hidden="1" outlineLevel="1" x14ac:dyDescent="0.2">
      <c r="A239" s="106"/>
      <c r="B239" s="100">
        <v>43028</v>
      </c>
      <c r="C239" s="99">
        <v>112</v>
      </c>
      <c r="D239" s="99" t="s">
        <v>5</v>
      </c>
      <c r="E239" s="99" t="s">
        <v>7850</v>
      </c>
      <c r="F239" s="99" t="s">
        <v>7973</v>
      </c>
      <c r="G239" s="77">
        <v>0</v>
      </c>
      <c r="H239" s="77">
        <v>454597.7</v>
      </c>
      <c r="I239" s="77"/>
      <c r="J239" s="101"/>
    </row>
    <row r="240" spans="1:10" hidden="1" outlineLevel="1" x14ac:dyDescent="0.2">
      <c r="A240" s="106"/>
      <c r="B240" s="100">
        <v>43033</v>
      </c>
      <c r="C240" s="99">
        <v>158</v>
      </c>
      <c r="D240" s="99" t="s">
        <v>5</v>
      </c>
      <c r="E240" s="99" t="s">
        <v>7974</v>
      </c>
      <c r="F240" s="99" t="s">
        <v>7975</v>
      </c>
      <c r="G240" s="77">
        <v>0</v>
      </c>
      <c r="H240" s="77">
        <v>792364.52</v>
      </c>
      <c r="I240" s="77"/>
      <c r="J240" s="101"/>
    </row>
    <row r="241" spans="1:10" hidden="1" outlineLevel="1" x14ac:dyDescent="0.2">
      <c r="A241" s="106"/>
      <c r="B241" s="100">
        <v>43033</v>
      </c>
      <c r="C241" s="99">
        <v>159</v>
      </c>
      <c r="D241" s="99" t="s">
        <v>5</v>
      </c>
      <c r="E241" s="99" t="s">
        <v>7974</v>
      </c>
      <c r="F241" s="99" t="s">
        <v>7976</v>
      </c>
      <c r="G241" s="77">
        <v>0</v>
      </c>
      <c r="H241" s="77">
        <v>-792364.52</v>
      </c>
      <c r="I241" s="77"/>
      <c r="J241" s="101"/>
    </row>
    <row r="242" spans="1:10" hidden="1" outlineLevel="1" x14ac:dyDescent="0.2">
      <c r="A242" s="106"/>
      <c r="B242" s="100">
        <v>43033</v>
      </c>
      <c r="C242" s="99">
        <v>160</v>
      </c>
      <c r="D242" s="99" t="s">
        <v>5</v>
      </c>
      <c r="E242" s="99" t="s">
        <v>7974</v>
      </c>
      <c r="F242" s="99" t="s">
        <v>7977</v>
      </c>
      <c r="G242" s="77">
        <v>0</v>
      </c>
      <c r="H242" s="77">
        <v>792364.52</v>
      </c>
      <c r="I242" s="77"/>
      <c r="J242" s="101"/>
    </row>
    <row r="243" spans="1:10" collapsed="1" x14ac:dyDescent="0.2">
      <c r="A243" s="106"/>
      <c r="B243" s="100"/>
      <c r="C243" s="99"/>
      <c r="D243" s="99"/>
      <c r="E243" s="99"/>
      <c r="F243" s="99"/>
      <c r="G243" s="77"/>
      <c r="H243" s="77"/>
      <c r="I243" s="77"/>
      <c r="J243" s="101"/>
    </row>
    <row r="244" spans="1:10" x14ac:dyDescent="0.2">
      <c r="A244" s="106"/>
      <c r="B244" s="100"/>
      <c r="C244" s="99"/>
      <c r="D244" s="99"/>
      <c r="E244" s="99"/>
      <c r="F244" s="99"/>
      <c r="G244" s="77"/>
      <c r="H244" s="102">
        <f>SUM(H235:H243)</f>
        <v>792364.52</v>
      </c>
      <c r="I244" s="102"/>
      <c r="J244" s="103">
        <f>COUNTIF(H242:H242,"&gt;1")-COUNTIF(H242:H242,"&lt;1")</f>
        <v>1</v>
      </c>
    </row>
    <row r="245" spans="1:10" x14ac:dyDescent="0.2">
      <c r="A245" s="104" t="s">
        <v>421</v>
      </c>
      <c r="B245" s="98"/>
      <c r="C245" s="99"/>
      <c r="D245" s="99"/>
      <c r="E245" s="98"/>
      <c r="F245" s="98"/>
      <c r="G245" s="76"/>
      <c r="H245" s="76"/>
      <c r="I245" s="76"/>
      <c r="J245" s="101"/>
    </row>
    <row r="246" spans="1:10" x14ac:dyDescent="0.2">
      <c r="A246" s="105" t="s">
        <v>2</v>
      </c>
      <c r="B246" s="98" t="s">
        <v>422</v>
      </c>
      <c r="C246" s="99"/>
      <c r="D246" s="99"/>
      <c r="E246" s="98"/>
      <c r="F246" s="98"/>
      <c r="G246" s="76"/>
      <c r="H246" s="76"/>
      <c r="I246" s="76"/>
      <c r="J246" s="101"/>
    </row>
    <row r="247" spans="1:10" hidden="1" outlineLevel="1" x14ac:dyDescent="0.2">
      <c r="A247" s="106"/>
      <c r="B247" s="99"/>
      <c r="C247" s="99"/>
      <c r="D247" s="99"/>
      <c r="E247" s="99" t="s">
        <v>1110</v>
      </c>
      <c r="F247" s="99"/>
      <c r="G247" s="77">
        <v>0</v>
      </c>
      <c r="H247" s="77">
        <v>0</v>
      </c>
      <c r="I247" s="77">
        <v>-18139850.77</v>
      </c>
      <c r="J247" s="101"/>
    </row>
    <row r="248" spans="1:10" hidden="1" outlineLevel="1" x14ac:dyDescent="0.2">
      <c r="A248" s="106"/>
      <c r="B248" s="100">
        <v>43024</v>
      </c>
      <c r="C248" s="99">
        <v>82</v>
      </c>
      <c r="D248" s="99" t="s">
        <v>5</v>
      </c>
      <c r="E248" s="99" t="s">
        <v>7978</v>
      </c>
      <c r="F248" s="99" t="s">
        <v>7979</v>
      </c>
      <c r="G248" s="77">
        <v>0</v>
      </c>
      <c r="H248" s="77">
        <v>162672.41</v>
      </c>
      <c r="I248" s="77">
        <v>-19630195.600000001</v>
      </c>
      <c r="J248" s="101"/>
    </row>
    <row r="249" spans="1:10" hidden="1" outlineLevel="1" x14ac:dyDescent="0.2">
      <c r="A249" s="106"/>
      <c r="B249" s="100">
        <v>43025</v>
      </c>
      <c r="C249" s="99">
        <v>84</v>
      </c>
      <c r="D249" s="99" t="s">
        <v>5</v>
      </c>
      <c r="E249" s="99" t="s">
        <v>7978</v>
      </c>
      <c r="F249" s="99" t="s">
        <v>7980</v>
      </c>
      <c r="G249" s="77">
        <v>0</v>
      </c>
      <c r="H249" s="77">
        <v>-162672.41</v>
      </c>
      <c r="I249" s="77">
        <v>-19815971.460000001</v>
      </c>
      <c r="J249" s="101"/>
    </row>
    <row r="250" spans="1:10" hidden="1" outlineLevel="1" x14ac:dyDescent="0.2">
      <c r="A250" s="106"/>
      <c r="B250" s="100">
        <v>43025</v>
      </c>
      <c r="C250" s="99">
        <v>85</v>
      </c>
      <c r="D250" s="99" t="s">
        <v>5</v>
      </c>
      <c r="E250" s="99" t="s">
        <v>7978</v>
      </c>
      <c r="F250" s="99" t="s">
        <v>7981</v>
      </c>
      <c r="G250" s="77">
        <v>0</v>
      </c>
      <c r="H250" s="77">
        <v>156637.93</v>
      </c>
      <c r="I250" s="77"/>
      <c r="J250" s="101"/>
    </row>
    <row r="251" spans="1:10" hidden="1" outlineLevel="1" x14ac:dyDescent="0.2">
      <c r="A251" s="106"/>
      <c r="B251" s="100">
        <v>43025</v>
      </c>
      <c r="C251" s="99">
        <v>7</v>
      </c>
      <c r="D251" s="99" t="s">
        <v>78</v>
      </c>
      <c r="E251" s="99" t="s">
        <v>5203</v>
      </c>
      <c r="F251" s="99" t="s">
        <v>7982</v>
      </c>
      <c r="G251" s="77">
        <v>0</v>
      </c>
      <c r="H251" s="77">
        <v>131120.69</v>
      </c>
      <c r="I251" s="77"/>
      <c r="J251" s="101"/>
    </row>
    <row r="252" spans="1:10" hidden="1" outlineLevel="1" x14ac:dyDescent="0.2">
      <c r="A252" s="106"/>
      <c r="B252" s="100">
        <v>43025</v>
      </c>
      <c r="C252" s="99">
        <v>88</v>
      </c>
      <c r="D252" s="99" t="s">
        <v>5</v>
      </c>
      <c r="E252" s="99" t="s">
        <v>7983</v>
      </c>
      <c r="F252" s="99" t="s">
        <v>7984</v>
      </c>
      <c r="G252" s="77">
        <v>0</v>
      </c>
      <c r="H252" s="77">
        <v>199741.38</v>
      </c>
      <c r="I252" s="77"/>
      <c r="J252" s="101"/>
    </row>
    <row r="253" spans="1:10" hidden="1" outlineLevel="1" x14ac:dyDescent="0.2">
      <c r="A253" s="106"/>
      <c r="B253" s="100">
        <v>43027</v>
      </c>
      <c r="C253" s="99">
        <v>101</v>
      </c>
      <c r="D253" s="99" t="s">
        <v>5</v>
      </c>
      <c r="E253" s="99" t="s">
        <v>7411</v>
      </c>
      <c r="F253" s="99" t="s">
        <v>7985</v>
      </c>
      <c r="G253" s="77">
        <v>0</v>
      </c>
      <c r="H253" s="77">
        <v>-162672.41</v>
      </c>
      <c r="I253" s="77"/>
      <c r="J253" s="101"/>
    </row>
    <row r="254" spans="1:10" hidden="1" outlineLevel="1" x14ac:dyDescent="0.2">
      <c r="A254" s="106"/>
      <c r="B254" s="100">
        <v>43028</v>
      </c>
      <c r="C254" s="99">
        <v>113</v>
      </c>
      <c r="D254" s="99" t="s">
        <v>5</v>
      </c>
      <c r="E254" s="99" t="s">
        <v>7986</v>
      </c>
      <c r="F254" s="99" t="s">
        <v>7987</v>
      </c>
      <c r="G254" s="77">
        <v>0</v>
      </c>
      <c r="H254" s="77">
        <v>178448.28</v>
      </c>
      <c r="I254" s="77"/>
      <c r="J254" s="101"/>
    </row>
    <row r="255" spans="1:10" hidden="1" outlineLevel="1" x14ac:dyDescent="0.2">
      <c r="A255" s="106"/>
      <c r="B255" s="100">
        <v>43031</v>
      </c>
      <c r="C255" s="99">
        <v>126</v>
      </c>
      <c r="D255" s="99" t="s">
        <v>5</v>
      </c>
      <c r="E255" s="99" t="s">
        <v>7415</v>
      </c>
      <c r="F255" s="99" t="s">
        <v>7988</v>
      </c>
      <c r="G255" s="77">
        <v>0</v>
      </c>
      <c r="H255" s="77">
        <v>-184482.76</v>
      </c>
      <c r="I255" s="77"/>
      <c r="J255" s="101"/>
    </row>
    <row r="256" spans="1:10" hidden="1" outlineLevel="1" x14ac:dyDescent="0.2">
      <c r="A256" s="106"/>
      <c r="B256" s="100">
        <v>43031</v>
      </c>
      <c r="C256" s="99">
        <v>127</v>
      </c>
      <c r="D256" s="99" t="s">
        <v>5</v>
      </c>
      <c r="E256" s="99" t="s">
        <v>7404</v>
      </c>
      <c r="F256" s="99" t="s">
        <v>7989</v>
      </c>
      <c r="G256" s="77">
        <v>0</v>
      </c>
      <c r="H256" s="77">
        <v>-184482.76</v>
      </c>
      <c r="I256" s="77"/>
      <c r="J256" s="101"/>
    </row>
    <row r="257" spans="1:13" hidden="1" outlineLevel="1" x14ac:dyDescent="0.2">
      <c r="A257" s="106"/>
      <c r="B257" s="100">
        <v>43031</v>
      </c>
      <c r="C257" s="99">
        <v>138</v>
      </c>
      <c r="D257" s="99" t="s">
        <v>5</v>
      </c>
      <c r="E257" s="99" t="s">
        <v>7990</v>
      </c>
      <c r="F257" s="99" t="s">
        <v>7991</v>
      </c>
      <c r="G257" s="77">
        <v>0</v>
      </c>
      <c r="H257" s="77">
        <v>184051.72</v>
      </c>
      <c r="I257" s="77"/>
      <c r="J257" s="101"/>
    </row>
    <row r="258" spans="1:13" hidden="1" outlineLevel="1" x14ac:dyDescent="0.2">
      <c r="A258" s="106"/>
      <c r="B258" s="100">
        <v>43031</v>
      </c>
      <c r="C258" s="99">
        <v>139</v>
      </c>
      <c r="D258" s="99" t="s">
        <v>5</v>
      </c>
      <c r="E258" s="99" t="s">
        <v>7992</v>
      </c>
      <c r="F258" s="99" t="s">
        <v>7993</v>
      </c>
      <c r="G258" s="77">
        <v>0</v>
      </c>
      <c r="H258" s="77">
        <v>184051.72</v>
      </c>
      <c r="I258" s="77"/>
      <c r="J258" s="101"/>
    </row>
    <row r="259" spans="1:13" hidden="1" outlineLevel="1" x14ac:dyDescent="0.2">
      <c r="A259" s="106"/>
      <c r="B259" s="100">
        <v>43032</v>
      </c>
      <c r="C259" s="99">
        <v>151</v>
      </c>
      <c r="D259" s="99" t="s">
        <v>5</v>
      </c>
      <c r="E259" s="99" t="s">
        <v>7990</v>
      </c>
      <c r="F259" s="99" t="s">
        <v>7994</v>
      </c>
      <c r="G259" s="77">
        <v>0</v>
      </c>
      <c r="H259" s="77">
        <v>-184051.72</v>
      </c>
      <c r="I259" s="77"/>
      <c r="J259" s="101"/>
    </row>
    <row r="260" spans="1:13" hidden="1" outlineLevel="1" x14ac:dyDescent="0.2">
      <c r="A260" s="106"/>
      <c r="B260" s="100">
        <v>43032</v>
      </c>
      <c r="C260" s="99">
        <v>152</v>
      </c>
      <c r="D260" s="99" t="s">
        <v>5</v>
      </c>
      <c r="E260" s="99" t="s">
        <v>7990</v>
      </c>
      <c r="F260" s="99" t="s">
        <v>7995</v>
      </c>
      <c r="G260" s="77">
        <v>0</v>
      </c>
      <c r="H260" s="77">
        <v>184051.72</v>
      </c>
      <c r="I260" s="77">
        <v>-19977436.98</v>
      </c>
      <c r="J260" s="101"/>
    </row>
    <row r="261" spans="1:13" hidden="1" outlineLevel="1" x14ac:dyDescent="0.2">
      <c r="A261" s="106"/>
      <c r="B261" s="100">
        <v>43033</v>
      </c>
      <c r="C261" s="99">
        <v>161</v>
      </c>
      <c r="D261" s="99" t="s">
        <v>5</v>
      </c>
      <c r="E261" s="99" t="s">
        <v>7996</v>
      </c>
      <c r="F261" s="99" t="s">
        <v>7997</v>
      </c>
      <c r="G261" s="77">
        <v>0</v>
      </c>
      <c r="H261" s="77">
        <v>192844.83</v>
      </c>
      <c r="I261" s="77">
        <v>-20134764.57</v>
      </c>
      <c r="J261" s="101"/>
    </row>
    <row r="262" spans="1:13" hidden="1" outlineLevel="1" x14ac:dyDescent="0.2">
      <c r="A262" s="106"/>
      <c r="B262" s="100">
        <v>43038</v>
      </c>
      <c r="C262" s="99">
        <v>200</v>
      </c>
      <c r="D262" s="99" t="s">
        <v>5</v>
      </c>
      <c r="E262" s="99" t="s">
        <v>7998</v>
      </c>
      <c r="F262" s="99" t="s">
        <v>7999</v>
      </c>
      <c r="G262" s="77">
        <v>0</v>
      </c>
      <c r="H262" s="77">
        <v>192844.83</v>
      </c>
      <c r="I262" s="77">
        <v>-19999764.57</v>
      </c>
      <c r="J262" s="101"/>
    </row>
    <row r="263" spans="1:13" hidden="1" outlineLevel="1" x14ac:dyDescent="0.2">
      <c r="A263" s="106"/>
      <c r="B263" s="100">
        <v>43039</v>
      </c>
      <c r="C263" s="99">
        <v>214</v>
      </c>
      <c r="D263" s="99" t="s">
        <v>5</v>
      </c>
      <c r="E263" s="99" t="s">
        <v>7394</v>
      </c>
      <c r="F263" s="99" t="s">
        <v>8000</v>
      </c>
      <c r="G263" s="77">
        <v>0</v>
      </c>
      <c r="H263" s="77">
        <v>148017.24</v>
      </c>
      <c r="I263" s="77">
        <v>-20134764.57</v>
      </c>
      <c r="J263" s="101"/>
    </row>
    <row r="264" spans="1:13" collapsed="1" x14ac:dyDescent="0.2">
      <c r="A264" s="106"/>
      <c r="B264" s="100"/>
      <c r="C264" s="99"/>
      <c r="D264" s="99"/>
      <c r="E264" s="99"/>
      <c r="F264" s="99"/>
      <c r="G264" s="77"/>
      <c r="H264" s="77"/>
      <c r="I264" s="77"/>
      <c r="J264" s="101"/>
      <c r="L264" s="114"/>
    </row>
    <row r="265" spans="1:13" x14ac:dyDescent="0.2">
      <c r="A265" s="106"/>
      <c r="B265" s="100"/>
      <c r="C265" s="99"/>
      <c r="D265" s="99"/>
      <c r="E265" s="99"/>
      <c r="F265" s="99"/>
      <c r="G265" s="77"/>
      <c r="H265" s="102">
        <f>SUM(H247:H264)</f>
        <v>1036120.6899999998</v>
      </c>
      <c r="I265" s="102"/>
      <c r="J265" s="103">
        <f>COUNTIF(H248:H264,"&gt;1")-COUNTIF(H248:H264,"&lt;1")</f>
        <v>6</v>
      </c>
      <c r="L265" s="124"/>
      <c r="M265" s="124"/>
    </row>
    <row r="266" spans="1:13" x14ac:dyDescent="0.2">
      <c r="A266" s="104" t="s">
        <v>531</v>
      </c>
      <c r="B266" s="98"/>
      <c r="C266" s="99"/>
      <c r="D266" s="99"/>
      <c r="E266" s="98"/>
      <c r="F266" s="98"/>
      <c r="G266" s="76"/>
      <c r="H266" s="76"/>
      <c r="I266" s="76"/>
      <c r="J266" s="101"/>
      <c r="L266" s="124"/>
      <c r="M266" s="124"/>
    </row>
    <row r="267" spans="1:13" x14ac:dyDescent="0.2">
      <c r="A267" s="105" t="s">
        <v>2</v>
      </c>
      <c r="B267" s="98" t="s">
        <v>532</v>
      </c>
      <c r="C267" s="99"/>
      <c r="D267" s="99"/>
      <c r="E267" s="98"/>
      <c r="F267" s="98"/>
      <c r="G267" s="76"/>
      <c r="H267" s="76"/>
      <c r="I267" s="76"/>
      <c r="J267" s="101"/>
    </row>
    <row r="268" spans="1:13" outlineLevel="1" x14ac:dyDescent="0.2">
      <c r="A268" s="106"/>
      <c r="B268" s="99"/>
      <c r="C268" s="99"/>
      <c r="D268" s="99"/>
      <c r="E268" s="99" t="s">
        <v>1110</v>
      </c>
      <c r="F268" s="99"/>
      <c r="G268" s="77">
        <v>0</v>
      </c>
      <c r="H268" s="77">
        <v>0</v>
      </c>
      <c r="I268" s="77">
        <v>-8490156.8499999996</v>
      </c>
      <c r="J268" s="101"/>
    </row>
    <row r="269" spans="1:13" outlineLevel="1" x14ac:dyDescent="0.2">
      <c r="A269" s="106"/>
      <c r="B269" s="100">
        <v>43010</v>
      </c>
      <c r="C269" s="99">
        <v>2</v>
      </c>
      <c r="D269" s="99" t="s">
        <v>5</v>
      </c>
      <c r="E269" s="99" t="s">
        <v>8001</v>
      </c>
      <c r="F269" s="99" t="s">
        <v>8002</v>
      </c>
      <c r="G269" s="77">
        <v>0</v>
      </c>
      <c r="H269" s="77">
        <v>308249.67</v>
      </c>
      <c r="I269" s="77">
        <v>-8222644.2800000003</v>
      </c>
      <c r="J269" s="101"/>
    </row>
    <row r="270" spans="1:13" outlineLevel="1" x14ac:dyDescent="0.2">
      <c r="A270" s="106"/>
      <c r="B270" s="100">
        <v>43010</v>
      </c>
      <c r="C270" s="99">
        <v>3</v>
      </c>
      <c r="D270" s="99" t="s">
        <v>5</v>
      </c>
      <c r="E270" s="99" t="s">
        <v>8001</v>
      </c>
      <c r="F270" s="99" t="s">
        <v>8003</v>
      </c>
      <c r="G270" s="77">
        <v>0</v>
      </c>
      <c r="H270" s="77">
        <v>-308249.67</v>
      </c>
      <c r="I270" s="77"/>
      <c r="J270" s="101"/>
    </row>
    <row r="271" spans="1:13" outlineLevel="1" x14ac:dyDescent="0.2">
      <c r="A271" s="106"/>
      <c r="B271" s="100">
        <v>43010</v>
      </c>
      <c r="C271" s="99">
        <v>4</v>
      </c>
      <c r="D271" s="99" t="s">
        <v>5</v>
      </c>
      <c r="E271" s="99" t="s">
        <v>8001</v>
      </c>
      <c r="F271" s="99" t="s">
        <v>8004</v>
      </c>
      <c r="G271" s="77">
        <v>0</v>
      </c>
      <c r="H271" s="77">
        <v>308249.67</v>
      </c>
      <c r="I271" s="77"/>
      <c r="J271" s="101"/>
    </row>
    <row r="272" spans="1:13" outlineLevel="1" x14ac:dyDescent="0.2">
      <c r="A272" s="106"/>
      <c r="B272" s="100">
        <v>43019</v>
      </c>
      <c r="C272" s="99">
        <v>5</v>
      </c>
      <c r="D272" s="99" t="s">
        <v>78</v>
      </c>
      <c r="E272" s="99" t="s">
        <v>3488</v>
      </c>
      <c r="F272" s="99" t="s">
        <v>8005</v>
      </c>
      <c r="G272" s="77">
        <v>0</v>
      </c>
      <c r="H272" s="77">
        <v>258526.34</v>
      </c>
      <c r="I272" s="77"/>
      <c r="J272" s="101"/>
    </row>
    <row r="273" spans="1:10" outlineLevel="1" x14ac:dyDescent="0.2">
      <c r="A273" s="106"/>
      <c r="B273" s="100">
        <v>43025</v>
      </c>
      <c r="C273" s="99">
        <v>86</v>
      </c>
      <c r="D273" s="99" t="s">
        <v>5</v>
      </c>
      <c r="E273" s="99" t="s">
        <v>8006</v>
      </c>
      <c r="F273" s="99" t="s">
        <v>8007</v>
      </c>
      <c r="G273" s="77">
        <v>0</v>
      </c>
      <c r="H273" s="77">
        <v>258526.34</v>
      </c>
      <c r="I273" s="77"/>
      <c r="J273" s="101"/>
    </row>
    <row r="274" spans="1:10" outlineLevel="1" x14ac:dyDescent="0.2">
      <c r="A274" s="106"/>
      <c r="B274" s="100">
        <v>43025</v>
      </c>
      <c r="C274" s="99">
        <v>87</v>
      </c>
      <c r="D274" s="99" t="s">
        <v>5</v>
      </c>
      <c r="E274" s="99" t="s">
        <v>8008</v>
      </c>
      <c r="F274" s="99" t="s">
        <v>8009</v>
      </c>
      <c r="G274" s="77">
        <v>0</v>
      </c>
      <c r="H274" s="77">
        <v>282916.58</v>
      </c>
      <c r="I274" s="77"/>
      <c r="J274" s="101"/>
    </row>
    <row r="275" spans="1:10" outlineLevel="1" x14ac:dyDescent="0.2">
      <c r="A275" s="106"/>
      <c r="B275" s="100">
        <v>43027</v>
      </c>
      <c r="C275" s="99">
        <v>102</v>
      </c>
      <c r="D275" s="99" t="s">
        <v>5</v>
      </c>
      <c r="E275" s="99" t="s">
        <v>8010</v>
      </c>
      <c r="F275" s="99" t="s">
        <v>8011</v>
      </c>
      <c r="G275" s="77">
        <v>0</v>
      </c>
      <c r="H275" s="77">
        <v>258526.34</v>
      </c>
      <c r="I275" s="77"/>
      <c r="J275" s="101"/>
    </row>
    <row r="276" spans="1:10" outlineLevel="1" x14ac:dyDescent="0.2">
      <c r="A276" s="106"/>
      <c r="B276" s="100">
        <v>43028</v>
      </c>
      <c r="C276" s="99">
        <v>117</v>
      </c>
      <c r="D276" s="99" t="s">
        <v>5</v>
      </c>
      <c r="E276" s="99" t="s">
        <v>8012</v>
      </c>
      <c r="F276" s="99" t="s">
        <v>8013</v>
      </c>
      <c r="G276" s="77">
        <v>0</v>
      </c>
      <c r="H276" s="77">
        <v>282916.58</v>
      </c>
      <c r="I276" s="77"/>
      <c r="J276" s="101"/>
    </row>
    <row r="277" spans="1:10" outlineLevel="1" x14ac:dyDescent="0.2">
      <c r="A277" s="106"/>
      <c r="B277" s="100">
        <v>43031</v>
      </c>
      <c r="C277" s="99">
        <v>130</v>
      </c>
      <c r="D277" s="99" t="s">
        <v>5</v>
      </c>
      <c r="E277" s="99" t="s">
        <v>8006</v>
      </c>
      <c r="F277" s="99" t="s">
        <v>8014</v>
      </c>
      <c r="G277" s="77">
        <v>0</v>
      </c>
      <c r="H277" s="77">
        <v>-258526.34</v>
      </c>
      <c r="I277" s="77"/>
      <c r="J277" s="101"/>
    </row>
    <row r="278" spans="1:10" outlineLevel="1" x14ac:dyDescent="0.2">
      <c r="A278" s="106"/>
      <c r="B278" s="100">
        <v>43031</v>
      </c>
      <c r="C278" s="99">
        <v>131</v>
      </c>
      <c r="D278" s="99" t="s">
        <v>5</v>
      </c>
      <c r="E278" s="99" t="s">
        <v>8006</v>
      </c>
      <c r="F278" s="99" t="s">
        <v>8015</v>
      </c>
      <c r="G278" s="77">
        <v>0</v>
      </c>
      <c r="H278" s="77">
        <v>253311.87</v>
      </c>
      <c r="I278" s="77"/>
      <c r="J278" s="101"/>
    </row>
    <row r="279" spans="1:10" outlineLevel="1" x14ac:dyDescent="0.2">
      <c r="A279" s="106"/>
      <c r="B279" s="100">
        <v>43032</v>
      </c>
      <c r="C279" s="99">
        <v>154</v>
      </c>
      <c r="D279" s="99" t="s">
        <v>5</v>
      </c>
      <c r="E279" s="99" t="s">
        <v>8016</v>
      </c>
      <c r="F279" s="99" t="s">
        <v>8017</v>
      </c>
      <c r="G279" s="77">
        <v>0</v>
      </c>
      <c r="H279" s="77">
        <v>282916.58</v>
      </c>
      <c r="I279" s="77"/>
      <c r="J279" s="101"/>
    </row>
    <row r="280" spans="1:10" outlineLevel="1" x14ac:dyDescent="0.2">
      <c r="A280" s="106"/>
      <c r="B280" s="100">
        <v>43034</v>
      </c>
      <c r="C280" s="99">
        <v>181</v>
      </c>
      <c r="D280" s="99" t="s">
        <v>5</v>
      </c>
      <c r="E280" s="99" t="s">
        <v>8018</v>
      </c>
      <c r="F280" s="99" t="s">
        <v>8019</v>
      </c>
      <c r="G280" s="77">
        <v>0</v>
      </c>
      <c r="H280" s="77">
        <v>229224.14</v>
      </c>
      <c r="I280" s="77"/>
      <c r="J280" s="101"/>
    </row>
    <row r="281" spans="1:10" outlineLevel="1" x14ac:dyDescent="0.2">
      <c r="A281" s="106"/>
      <c r="B281" s="100">
        <v>43034</v>
      </c>
      <c r="C281" s="99">
        <v>183</v>
      </c>
      <c r="D281" s="99" t="s">
        <v>5</v>
      </c>
      <c r="E281" s="99" t="s">
        <v>8020</v>
      </c>
      <c r="F281" s="99" t="s">
        <v>8021</v>
      </c>
      <c r="G281" s="77">
        <v>0</v>
      </c>
      <c r="H281" s="77">
        <v>324550.61</v>
      </c>
      <c r="I281" s="77"/>
      <c r="J281" s="101"/>
    </row>
    <row r="282" spans="1:10" outlineLevel="1" x14ac:dyDescent="0.2">
      <c r="A282" s="106"/>
      <c r="B282" s="100">
        <v>43034</v>
      </c>
      <c r="C282" s="99">
        <v>184</v>
      </c>
      <c r="D282" s="99" t="s">
        <v>5</v>
      </c>
      <c r="E282" s="99" t="s">
        <v>8022</v>
      </c>
      <c r="F282" s="99" t="s">
        <v>8023</v>
      </c>
      <c r="G282" s="77">
        <v>0</v>
      </c>
      <c r="H282" s="77">
        <v>229224.14</v>
      </c>
      <c r="I282" s="77"/>
      <c r="J282" s="101"/>
    </row>
    <row r="283" spans="1:10" outlineLevel="1" x14ac:dyDescent="0.2">
      <c r="A283" s="106"/>
      <c r="B283" s="100">
        <v>43036</v>
      </c>
      <c r="C283" s="99">
        <v>193</v>
      </c>
      <c r="D283" s="99" t="s">
        <v>5</v>
      </c>
      <c r="E283" s="99" t="s">
        <v>8024</v>
      </c>
      <c r="F283" s="99" t="s">
        <v>8025</v>
      </c>
      <c r="G283" s="77">
        <v>0</v>
      </c>
      <c r="H283" s="77">
        <v>258526.34</v>
      </c>
      <c r="I283" s="77"/>
      <c r="J283" s="101"/>
    </row>
    <row r="284" spans="1:10" outlineLevel="1" x14ac:dyDescent="0.2">
      <c r="A284" s="106"/>
      <c r="B284" s="100">
        <v>43039</v>
      </c>
      <c r="C284" s="99">
        <v>215</v>
      </c>
      <c r="D284" s="99" t="s">
        <v>5</v>
      </c>
      <c r="E284" s="99" t="s">
        <v>3488</v>
      </c>
      <c r="F284" s="99" t="s">
        <v>8026</v>
      </c>
      <c r="G284" s="77">
        <v>0</v>
      </c>
      <c r="H284" s="77">
        <v>-268282.44</v>
      </c>
      <c r="I284" s="77"/>
      <c r="J284" s="101"/>
    </row>
    <row r="285" spans="1:10" outlineLevel="1" x14ac:dyDescent="0.2">
      <c r="A285" s="106"/>
      <c r="B285" s="100">
        <v>43039</v>
      </c>
      <c r="C285" s="99">
        <v>218</v>
      </c>
      <c r="D285" s="99" t="s">
        <v>5</v>
      </c>
      <c r="E285" s="99" t="s">
        <v>3488</v>
      </c>
      <c r="F285" s="99" t="s">
        <v>8027</v>
      </c>
      <c r="G285" s="77">
        <v>0</v>
      </c>
      <c r="H285" s="77">
        <v>258526.34</v>
      </c>
      <c r="I285" s="77"/>
      <c r="J285" s="101"/>
    </row>
    <row r="286" spans="1:10" outlineLevel="1" x14ac:dyDescent="0.2">
      <c r="A286" s="106"/>
      <c r="B286" s="100">
        <v>43039</v>
      </c>
      <c r="C286" s="99">
        <v>64</v>
      </c>
      <c r="D286" s="99" t="s">
        <v>82</v>
      </c>
      <c r="E286" s="99" t="s">
        <v>3488</v>
      </c>
      <c r="F286" s="99" t="s">
        <v>8028</v>
      </c>
      <c r="G286" s="77">
        <v>0</v>
      </c>
      <c r="H286" s="77">
        <v>-258526.34</v>
      </c>
      <c r="I286" s="77"/>
      <c r="J286" s="101"/>
    </row>
    <row r="287" spans="1:10" outlineLevel="1" x14ac:dyDescent="0.2">
      <c r="A287" s="106"/>
      <c r="B287" s="100">
        <v>43039</v>
      </c>
      <c r="C287" s="99">
        <v>39</v>
      </c>
      <c r="D287" s="99" t="s">
        <v>78</v>
      </c>
      <c r="E287" s="99" t="s">
        <v>3488</v>
      </c>
      <c r="F287" s="99" t="s">
        <v>8029</v>
      </c>
      <c r="G287" s="77">
        <v>0</v>
      </c>
      <c r="H287" s="77">
        <v>268282.44</v>
      </c>
      <c r="I287" s="77"/>
      <c r="J287" s="101"/>
    </row>
    <row r="288" spans="1:10" x14ac:dyDescent="0.2">
      <c r="A288" s="106"/>
      <c r="B288" s="100"/>
      <c r="C288" s="99"/>
      <c r="D288" s="99"/>
      <c r="E288" s="99"/>
      <c r="F288" s="99"/>
      <c r="G288" s="77"/>
      <c r="H288" s="77"/>
      <c r="I288" s="77"/>
      <c r="J288" s="101"/>
    </row>
    <row r="289" spans="1:10" x14ac:dyDescent="0.2">
      <c r="A289" s="106"/>
      <c r="B289" s="100"/>
      <c r="C289" s="99"/>
      <c r="D289" s="99"/>
      <c r="E289" s="99"/>
      <c r="F289" s="99"/>
      <c r="G289" s="77"/>
      <c r="H289" s="102">
        <f>SUM(H268:H288)</f>
        <v>2968889.19</v>
      </c>
      <c r="I289" s="102"/>
      <c r="J289" s="103">
        <f>COUNTIF(H269:H288,"&gt;1")-COUNTIF(H269:H288,"&lt;1")</f>
        <v>11</v>
      </c>
    </row>
    <row r="290" spans="1:10" x14ac:dyDescent="0.2">
      <c r="A290" s="106"/>
      <c r="B290" s="100"/>
      <c r="C290" s="99"/>
      <c r="D290" s="99"/>
      <c r="E290" s="99"/>
      <c r="F290" s="99"/>
      <c r="G290" s="77"/>
      <c r="H290" s="77"/>
      <c r="I290" s="77"/>
      <c r="J290" s="101"/>
    </row>
    <row r="291" spans="1:10" ht="30" customHeight="1" x14ac:dyDescent="0.2">
      <c r="A291" s="106"/>
      <c r="B291" s="136" t="s">
        <v>1061</v>
      </c>
      <c r="C291" s="137"/>
      <c r="D291" s="137"/>
      <c r="E291" s="137"/>
      <c r="F291" s="137"/>
      <c r="G291" s="138"/>
      <c r="H291" s="107">
        <f>+H9+H25+H72+H86+H99+H110+H121+H127+H137+H144+H163+H193+H232+H244+H265+H289</f>
        <v>23610952.790000003</v>
      </c>
      <c r="I291" s="108" t="e">
        <f>+#REF!+#REF!+#REF!+#REF!+#REF!+#REF!+#REF!+#REF!+I168+#REF!+#REF!+#REF!+I288</f>
        <v>#REF!</v>
      </c>
      <c r="J291" s="109">
        <f>+J9+J25+J72+J86+J99+J110+J121+J127+J137+J144+J163+J193+J232+J244+J265+J289</f>
        <v>102</v>
      </c>
    </row>
    <row r="292" spans="1:10" x14ac:dyDescent="0.2">
      <c r="A292" s="106"/>
      <c r="B292" s="100"/>
      <c r="C292" s="99"/>
      <c r="D292" s="99"/>
      <c r="E292" s="99"/>
      <c r="F292" s="99"/>
      <c r="G292" s="77"/>
      <c r="H292" s="77"/>
      <c r="I292" s="77"/>
      <c r="J292" s="101"/>
    </row>
    <row r="293" spans="1:10" x14ac:dyDescent="0.2">
      <c r="A293" s="106"/>
      <c r="B293" s="100"/>
      <c r="C293" s="99"/>
      <c r="D293" s="99"/>
      <c r="E293" s="99"/>
      <c r="F293" s="99"/>
      <c r="G293" s="77"/>
      <c r="H293" s="77"/>
      <c r="I293" s="77"/>
      <c r="J293" s="101"/>
    </row>
    <row r="294" spans="1:10" x14ac:dyDescent="0.2">
      <c r="A294" s="104" t="s">
        <v>1560</v>
      </c>
      <c r="B294" s="98"/>
      <c r="C294" s="99"/>
      <c r="D294" s="99"/>
      <c r="E294" s="98"/>
      <c r="F294" s="98"/>
      <c r="G294" s="76"/>
      <c r="H294" s="76"/>
      <c r="I294" s="76"/>
      <c r="J294" s="101"/>
    </row>
    <row r="295" spans="1:10" x14ac:dyDescent="0.2">
      <c r="A295" s="105" t="s">
        <v>2</v>
      </c>
      <c r="B295" s="98" t="s">
        <v>4</v>
      </c>
      <c r="C295" s="99"/>
      <c r="D295" s="99"/>
      <c r="E295" s="98"/>
      <c r="F295" s="98"/>
      <c r="G295" s="76"/>
      <c r="H295" s="76"/>
      <c r="I295" s="76"/>
      <c r="J295" s="101"/>
    </row>
    <row r="296" spans="1:10" hidden="1" outlineLevel="1" x14ac:dyDescent="0.2">
      <c r="A296" s="106"/>
      <c r="B296" s="99"/>
      <c r="C296" s="99"/>
      <c r="D296" s="99"/>
      <c r="E296" s="99" t="s">
        <v>1110</v>
      </c>
      <c r="F296" s="99"/>
      <c r="G296" s="77">
        <v>0</v>
      </c>
      <c r="H296" s="77">
        <v>0</v>
      </c>
      <c r="I296" s="77">
        <v>-804064.9</v>
      </c>
      <c r="J296" s="101"/>
    </row>
    <row r="297" spans="1:10" hidden="1" outlineLevel="1" x14ac:dyDescent="0.2">
      <c r="A297" s="106"/>
      <c r="B297" s="100">
        <v>43031</v>
      </c>
      <c r="C297" s="99">
        <v>137</v>
      </c>
      <c r="D297" s="99" t="s">
        <v>5</v>
      </c>
      <c r="E297" s="99" t="s">
        <v>8030</v>
      </c>
      <c r="F297" s="99" t="s">
        <v>8031</v>
      </c>
      <c r="G297" s="77">
        <v>0</v>
      </c>
      <c r="H297" s="77">
        <v>279568.63</v>
      </c>
      <c r="I297" s="77">
        <v>-1032140.68</v>
      </c>
      <c r="J297" s="101"/>
    </row>
    <row r="298" spans="1:10" collapsed="1" x14ac:dyDescent="0.2">
      <c r="A298" s="106"/>
      <c r="B298" s="100"/>
      <c r="C298" s="99"/>
      <c r="D298" s="99"/>
      <c r="E298" s="99"/>
      <c r="F298" s="99"/>
      <c r="G298" s="77"/>
      <c r="H298" s="77"/>
      <c r="I298" s="77"/>
      <c r="J298" s="101"/>
    </row>
    <row r="299" spans="1:10" x14ac:dyDescent="0.2">
      <c r="A299" s="106"/>
      <c r="B299" s="100"/>
      <c r="C299" s="99"/>
      <c r="D299" s="99"/>
      <c r="E299" s="99"/>
      <c r="F299" s="99"/>
      <c r="G299" s="77"/>
      <c r="H299" s="102">
        <f>SUM(H296:H298)</f>
        <v>279568.63</v>
      </c>
      <c r="I299" s="102"/>
      <c r="J299" s="103">
        <f>COUNTIF(H297:H297,"&gt;1")-COUNTIF(H297:H297,"&lt;1")</f>
        <v>1</v>
      </c>
    </row>
    <row r="300" spans="1:10" x14ac:dyDescent="0.2">
      <c r="A300" s="104" t="s">
        <v>3493</v>
      </c>
      <c r="B300" s="98"/>
      <c r="C300" s="99"/>
      <c r="D300" s="99"/>
      <c r="E300" s="98"/>
      <c r="F300" s="98"/>
      <c r="G300" s="76"/>
      <c r="H300" s="76"/>
      <c r="I300" s="76"/>
      <c r="J300" s="101"/>
    </row>
    <row r="301" spans="1:10" x14ac:dyDescent="0.2">
      <c r="A301" s="105" t="s">
        <v>2</v>
      </c>
      <c r="B301" s="98" t="s">
        <v>15</v>
      </c>
      <c r="C301" s="99"/>
      <c r="D301" s="99"/>
      <c r="E301" s="98"/>
      <c r="F301" s="98"/>
      <c r="G301" s="76"/>
      <c r="H301" s="76"/>
      <c r="I301" s="76"/>
      <c r="J301" s="101"/>
    </row>
    <row r="302" spans="1:10" hidden="1" outlineLevel="1" x14ac:dyDescent="0.2">
      <c r="A302" s="106"/>
      <c r="B302" s="99"/>
      <c r="C302" s="99"/>
      <c r="D302" s="99"/>
      <c r="E302" s="99" t="s">
        <v>1110</v>
      </c>
      <c r="F302" s="99"/>
      <c r="G302" s="77">
        <v>0</v>
      </c>
      <c r="H302" s="77">
        <v>0</v>
      </c>
      <c r="I302" s="77">
        <v>-804064.9</v>
      </c>
      <c r="J302" s="101"/>
    </row>
    <row r="303" spans="1:10" hidden="1" outlineLevel="1" x14ac:dyDescent="0.2">
      <c r="A303" s="106"/>
      <c r="B303" s="100">
        <v>43039</v>
      </c>
      <c r="C303" s="99">
        <v>233</v>
      </c>
      <c r="D303" s="99" t="s">
        <v>5</v>
      </c>
      <c r="E303" s="99" t="s">
        <v>8032</v>
      </c>
      <c r="F303" s="99" t="s">
        <v>8033</v>
      </c>
      <c r="G303" s="77">
        <v>0</v>
      </c>
      <c r="H303" s="77">
        <v>396861.68</v>
      </c>
      <c r="I303" s="77">
        <v>-1032140.68</v>
      </c>
      <c r="J303" s="101"/>
    </row>
    <row r="304" spans="1:10" collapsed="1" x14ac:dyDescent="0.2">
      <c r="A304" s="106"/>
      <c r="B304" s="100"/>
      <c r="C304" s="99"/>
      <c r="D304" s="99"/>
      <c r="E304" s="99"/>
      <c r="F304" s="99"/>
      <c r="G304" s="77"/>
      <c r="H304" s="77"/>
      <c r="I304" s="77"/>
      <c r="J304" s="101"/>
    </row>
    <row r="305" spans="1:10" x14ac:dyDescent="0.2">
      <c r="A305" s="106"/>
      <c r="B305" s="100"/>
      <c r="C305" s="99"/>
      <c r="D305" s="99"/>
      <c r="E305" s="99"/>
      <c r="F305" s="99"/>
      <c r="G305" s="77"/>
      <c r="H305" s="102">
        <f>SUM(H302:H304)</f>
        <v>396861.68</v>
      </c>
      <c r="I305" s="102"/>
      <c r="J305" s="103">
        <f>COUNTIF(H303:H303,"&gt;1")-COUNTIF(H303:H303,"&lt;1")</f>
        <v>1</v>
      </c>
    </row>
    <row r="306" spans="1:10" x14ac:dyDescent="0.2">
      <c r="A306" s="104" t="s">
        <v>5341</v>
      </c>
      <c r="B306" s="98"/>
      <c r="C306" s="99"/>
      <c r="D306" s="99"/>
      <c r="E306" s="98"/>
      <c r="F306" s="98"/>
      <c r="G306" s="76"/>
      <c r="H306" s="76"/>
      <c r="I306" s="76"/>
      <c r="J306" s="101"/>
    </row>
    <row r="307" spans="1:10" x14ac:dyDescent="0.2">
      <c r="A307" s="105" t="s">
        <v>2</v>
      </c>
      <c r="B307" s="98" t="s">
        <v>5342</v>
      </c>
      <c r="C307" s="99"/>
      <c r="D307" s="99"/>
      <c r="E307" s="98"/>
      <c r="F307" s="98"/>
      <c r="G307" s="76"/>
      <c r="H307" s="76"/>
      <c r="I307" s="76"/>
      <c r="J307" s="101"/>
    </row>
    <row r="308" spans="1:10" hidden="1" outlineLevel="1" x14ac:dyDescent="0.2">
      <c r="A308" s="106"/>
      <c r="B308" s="99"/>
      <c r="C308" s="99"/>
      <c r="D308" s="99"/>
      <c r="E308" s="99" t="s">
        <v>1110</v>
      </c>
      <c r="F308" s="99"/>
      <c r="G308" s="77">
        <v>0</v>
      </c>
      <c r="H308" s="77">
        <v>0</v>
      </c>
      <c r="I308" s="77">
        <v>-804064.9</v>
      </c>
      <c r="J308" s="101"/>
    </row>
    <row r="309" spans="1:10" hidden="1" outlineLevel="1" x14ac:dyDescent="0.2">
      <c r="A309" s="106"/>
      <c r="B309" s="100">
        <v>43011</v>
      </c>
      <c r="C309" s="99">
        <v>10</v>
      </c>
      <c r="D309" s="99" t="s">
        <v>5</v>
      </c>
      <c r="E309" s="99" t="s">
        <v>8034</v>
      </c>
      <c r="F309" s="99" t="s">
        <v>8035</v>
      </c>
      <c r="G309" s="77">
        <v>0</v>
      </c>
      <c r="H309" s="77">
        <v>138944.62</v>
      </c>
      <c r="I309" s="77">
        <v>-1032140.68</v>
      </c>
      <c r="J309" s="101"/>
    </row>
    <row r="310" spans="1:10" hidden="1" outlineLevel="1" x14ac:dyDescent="0.2">
      <c r="A310" s="106"/>
      <c r="B310" s="100">
        <v>43011</v>
      </c>
      <c r="C310" s="99">
        <v>13</v>
      </c>
      <c r="D310" s="99" t="s">
        <v>5</v>
      </c>
      <c r="E310" s="99" t="s">
        <v>8036</v>
      </c>
      <c r="F310" s="99" t="s">
        <v>8037</v>
      </c>
      <c r="G310" s="77">
        <v>0</v>
      </c>
      <c r="H310" s="77">
        <v>138944.62</v>
      </c>
      <c r="I310" s="77"/>
      <c r="J310" s="101"/>
    </row>
    <row r="311" spans="1:10" hidden="1" outlineLevel="1" x14ac:dyDescent="0.2">
      <c r="A311" s="106"/>
      <c r="B311" s="100">
        <v>43011</v>
      </c>
      <c r="C311" s="99">
        <v>14</v>
      </c>
      <c r="D311" s="99" t="s">
        <v>5</v>
      </c>
      <c r="E311" s="99" t="s">
        <v>8038</v>
      </c>
      <c r="F311" s="99" t="s">
        <v>8039</v>
      </c>
      <c r="G311" s="77">
        <v>0</v>
      </c>
      <c r="H311" s="77">
        <v>159819.37</v>
      </c>
      <c r="I311" s="77"/>
      <c r="J311" s="101"/>
    </row>
    <row r="312" spans="1:10" hidden="1" outlineLevel="1" x14ac:dyDescent="0.2">
      <c r="A312" s="106"/>
      <c r="B312" s="100">
        <v>43013</v>
      </c>
      <c r="C312" s="99">
        <v>23</v>
      </c>
      <c r="D312" s="99" t="s">
        <v>5</v>
      </c>
      <c r="E312" s="99" t="s">
        <v>8040</v>
      </c>
      <c r="F312" s="99" t="s">
        <v>8041</v>
      </c>
      <c r="G312" s="77">
        <v>0</v>
      </c>
      <c r="H312" s="77">
        <v>134664.5</v>
      </c>
      <c r="I312" s="77"/>
      <c r="J312" s="101"/>
    </row>
    <row r="313" spans="1:10" hidden="1" outlineLevel="1" x14ac:dyDescent="0.2">
      <c r="A313" s="106"/>
      <c r="B313" s="100">
        <v>43018</v>
      </c>
      <c r="C313" s="99">
        <v>46</v>
      </c>
      <c r="D313" s="99" t="s">
        <v>5</v>
      </c>
      <c r="E313" s="99" t="s">
        <v>6498</v>
      </c>
      <c r="F313" s="99" t="s">
        <v>8042</v>
      </c>
      <c r="G313" s="77">
        <v>0</v>
      </c>
      <c r="H313" s="77">
        <v>155539.24</v>
      </c>
      <c r="I313" s="77"/>
      <c r="J313" s="101"/>
    </row>
    <row r="314" spans="1:10" hidden="1" outlineLevel="1" x14ac:dyDescent="0.2">
      <c r="A314" s="106"/>
      <c r="B314" s="100">
        <v>43018</v>
      </c>
      <c r="C314" s="99">
        <v>48</v>
      </c>
      <c r="D314" s="99" t="s">
        <v>5</v>
      </c>
      <c r="E314" s="99" t="s">
        <v>8043</v>
      </c>
      <c r="F314" s="99" t="s">
        <v>8044</v>
      </c>
      <c r="G314" s="77">
        <v>0</v>
      </c>
      <c r="H314" s="77">
        <v>159819.37</v>
      </c>
      <c r="I314" s="77"/>
      <c r="J314" s="101"/>
    </row>
    <row r="315" spans="1:10" hidden="1" outlineLevel="1" x14ac:dyDescent="0.2">
      <c r="A315" s="106"/>
      <c r="B315" s="100">
        <v>43018</v>
      </c>
      <c r="C315" s="99">
        <v>49</v>
      </c>
      <c r="D315" s="99" t="s">
        <v>5</v>
      </c>
      <c r="E315" s="99" t="s">
        <v>8045</v>
      </c>
      <c r="F315" s="99" t="s">
        <v>8046</v>
      </c>
      <c r="G315" s="77">
        <v>0</v>
      </c>
      <c r="H315" s="77">
        <v>159819.37</v>
      </c>
      <c r="I315" s="77"/>
      <c r="J315" s="101"/>
    </row>
    <row r="316" spans="1:10" hidden="1" outlineLevel="1" x14ac:dyDescent="0.2">
      <c r="A316" s="106"/>
      <c r="B316" s="100">
        <v>43018</v>
      </c>
      <c r="C316" s="99">
        <v>50</v>
      </c>
      <c r="D316" s="99" t="s">
        <v>5</v>
      </c>
      <c r="E316" s="99" t="s">
        <v>8047</v>
      </c>
      <c r="F316" s="99" t="s">
        <v>8048</v>
      </c>
      <c r="G316" s="77">
        <v>0</v>
      </c>
      <c r="H316" s="77">
        <v>159819.37</v>
      </c>
      <c r="I316" s="77"/>
      <c r="J316" s="101"/>
    </row>
    <row r="317" spans="1:10" hidden="1" outlineLevel="1" x14ac:dyDescent="0.2">
      <c r="A317" s="106"/>
      <c r="B317" s="100">
        <v>43019</v>
      </c>
      <c r="C317" s="99">
        <v>53</v>
      </c>
      <c r="D317" s="99" t="s">
        <v>5</v>
      </c>
      <c r="E317" s="99" t="s">
        <v>8049</v>
      </c>
      <c r="F317" s="99" t="s">
        <v>8050</v>
      </c>
      <c r="G317" s="77">
        <v>0</v>
      </c>
      <c r="H317" s="77">
        <v>134991.07</v>
      </c>
      <c r="I317" s="77"/>
      <c r="J317" s="101"/>
    </row>
    <row r="318" spans="1:10" hidden="1" outlineLevel="1" x14ac:dyDescent="0.2">
      <c r="A318" s="106"/>
      <c r="B318" s="100">
        <v>43025</v>
      </c>
      <c r="C318" s="99">
        <v>83</v>
      </c>
      <c r="D318" s="99" t="s">
        <v>5</v>
      </c>
      <c r="E318" s="99" t="s">
        <v>8051</v>
      </c>
      <c r="F318" s="99" t="s">
        <v>8052</v>
      </c>
      <c r="G318" s="77">
        <v>0</v>
      </c>
      <c r="H318" s="77">
        <v>159818.32999999999</v>
      </c>
      <c r="I318" s="77"/>
      <c r="J318" s="101"/>
    </row>
    <row r="319" spans="1:10" hidden="1" outlineLevel="1" x14ac:dyDescent="0.2">
      <c r="A319" s="106"/>
      <c r="B319" s="100">
        <v>43026</v>
      </c>
      <c r="C319" s="99">
        <v>92</v>
      </c>
      <c r="D319" s="99" t="s">
        <v>5</v>
      </c>
      <c r="E319" s="99" t="s">
        <v>8053</v>
      </c>
      <c r="F319" s="99" t="s">
        <v>8054</v>
      </c>
      <c r="G319" s="77">
        <v>0</v>
      </c>
      <c r="H319" s="77">
        <v>125897.9</v>
      </c>
      <c r="I319" s="77"/>
      <c r="J319" s="101"/>
    </row>
    <row r="320" spans="1:10" hidden="1" outlineLevel="1" x14ac:dyDescent="0.2">
      <c r="A320" s="106"/>
      <c r="B320" s="100">
        <v>43026</v>
      </c>
      <c r="C320" s="99">
        <v>94</v>
      </c>
      <c r="D320" s="99" t="s">
        <v>5</v>
      </c>
      <c r="E320" s="99" t="s">
        <v>8055</v>
      </c>
      <c r="F320" s="99" t="s">
        <v>8056</v>
      </c>
      <c r="G320" s="77">
        <v>0</v>
      </c>
      <c r="H320" s="77">
        <v>134990.03</v>
      </c>
      <c r="I320" s="77"/>
      <c r="J320" s="101"/>
    </row>
    <row r="321" spans="1:10" hidden="1" outlineLevel="1" x14ac:dyDescent="0.2">
      <c r="A321" s="106"/>
      <c r="B321" s="100">
        <v>43028</v>
      </c>
      <c r="C321" s="99">
        <v>116</v>
      </c>
      <c r="D321" s="99" t="s">
        <v>5</v>
      </c>
      <c r="E321" s="99" t="s">
        <v>8057</v>
      </c>
      <c r="F321" s="99" t="s">
        <v>8058</v>
      </c>
      <c r="G321" s="77">
        <v>0</v>
      </c>
      <c r="H321" s="77">
        <v>134991.07</v>
      </c>
      <c r="I321" s="77"/>
      <c r="J321" s="101"/>
    </row>
    <row r="322" spans="1:10" hidden="1" outlineLevel="1" x14ac:dyDescent="0.2">
      <c r="A322" s="106"/>
      <c r="B322" s="100">
        <v>43032</v>
      </c>
      <c r="C322" s="99">
        <v>144</v>
      </c>
      <c r="D322" s="99" t="s">
        <v>5</v>
      </c>
      <c r="E322" s="99" t="s">
        <v>8059</v>
      </c>
      <c r="F322" s="99" t="s">
        <v>8060</v>
      </c>
      <c r="G322" s="77">
        <v>0</v>
      </c>
      <c r="H322" s="77">
        <v>134991.07</v>
      </c>
      <c r="I322" s="77"/>
      <c r="J322" s="101"/>
    </row>
    <row r="323" spans="1:10" hidden="1" outlineLevel="1" x14ac:dyDescent="0.2">
      <c r="A323" s="106"/>
      <c r="B323" s="100">
        <v>43038</v>
      </c>
      <c r="C323" s="99">
        <v>205</v>
      </c>
      <c r="D323" s="99" t="s">
        <v>5</v>
      </c>
      <c r="E323" s="99" t="s">
        <v>8061</v>
      </c>
      <c r="F323" s="99" t="s">
        <v>8062</v>
      </c>
      <c r="G323" s="77">
        <v>0</v>
      </c>
      <c r="H323" s="77">
        <v>134990.03</v>
      </c>
      <c r="I323" s="77"/>
      <c r="J323" s="101"/>
    </row>
    <row r="324" spans="1:10" hidden="1" outlineLevel="1" x14ac:dyDescent="0.2">
      <c r="A324" s="106"/>
      <c r="B324" s="100">
        <v>43039</v>
      </c>
      <c r="C324" s="99">
        <v>236</v>
      </c>
      <c r="D324" s="99" t="s">
        <v>5</v>
      </c>
      <c r="E324" s="99" t="s">
        <v>8063</v>
      </c>
      <c r="F324" s="99" t="s">
        <v>8064</v>
      </c>
      <c r="G324" s="77">
        <v>0</v>
      </c>
      <c r="H324" s="77">
        <v>121944.34</v>
      </c>
      <c r="I324" s="77"/>
      <c r="J324" s="101"/>
    </row>
    <row r="325" spans="1:10" collapsed="1" x14ac:dyDescent="0.2">
      <c r="A325" s="106"/>
      <c r="B325" s="100"/>
      <c r="C325" s="99"/>
      <c r="D325" s="99"/>
      <c r="E325" s="99"/>
      <c r="F325" s="99"/>
      <c r="G325" s="77"/>
      <c r="H325" s="77"/>
      <c r="I325" s="77"/>
      <c r="J325" s="101"/>
    </row>
    <row r="326" spans="1:10" x14ac:dyDescent="0.2">
      <c r="A326" s="106"/>
      <c r="B326" s="100"/>
      <c r="C326" s="99"/>
      <c r="D326" s="99"/>
      <c r="E326" s="99"/>
      <c r="F326" s="99"/>
      <c r="G326" s="77"/>
      <c r="H326" s="102">
        <f>SUM(H308:H325)</f>
        <v>2289984.2999999998</v>
      </c>
      <c r="I326" s="102"/>
      <c r="J326" s="103">
        <f>COUNTIF(H309:H324,"&gt;1")-COUNTIF(H309:H324,"&lt;1")</f>
        <v>16</v>
      </c>
    </row>
    <row r="327" spans="1:10" x14ac:dyDescent="0.2">
      <c r="A327" s="104" t="s">
        <v>6810</v>
      </c>
      <c r="B327" s="98"/>
      <c r="C327" s="99"/>
      <c r="D327" s="99"/>
      <c r="E327" s="99"/>
      <c r="F327" s="99"/>
      <c r="G327" s="77"/>
      <c r="H327" s="102"/>
      <c r="I327" s="102"/>
      <c r="J327" s="103"/>
    </row>
    <row r="328" spans="1:10" x14ac:dyDescent="0.2">
      <c r="A328" s="105" t="s">
        <v>2</v>
      </c>
      <c r="B328" s="98" t="s">
        <v>6811</v>
      </c>
      <c r="C328" s="99"/>
      <c r="D328" s="99"/>
      <c r="E328" s="99"/>
      <c r="F328" s="99"/>
      <c r="G328" s="77"/>
      <c r="H328" s="102"/>
      <c r="I328" s="102"/>
      <c r="J328" s="103"/>
    </row>
    <row r="329" spans="1:10" hidden="1" outlineLevel="1" x14ac:dyDescent="0.2">
      <c r="A329" s="106"/>
      <c r="B329" s="100"/>
      <c r="C329" s="99"/>
      <c r="D329" s="99"/>
      <c r="E329" s="99" t="s">
        <v>1110</v>
      </c>
      <c r="F329" s="99"/>
      <c r="G329" s="77">
        <v>0</v>
      </c>
      <c r="H329" s="77">
        <v>0</v>
      </c>
      <c r="I329" s="102"/>
      <c r="J329" s="103"/>
    </row>
    <row r="330" spans="1:10" hidden="1" outlineLevel="1" x14ac:dyDescent="0.2">
      <c r="A330" s="106"/>
      <c r="B330" s="100">
        <v>43011</v>
      </c>
      <c r="C330" s="99">
        <v>15</v>
      </c>
      <c r="D330" s="99" t="s">
        <v>5</v>
      </c>
      <c r="E330" s="99" t="s">
        <v>8065</v>
      </c>
      <c r="F330" s="99" t="s">
        <v>8066</v>
      </c>
      <c r="G330" s="77">
        <v>0</v>
      </c>
      <c r="H330" s="77">
        <v>244959.86</v>
      </c>
      <c r="I330" s="102"/>
      <c r="J330" s="103"/>
    </row>
    <row r="331" spans="1:10" hidden="1" outlineLevel="1" x14ac:dyDescent="0.2">
      <c r="A331" s="106"/>
      <c r="B331" s="100">
        <v>43014</v>
      </c>
      <c r="C331" s="99">
        <v>27</v>
      </c>
      <c r="D331" s="99" t="s">
        <v>5</v>
      </c>
      <c r="E331" s="99" t="s">
        <v>8067</v>
      </c>
      <c r="F331" s="99" t="s">
        <v>8068</v>
      </c>
      <c r="G331" s="77">
        <v>0</v>
      </c>
      <c r="H331" s="77">
        <v>223304.81</v>
      </c>
      <c r="I331" s="102"/>
      <c r="J331" s="103"/>
    </row>
    <row r="332" spans="1:10" collapsed="1" x14ac:dyDescent="0.2">
      <c r="A332" s="106"/>
      <c r="B332" s="100"/>
      <c r="C332" s="99"/>
      <c r="D332" s="99"/>
      <c r="E332" s="99"/>
      <c r="F332" s="99"/>
      <c r="G332" s="77"/>
      <c r="H332" s="102"/>
      <c r="I332" s="102"/>
      <c r="J332" s="103"/>
    </row>
    <row r="333" spans="1:10" x14ac:dyDescent="0.2">
      <c r="A333" s="106"/>
      <c r="B333" s="100"/>
      <c r="C333" s="99"/>
      <c r="D333" s="99"/>
      <c r="E333" s="99"/>
      <c r="F333" s="99"/>
      <c r="G333" s="77"/>
      <c r="H333" s="102">
        <f>SUM(H329:H332)</f>
        <v>468264.67</v>
      </c>
      <c r="I333" s="102"/>
      <c r="J333" s="103">
        <f>COUNTIF(H330:H331,"&gt;1")-COUNTIF(H330:H331,"&lt;1")</f>
        <v>2</v>
      </c>
    </row>
    <row r="334" spans="1:10" x14ac:dyDescent="0.2">
      <c r="A334" s="104" t="s">
        <v>573</v>
      </c>
      <c r="B334" s="98"/>
      <c r="C334" s="99"/>
      <c r="D334" s="99"/>
      <c r="E334" s="99"/>
      <c r="F334" s="99"/>
      <c r="G334" s="77"/>
      <c r="H334" s="102"/>
      <c r="I334" s="102"/>
      <c r="J334" s="103"/>
    </row>
    <row r="335" spans="1:10" x14ac:dyDescent="0.2">
      <c r="A335" s="105" t="s">
        <v>2</v>
      </c>
      <c r="B335" s="98" t="s">
        <v>21</v>
      </c>
      <c r="C335" s="99"/>
      <c r="D335" s="99"/>
      <c r="E335" s="99"/>
      <c r="F335" s="99"/>
      <c r="G335" s="77"/>
      <c r="H335" s="102"/>
      <c r="I335" s="102"/>
      <c r="J335" s="103"/>
    </row>
    <row r="336" spans="1:10" hidden="1" outlineLevel="1" x14ac:dyDescent="0.2">
      <c r="A336" s="106"/>
      <c r="B336" s="100"/>
      <c r="C336" s="99"/>
      <c r="D336" s="99"/>
      <c r="E336" s="99" t="s">
        <v>1110</v>
      </c>
      <c r="F336" s="99"/>
      <c r="G336" s="77">
        <v>0</v>
      </c>
      <c r="H336" s="77">
        <v>0</v>
      </c>
      <c r="I336" s="102"/>
      <c r="J336" s="103"/>
    </row>
    <row r="337" spans="1:10" hidden="1" outlineLevel="1" x14ac:dyDescent="0.2">
      <c r="A337" s="106"/>
      <c r="B337" s="100">
        <v>43033</v>
      </c>
      <c r="C337" s="99">
        <v>166</v>
      </c>
      <c r="D337" s="99" t="s">
        <v>5</v>
      </c>
      <c r="E337" s="99" t="s">
        <v>8069</v>
      </c>
      <c r="F337" s="99" t="s">
        <v>8070</v>
      </c>
      <c r="G337" s="77">
        <v>0</v>
      </c>
      <c r="H337" s="77">
        <v>206075.94</v>
      </c>
      <c r="I337" s="102"/>
      <c r="J337" s="103"/>
    </row>
    <row r="338" spans="1:10" hidden="1" outlineLevel="1" x14ac:dyDescent="0.2">
      <c r="A338" s="106"/>
      <c r="B338" s="100">
        <v>43033</v>
      </c>
      <c r="C338" s="99">
        <v>168</v>
      </c>
      <c r="D338" s="99" t="s">
        <v>5</v>
      </c>
      <c r="E338" s="99" t="s">
        <v>8071</v>
      </c>
      <c r="F338" s="99" t="s">
        <v>8072</v>
      </c>
      <c r="G338" s="77">
        <v>0</v>
      </c>
      <c r="H338" s="77">
        <v>193819.92</v>
      </c>
      <c r="I338" s="102"/>
      <c r="J338" s="103"/>
    </row>
    <row r="339" spans="1:10" hidden="1" outlineLevel="1" x14ac:dyDescent="0.2">
      <c r="A339" s="106"/>
      <c r="B339" s="100">
        <v>43033</v>
      </c>
      <c r="C339" s="99">
        <v>170</v>
      </c>
      <c r="D339" s="99" t="s">
        <v>5</v>
      </c>
      <c r="E339" s="99" t="s">
        <v>8073</v>
      </c>
      <c r="F339" s="99" t="s">
        <v>8074</v>
      </c>
      <c r="G339" s="77">
        <v>0</v>
      </c>
      <c r="H339" s="77">
        <v>193819.92</v>
      </c>
      <c r="I339" s="102"/>
      <c r="J339" s="103"/>
    </row>
    <row r="340" spans="1:10" hidden="1" outlineLevel="1" x14ac:dyDescent="0.2">
      <c r="A340" s="106"/>
      <c r="B340" s="100">
        <v>43038</v>
      </c>
      <c r="C340" s="99">
        <v>202</v>
      </c>
      <c r="D340" s="99" t="s">
        <v>5</v>
      </c>
      <c r="E340" s="99" t="s">
        <v>8075</v>
      </c>
      <c r="F340" s="99" t="s">
        <v>8076</v>
      </c>
      <c r="G340" s="77">
        <v>0</v>
      </c>
      <c r="H340" s="77">
        <v>219279.78</v>
      </c>
      <c r="I340" s="102"/>
      <c r="J340" s="103"/>
    </row>
    <row r="341" spans="1:10" hidden="1" outlineLevel="1" x14ac:dyDescent="0.2">
      <c r="A341" s="106"/>
      <c r="B341" s="100">
        <v>43039</v>
      </c>
      <c r="C341" s="99">
        <v>213</v>
      </c>
      <c r="D341" s="99" t="s">
        <v>5</v>
      </c>
      <c r="E341" s="99" t="s">
        <v>8077</v>
      </c>
      <c r="F341" s="99" t="s">
        <v>8078</v>
      </c>
      <c r="G341" s="77">
        <v>0</v>
      </c>
      <c r="H341" s="77">
        <v>206074.91</v>
      </c>
      <c r="I341" s="102"/>
      <c r="J341" s="103"/>
    </row>
    <row r="342" spans="1:10" collapsed="1" x14ac:dyDescent="0.2">
      <c r="A342" s="106"/>
      <c r="B342" s="100"/>
      <c r="C342" s="99"/>
      <c r="D342" s="99"/>
      <c r="E342" s="99"/>
      <c r="F342" s="99"/>
      <c r="G342" s="77"/>
      <c r="H342" s="102"/>
      <c r="I342" s="102"/>
      <c r="J342" s="103"/>
    </row>
    <row r="343" spans="1:10" x14ac:dyDescent="0.2">
      <c r="A343" s="106"/>
      <c r="B343" s="100"/>
      <c r="C343" s="99"/>
      <c r="D343" s="99"/>
      <c r="E343" s="99"/>
      <c r="F343" s="99"/>
      <c r="G343" s="77"/>
      <c r="H343" s="102">
        <f>SUM(H336:H342)</f>
        <v>1019070.4700000001</v>
      </c>
      <c r="I343" s="102"/>
      <c r="J343" s="103">
        <f>COUNTIF(H337:H341,"&gt;1")-COUNTIF(H337:H341,"&lt;1")</f>
        <v>5</v>
      </c>
    </row>
    <row r="344" spans="1:10" x14ac:dyDescent="0.2">
      <c r="A344" s="104" t="s">
        <v>598</v>
      </c>
      <c r="B344" s="98"/>
      <c r="C344" s="99"/>
      <c r="D344" s="99"/>
      <c r="E344" s="98"/>
      <c r="F344" s="98"/>
      <c r="G344" s="76"/>
      <c r="H344" s="76"/>
      <c r="I344" s="76"/>
      <c r="J344" s="101"/>
    </row>
    <row r="345" spans="1:10" x14ac:dyDescent="0.2">
      <c r="A345" s="105" t="s">
        <v>2</v>
      </c>
      <c r="B345" s="98" t="s">
        <v>108</v>
      </c>
      <c r="C345" s="99"/>
      <c r="D345" s="99"/>
      <c r="E345" s="98"/>
      <c r="F345" s="98"/>
      <c r="G345" s="76"/>
      <c r="H345" s="76"/>
      <c r="I345" s="76"/>
      <c r="J345" s="101"/>
    </row>
    <row r="346" spans="1:10" hidden="1" outlineLevel="1" x14ac:dyDescent="0.2">
      <c r="A346" s="106"/>
      <c r="B346" s="99"/>
      <c r="C346" s="99"/>
      <c r="D346" s="99"/>
      <c r="E346" s="99" t="s">
        <v>1110</v>
      </c>
      <c r="F346" s="99"/>
      <c r="G346" s="77">
        <v>0</v>
      </c>
      <c r="H346" s="77">
        <v>0</v>
      </c>
      <c r="I346" s="77">
        <v>-6049657.0700000003</v>
      </c>
      <c r="J346" s="101"/>
    </row>
    <row r="347" spans="1:10" hidden="1" outlineLevel="1" x14ac:dyDescent="0.2">
      <c r="A347" s="106"/>
      <c r="B347" s="100">
        <v>43014</v>
      </c>
      <c r="C347" s="99">
        <v>28</v>
      </c>
      <c r="D347" s="99" t="s">
        <v>5</v>
      </c>
      <c r="E347" s="99" t="s">
        <v>8079</v>
      </c>
      <c r="F347" s="99" t="s">
        <v>8080</v>
      </c>
      <c r="G347" s="77">
        <v>0</v>
      </c>
      <c r="H347" s="77">
        <v>172312.6</v>
      </c>
      <c r="I347" s="77">
        <v>-6202349.7599999998</v>
      </c>
      <c r="J347" s="101"/>
    </row>
    <row r="348" spans="1:10" hidden="1" outlineLevel="1" x14ac:dyDescent="0.2">
      <c r="A348" s="106"/>
      <c r="B348" s="100">
        <v>43018</v>
      </c>
      <c r="C348" s="99">
        <v>52</v>
      </c>
      <c r="D348" s="99" t="s">
        <v>5</v>
      </c>
      <c r="E348" s="99" t="s">
        <v>6661</v>
      </c>
      <c r="F348" s="99" t="s">
        <v>8081</v>
      </c>
      <c r="G348" s="77">
        <v>0</v>
      </c>
      <c r="H348" s="77">
        <v>172312.6</v>
      </c>
      <c r="I348" s="77"/>
      <c r="J348" s="101"/>
    </row>
    <row r="349" spans="1:10" hidden="1" outlineLevel="1" x14ac:dyDescent="0.2">
      <c r="A349" s="106"/>
      <c r="B349" s="100">
        <v>43021</v>
      </c>
      <c r="C349" s="99">
        <v>72</v>
      </c>
      <c r="D349" s="99" t="s">
        <v>5</v>
      </c>
      <c r="E349" s="99" t="s">
        <v>8082</v>
      </c>
      <c r="F349" s="99" t="s">
        <v>8083</v>
      </c>
      <c r="G349" s="77">
        <v>0</v>
      </c>
      <c r="H349" s="77">
        <v>188522.15</v>
      </c>
      <c r="I349" s="77"/>
      <c r="J349" s="101"/>
    </row>
    <row r="350" spans="1:10" hidden="1" outlineLevel="1" x14ac:dyDescent="0.2">
      <c r="A350" s="106"/>
      <c r="B350" s="100">
        <v>43024</v>
      </c>
      <c r="C350" s="99">
        <v>78</v>
      </c>
      <c r="D350" s="99" t="s">
        <v>5</v>
      </c>
      <c r="E350" s="99" t="s">
        <v>8084</v>
      </c>
      <c r="F350" s="99" t="s">
        <v>8085</v>
      </c>
      <c r="G350" s="77">
        <v>0</v>
      </c>
      <c r="H350" s="77">
        <v>182196.47</v>
      </c>
      <c r="I350" s="77"/>
      <c r="J350" s="101"/>
    </row>
    <row r="351" spans="1:10" hidden="1" outlineLevel="1" x14ac:dyDescent="0.2">
      <c r="A351" s="106"/>
      <c r="B351" s="100">
        <v>43032</v>
      </c>
      <c r="C351" s="99">
        <v>146</v>
      </c>
      <c r="D351" s="99" t="s">
        <v>5</v>
      </c>
      <c r="E351" s="99" t="s">
        <v>8086</v>
      </c>
      <c r="F351" s="99" t="s">
        <v>8087</v>
      </c>
      <c r="G351" s="77">
        <v>0</v>
      </c>
      <c r="H351" s="77">
        <v>188521.15</v>
      </c>
      <c r="I351" s="77"/>
      <c r="J351" s="101"/>
    </row>
    <row r="352" spans="1:10" hidden="1" outlineLevel="1" x14ac:dyDescent="0.2">
      <c r="A352" s="106"/>
      <c r="B352" s="100">
        <v>43032</v>
      </c>
      <c r="C352" s="99">
        <v>147</v>
      </c>
      <c r="D352" s="99" t="s">
        <v>5</v>
      </c>
      <c r="E352" s="99" t="s">
        <v>8088</v>
      </c>
      <c r="F352" s="99" t="s">
        <v>8089</v>
      </c>
      <c r="G352" s="77">
        <v>0</v>
      </c>
      <c r="H352" s="77">
        <v>172311.57</v>
      </c>
      <c r="I352" s="77"/>
      <c r="J352" s="101"/>
    </row>
    <row r="353" spans="1:10" hidden="1" outlineLevel="1" x14ac:dyDescent="0.2">
      <c r="A353" s="106"/>
      <c r="B353" s="100">
        <v>43039</v>
      </c>
      <c r="C353" s="99">
        <v>231</v>
      </c>
      <c r="D353" s="99" t="s">
        <v>5</v>
      </c>
      <c r="E353" s="99" t="s">
        <v>7903</v>
      </c>
      <c r="F353" s="99" t="s">
        <v>8090</v>
      </c>
      <c r="G353" s="77">
        <v>0</v>
      </c>
      <c r="H353" s="77">
        <v>172312.6</v>
      </c>
      <c r="I353" s="77"/>
      <c r="J353" s="101"/>
    </row>
    <row r="354" spans="1:10" hidden="1" outlineLevel="1" x14ac:dyDescent="0.2">
      <c r="A354" s="106"/>
      <c r="B354" s="100">
        <v>43039</v>
      </c>
      <c r="C354" s="99">
        <v>235</v>
      </c>
      <c r="D354" s="99" t="s">
        <v>5</v>
      </c>
      <c r="E354" s="99" t="s">
        <v>8091</v>
      </c>
      <c r="F354" s="99" t="s">
        <v>8092</v>
      </c>
      <c r="G354" s="77">
        <v>0</v>
      </c>
      <c r="H354" s="77">
        <v>172311.56</v>
      </c>
      <c r="I354" s="77"/>
      <c r="J354" s="101"/>
    </row>
    <row r="355" spans="1:10" collapsed="1" x14ac:dyDescent="0.2">
      <c r="A355" s="106"/>
      <c r="B355" s="100"/>
      <c r="C355" s="99"/>
      <c r="D355" s="99"/>
      <c r="E355" s="99"/>
      <c r="F355" s="99"/>
      <c r="G355" s="77"/>
      <c r="H355" s="77"/>
      <c r="I355" s="77"/>
      <c r="J355" s="101"/>
    </row>
    <row r="356" spans="1:10" x14ac:dyDescent="0.2">
      <c r="A356" s="106"/>
      <c r="B356" s="100"/>
      <c r="C356" s="99"/>
      <c r="D356" s="99"/>
      <c r="E356" s="99"/>
      <c r="F356" s="99"/>
      <c r="G356" s="77"/>
      <c r="H356" s="102">
        <f>SUM(H346:H355)</f>
        <v>1420800.7000000002</v>
      </c>
      <c r="I356" s="102"/>
      <c r="J356" s="103">
        <f>COUNTIF(H347:I355,"&gt;1")-COUNTIF(H347:H355,"&lt;1")</f>
        <v>8</v>
      </c>
    </row>
    <row r="357" spans="1:10" x14ac:dyDescent="0.2">
      <c r="A357" s="104" t="s">
        <v>702</v>
      </c>
      <c r="B357" s="98"/>
      <c r="C357" s="99"/>
      <c r="D357" s="99"/>
      <c r="E357" s="98"/>
      <c r="F357" s="98"/>
      <c r="G357" s="76"/>
      <c r="H357" s="76"/>
      <c r="I357" s="76"/>
      <c r="J357" s="101"/>
    </row>
    <row r="358" spans="1:10" x14ac:dyDescent="0.2">
      <c r="A358" s="105" t="s">
        <v>2</v>
      </c>
      <c r="B358" s="98" t="s">
        <v>532</v>
      </c>
      <c r="C358" s="99"/>
      <c r="D358" s="99"/>
      <c r="E358" s="98"/>
      <c r="F358" s="98"/>
      <c r="G358" s="76"/>
      <c r="H358" s="76"/>
      <c r="I358" s="76"/>
      <c r="J358" s="101"/>
    </row>
    <row r="359" spans="1:10" outlineLevel="1" x14ac:dyDescent="0.2">
      <c r="A359" s="106"/>
      <c r="B359" s="99"/>
      <c r="C359" s="99"/>
      <c r="D359" s="99"/>
      <c r="E359" s="99" t="s">
        <v>1110</v>
      </c>
      <c r="F359" s="99"/>
      <c r="G359" s="77">
        <v>0</v>
      </c>
      <c r="H359" s="77">
        <v>0</v>
      </c>
      <c r="I359" s="77">
        <v>-2339528.0699999998</v>
      </c>
      <c r="J359" s="101"/>
    </row>
    <row r="360" spans="1:10" outlineLevel="1" x14ac:dyDescent="0.2">
      <c r="A360" s="106"/>
      <c r="B360" s="100">
        <v>43038</v>
      </c>
      <c r="C360" s="99">
        <v>204</v>
      </c>
      <c r="D360" s="99" t="s">
        <v>5</v>
      </c>
      <c r="E360" s="99" t="s">
        <v>8093</v>
      </c>
      <c r="F360" s="99" t="s">
        <v>8094</v>
      </c>
      <c r="G360" s="77">
        <v>0</v>
      </c>
      <c r="H360" s="77">
        <v>298582.34999999998</v>
      </c>
      <c r="I360" s="77">
        <v>-2554846.7799999998</v>
      </c>
      <c r="J360" s="101"/>
    </row>
    <row r="361" spans="1:10" outlineLevel="1" x14ac:dyDescent="0.2">
      <c r="A361" s="106"/>
      <c r="B361" s="100">
        <v>43039</v>
      </c>
      <c r="C361" s="99">
        <v>234</v>
      </c>
      <c r="D361" s="99" t="s">
        <v>5</v>
      </c>
      <c r="E361" s="99" t="s">
        <v>8095</v>
      </c>
      <c r="F361" s="99" t="s">
        <v>8096</v>
      </c>
      <c r="G361" s="77">
        <v>0</v>
      </c>
      <c r="H361" s="77">
        <v>255766.06</v>
      </c>
      <c r="I361" s="77"/>
      <c r="J361" s="101"/>
    </row>
    <row r="362" spans="1:10" x14ac:dyDescent="0.2">
      <c r="A362" s="106"/>
      <c r="B362" s="100"/>
      <c r="C362" s="99"/>
      <c r="D362" s="99"/>
      <c r="E362" s="99"/>
      <c r="F362" s="99"/>
      <c r="G362" s="77"/>
      <c r="H362" s="77"/>
      <c r="I362" s="77"/>
      <c r="J362" s="101"/>
    </row>
    <row r="363" spans="1:10" x14ac:dyDescent="0.2">
      <c r="A363" s="106"/>
      <c r="B363" s="100"/>
      <c r="C363" s="99"/>
      <c r="D363" s="99"/>
      <c r="E363" s="99"/>
      <c r="F363" s="99"/>
      <c r="G363" s="77"/>
      <c r="H363" s="102">
        <f>SUM(H359:H362)</f>
        <v>554348.40999999992</v>
      </c>
      <c r="I363" s="102"/>
      <c r="J363" s="103">
        <f>COUNTIF(H360:H361,"&gt;1")-COUNTIF(H360:H361,"&lt;1")</f>
        <v>2</v>
      </c>
    </row>
    <row r="364" spans="1:10" x14ac:dyDescent="0.2">
      <c r="A364" s="106"/>
      <c r="B364" s="100"/>
      <c r="C364" s="99"/>
      <c r="D364" s="99"/>
      <c r="E364" s="99"/>
      <c r="F364" s="99"/>
      <c r="G364" s="77"/>
      <c r="H364" s="77"/>
      <c r="I364" s="77"/>
      <c r="J364" s="101"/>
    </row>
    <row r="365" spans="1:10" ht="33" customHeight="1" x14ac:dyDescent="0.2">
      <c r="A365" s="106"/>
      <c r="B365" s="136" t="s">
        <v>1062</v>
      </c>
      <c r="C365" s="137"/>
      <c r="D365" s="137"/>
      <c r="E365" s="137"/>
      <c r="F365" s="137"/>
      <c r="G365" s="138"/>
      <c r="H365" s="107">
        <f>+H299+H305+H326+H333+H343+H356+H363</f>
        <v>6428898.8600000003</v>
      </c>
      <c r="I365" s="108" t="e">
        <f>+#REF!+#REF!+#REF!+#REF!+#REF!+#REF!+#REF!+#REF!+#REF!+I264+#REF!+#REF!+I362</f>
        <v>#REF!</v>
      </c>
      <c r="J365" s="109">
        <f>+J299+J305+J326+J333+J343+J356+J363</f>
        <v>35</v>
      </c>
    </row>
    <row r="366" spans="1:10" x14ac:dyDescent="0.2">
      <c r="A366" s="106"/>
      <c r="B366" s="100"/>
      <c r="C366" s="99"/>
      <c r="D366" s="99"/>
      <c r="E366" s="99"/>
      <c r="F366" s="99"/>
      <c r="G366" s="77"/>
      <c r="H366" s="77"/>
      <c r="I366" s="77"/>
      <c r="J366" s="101"/>
    </row>
    <row r="367" spans="1:10" x14ac:dyDescent="0.2">
      <c r="A367" s="106"/>
      <c r="B367" s="100"/>
      <c r="C367" s="99"/>
      <c r="D367" s="99"/>
      <c r="E367" s="99"/>
      <c r="F367" s="99"/>
      <c r="G367" s="77"/>
      <c r="H367" s="77"/>
      <c r="I367" s="77"/>
      <c r="J367" s="101"/>
    </row>
    <row r="368" spans="1:10" x14ac:dyDescent="0.2">
      <c r="A368" s="106"/>
      <c r="B368" s="100"/>
      <c r="C368" s="99"/>
      <c r="D368" s="99"/>
      <c r="E368" s="99"/>
      <c r="F368" s="99"/>
      <c r="G368" s="77"/>
      <c r="H368" s="77"/>
      <c r="I368" s="77"/>
      <c r="J368" s="101"/>
    </row>
    <row r="369" spans="1:10" x14ac:dyDescent="0.2">
      <c r="A369" s="104" t="s">
        <v>713</v>
      </c>
      <c r="B369" s="98"/>
      <c r="C369" s="99"/>
      <c r="D369" s="99"/>
      <c r="E369" s="98"/>
      <c r="F369" s="98"/>
      <c r="G369" s="76"/>
      <c r="H369" s="76"/>
      <c r="I369" s="76"/>
      <c r="J369" s="101"/>
    </row>
    <row r="370" spans="1:10" x14ac:dyDescent="0.2">
      <c r="A370" s="105" t="s">
        <v>2</v>
      </c>
      <c r="B370" s="98" t="s">
        <v>714</v>
      </c>
      <c r="C370" s="99"/>
      <c r="D370" s="99"/>
      <c r="E370" s="98"/>
      <c r="F370" s="98"/>
      <c r="G370" s="76"/>
      <c r="H370" s="76"/>
      <c r="I370" s="76"/>
      <c r="J370" s="101"/>
    </row>
    <row r="371" spans="1:10" outlineLevel="1" x14ac:dyDescent="0.2">
      <c r="A371" s="106"/>
      <c r="B371" s="99"/>
      <c r="C371" s="99"/>
      <c r="D371" s="99"/>
      <c r="E371" s="99" t="s">
        <v>1110</v>
      </c>
      <c r="F371" s="99"/>
      <c r="G371" s="77">
        <v>0</v>
      </c>
      <c r="H371" s="77">
        <v>0</v>
      </c>
      <c r="I371" s="77">
        <v>908070.29</v>
      </c>
      <c r="J371" s="101"/>
    </row>
    <row r="372" spans="1:10" outlineLevel="1" x14ac:dyDescent="0.2">
      <c r="A372" s="106"/>
      <c r="B372" s="100">
        <v>43010</v>
      </c>
      <c r="C372" s="99">
        <v>2</v>
      </c>
      <c r="D372" s="99" t="s">
        <v>715</v>
      </c>
      <c r="E372" s="99" t="s">
        <v>716</v>
      </c>
      <c r="F372" s="99" t="s">
        <v>8097</v>
      </c>
      <c r="G372" s="77">
        <v>0</v>
      </c>
      <c r="H372" s="77">
        <v>3448.28</v>
      </c>
      <c r="I372" s="77">
        <v>913242.7</v>
      </c>
      <c r="J372" s="101"/>
    </row>
    <row r="373" spans="1:10" outlineLevel="1" x14ac:dyDescent="0.2">
      <c r="A373" s="106"/>
      <c r="B373" s="100">
        <v>43010</v>
      </c>
      <c r="C373" s="99">
        <v>3</v>
      </c>
      <c r="D373" s="99" t="s">
        <v>715</v>
      </c>
      <c r="E373" s="99" t="s">
        <v>716</v>
      </c>
      <c r="F373" s="99" t="s">
        <v>8098</v>
      </c>
      <c r="G373" s="77">
        <v>0</v>
      </c>
      <c r="H373" s="77">
        <v>-5172.41</v>
      </c>
      <c r="I373" s="77">
        <v>908932.35</v>
      </c>
      <c r="J373" s="101"/>
    </row>
    <row r="374" spans="1:10" outlineLevel="1" x14ac:dyDescent="0.2">
      <c r="A374" s="106"/>
      <c r="B374" s="100">
        <v>43010</v>
      </c>
      <c r="C374" s="99">
        <v>6</v>
      </c>
      <c r="D374" s="99" t="s">
        <v>715</v>
      </c>
      <c r="E374" s="99" t="s">
        <v>716</v>
      </c>
      <c r="F374" s="99" t="s">
        <v>8099</v>
      </c>
      <c r="G374" s="77">
        <v>0</v>
      </c>
      <c r="H374" s="77">
        <v>-6034.48</v>
      </c>
      <c r="I374" s="77">
        <v>913294.42</v>
      </c>
      <c r="J374" s="101"/>
    </row>
    <row r="375" spans="1:10" outlineLevel="1" x14ac:dyDescent="0.2">
      <c r="A375" s="106"/>
      <c r="B375" s="100">
        <v>43011</v>
      </c>
      <c r="C375" s="99">
        <v>7</v>
      </c>
      <c r="D375" s="99" t="s">
        <v>715</v>
      </c>
      <c r="E375" s="99" t="s">
        <v>716</v>
      </c>
      <c r="F375" s="99" t="s">
        <v>8100</v>
      </c>
      <c r="G375" s="77">
        <v>0</v>
      </c>
      <c r="H375" s="77">
        <v>13362.07</v>
      </c>
      <c r="I375" s="77">
        <v>917303.04</v>
      </c>
      <c r="J375" s="101"/>
    </row>
    <row r="376" spans="1:10" outlineLevel="1" x14ac:dyDescent="0.2">
      <c r="A376" s="106"/>
      <c r="B376" s="100">
        <v>43011</v>
      </c>
      <c r="C376" s="99">
        <v>8</v>
      </c>
      <c r="D376" s="99" t="s">
        <v>715</v>
      </c>
      <c r="E376" s="99" t="s">
        <v>716</v>
      </c>
      <c r="F376" s="99" t="s">
        <v>8101</v>
      </c>
      <c r="G376" s="77">
        <v>0</v>
      </c>
      <c r="H376" s="77">
        <v>-13362.07</v>
      </c>
      <c r="I376" s="77">
        <v>918596.14</v>
      </c>
      <c r="J376" s="101"/>
    </row>
    <row r="377" spans="1:10" outlineLevel="1" x14ac:dyDescent="0.2">
      <c r="A377" s="106"/>
      <c r="B377" s="100">
        <v>43011</v>
      </c>
      <c r="C377" s="99">
        <v>2</v>
      </c>
      <c r="D377" s="99" t="s">
        <v>82</v>
      </c>
      <c r="E377" s="99" t="s">
        <v>720</v>
      </c>
      <c r="F377" s="99" t="s">
        <v>8102</v>
      </c>
      <c r="G377" s="77">
        <v>0</v>
      </c>
      <c r="H377" s="77">
        <v>-5650</v>
      </c>
      <c r="I377" s="77">
        <v>919458.21</v>
      </c>
      <c r="J377" s="101"/>
    </row>
    <row r="378" spans="1:10" outlineLevel="1" x14ac:dyDescent="0.2">
      <c r="A378" s="106"/>
      <c r="B378" s="100">
        <v>43011</v>
      </c>
      <c r="C378" s="99">
        <v>3</v>
      </c>
      <c r="D378" s="99" t="s">
        <v>82</v>
      </c>
      <c r="E378" s="99" t="s">
        <v>720</v>
      </c>
      <c r="F378" s="99" t="s">
        <v>8103</v>
      </c>
      <c r="G378" s="77">
        <v>0</v>
      </c>
      <c r="H378" s="77">
        <v>-5137.09</v>
      </c>
      <c r="I378" s="77">
        <v>921182.35</v>
      </c>
      <c r="J378" s="101"/>
    </row>
    <row r="379" spans="1:10" outlineLevel="1" x14ac:dyDescent="0.2">
      <c r="A379" s="106"/>
      <c r="B379" s="100">
        <v>43012</v>
      </c>
      <c r="C379" s="99">
        <v>4</v>
      </c>
      <c r="D379" s="99" t="s">
        <v>82</v>
      </c>
      <c r="E379" s="99" t="s">
        <v>720</v>
      </c>
      <c r="F379" s="99" t="s">
        <v>8104</v>
      </c>
      <c r="G379" s="77">
        <v>0</v>
      </c>
      <c r="H379" s="77">
        <v>-4310.3500000000004</v>
      </c>
      <c r="I379" s="77">
        <v>924630.63</v>
      </c>
      <c r="J379" s="101"/>
    </row>
    <row r="380" spans="1:10" outlineLevel="1" x14ac:dyDescent="0.2">
      <c r="A380" s="106"/>
      <c r="B380" s="100">
        <v>43013</v>
      </c>
      <c r="C380" s="99">
        <v>12</v>
      </c>
      <c r="D380" s="99" t="s">
        <v>715</v>
      </c>
      <c r="E380" s="99" t="s">
        <v>716</v>
      </c>
      <c r="F380" s="99" t="s">
        <v>8105</v>
      </c>
      <c r="G380" s="77">
        <v>0</v>
      </c>
      <c r="H380" s="77">
        <v>13362.07</v>
      </c>
      <c r="I380" s="77"/>
      <c r="J380" s="101"/>
    </row>
    <row r="381" spans="1:10" outlineLevel="1" x14ac:dyDescent="0.2">
      <c r="A381" s="106"/>
      <c r="B381" s="100">
        <v>43013</v>
      </c>
      <c r="C381" s="99">
        <v>13</v>
      </c>
      <c r="D381" s="99" t="s">
        <v>715</v>
      </c>
      <c r="E381" s="99" t="s">
        <v>716</v>
      </c>
      <c r="F381" s="99" t="s">
        <v>8106</v>
      </c>
      <c r="G381" s="77">
        <v>0</v>
      </c>
      <c r="H381" s="77">
        <v>-13362.07</v>
      </c>
      <c r="I381" s="77"/>
      <c r="J381" s="101"/>
    </row>
    <row r="382" spans="1:10" outlineLevel="1" x14ac:dyDescent="0.2">
      <c r="A382" s="106"/>
      <c r="B382" s="100">
        <v>43013</v>
      </c>
      <c r="C382" s="99">
        <v>6</v>
      </c>
      <c r="D382" s="99" t="s">
        <v>82</v>
      </c>
      <c r="E382" s="99" t="s">
        <v>720</v>
      </c>
      <c r="F382" s="99" t="s">
        <v>8107</v>
      </c>
      <c r="G382" s="77">
        <v>0</v>
      </c>
      <c r="H382" s="77">
        <v>-10447.1</v>
      </c>
      <c r="I382" s="77">
        <v>928078.91</v>
      </c>
      <c r="J382" s="101"/>
    </row>
    <row r="383" spans="1:10" outlineLevel="1" x14ac:dyDescent="0.2">
      <c r="A383" s="106"/>
      <c r="B383" s="100">
        <v>43013</v>
      </c>
      <c r="C383" s="99">
        <v>7</v>
      </c>
      <c r="D383" s="99" t="s">
        <v>82</v>
      </c>
      <c r="E383" s="99" t="s">
        <v>720</v>
      </c>
      <c r="F383" s="99" t="s">
        <v>8108</v>
      </c>
      <c r="G383" s="77">
        <v>0</v>
      </c>
      <c r="H383" s="77">
        <v>-7487.46</v>
      </c>
      <c r="I383" s="77">
        <v>925492.7</v>
      </c>
      <c r="J383" s="101"/>
    </row>
    <row r="384" spans="1:10" outlineLevel="1" x14ac:dyDescent="0.2">
      <c r="A384" s="106"/>
      <c r="B384" s="100">
        <v>43015</v>
      </c>
      <c r="C384" s="99">
        <v>8</v>
      </c>
      <c r="D384" s="99" t="s">
        <v>82</v>
      </c>
      <c r="E384" s="99" t="s">
        <v>720</v>
      </c>
      <c r="F384" s="99" t="s">
        <v>8109</v>
      </c>
      <c r="G384" s="77">
        <v>0</v>
      </c>
      <c r="H384" s="77">
        <v>-17241.38</v>
      </c>
      <c r="I384" s="77"/>
      <c r="J384" s="101"/>
    </row>
    <row r="385" spans="1:10" outlineLevel="1" x14ac:dyDescent="0.2">
      <c r="A385" s="106"/>
      <c r="B385" s="100">
        <v>43015</v>
      </c>
      <c r="C385" s="99">
        <v>9</v>
      </c>
      <c r="D385" s="99" t="s">
        <v>82</v>
      </c>
      <c r="E385" s="99" t="s">
        <v>720</v>
      </c>
      <c r="F385" s="99" t="s">
        <v>8110</v>
      </c>
      <c r="G385" s="77">
        <v>0</v>
      </c>
      <c r="H385" s="77">
        <v>-19752.64</v>
      </c>
      <c r="I385" s="77"/>
      <c r="J385" s="101"/>
    </row>
    <row r="386" spans="1:10" outlineLevel="1" x14ac:dyDescent="0.2">
      <c r="A386" s="106"/>
      <c r="B386" s="100">
        <v>43017</v>
      </c>
      <c r="C386" s="99">
        <v>11</v>
      </c>
      <c r="D386" s="99" t="s">
        <v>82</v>
      </c>
      <c r="E386" s="99" t="s">
        <v>720</v>
      </c>
      <c r="F386" s="99" t="s">
        <v>8111</v>
      </c>
      <c r="G386" s="77">
        <v>0</v>
      </c>
      <c r="H386" s="77">
        <v>-73275.86</v>
      </c>
      <c r="I386" s="77"/>
      <c r="J386" s="101"/>
    </row>
    <row r="387" spans="1:10" outlineLevel="1" x14ac:dyDescent="0.2">
      <c r="A387" s="106"/>
      <c r="B387" s="100">
        <v>43017</v>
      </c>
      <c r="C387" s="99">
        <v>12</v>
      </c>
      <c r="D387" s="99" t="s">
        <v>82</v>
      </c>
      <c r="E387" s="99" t="s">
        <v>720</v>
      </c>
      <c r="F387" s="99" t="s">
        <v>8112</v>
      </c>
      <c r="G387" s="77">
        <v>0</v>
      </c>
      <c r="H387" s="77">
        <v>-3879.31</v>
      </c>
      <c r="I387" s="77"/>
      <c r="J387" s="101"/>
    </row>
    <row r="388" spans="1:10" outlineLevel="1" x14ac:dyDescent="0.2">
      <c r="A388" s="106"/>
      <c r="B388" s="100">
        <v>43017</v>
      </c>
      <c r="C388" s="99">
        <v>20</v>
      </c>
      <c r="D388" s="99" t="s">
        <v>715</v>
      </c>
      <c r="E388" s="99" t="s">
        <v>716</v>
      </c>
      <c r="F388" s="99" t="s">
        <v>8113</v>
      </c>
      <c r="G388" s="77">
        <v>0</v>
      </c>
      <c r="H388" s="77">
        <v>-3448.28</v>
      </c>
      <c r="I388" s="77"/>
      <c r="J388" s="101"/>
    </row>
    <row r="389" spans="1:10" outlineLevel="1" x14ac:dyDescent="0.2">
      <c r="A389" s="106"/>
      <c r="B389" s="100">
        <v>43017</v>
      </c>
      <c r="C389" s="99">
        <v>13</v>
      </c>
      <c r="D389" s="99" t="s">
        <v>82</v>
      </c>
      <c r="E389" s="99" t="s">
        <v>720</v>
      </c>
      <c r="F389" s="99" t="s">
        <v>8109</v>
      </c>
      <c r="G389" s="77">
        <v>0</v>
      </c>
      <c r="H389" s="77">
        <v>17241.38</v>
      </c>
      <c r="I389" s="77"/>
      <c r="J389" s="101"/>
    </row>
    <row r="390" spans="1:10" outlineLevel="1" x14ac:dyDescent="0.2">
      <c r="A390" s="106"/>
      <c r="B390" s="100">
        <v>43018</v>
      </c>
      <c r="C390" s="99">
        <v>14</v>
      </c>
      <c r="D390" s="99" t="s">
        <v>82</v>
      </c>
      <c r="E390" s="99" t="s">
        <v>720</v>
      </c>
      <c r="F390" s="99" t="s">
        <v>8114</v>
      </c>
      <c r="G390" s="77">
        <v>0</v>
      </c>
      <c r="H390" s="77">
        <v>-6551.72</v>
      </c>
      <c r="I390" s="77"/>
      <c r="J390" s="101"/>
    </row>
    <row r="391" spans="1:10" outlineLevel="1" x14ac:dyDescent="0.2">
      <c r="A391" s="106"/>
      <c r="B391" s="100">
        <v>43018</v>
      </c>
      <c r="C391" s="99">
        <v>16</v>
      </c>
      <c r="D391" s="99" t="s">
        <v>82</v>
      </c>
      <c r="E391" s="99" t="s">
        <v>720</v>
      </c>
      <c r="F391" s="99" t="s">
        <v>8115</v>
      </c>
      <c r="G391" s="77">
        <v>0</v>
      </c>
      <c r="H391" s="77">
        <v>-862.07</v>
      </c>
      <c r="I391" s="77"/>
      <c r="J391" s="101"/>
    </row>
    <row r="392" spans="1:10" outlineLevel="1" x14ac:dyDescent="0.2">
      <c r="A392" s="106"/>
      <c r="B392" s="100">
        <v>43019</v>
      </c>
      <c r="C392" s="99">
        <v>17</v>
      </c>
      <c r="D392" s="99" t="s">
        <v>82</v>
      </c>
      <c r="E392" s="99" t="s">
        <v>720</v>
      </c>
      <c r="F392" s="99" t="s">
        <v>8116</v>
      </c>
      <c r="G392" s="77">
        <v>0</v>
      </c>
      <c r="H392" s="77">
        <v>-32413.79</v>
      </c>
      <c r="I392" s="77"/>
      <c r="J392" s="101"/>
    </row>
    <row r="393" spans="1:10" outlineLevel="1" x14ac:dyDescent="0.2">
      <c r="A393" s="106"/>
      <c r="B393" s="100">
        <v>43019</v>
      </c>
      <c r="C393" s="99">
        <v>27</v>
      </c>
      <c r="D393" s="99" t="s">
        <v>715</v>
      </c>
      <c r="E393" s="99" t="s">
        <v>716</v>
      </c>
      <c r="F393" s="99" t="s">
        <v>8117</v>
      </c>
      <c r="G393" s="77">
        <v>0</v>
      </c>
      <c r="H393" s="77">
        <v>-2586.21</v>
      </c>
      <c r="I393" s="77"/>
      <c r="J393" s="101"/>
    </row>
    <row r="394" spans="1:10" outlineLevel="1" x14ac:dyDescent="0.2">
      <c r="A394" s="106"/>
      <c r="B394" s="100">
        <v>43020</v>
      </c>
      <c r="C394" s="99">
        <v>20</v>
      </c>
      <c r="D394" s="99" t="s">
        <v>82</v>
      </c>
      <c r="E394" s="99" t="s">
        <v>720</v>
      </c>
      <c r="F394" s="99" t="s">
        <v>8118</v>
      </c>
      <c r="G394" s="77">
        <v>0</v>
      </c>
      <c r="H394" s="77">
        <v>-41451.81</v>
      </c>
      <c r="I394" s="77"/>
      <c r="J394" s="101"/>
    </row>
    <row r="395" spans="1:10" outlineLevel="1" x14ac:dyDescent="0.2">
      <c r="A395" s="106"/>
      <c r="B395" s="100">
        <v>43020</v>
      </c>
      <c r="C395" s="99">
        <v>21</v>
      </c>
      <c r="D395" s="99" t="s">
        <v>82</v>
      </c>
      <c r="E395" s="99" t="s">
        <v>720</v>
      </c>
      <c r="F395" s="99" t="s">
        <v>8118</v>
      </c>
      <c r="G395" s="77">
        <v>0</v>
      </c>
      <c r="H395" s="77">
        <v>41451.81</v>
      </c>
      <c r="I395" s="77"/>
      <c r="J395" s="101"/>
    </row>
    <row r="396" spans="1:10" outlineLevel="1" x14ac:dyDescent="0.2">
      <c r="A396" s="106"/>
      <c r="B396" s="100">
        <v>43020</v>
      </c>
      <c r="C396" s="99">
        <v>22</v>
      </c>
      <c r="D396" s="99" t="s">
        <v>82</v>
      </c>
      <c r="E396" s="99" t="s">
        <v>720</v>
      </c>
      <c r="F396" s="99" t="s">
        <v>8119</v>
      </c>
      <c r="G396" s="77">
        <v>0</v>
      </c>
      <c r="H396" s="77">
        <v>-5045.6899999999996</v>
      </c>
      <c r="I396" s="77">
        <v>932820.29</v>
      </c>
      <c r="J396" s="101"/>
    </row>
    <row r="397" spans="1:10" outlineLevel="1" x14ac:dyDescent="0.2">
      <c r="A397" s="106"/>
      <c r="B397" s="100">
        <v>43021</v>
      </c>
      <c r="C397" s="99">
        <v>24</v>
      </c>
      <c r="D397" s="99" t="s">
        <v>82</v>
      </c>
      <c r="E397" s="99" t="s">
        <v>720</v>
      </c>
      <c r="F397" s="99" t="s">
        <v>8120</v>
      </c>
      <c r="G397" s="77">
        <v>0</v>
      </c>
      <c r="H397" s="77">
        <v>-32500</v>
      </c>
      <c r="I397" s="77">
        <v>934544.43</v>
      </c>
      <c r="J397" s="101"/>
    </row>
    <row r="398" spans="1:10" outlineLevel="1" x14ac:dyDescent="0.2">
      <c r="A398" s="106"/>
      <c r="B398" s="100">
        <v>43021</v>
      </c>
      <c r="C398" s="99">
        <v>25</v>
      </c>
      <c r="D398" s="99" t="s">
        <v>82</v>
      </c>
      <c r="E398" s="99" t="s">
        <v>720</v>
      </c>
      <c r="F398" s="99" t="s">
        <v>8121</v>
      </c>
      <c r="G398" s="77">
        <v>0</v>
      </c>
      <c r="H398" s="77">
        <v>-2500</v>
      </c>
      <c r="I398" s="77">
        <v>931958.22</v>
      </c>
      <c r="J398" s="101"/>
    </row>
    <row r="399" spans="1:10" outlineLevel="1" x14ac:dyDescent="0.2">
      <c r="A399" s="106"/>
      <c r="B399" s="100">
        <v>43021</v>
      </c>
      <c r="C399" s="99">
        <v>27</v>
      </c>
      <c r="D399" s="99" t="s">
        <v>82</v>
      </c>
      <c r="E399" s="99" t="s">
        <v>720</v>
      </c>
      <c r="F399" s="99" t="s">
        <v>8122</v>
      </c>
      <c r="G399" s="77">
        <v>0</v>
      </c>
      <c r="H399" s="77">
        <v>-22891.27</v>
      </c>
      <c r="I399" s="77">
        <v>937130.63</v>
      </c>
      <c r="J399" s="101"/>
    </row>
    <row r="400" spans="1:10" outlineLevel="1" x14ac:dyDescent="0.2">
      <c r="A400" s="106"/>
      <c r="B400" s="100">
        <v>43021</v>
      </c>
      <c r="C400" s="99">
        <v>28</v>
      </c>
      <c r="D400" s="99" t="s">
        <v>82</v>
      </c>
      <c r="E400" s="99" t="s">
        <v>720</v>
      </c>
      <c r="F400" s="99" t="s">
        <v>8122</v>
      </c>
      <c r="G400" s="77">
        <v>0</v>
      </c>
      <c r="H400" s="77">
        <v>22891.27</v>
      </c>
      <c r="I400" s="77">
        <v>953466.84</v>
      </c>
      <c r="J400" s="101"/>
    </row>
    <row r="401" spans="1:10" outlineLevel="1" x14ac:dyDescent="0.2">
      <c r="A401" s="106"/>
      <c r="B401" s="100">
        <v>43024</v>
      </c>
      <c r="C401" s="99">
        <v>39</v>
      </c>
      <c r="D401" s="99" t="s">
        <v>715</v>
      </c>
      <c r="E401" s="99" t="s">
        <v>716</v>
      </c>
      <c r="F401" s="99" t="s">
        <v>8123</v>
      </c>
      <c r="G401" s="77">
        <v>0</v>
      </c>
      <c r="H401" s="77">
        <v>-5172.41</v>
      </c>
      <c r="I401" s="77">
        <v>1005190.98</v>
      </c>
      <c r="J401" s="101"/>
    </row>
    <row r="402" spans="1:10" outlineLevel="1" x14ac:dyDescent="0.2">
      <c r="A402" s="106"/>
      <c r="B402" s="100">
        <v>43024</v>
      </c>
      <c r="C402" s="99">
        <v>30</v>
      </c>
      <c r="D402" s="99" t="s">
        <v>82</v>
      </c>
      <c r="E402" s="99" t="s">
        <v>720</v>
      </c>
      <c r="F402" s="99" t="s">
        <v>8124</v>
      </c>
      <c r="G402" s="77">
        <v>0</v>
      </c>
      <c r="H402" s="77">
        <v>-456.74</v>
      </c>
      <c r="I402" s="77">
        <v>1007777.19</v>
      </c>
      <c r="J402" s="101"/>
    </row>
    <row r="403" spans="1:10" outlineLevel="1" x14ac:dyDescent="0.2">
      <c r="A403" s="106"/>
      <c r="B403" s="100">
        <v>43024</v>
      </c>
      <c r="C403" s="99">
        <v>40</v>
      </c>
      <c r="D403" s="99" t="s">
        <v>715</v>
      </c>
      <c r="E403" s="99" t="s">
        <v>716</v>
      </c>
      <c r="F403" s="99" t="s">
        <v>8125</v>
      </c>
      <c r="G403" s="77">
        <v>0</v>
      </c>
      <c r="H403" s="77">
        <v>-10344.83</v>
      </c>
      <c r="I403" s="77">
        <v>1000449.6</v>
      </c>
      <c r="J403" s="101"/>
    </row>
    <row r="404" spans="1:10" outlineLevel="1" x14ac:dyDescent="0.2">
      <c r="A404" s="106"/>
      <c r="B404" s="100">
        <v>43025</v>
      </c>
      <c r="C404" s="99">
        <v>41</v>
      </c>
      <c r="D404" s="99" t="s">
        <v>715</v>
      </c>
      <c r="E404" s="99" t="s">
        <v>716</v>
      </c>
      <c r="F404" s="99" t="s">
        <v>8126</v>
      </c>
      <c r="G404" s="77">
        <v>0</v>
      </c>
      <c r="H404" s="77">
        <v>10344.83</v>
      </c>
      <c r="I404" s="77">
        <v>1007777.19</v>
      </c>
      <c r="J404" s="101"/>
    </row>
    <row r="405" spans="1:10" outlineLevel="1" x14ac:dyDescent="0.2">
      <c r="A405" s="106"/>
      <c r="B405" s="100">
        <v>43025</v>
      </c>
      <c r="C405" s="99">
        <v>32</v>
      </c>
      <c r="D405" s="99" t="s">
        <v>82</v>
      </c>
      <c r="E405" s="99" t="s">
        <v>720</v>
      </c>
      <c r="F405" s="99" t="s">
        <v>8127</v>
      </c>
      <c r="G405" s="77">
        <v>0</v>
      </c>
      <c r="H405" s="77">
        <v>-4755.17</v>
      </c>
      <c r="I405" s="77">
        <v>1016075.76</v>
      </c>
      <c r="J405" s="101"/>
    </row>
    <row r="406" spans="1:10" outlineLevel="1" x14ac:dyDescent="0.2">
      <c r="A406" s="106"/>
      <c r="B406" s="100">
        <v>43025</v>
      </c>
      <c r="C406" s="99">
        <v>42</v>
      </c>
      <c r="D406" s="99" t="s">
        <v>715</v>
      </c>
      <c r="E406" s="99" t="s">
        <v>716</v>
      </c>
      <c r="F406" s="99" t="s">
        <v>8128</v>
      </c>
      <c r="G406" s="77">
        <v>0</v>
      </c>
      <c r="H406" s="77">
        <v>-2586.21</v>
      </c>
      <c r="I406" s="77">
        <v>1050558.52</v>
      </c>
      <c r="J406" s="101"/>
    </row>
    <row r="407" spans="1:10" outlineLevel="1" x14ac:dyDescent="0.2">
      <c r="A407" s="106"/>
      <c r="B407" s="100">
        <v>43025</v>
      </c>
      <c r="C407" s="99">
        <v>33</v>
      </c>
      <c r="D407" s="99" t="s">
        <v>82</v>
      </c>
      <c r="E407" s="99" t="s">
        <v>720</v>
      </c>
      <c r="F407" s="99" t="s">
        <v>8129</v>
      </c>
      <c r="G407" s="77">
        <v>0</v>
      </c>
      <c r="H407" s="77">
        <v>-9411.2199999999993</v>
      </c>
      <c r="I407" s="77">
        <v>1047972.31</v>
      </c>
      <c r="J407" s="101"/>
    </row>
    <row r="408" spans="1:10" outlineLevel="1" x14ac:dyDescent="0.2">
      <c r="A408" s="106"/>
      <c r="B408" s="100">
        <v>43025</v>
      </c>
      <c r="C408" s="99">
        <v>34</v>
      </c>
      <c r="D408" s="99" t="s">
        <v>82</v>
      </c>
      <c r="E408" s="99" t="s">
        <v>720</v>
      </c>
      <c r="F408" s="99" t="s">
        <v>8130</v>
      </c>
      <c r="G408" s="77">
        <v>0</v>
      </c>
      <c r="H408" s="77">
        <v>-6120.69</v>
      </c>
      <c r="I408" s="77">
        <v>1050558.52</v>
      </c>
      <c r="J408" s="101"/>
    </row>
    <row r="409" spans="1:10" outlineLevel="1" x14ac:dyDescent="0.2">
      <c r="A409" s="106"/>
      <c r="B409" s="100">
        <v>43025</v>
      </c>
      <c r="C409" s="99">
        <v>43</v>
      </c>
      <c r="D409" s="99" t="s">
        <v>715</v>
      </c>
      <c r="E409" s="99" t="s">
        <v>716</v>
      </c>
      <c r="F409" s="99" t="s">
        <v>8131</v>
      </c>
      <c r="G409" s="77">
        <v>0</v>
      </c>
      <c r="H409" s="77">
        <v>-2586.21</v>
      </c>
      <c r="I409" s="77">
        <v>1051851.6200000001</v>
      </c>
      <c r="J409" s="101"/>
    </row>
    <row r="410" spans="1:10" outlineLevel="1" x14ac:dyDescent="0.2">
      <c r="A410" s="106"/>
      <c r="B410" s="100">
        <v>43026</v>
      </c>
      <c r="C410" s="99">
        <v>44</v>
      </c>
      <c r="D410" s="99" t="s">
        <v>715</v>
      </c>
      <c r="E410" s="99" t="s">
        <v>716</v>
      </c>
      <c r="F410" s="99" t="s">
        <v>8132</v>
      </c>
      <c r="G410" s="77">
        <v>0</v>
      </c>
      <c r="H410" s="77">
        <v>-4310.3500000000004</v>
      </c>
      <c r="I410" s="77">
        <v>1056161.97</v>
      </c>
      <c r="J410" s="101"/>
    </row>
    <row r="411" spans="1:10" outlineLevel="1" x14ac:dyDescent="0.2">
      <c r="A411" s="106"/>
      <c r="B411" s="100">
        <v>43027</v>
      </c>
      <c r="C411" s="99">
        <v>46</v>
      </c>
      <c r="D411" s="99" t="s">
        <v>715</v>
      </c>
      <c r="E411" s="99" t="s">
        <v>716</v>
      </c>
      <c r="F411" s="99" t="s">
        <v>8133</v>
      </c>
      <c r="G411" s="77">
        <v>0</v>
      </c>
      <c r="H411" s="77">
        <v>5172.41</v>
      </c>
      <c r="I411" s="77">
        <v>1061065.21</v>
      </c>
      <c r="J411" s="101"/>
    </row>
    <row r="412" spans="1:10" outlineLevel="1" x14ac:dyDescent="0.2">
      <c r="A412" s="106"/>
      <c r="B412" s="100">
        <v>43027</v>
      </c>
      <c r="C412" s="99">
        <v>47</v>
      </c>
      <c r="D412" s="99" t="s">
        <v>715</v>
      </c>
      <c r="E412" s="99" t="s">
        <v>716</v>
      </c>
      <c r="F412" s="99" t="s">
        <v>8134</v>
      </c>
      <c r="G412" s="77">
        <v>0</v>
      </c>
      <c r="H412" s="77">
        <v>-5172.41</v>
      </c>
      <c r="I412" s="77">
        <v>1063651.42</v>
      </c>
      <c r="J412" s="101"/>
    </row>
    <row r="413" spans="1:10" outlineLevel="1" x14ac:dyDescent="0.2">
      <c r="A413" s="106"/>
      <c r="B413" s="100">
        <v>43027</v>
      </c>
      <c r="C413" s="99">
        <v>48</v>
      </c>
      <c r="D413" s="99" t="s">
        <v>715</v>
      </c>
      <c r="E413" s="99" t="s">
        <v>716</v>
      </c>
      <c r="F413" s="99" t="s">
        <v>8135</v>
      </c>
      <c r="G413" s="77">
        <v>0</v>
      </c>
      <c r="H413" s="77">
        <v>-6896.55</v>
      </c>
      <c r="I413" s="77">
        <v>1067961.77</v>
      </c>
      <c r="J413" s="101"/>
    </row>
    <row r="414" spans="1:10" outlineLevel="1" x14ac:dyDescent="0.2">
      <c r="A414" s="106"/>
      <c r="B414" s="100">
        <v>43027</v>
      </c>
      <c r="C414" s="99">
        <v>49</v>
      </c>
      <c r="D414" s="99" t="s">
        <v>715</v>
      </c>
      <c r="E414" s="99" t="s">
        <v>716</v>
      </c>
      <c r="F414" s="99" t="s">
        <v>8136</v>
      </c>
      <c r="G414" s="77">
        <v>0</v>
      </c>
      <c r="H414" s="77">
        <v>6896.55</v>
      </c>
      <c r="I414" s="77">
        <v>1070731.81</v>
      </c>
      <c r="J414" s="101"/>
    </row>
    <row r="415" spans="1:10" outlineLevel="1" x14ac:dyDescent="0.2">
      <c r="A415" s="106"/>
      <c r="B415" s="100">
        <v>43027</v>
      </c>
      <c r="C415" s="99">
        <v>50</v>
      </c>
      <c r="D415" s="99" t="s">
        <v>715</v>
      </c>
      <c r="E415" s="99" t="s">
        <v>716</v>
      </c>
      <c r="F415" s="99" t="s">
        <v>8137</v>
      </c>
      <c r="G415" s="77">
        <v>0</v>
      </c>
      <c r="H415" s="77">
        <v>-6896.55</v>
      </c>
      <c r="I415" s="77">
        <v>1072455.95</v>
      </c>
      <c r="J415" s="101"/>
    </row>
    <row r="416" spans="1:10" outlineLevel="1" x14ac:dyDescent="0.2">
      <c r="A416" s="106"/>
      <c r="B416" s="100">
        <v>43027</v>
      </c>
      <c r="C416" s="99">
        <v>51</v>
      </c>
      <c r="D416" s="99" t="s">
        <v>715</v>
      </c>
      <c r="E416" s="99" t="s">
        <v>716</v>
      </c>
      <c r="F416" s="99" t="s">
        <v>8138</v>
      </c>
      <c r="G416" s="77">
        <v>0</v>
      </c>
      <c r="H416" s="77">
        <v>4310.3500000000004</v>
      </c>
      <c r="I416" s="77">
        <v>1072538.3700000001</v>
      </c>
      <c r="J416" s="101"/>
    </row>
    <row r="417" spans="1:10" outlineLevel="1" x14ac:dyDescent="0.2">
      <c r="A417" s="106"/>
      <c r="B417" s="100">
        <v>43027</v>
      </c>
      <c r="C417" s="99">
        <v>35</v>
      </c>
      <c r="D417" s="99" t="s">
        <v>82</v>
      </c>
      <c r="E417" s="99" t="s">
        <v>720</v>
      </c>
      <c r="F417" s="99" t="s">
        <v>8139</v>
      </c>
      <c r="G417" s="77">
        <v>0</v>
      </c>
      <c r="H417" s="77">
        <v>-200.86</v>
      </c>
      <c r="I417" s="77">
        <v>1083400.44</v>
      </c>
      <c r="J417" s="101"/>
    </row>
    <row r="418" spans="1:10" outlineLevel="1" x14ac:dyDescent="0.2">
      <c r="A418" s="106"/>
      <c r="B418" s="100">
        <v>43028</v>
      </c>
      <c r="C418" s="99">
        <v>36</v>
      </c>
      <c r="D418" s="99" t="s">
        <v>82</v>
      </c>
      <c r="E418" s="99" t="s">
        <v>720</v>
      </c>
      <c r="F418" s="99" t="s">
        <v>8140</v>
      </c>
      <c r="G418" s="77">
        <v>0</v>
      </c>
      <c r="H418" s="77">
        <v>-5685.88</v>
      </c>
      <c r="I418" s="77">
        <v>1084064.23</v>
      </c>
      <c r="J418" s="101"/>
    </row>
    <row r="419" spans="1:10" outlineLevel="1" x14ac:dyDescent="0.2">
      <c r="A419" s="106"/>
      <c r="B419" s="100">
        <v>43028</v>
      </c>
      <c r="C419" s="99">
        <v>37</v>
      </c>
      <c r="D419" s="99" t="s">
        <v>82</v>
      </c>
      <c r="E419" s="99" t="s">
        <v>720</v>
      </c>
      <c r="F419" s="99" t="s">
        <v>8141</v>
      </c>
      <c r="G419" s="77">
        <v>0</v>
      </c>
      <c r="H419" s="77">
        <v>-8728.4500000000007</v>
      </c>
      <c r="I419" s="77">
        <v>1084926.3</v>
      </c>
      <c r="J419" s="101"/>
    </row>
    <row r="420" spans="1:10" outlineLevel="1" x14ac:dyDescent="0.2">
      <c r="A420" s="106"/>
      <c r="B420" s="100">
        <v>43028</v>
      </c>
      <c r="C420" s="99">
        <v>58</v>
      </c>
      <c r="D420" s="99" t="s">
        <v>715</v>
      </c>
      <c r="E420" s="99" t="s">
        <v>716</v>
      </c>
      <c r="F420" s="99" t="s">
        <v>8142</v>
      </c>
      <c r="G420" s="77">
        <v>0</v>
      </c>
      <c r="H420" s="77">
        <v>-8620.69</v>
      </c>
      <c r="I420" s="77">
        <v>1084955.47</v>
      </c>
      <c r="J420" s="101"/>
    </row>
    <row r="421" spans="1:10" outlineLevel="1" x14ac:dyDescent="0.2">
      <c r="A421" s="106"/>
      <c r="B421" s="100">
        <v>43028</v>
      </c>
      <c r="C421" s="99">
        <v>59</v>
      </c>
      <c r="D421" s="99" t="s">
        <v>715</v>
      </c>
      <c r="E421" s="99" t="s">
        <v>716</v>
      </c>
      <c r="F421" s="99" t="s">
        <v>8143</v>
      </c>
      <c r="G421" s="77">
        <v>0</v>
      </c>
      <c r="H421" s="77">
        <v>8620.69</v>
      </c>
      <c r="I421" s="77">
        <v>1086248.57</v>
      </c>
      <c r="J421" s="101"/>
    </row>
    <row r="422" spans="1:10" outlineLevel="1" x14ac:dyDescent="0.2">
      <c r="A422" s="106"/>
      <c r="B422" s="100">
        <v>43028</v>
      </c>
      <c r="C422" s="99">
        <v>60</v>
      </c>
      <c r="D422" s="99" t="s">
        <v>715</v>
      </c>
      <c r="E422" s="99" t="s">
        <v>716</v>
      </c>
      <c r="F422" s="99" t="s">
        <v>8144</v>
      </c>
      <c r="G422" s="77">
        <v>0</v>
      </c>
      <c r="H422" s="77">
        <v>-8620.69</v>
      </c>
      <c r="I422" s="77">
        <v>1088403.74</v>
      </c>
      <c r="J422" s="101"/>
    </row>
    <row r="423" spans="1:10" outlineLevel="1" x14ac:dyDescent="0.2">
      <c r="A423" s="106"/>
      <c r="B423" s="100">
        <v>43028</v>
      </c>
      <c r="C423" s="99">
        <v>61</v>
      </c>
      <c r="D423" s="99" t="s">
        <v>715</v>
      </c>
      <c r="E423" s="99" t="s">
        <v>716</v>
      </c>
      <c r="F423" s="99" t="s">
        <v>8145</v>
      </c>
      <c r="G423" s="77">
        <v>0</v>
      </c>
      <c r="H423" s="77">
        <v>8620.69</v>
      </c>
      <c r="I423" s="77">
        <v>1085817.53</v>
      </c>
      <c r="J423" s="101"/>
    </row>
    <row r="424" spans="1:10" outlineLevel="1" x14ac:dyDescent="0.2">
      <c r="A424" s="106"/>
      <c r="B424" s="100">
        <v>43028</v>
      </c>
      <c r="C424" s="99">
        <v>62</v>
      </c>
      <c r="D424" s="99" t="s">
        <v>715</v>
      </c>
      <c r="E424" s="99" t="s">
        <v>716</v>
      </c>
      <c r="F424" s="99" t="s">
        <v>8146</v>
      </c>
      <c r="G424" s="77">
        <v>0</v>
      </c>
      <c r="H424" s="77">
        <v>-8620.69</v>
      </c>
      <c r="I424" s="77">
        <v>1088403.74</v>
      </c>
      <c r="J424" s="101"/>
    </row>
    <row r="425" spans="1:10" outlineLevel="1" x14ac:dyDescent="0.2">
      <c r="A425" s="106"/>
      <c r="B425" s="100">
        <v>43028</v>
      </c>
      <c r="C425" s="99">
        <v>38</v>
      </c>
      <c r="D425" s="99" t="s">
        <v>82</v>
      </c>
      <c r="E425" s="99" t="s">
        <v>720</v>
      </c>
      <c r="F425" s="99" t="s">
        <v>8147</v>
      </c>
      <c r="G425" s="77">
        <v>0</v>
      </c>
      <c r="H425" s="77">
        <v>-4250</v>
      </c>
      <c r="I425" s="77">
        <v>1095127.8799999999</v>
      </c>
      <c r="J425" s="101"/>
    </row>
    <row r="426" spans="1:10" outlineLevel="1" x14ac:dyDescent="0.2">
      <c r="A426" s="106"/>
      <c r="B426" s="100">
        <v>43028</v>
      </c>
      <c r="C426" s="99">
        <v>64</v>
      </c>
      <c r="D426" s="99" t="s">
        <v>715</v>
      </c>
      <c r="E426" s="99" t="s">
        <v>716</v>
      </c>
      <c r="F426" s="99" t="s">
        <v>8148</v>
      </c>
      <c r="G426" s="77">
        <v>0</v>
      </c>
      <c r="H426" s="77">
        <v>-8620.69</v>
      </c>
      <c r="I426" s="77">
        <v>1100391.67</v>
      </c>
      <c r="J426" s="101"/>
    </row>
    <row r="427" spans="1:10" outlineLevel="1" x14ac:dyDescent="0.2">
      <c r="A427" s="106"/>
      <c r="B427" s="100">
        <v>43029</v>
      </c>
      <c r="C427" s="99">
        <v>67</v>
      </c>
      <c r="D427" s="99" t="s">
        <v>715</v>
      </c>
      <c r="E427" s="99" t="s">
        <v>716</v>
      </c>
      <c r="F427" s="99" t="s">
        <v>8149</v>
      </c>
      <c r="G427" s="77">
        <v>0</v>
      </c>
      <c r="H427" s="77">
        <v>-4310.3500000000004</v>
      </c>
      <c r="I427" s="77">
        <v>1102096.2</v>
      </c>
      <c r="J427" s="101"/>
    </row>
    <row r="428" spans="1:10" outlineLevel="1" x14ac:dyDescent="0.2">
      <c r="A428" s="106"/>
      <c r="B428" s="100">
        <v>43029</v>
      </c>
      <c r="C428" s="99">
        <v>68</v>
      </c>
      <c r="D428" s="99" t="s">
        <v>715</v>
      </c>
      <c r="E428" s="99" t="s">
        <v>716</v>
      </c>
      <c r="F428" s="99" t="s">
        <v>8150</v>
      </c>
      <c r="G428" s="77">
        <v>0</v>
      </c>
      <c r="H428" s="77">
        <v>4310.3500000000004</v>
      </c>
      <c r="I428" s="77">
        <v>1102357.4099999999</v>
      </c>
      <c r="J428" s="101"/>
    </row>
    <row r="429" spans="1:10" outlineLevel="1" x14ac:dyDescent="0.2">
      <c r="A429" s="106"/>
      <c r="B429" s="100">
        <v>43029</v>
      </c>
      <c r="C429" s="99">
        <v>69</v>
      </c>
      <c r="D429" s="99" t="s">
        <v>715</v>
      </c>
      <c r="E429" s="99" t="s">
        <v>716</v>
      </c>
      <c r="F429" s="99" t="s">
        <v>8151</v>
      </c>
      <c r="G429" s="77">
        <v>0</v>
      </c>
      <c r="H429" s="77">
        <v>-4310.3500000000004</v>
      </c>
      <c r="I429" s="77">
        <v>1107271.2</v>
      </c>
      <c r="J429" s="101"/>
    </row>
    <row r="430" spans="1:10" outlineLevel="1" x14ac:dyDescent="0.2">
      <c r="A430" s="106"/>
      <c r="B430" s="100">
        <v>43029</v>
      </c>
      <c r="C430" s="99">
        <v>39</v>
      </c>
      <c r="D430" s="99" t="s">
        <v>82</v>
      </c>
      <c r="E430" s="99" t="s">
        <v>720</v>
      </c>
      <c r="F430" s="99" t="s">
        <v>8152</v>
      </c>
      <c r="G430" s="77">
        <v>0</v>
      </c>
      <c r="H430" s="77">
        <v>-5121.55</v>
      </c>
      <c r="I430" s="77">
        <v>1111022.67</v>
      </c>
      <c r="J430" s="101"/>
    </row>
    <row r="431" spans="1:10" outlineLevel="1" x14ac:dyDescent="0.2">
      <c r="A431" s="106"/>
      <c r="B431" s="100">
        <v>43031</v>
      </c>
      <c r="C431" s="99">
        <v>70</v>
      </c>
      <c r="D431" s="99" t="s">
        <v>715</v>
      </c>
      <c r="E431" s="99" t="s">
        <v>716</v>
      </c>
      <c r="F431" s="99" t="s">
        <v>8153</v>
      </c>
      <c r="G431" s="77">
        <v>0</v>
      </c>
      <c r="H431" s="77">
        <v>4310.3500000000004</v>
      </c>
      <c r="I431" s="77">
        <v>1114470.95</v>
      </c>
      <c r="J431" s="101"/>
    </row>
    <row r="432" spans="1:10" outlineLevel="1" x14ac:dyDescent="0.2">
      <c r="A432" s="106"/>
      <c r="B432" s="100">
        <v>43031</v>
      </c>
      <c r="C432" s="99">
        <v>71</v>
      </c>
      <c r="D432" s="99" t="s">
        <v>715</v>
      </c>
      <c r="E432" s="99" t="s">
        <v>716</v>
      </c>
      <c r="F432" s="99" t="s">
        <v>8154</v>
      </c>
      <c r="G432" s="77">
        <v>0</v>
      </c>
      <c r="H432" s="77">
        <v>2586.21</v>
      </c>
      <c r="I432" s="77">
        <v>1123953.71</v>
      </c>
      <c r="J432" s="101"/>
    </row>
    <row r="433" spans="1:10" outlineLevel="1" x14ac:dyDescent="0.2">
      <c r="A433" s="106"/>
      <c r="B433" s="100">
        <v>43031</v>
      </c>
      <c r="C433" s="99">
        <v>72</v>
      </c>
      <c r="D433" s="99" t="s">
        <v>715</v>
      </c>
      <c r="E433" s="99" t="s">
        <v>716</v>
      </c>
      <c r="F433" s="99" t="s">
        <v>8155</v>
      </c>
      <c r="G433" s="77">
        <v>0</v>
      </c>
      <c r="H433" s="77">
        <v>-4827.59</v>
      </c>
      <c r="I433" s="77">
        <v>1135926.1200000001</v>
      </c>
      <c r="J433" s="101"/>
    </row>
    <row r="434" spans="1:10" outlineLevel="1" x14ac:dyDescent="0.2">
      <c r="A434" s="106"/>
      <c r="B434" s="100">
        <v>43031</v>
      </c>
      <c r="C434" s="99">
        <v>74</v>
      </c>
      <c r="D434" s="99" t="s">
        <v>715</v>
      </c>
      <c r="E434" s="99" t="s">
        <v>716</v>
      </c>
      <c r="F434" s="99" t="s">
        <v>8156</v>
      </c>
      <c r="G434" s="77">
        <v>0</v>
      </c>
      <c r="H434" s="77">
        <v>-2586.21</v>
      </c>
      <c r="I434" s="77">
        <v>1133339.9099999999</v>
      </c>
      <c r="J434" s="101"/>
    </row>
    <row r="435" spans="1:10" outlineLevel="1" x14ac:dyDescent="0.2">
      <c r="A435" s="106"/>
      <c r="B435" s="100">
        <v>43032</v>
      </c>
      <c r="C435" s="99">
        <v>78</v>
      </c>
      <c r="D435" s="99" t="s">
        <v>715</v>
      </c>
      <c r="E435" s="99" t="s">
        <v>716</v>
      </c>
      <c r="F435" s="99" t="s">
        <v>8157</v>
      </c>
      <c r="G435" s="77">
        <v>0</v>
      </c>
      <c r="H435" s="77">
        <v>-38448.28</v>
      </c>
      <c r="I435" s="77">
        <v>1137650.26</v>
      </c>
      <c r="J435" s="101"/>
    </row>
    <row r="436" spans="1:10" outlineLevel="1" x14ac:dyDescent="0.2">
      <c r="A436" s="106"/>
      <c r="B436" s="100">
        <v>43032</v>
      </c>
      <c r="C436" s="99">
        <v>79</v>
      </c>
      <c r="D436" s="99" t="s">
        <v>715</v>
      </c>
      <c r="E436" s="99" t="s">
        <v>716</v>
      </c>
      <c r="F436" s="99" t="s">
        <v>8158</v>
      </c>
      <c r="G436" s="77">
        <v>0</v>
      </c>
      <c r="H436" s="77">
        <v>-6982.76</v>
      </c>
      <c r="I436" s="77">
        <v>1141098.54</v>
      </c>
      <c r="J436" s="101"/>
    </row>
    <row r="437" spans="1:10" outlineLevel="1" x14ac:dyDescent="0.2">
      <c r="A437" s="106"/>
      <c r="B437" s="100">
        <v>43032</v>
      </c>
      <c r="C437" s="99">
        <v>41</v>
      </c>
      <c r="D437" s="99" t="s">
        <v>82</v>
      </c>
      <c r="E437" s="99" t="s">
        <v>720</v>
      </c>
      <c r="F437" s="99" t="s">
        <v>8159</v>
      </c>
      <c r="G437" s="77">
        <v>0</v>
      </c>
      <c r="H437" s="77">
        <v>-862.07</v>
      </c>
      <c r="I437" s="77">
        <v>1144793.68</v>
      </c>
      <c r="J437" s="101"/>
    </row>
    <row r="438" spans="1:10" outlineLevel="1" x14ac:dyDescent="0.2">
      <c r="A438" s="106"/>
      <c r="B438" s="100">
        <v>43032</v>
      </c>
      <c r="C438" s="99">
        <v>42</v>
      </c>
      <c r="D438" s="99" t="s">
        <v>82</v>
      </c>
      <c r="E438" s="99" t="s">
        <v>720</v>
      </c>
      <c r="F438" s="99" t="s">
        <v>8160</v>
      </c>
      <c r="G438" s="77">
        <v>0</v>
      </c>
      <c r="H438" s="77">
        <v>-8715.5400000000009</v>
      </c>
      <c r="I438" s="77">
        <v>1164621.27</v>
      </c>
      <c r="J438" s="101"/>
    </row>
    <row r="439" spans="1:10" outlineLevel="1" x14ac:dyDescent="0.2">
      <c r="A439" s="106"/>
      <c r="B439" s="100">
        <v>43032</v>
      </c>
      <c r="C439" s="99">
        <v>80</v>
      </c>
      <c r="D439" s="99" t="s">
        <v>715</v>
      </c>
      <c r="E439" s="99" t="s">
        <v>716</v>
      </c>
      <c r="F439" s="99" t="s">
        <v>8161</v>
      </c>
      <c r="G439" s="77">
        <v>0</v>
      </c>
      <c r="H439" s="77">
        <v>-6465.52</v>
      </c>
      <c r="I439" s="77">
        <v>1167207.48</v>
      </c>
      <c r="J439" s="101"/>
    </row>
    <row r="440" spans="1:10" outlineLevel="1" x14ac:dyDescent="0.2">
      <c r="A440" s="106"/>
      <c r="B440" s="100">
        <v>43032</v>
      </c>
      <c r="C440" s="99">
        <v>43</v>
      </c>
      <c r="D440" s="99" t="s">
        <v>82</v>
      </c>
      <c r="E440" s="99" t="s">
        <v>720</v>
      </c>
      <c r="F440" s="99" t="s">
        <v>8162</v>
      </c>
      <c r="G440" s="77">
        <v>0</v>
      </c>
      <c r="H440" s="77">
        <v>-5717.24</v>
      </c>
      <c r="I440" s="77">
        <v>1168500.58</v>
      </c>
      <c r="J440" s="101"/>
    </row>
    <row r="441" spans="1:10" outlineLevel="1" x14ac:dyDescent="0.2">
      <c r="A441" s="106"/>
      <c r="B441" s="100">
        <v>43032</v>
      </c>
      <c r="C441" s="99">
        <v>44</v>
      </c>
      <c r="D441" s="99" t="s">
        <v>82</v>
      </c>
      <c r="E441" s="99" t="s">
        <v>720</v>
      </c>
      <c r="F441" s="99" t="s">
        <v>8162</v>
      </c>
      <c r="G441" s="77">
        <v>0</v>
      </c>
      <c r="H441" s="77">
        <v>5717.24</v>
      </c>
      <c r="I441" s="77">
        <v>1156528.17</v>
      </c>
      <c r="J441" s="101"/>
    </row>
    <row r="442" spans="1:10" outlineLevel="1" x14ac:dyDescent="0.2">
      <c r="A442" s="106"/>
      <c r="B442" s="100">
        <v>43032</v>
      </c>
      <c r="C442" s="99">
        <v>45</v>
      </c>
      <c r="D442" s="99" t="s">
        <v>82</v>
      </c>
      <c r="E442" s="99" t="s">
        <v>720</v>
      </c>
      <c r="F442" s="99" t="s">
        <v>8163</v>
      </c>
      <c r="G442" s="77">
        <v>0</v>
      </c>
      <c r="H442" s="77">
        <v>-6632</v>
      </c>
      <c r="I442" s="77">
        <v>1168500.58</v>
      </c>
      <c r="J442" s="101"/>
    </row>
    <row r="443" spans="1:10" outlineLevel="1" x14ac:dyDescent="0.2">
      <c r="A443" s="106"/>
      <c r="B443" s="100">
        <v>43032</v>
      </c>
      <c r="C443" s="99">
        <v>46</v>
      </c>
      <c r="D443" s="99" t="s">
        <v>82</v>
      </c>
      <c r="E443" s="99" t="s">
        <v>720</v>
      </c>
      <c r="F443" s="99" t="s">
        <v>8164</v>
      </c>
      <c r="G443" s="77">
        <v>0</v>
      </c>
      <c r="H443" s="77">
        <v>-19637.93</v>
      </c>
      <c r="I443" s="77">
        <v>1176638.1499999999</v>
      </c>
      <c r="J443" s="101"/>
    </row>
    <row r="444" spans="1:10" outlineLevel="1" x14ac:dyDescent="0.2">
      <c r="A444" s="106"/>
      <c r="B444" s="100">
        <v>43033</v>
      </c>
      <c r="C444" s="99">
        <v>81</v>
      </c>
      <c r="D444" s="99" t="s">
        <v>715</v>
      </c>
      <c r="E444" s="99" t="s">
        <v>716</v>
      </c>
      <c r="F444" s="99" t="s">
        <v>8165</v>
      </c>
      <c r="G444" s="77">
        <v>0</v>
      </c>
      <c r="H444" s="77">
        <v>-51810.35</v>
      </c>
      <c r="I444" s="77">
        <v>1180948.5</v>
      </c>
      <c r="J444" s="101"/>
    </row>
    <row r="445" spans="1:10" outlineLevel="1" x14ac:dyDescent="0.2">
      <c r="A445" s="106"/>
      <c r="B445" s="100">
        <v>43033</v>
      </c>
      <c r="C445" s="99">
        <v>83</v>
      </c>
      <c r="D445" s="99" t="s">
        <v>715</v>
      </c>
      <c r="E445" s="99" t="s">
        <v>716</v>
      </c>
      <c r="F445" s="99" t="s">
        <v>8166</v>
      </c>
      <c r="G445" s="77">
        <v>0</v>
      </c>
      <c r="H445" s="77">
        <v>-2155.17</v>
      </c>
      <c r="I445" s="77">
        <v>1182241.6000000001</v>
      </c>
      <c r="J445" s="101"/>
    </row>
    <row r="446" spans="1:10" outlineLevel="1" x14ac:dyDescent="0.2">
      <c r="A446" s="106"/>
      <c r="B446" s="100">
        <v>43033</v>
      </c>
      <c r="C446" s="99">
        <v>47</v>
      </c>
      <c r="D446" s="99" t="s">
        <v>82</v>
      </c>
      <c r="E446" s="99" t="s">
        <v>720</v>
      </c>
      <c r="F446" s="99" t="s">
        <v>8167</v>
      </c>
      <c r="G446" s="77">
        <v>0</v>
      </c>
      <c r="H446" s="77">
        <v>-17241.38</v>
      </c>
      <c r="I446" s="77">
        <v>1182375.06</v>
      </c>
      <c r="J446" s="101"/>
    </row>
    <row r="447" spans="1:10" outlineLevel="1" x14ac:dyDescent="0.2">
      <c r="A447" s="106"/>
      <c r="B447" s="100">
        <v>43033</v>
      </c>
      <c r="C447" s="99">
        <v>85</v>
      </c>
      <c r="D447" s="99" t="s">
        <v>715</v>
      </c>
      <c r="E447" s="99" t="s">
        <v>716</v>
      </c>
      <c r="F447" s="99" t="s">
        <v>8168</v>
      </c>
      <c r="G447" s="77">
        <v>0</v>
      </c>
      <c r="H447" s="77">
        <v>-47068.97</v>
      </c>
      <c r="I447" s="77">
        <v>1185753.31</v>
      </c>
      <c r="J447" s="101"/>
    </row>
    <row r="448" spans="1:10" outlineLevel="1" x14ac:dyDescent="0.2">
      <c r="A448" s="106"/>
      <c r="B448" s="100">
        <v>43034</v>
      </c>
      <c r="C448" s="99">
        <v>87</v>
      </c>
      <c r="D448" s="99" t="s">
        <v>715</v>
      </c>
      <c r="E448" s="99" t="s">
        <v>716</v>
      </c>
      <c r="F448" s="99" t="s">
        <v>8169</v>
      </c>
      <c r="G448" s="77">
        <v>0</v>
      </c>
      <c r="H448" s="77">
        <v>47068.97</v>
      </c>
      <c r="I448" s="77">
        <v>1182375.06</v>
      </c>
      <c r="J448" s="101"/>
    </row>
    <row r="449" spans="1:10" outlineLevel="1" x14ac:dyDescent="0.2">
      <c r="A449" s="106"/>
      <c r="B449" s="100">
        <v>43034</v>
      </c>
      <c r="C449" s="99">
        <v>48</v>
      </c>
      <c r="D449" s="99" t="s">
        <v>82</v>
      </c>
      <c r="E449" s="99" t="s">
        <v>720</v>
      </c>
      <c r="F449" s="99" t="s">
        <v>8170</v>
      </c>
      <c r="G449" s="77">
        <v>0</v>
      </c>
      <c r="H449" s="77">
        <v>-5862.07</v>
      </c>
      <c r="I449" s="77">
        <v>1185070.52</v>
      </c>
      <c r="J449" s="101"/>
    </row>
    <row r="450" spans="1:10" outlineLevel="1" x14ac:dyDescent="0.2">
      <c r="A450" s="106"/>
      <c r="B450" s="100">
        <v>43034</v>
      </c>
      <c r="C450" s="99">
        <v>50</v>
      </c>
      <c r="D450" s="99" t="s">
        <v>82</v>
      </c>
      <c r="E450" s="99" t="s">
        <v>720</v>
      </c>
      <c r="F450" s="99" t="s">
        <v>8160</v>
      </c>
      <c r="G450" s="77">
        <v>0</v>
      </c>
      <c r="H450" s="77">
        <v>8715.5400000000009</v>
      </c>
      <c r="I450" s="77">
        <v>1202311.8999999999</v>
      </c>
      <c r="J450" s="101"/>
    </row>
    <row r="451" spans="1:10" outlineLevel="1" x14ac:dyDescent="0.2">
      <c r="A451" s="106"/>
      <c r="B451" s="100">
        <v>43034</v>
      </c>
      <c r="C451" s="99">
        <v>51</v>
      </c>
      <c r="D451" s="99" t="s">
        <v>82</v>
      </c>
      <c r="E451" s="99" t="s">
        <v>720</v>
      </c>
      <c r="F451" s="99" t="s">
        <v>8171</v>
      </c>
      <c r="G451" s="77">
        <v>0</v>
      </c>
      <c r="H451" s="77">
        <v>-94.85</v>
      </c>
      <c r="I451" s="77">
        <v>1204036.04</v>
      </c>
      <c r="J451" s="101"/>
    </row>
    <row r="452" spans="1:10" outlineLevel="1" x14ac:dyDescent="0.2">
      <c r="A452" s="106"/>
      <c r="B452" s="100">
        <v>43034</v>
      </c>
      <c r="C452" s="99">
        <v>52</v>
      </c>
      <c r="D452" s="99" t="s">
        <v>82</v>
      </c>
      <c r="E452" s="99" t="s">
        <v>720</v>
      </c>
      <c r="F452" s="99" t="s">
        <v>8172</v>
      </c>
      <c r="G452" s="77">
        <v>0</v>
      </c>
      <c r="H452" s="77">
        <v>-5301.72</v>
      </c>
      <c r="I452" s="77">
        <v>1204553.28</v>
      </c>
      <c r="J452" s="101"/>
    </row>
    <row r="453" spans="1:10" outlineLevel="1" x14ac:dyDescent="0.2">
      <c r="A453" s="106"/>
      <c r="B453" s="100">
        <v>43034</v>
      </c>
      <c r="C453" s="99">
        <v>88</v>
      </c>
      <c r="D453" s="99" t="s">
        <v>715</v>
      </c>
      <c r="E453" s="99" t="s">
        <v>716</v>
      </c>
      <c r="F453" s="99" t="s">
        <v>8173</v>
      </c>
      <c r="G453" s="77">
        <v>0</v>
      </c>
      <c r="H453" s="77">
        <v>-4310.3500000000004</v>
      </c>
      <c r="I453" s="77">
        <v>1221794.6599999999</v>
      </c>
      <c r="J453" s="101"/>
    </row>
    <row r="454" spans="1:10" outlineLevel="1" x14ac:dyDescent="0.2">
      <c r="A454" s="106"/>
      <c r="B454" s="100">
        <v>43035</v>
      </c>
      <c r="C454" s="99">
        <v>89</v>
      </c>
      <c r="D454" s="99" t="s">
        <v>715</v>
      </c>
      <c r="E454" s="99" t="s">
        <v>716</v>
      </c>
      <c r="F454" s="99" t="s">
        <v>8174</v>
      </c>
      <c r="G454" s="77">
        <v>0</v>
      </c>
      <c r="H454" s="77">
        <v>6465.52</v>
      </c>
      <c r="I454" s="77">
        <v>1226105.01</v>
      </c>
      <c r="J454" s="101"/>
    </row>
    <row r="455" spans="1:10" outlineLevel="1" x14ac:dyDescent="0.2">
      <c r="A455" s="106"/>
      <c r="B455" s="100">
        <v>43035</v>
      </c>
      <c r="C455" s="99">
        <v>90</v>
      </c>
      <c r="D455" s="99" t="s">
        <v>715</v>
      </c>
      <c r="E455" s="99" t="s">
        <v>716</v>
      </c>
      <c r="F455" s="99" t="s">
        <v>8175</v>
      </c>
      <c r="G455" s="77">
        <v>0</v>
      </c>
      <c r="H455" s="77">
        <v>-7155.17</v>
      </c>
      <c r="I455" s="77">
        <v>1224811.9099999999</v>
      </c>
      <c r="J455" s="101"/>
    </row>
    <row r="456" spans="1:10" outlineLevel="1" x14ac:dyDescent="0.2">
      <c r="A456" s="106"/>
      <c r="B456" s="100">
        <v>43035</v>
      </c>
      <c r="C456" s="99">
        <v>54</v>
      </c>
      <c r="D456" s="99" t="s">
        <v>82</v>
      </c>
      <c r="E456" s="99" t="s">
        <v>720</v>
      </c>
      <c r="F456" s="99" t="s">
        <v>8176</v>
      </c>
      <c r="G456" s="77">
        <v>0</v>
      </c>
      <c r="H456" s="77">
        <v>-5172.41</v>
      </c>
      <c r="I456" s="77"/>
      <c r="J456" s="101"/>
    </row>
    <row r="457" spans="1:10" outlineLevel="1" x14ac:dyDescent="0.2">
      <c r="A457" s="106"/>
      <c r="B457" s="100">
        <v>43035</v>
      </c>
      <c r="C457" s="99">
        <v>93</v>
      </c>
      <c r="D457" s="99" t="s">
        <v>715</v>
      </c>
      <c r="E457" s="99" t="s">
        <v>716</v>
      </c>
      <c r="F457" s="99" t="s">
        <v>8177</v>
      </c>
      <c r="G457" s="77">
        <v>0</v>
      </c>
      <c r="H457" s="77">
        <v>4310.3500000000004</v>
      </c>
      <c r="I457" s="77"/>
      <c r="J457" s="101"/>
    </row>
    <row r="458" spans="1:10" outlineLevel="1" x14ac:dyDescent="0.2">
      <c r="A458" s="106"/>
      <c r="B458" s="100">
        <v>43035</v>
      </c>
      <c r="C458" s="99">
        <v>56</v>
      </c>
      <c r="D458" s="99" t="s">
        <v>82</v>
      </c>
      <c r="E458" s="99" t="s">
        <v>720</v>
      </c>
      <c r="F458" s="99" t="s">
        <v>8178</v>
      </c>
      <c r="G458" s="77">
        <v>0</v>
      </c>
      <c r="H458" s="77">
        <v>-4108.63</v>
      </c>
      <c r="I458" s="77"/>
      <c r="J458" s="101"/>
    </row>
    <row r="459" spans="1:10" outlineLevel="1" x14ac:dyDescent="0.2">
      <c r="A459" s="106"/>
      <c r="B459" s="100">
        <v>43035</v>
      </c>
      <c r="C459" s="99">
        <v>94</v>
      </c>
      <c r="D459" s="99" t="s">
        <v>715</v>
      </c>
      <c r="E459" s="99" t="s">
        <v>716</v>
      </c>
      <c r="F459" s="99" t="s">
        <v>8179</v>
      </c>
      <c r="G459" s="77">
        <v>0</v>
      </c>
      <c r="H459" s="77">
        <v>-4310.3500000000004</v>
      </c>
      <c r="I459" s="77"/>
      <c r="J459" s="101"/>
    </row>
    <row r="460" spans="1:10" outlineLevel="1" x14ac:dyDescent="0.2">
      <c r="A460" s="106"/>
      <c r="B460" s="100">
        <v>43035</v>
      </c>
      <c r="C460" s="99">
        <v>57</v>
      </c>
      <c r="D460" s="99" t="s">
        <v>82</v>
      </c>
      <c r="E460" s="99" t="s">
        <v>720</v>
      </c>
      <c r="F460" s="99" t="s">
        <v>8178</v>
      </c>
      <c r="G460" s="77">
        <v>0</v>
      </c>
      <c r="H460" s="77">
        <v>4108.63</v>
      </c>
      <c r="I460" s="77"/>
      <c r="J460" s="101"/>
    </row>
    <row r="461" spans="1:10" outlineLevel="1" x14ac:dyDescent="0.2">
      <c r="A461" s="106"/>
      <c r="B461" s="100">
        <v>43035</v>
      </c>
      <c r="C461" s="99">
        <v>58</v>
      </c>
      <c r="D461" s="99" t="s">
        <v>82</v>
      </c>
      <c r="E461" s="99" t="s">
        <v>720</v>
      </c>
      <c r="F461" s="99" t="s">
        <v>8180</v>
      </c>
      <c r="G461" s="77">
        <v>0</v>
      </c>
      <c r="H461" s="77">
        <v>-4666.01</v>
      </c>
      <c r="I461" s="77"/>
      <c r="J461" s="101"/>
    </row>
    <row r="462" spans="1:10" outlineLevel="1" x14ac:dyDescent="0.2">
      <c r="A462" s="106"/>
      <c r="B462" s="100">
        <v>43038</v>
      </c>
      <c r="C462" s="99">
        <v>59</v>
      </c>
      <c r="D462" s="99" t="s">
        <v>82</v>
      </c>
      <c r="E462" s="99" t="s">
        <v>720</v>
      </c>
      <c r="F462" s="99" t="s">
        <v>8181</v>
      </c>
      <c r="G462" s="77">
        <v>0</v>
      </c>
      <c r="H462" s="77">
        <v>-2586.21</v>
      </c>
      <c r="I462" s="77"/>
      <c r="J462" s="101"/>
    </row>
    <row r="463" spans="1:10" outlineLevel="1" x14ac:dyDescent="0.2">
      <c r="A463" s="106"/>
      <c r="B463" s="100">
        <v>43038</v>
      </c>
      <c r="C463" s="99">
        <v>99</v>
      </c>
      <c r="D463" s="99" t="s">
        <v>715</v>
      </c>
      <c r="E463" s="99" t="s">
        <v>716</v>
      </c>
      <c r="F463" s="99" t="s">
        <v>8182</v>
      </c>
      <c r="G463" s="77">
        <v>0</v>
      </c>
      <c r="H463" s="77">
        <v>-25862.07</v>
      </c>
      <c r="I463" s="77"/>
      <c r="J463" s="101"/>
    </row>
    <row r="464" spans="1:10" outlineLevel="1" x14ac:dyDescent="0.2">
      <c r="A464" s="106"/>
      <c r="B464" s="100">
        <v>43038</v>
      </c>
      <c r="C464" s="99">
        <v>60</v>
      </c>
      <c r="D464" s="99" t="s">
        <v>82</v>
      </c>
      <c r="E464" s="99" t="s">
        <v>720</v>
      </c>
      <c r="F464" s="99" t="s">
        <v>8183</v>
      </c>
      <c r="G464" s="77">
        <v>0</v>
      </c>
      <c r="H464" s="77">
        <v>-19055.34</v>
      </c>
      <c r="I464" s="77"/>
      <c r="J464" s="101"/>
    </row>
    <row r="465" spans="1:10" outlineLevel="1" x14ac:dyDescent="0.2">
      <c r="A465" s="106"/>
      <c r="B465" s="100">
        <v>43038</v>
      </c>
      <c r="C465" s="99">
        <v>66</v>
      </c>
      <c r="D465" s="99" t="s">
        <v>82</v>
      </c>
      <c r="E465" s="99" t="s">
        <v>720</v>
      </c>
      <c r="F465" s="99" t="s">
        <v>9092</v>
      </c>
      <c r="G465" s="77">
        <v>0</v>
      </c>
      <c r="H465" s="77">
        <v>-8362.07</v>
      </c>
      <c r="I465" s="77"/>
      <c r="J465" s="101"/>
    </row>
    <row r="466" spans="1:10" outlineLevel="1" x14ac:dyDescent="0.2">
      <c r="A466" s="106"/>
      <c r="B466" s="100">
        <v>43039</v>
      </c>
      <c r="C466" s="99">
        <v>61</v>
      </c>
      <c r="D466" s="99" t="s">
        <v>82</v>
      </c>
      <c r="E466" s="99" t="s">
        <v>720</v>
      </c>
      <c r="F466" s="99" t="s">
        <v>8184</v>
      </c>
      <c r="G466" s="77">
        <v>0</v>
      </c>
      <c r="H466" s="77">
        <v>-4310.3500000000004</v>
      </c>
      <c r="I466" s="77"/>
      <c r="J466" s="101"/>
    </row>
    <row r="467" spans="1:10" outlineLevel="1" x14ac:dyDescent="0.2">
      <c r="A467" s="106"/>
      <c r="B467" s="100">
        <v>43039</v>
      </c>
      <c r="C467" s="99">
        <v>62</v>
      </c>
      <c r="D467" s="99" t="s">
        <v>82</v>
      </c>
      <c r="E467" s="99" t="s">
        <v>720</v>
      </c>
      <c r="F467" s="99" t="s">
        <v>8185</v>
      </c>
      <c r="G467" s="77">
        <v>0</v>
      </c>
      <c r="H467" s="77">
        <v>-8661.26</v>
      </c>
      <c r="I467" s="77"/>
      <c r="J467" s="101"/>
    </row>
    <row r="468" spans="1:10" outlineLevel="1" x14ac:dyDescent="0.2">
      <c r="A468" s="106"/>
      <c r="B468" s="100">
        <v>43039</v>
      </c>
      <c r="C468" s="99">
        <v>105</v>
      </c>
      <c r="D468" s="99" t="s">
        <v>715</v>
      </c>
      <c r="E468" s="99" t="s">
        <v>716</v>
      </c>
      <c r="F468" s="99" t="s">
        <v>8186</v>
      </c>
      <c r="G468" s="77">
        <v>0</v>
      </c>
      <c r="H468" s="77">
        <v>-12931.04</v>
      </c>
      <c r="I468" s="77"/>
      <c r="J468" s="101"/>
    </row>
    <row r="469" spans="1:10" outlineLevel="1" x14ac:dyDescent="0.2">
      <c r="A469" s="106"/>
      <c r="B469" s="100">
        <v>43039</v>
      </c>
      <c r="C469" s="99">
        <v>63</v>
      </c>
      <c r="D469" s="99" t="s">
        <v>82</v>
      </c>
      <c r="E469" s="99" t="s">
        <v>720</v>
      </c>
      <c r="F469" s="99" t="s">
        <v>8187</v>
      </c>
      <c r="G469" s="77">
        <v>0</v>
      </c>
      <c r="H469" s="77">
        <v>-10816.27</v>
      </c>
      <c r="I469" s="77"/>
      <c r="J469" s="101"/>
    </row>
    <row r="470" spans="1:10" outlineLevel="1" x14ac:dyDescent="0.2">
      <c r="A470" s="106"/>
      <c r="B470" s="100">
        <v>43039</v>
      </c>
      <c r="C470" s="99">
        <v>65</v>
      </c>
      <c r="D470" s="99" t="s">
        <v>82</v>
      </c>
      <c r="E470" s="99" t="s">
        <v>720</v>
      </c>
      <c r="F470" s="99" t="s">
        <v>8188</v>
      </c>
      <c r="G470" s="77">
        <v>0</v>
      </c>
      <c r="H470" s="77">
        <v>-7033.75</v>
      </c>
      <c r="I470" s="77"/>
      <c r="J470" s="101"/>
    </row>
    <row r="471" spans="1:10" x14ac:dyDescent="0.2">
      <c r="A471" s="106"/>
      <c r="B471" s="100"/>
      <c r="C471" s="99"/>
      <c r="D471" s="99"/>
      <c r="E471" s="99"/>
      <c r="F471" s="99"/>
      <c r="G471" s="77"/>
      <c r="H471" s="77"/>
      <c r="I471" s="77"/>
      <c r="J471" s="101"/>
    </row>
    <row r="472" spans="1:10" x14ac:dyDescent="0.2">
      <c r="A472" s="106"/>
      <c r="B472" s="100"/>
      <c r="C472" s="99"/>
      <c r="D472" s="99"/>
      <c r="E472" s="99"/>
      <c r="F472" s="99"/>
      <c r="G472" s="77"/>
      <c r="H472" s="110">
        <f>SUM(H371:H471)</f>
        <v>-583597.96999999986</v>
      </c>
      <c r="I472" s="77"/>
      <c r="J472" s="101"/>
    </row>
    <row r="473" spans="1:10" x14ac:dyDescent="0.2">
      <c r="A473" s="104" t="s">
        <v>817</v>
      </c>
      <c r="B473" s="98"/>
      <c r="C473" s="99"/>
      <c r="D473" s="99"/>
      <c r="E473" s="98"/>
      <c r="F473" s="98"/>
      <c r="G473" s="76"/>
      <c r="H473" s="76"/>
      <c r="I473" s="76"/>
      <c r="J473" s="101"/>
    </row>
    <row r="474" spans="1:10" x14ac:dyDescent="0.2">
      <c r="A474" s="105" t="s">
        <v>2</v>
      </c>
      <c r="B474" s="98" t="s">
        <v>818</v>
      </c>
      <c r="C474" s="99"/>
      <c r="D474" s="99"/>
      <c r="E474" s="98"/>
      <c r="F474" s="98"/>
      <c r="G474" s="76"/>
      <c r="H474" s="76"/>
      <c r="I474" s="76"/>
      <c r="J474" s="101"/>
    </row>
    <row r="475" spans="1:10" hidden="1" outlineLevel="1" x14ac:dyDescent="0.2">
      <c r="A475" s="106"/>
      <c r="B475" s="99"/>
      <c r="C475" s="99"/>
      <c r="D475" s="99"/>
      <c r="E475" s="99" t="s">
        <v>1110</v>
      </c>
      <c r="F475" s="99"/>
      <c r="G475" s="77">
        <v>0</v>
      </c>
      <c r="H475" s="77">
        <v>0</v>
      </c>
      <c r="I475" s="77">
        <v>430172.44</v>
      </c>
      <c r="J475" s="101"/>
    </row>
    <row r="476" spans="1:10" hidden="1" outlineLevel="1" x14ac:dyDescent="0.2">
      <c r="A476" s="106"/>
      <c r="B476" s="100">
        <v>43020</v>
      </c>
      <c r="C476" s="99">
        <v>19</v>
      </c>
      <c r="D476" s="99" t="s">
        <v>82</v>
      </c>
      <c r="E476" s="99" t="s">
        <v>720</v>
      </c>
      <c r="F476" s="99" t="s">
        <v>8189</v>
      </c>
      <c r="G476" s="77">
        <v>0</v>
      </c>
      <c r="H476" s="77">
        <v>-17241.38</v>
      </c>
      <c r="I476" s="77">
        <v>499137.96</v>
      </c>
      <c r="J476" s="101"/>
    </row>
    <row r="477" spans="1:10" hidden="1" outlineLevel="1" x14ac:dyDescent="0.2">
      <c r="A477" s="106"/>
      <c r="B477" s="100">
        <v>43025</v>
      </c>
      <c r="C477" s="99">
        <v>31</v>
      </c>
      <c r="D477" s="99" t="s">
        <v>82</v>
      </c>
      <c r="E477" s="99" t="s">
        <v>720</v>
      </c>
      <c r="F477" s="99" t="s">
        <v>8190</v>
      </c>
      <c r="G477" s="77">
        <v>0</v>
      </c>
      <c r="H477" s="77">
        <v>-17241.38</v>
      </c>
      <c r="I477" s="77"/>
      <c r="J477" s="101"/>
    </row>
    <row r="478" spans="1:10" hidden="1" outlineLevel="1" x14ac:dyDescent="0.2">
      <c r="A478" s="106"/>
      <c r="B478" s="100">
        <v>43032</v>
      </c>
      <c r="C478" s="99">
        <v>40</v>
      </c>
      <c r="D478" s="99" t="s">
        <v>82</v>
      </c>
      <c r="E478" s="99" t="s">
        <v>720</v>
      </c>
      <c r="F478" s="99" t="s">
        <v>8191</v>
      </c>
      <c r="G478" s="77">
        <v>0</v>
      </c>
      <c r="H478" s="77">
        <v>-30172.41</v>
      </c>
      <c r="I478" s="77"/>
      <c r="J478" s="101"/>
    </row>
    <row r="479" spans="1:10" collapsed="1" x14ac:dyDescent="0.2">
      <c r="A479" s="106"/>
      <c r="B479" s="100"/>
      <c r="C479" s="99"/>
      <c r="D479" s="99"/>
      <c r="E479" s="99"/>
      <c r="F479" s="99"/>
      <c r="G479" s="77"/>
      <c r="H479" s="77"/>
      <c r="I479" s="77"/>
      <c r="J479" s="101"/>
    </row>
    <row r="480" spans="1:10" x14ac:dyDescent="0.2">
      <c r="A480" s="106"/>
      <c r="B480" s="100"/>
      <c r="C480" s="99"/>
      <c r="D480" s="99"/>
      <c r="E480" s="99"/>
      <c r="F480" s="99"/>
      <c r="G480" s="77"/>
      <c r="H480" s="102">
        <f>SUM(H475:H479)</f>
        <v>-64655.17</v>
      </c>
      <c r="I480" s="77"/>
      <c r="J480" s="101"/>
    </row>
    <row r="481" spans="1:10" x14ac:dyDescent="0.2">
      <c r="A481" s="106"/>
      <c r="B481" s="100"/>
      <c r="C481" s="99"/>
      <c r="D481" s="99"/>
      <c r="E481" s="99"/>
      <c r="F481" s="99"/>
      <c r="G481" s="77"/>
      <c r="H481" s="77"/>
      <c r="I481" s="77"/>
      <c r="J481" s="101"/>
    </row>
    <row r="482" spans="1:10" ht="33" customHeight="1" x14ac:dyDescent="0.2">
      <c r="A482" s="106"/>
      <c r="B482" s="136" t="s">
        <v>3860</v>
      </c>
      <c r="C482" s="137"/>
      <c r="D482" s="137"/>
      <c r="E482" s="137"/>
      <c r="F482" s="137"/>
      <c r="G482" s="138"/>
      <c r="H482" s="119">
        <f>+H472+H480</f>
        <v>-648253.1399999999</v>
      </c>
      <c r="I482" s="77"/>
      <c r="J482" s="101"/>
    </row>
    <row r="483" spans="1:10" x14ac:dyDescent="0.2">
      <c r="A483" s="106"/>
      <c r="B483" s="100"/>
      <c r="C483" s="99"/>
      <c r="D483" s="99"/>
      <c r="E483" s="99"/>
      <c r="F483" s="99"/>
      <c r="G483" s="77"/>
      <c r="H483" s="77"/>
      <c r="I483" s="77"/>
      <c r="J483" s="101"/>
    </row>
    <row r="484" spans="1:10" x14ac:dyDescent="0.2">
      <c r="A484" s="106"/>
      <c r="B484" s="100"/>
      <c r="C484" s="99"/>
      <c r="D484" s="99"/>
      <c r="E484" s="99"/>
      <c r="F484" s="99"/>
      <c r="G484" s="77"/>
      <c r="H484" s="77"/>
      <c r="I484" s="77"/>
      <c r="J484" s="101"/>
    </row>
    <row r="485" spans="1:10" x14ac:dyDescent="0.2">
      <c r="A485" s="104" t="s">
        <v>827</v>
      </c>
      <c r="B485" s="98"/>
      <c r="C485" s="99"/>
      <c r="D485" s="99"/>
      <c r="E485" s="98"/>
      <c r="F485" s="98"/>
      <c r="G485" s="76"/>
      <c r="H485" s="76"/>
      <c r="I485" s="76"/>
      <c r="J485" s="101"/>
    </row>
    <row r="486" spans="1:10" x14ac:dyDescent="0.2">
      <c r="A486" s="105" t="s">
        <v>2</v>
      </c>
      <c r="B486" s="98" t="s">
        <v>828</v>
      </c>
      <c r="C486" s="99"/>
      <c r="D486" s="99"/>
      <c r="E486" s="98"/>
      <c r="F486" s="98"/>
      <c r="G486" s="76"/>
      <c r="H486" s="76"/>
      <c r="I486" s="76"/>
      <c r="J486" s="101"/>
    </row>
    <row r="487" spans="1:10" hidden="1" outlineLevel="1" x14ac:dyDescent="0.2">
      <c r="A487" s="106"/>
      <c r="B487" s="99"/>
      <c r="C487" s="99"/>
      <c r="D487" s="99"/>
      <c r="E487" s="99" t="s">
        <v>1110</v>
      </c>
      <c r="F487" s="99"/>
      <c r="G487" s="77">
        <v>0</v>
      </c>
      <c r="H487" s="77">
        <v>0</v>
      </c>
      <c r="I487" s="77">
        <v>-894209.4</v>
      </c>
      <c r="J487" s="101"/>
    </row>
    <row r="488" spans="1:10" hidden="1" outlineLevel="1" x14ac:dyDescent="0.2">
      <c r="A488" s="106"/>
      <c r="B488" s="100">
        <v>43010</v>
      </c>
      <c r="C488" s="99">
        <v>4</v>
      </c>
      <c r="D488" s="99" t="s">
        <v>715</v>
      </c>
      <c r="E488" s="99" t="s">
        <v>716</v>
      </c>
      <c r="F488" s="99" t="s">
        <v>8192</v>
      </c>
      <c r="G488" s="77">
        <v>0</v>
      </c>
      <c r="H488" s="77">
        <v>7758.62</v>
      </c>
      <c r="I488" s="77">
        <v>-897657.68</v>
      </c>
      <c r="J488" s="101"/>
    </row>
    <row r="489" spans="1:10" hidden="1" outlineLevel="1" x14ac:dyDescent="0.2">
      <c r="A489" s="106"/>
      <c r="B489" s="100">
        <v>43010</v>
      </c>
      <c r="C489" s="99">
        <v>5</v>
      </c>
      <c r="D489" s="99" t="s">
        <v>715</v>
      </c>
      <c r="E489" s="99" t="s">
        <v>716</v>
      </c>
      <c r="F489" s="99" t="s">
        <v>8193</v>
      </c>
      <c r="G489" s="77">
        <v>0</v>
      </c>
      <c r="H489" s="77">
        <v>-2586.21</v>
      </c>
      <c r="I489" s="77">
        <v>-901968.03</v>
      </c>
      <c r="J489" s="101"/>
    </row>
    <row r="490" spans="1:10" hidden="1" outlineLevel="1" x14ac:dyDescent="0.2">
      <c r="A490" s="106"/>
      <c r="B490" s="100">
        <v>43012</v>
      </c>
      <c r="C490" s="99">
        <v>9</v>
      </c>
      <c r="D490" s="99" t="s">
        <v>715</v>
      </c>
      <c r="E490" s="99" t="s">
        <v>716</v>
      </c>
      <c r="F490" s="99" t="s">
        <v>8194</v>
      </c>
      <c r="G490" s="77">
        <v>0</v>
      </c>
      <c r="H490" s="77">
        <v>-1206.9000000000001</v>
      </c>
      <c r="I490" s="77">
        <v>-906278.38</v>
      </c>
      <c r="J490" s="101"/>
    </row>
    <row r="491" spans="1:10" hidden="1" outlineLevel="1" x14ac:dyDescent="0.2">
      <c r="A491" s="106"/>
      <c r="B491" s="100">
        <v>43012</v>
      </c>
      <c r="C491" s="99">
        <v>10</v>
      </c>
      <c r="D491" s="99" t="s">
        <v>715</v>
      </c>
      <c r="E491" s="99" t="s">
        <v>716</v>
      </c>
      <c r="F491" s="99" t="s">
        <v>8195</v>
      </c>
      <c r="G491" s="77">
        <v>0</v>
      </c>
      <c r="H491" s="77">
        <v>-5068.97</v>
      </c>
      <c r="I491" s="77">
        <v>-912312.86</v>
      </c>
      <c r="J491" s="101"/>
    </row>
    <row r="492" spans="1:10" hidden="1" outlineLevel="1" x14ac:dyDescent="0.2">
      <c r="A492" s="106"/>
      <c r="B492" s="100">
        <v>43012</v>
      </c>
      <c r="C492" s="99">
        <v>11</v>
      </c>
      <c r="D492" s="99" t="s">
        <v>715</v>
      </c>
      <c r="E492" s="99" t="s">
        <v>716</v>
      </c>
      <c r="F492" s="99" t="s">
        <v>8196</v>
      </c>
      <c r="G492" s="77">
        <v>0</v>
      </c>
      <c r="H492" s="77">
        <v>-2586.21</v>
      </c>
      <c r="I492" s="77">
        <v>-906278.38</v>
      </c>
      <c r="J492" s="101"/>
    </row>
    <row r="493" spans="1:10" hidden="1" outlineLevel="1" x14ac:dyDescent="0.2">
      <c r="A493" s="106"/>
      <c r="B493" s="100">
        <v>43013</v>
      </c>
      <c r="C493" s="99">
        <v>14</v>
      </c>
      <c r="D493" s="99" t="s">
        <v>715</v>
      </c>
      <c r="E493" s="99" t="s">
        <v>716</v>
      </c>
      <c r="F493" s="99" t="s">
        <v>8197</v>
      </c>
      <c r="G493" s="77">
        <v>0</v>
      </c>
      <c r="H493" s="77">
        <v>1724.14</v>
      </c>
      <c r="I493" s="77">
        <v>-912312.86</v>
      </c>
      <c r="J493" s="101"/>
    </row>
    <row r="494" spans="1:10" hidden="1" outlineLevel="1" x14ac:dyDescent="0.2">
      <c r="A494" s="106"/>
      <c r="B494" s="100">
        <v>43014</v>
      </c>
      <c r="C494" s="99">
        <v>15</v>
      </c>
      <c r="D494" s="99" t="s">
        <v>715</v>
      </c>
      <c r="E494" s="99" t="s">
        <v>716</v>
      </c>
      <c r="F494" s="99" t="s">
        <v>8198</v>
      </c>
      <c r="G494" s="77">
        <v>0</v>
      </c>
      <c r="H494" s="77">
        <v>-3448.28</v>
      </c>
      <c r="I494" s="77">
        <v>-925243.9</v>
      </c>
      <c r="J494" s="101"/>
    </row>
    <row r="495" spans="1:10" hidden="1" outlineLevel="1" x14ac:dyDescent="0.2">
      <c r="A495" s="106"/>
      <c r="B495" s="100">
        <v>43014</v>
      </c>
      <c r="C495" s="99">
        <v>16</v>
      </c>
      <c r="D495" s="99" t="s">
        <v>715</v>
      </c>
      <c r="E495" s="99" t="s">
        <v>716</v>
      </c>
      <c r="F495" s="99" t="s">
        <v>8199</v>
      </c>
      <c r="G495" s="77">
        <v>0</v>
      </c>
      <c r="H495" s="77">
        <v>6465.52</v>
      </c>
      <c r="I495" s="77">
        <v>-927571.49</v>
      </c>
      <c r="J495" s="101"/>
    </row>
    <row r="496" spans="1:10" hidden="1" outlineLevel="1" x14ac:dyDescent="0.2">
      <c r="A496" s="106"/>
      <c r="B496" s="100">
        <v>43014</v>
      </c>
      <c r="C496" s="99">
        <v>17</v>
      </c>
      <c r="D496" s="99" t="s">
        <v>715</v>
      </c>
      <c r="E496" s="99" t="s">
        <v>716</v>
      </c>
      <c r="F496" s="99" t="s">
        <v>8200</v>
      </c>
      <c r="G496" s="77">
        <v>0</v>
      </c>
      <c r="H496" s="77">
        <v>-8620.69</v>
      </c>
      <c r="I496" s="77">
        <v>-936192.18</v>
      </c>
      <c r="J496" s="101"/>
    </row>
    <row r="497" spans="1:10" hidden="1" outlineLevel="1" x14ac:dyDescent="0.2">
      <c r="A497" s="106"/>
      <c r="B497" s="100">
        <v>43015</v>
      </c>
      <c r="C497" s="99">
        <v>18</v>
      </c>
      <c r="D497" s="99" t="s">
        <v>715</v>
      </c>
      <c r="E497" s="99" t="s">
        <v>716</v>
      </c>
      <c r="F497" s="99" t="s">
        <v>8201</v>
      </c>
      <c r="G497" s="77">
        <v>0</v>
      </c>
      <c r="H497" s="77">
        <v>-4310.3500000000004</v>
      </c>
      <c r="I497" s="77">
        <v>-923261.14</v>
      </c>
      <c r="J497" s="101"/>
    </row>
    <row r="498" spans="1:10" hidden="1" outlineLevel="1" x14ac:dyDescent="0.2">
      <c r="A498" s="106"/>
      <c r="B498" s="100">
        <v>43017</v>
      </c>
      <c r="C498" s="99">
        <v>19</v>
      </c>
      <c r="D498" s="99" t="s">
        <v>715</v>
      </c>
      <c r="E498" s="99" t="s">
        <v>716</v>
      </c>
      <c r="F498" s="99" t="s">
        <v>8202</v>
      </c>
      <c r="G498" s="77">
        <v>0</v>
      </c>
      <c r="H498" s="77">
        <v>3448.28</v>
      </c>
      <c r="I498" s="77">
        <v>-936192.18</v>
      </c>
      <c r="J498" s="101"/>
    </row>
    <row r="499" spans="1:10" hidden="1" outlineLevel="1" x14ac:dyDescent="0.2">
      <c r="A499" s="106"/>
      <c r="B499" s="100">
        <v>43017</v>
      </c>
      <c r="C499" s="99">
        <v>21</v>
      </c>
      <c r="D499" s="99" t="s">
        <v>715</v>
      </c>
      <c r="E499" s="99" t="s">
        <v>716</v>
      </c>
      <c r="F499" s="99" t="s">
        <v>8203</v>
      </c>
      <c r="G499" s="77">
        <v>0</v>
      </c>
      <c r="H499" s="77">
        <v>-4310.3500000000004</v>
      </c>
      <c r="I499" s="77">
        <v>-927571.49</v>
      </c>
      <c r="J499" s="101"/>
    </row>
    <row r="500" spans="1:10" hidden="1" outlineLevel="1" x14ac:dyDescent="0.2">
      <c r="A500" s="106"/>
      <c r="B500" s="100">
        <v>43018</v>
      </c>
      <c r="C500" s="99">
        <v>22</v>
      </c>
      <c r="D500" s="99" t="s">
        <v>715</v>
      </c>
      <c r="E500" s="99" t="s">
        <v>716</v>
      </c>
      <c r="F500" s="99" t="s">
        <v>8204</v>
      </c>
      <c r="G500" s="77">
        <v>0</v>
      </c>
      <c r="H500" s="77">
        <v>-2586.21</v>
      </c>
      <c r="I500" s="77">
        <v>-936192.18</v>
      </c>
      <c r="J500" s="101"/>
    </row>
    <row r="501" spans="1:10" hidden="1" outlineLevel="1" x14ac:dyDescent="0.2">
      <c r="A501" s="106"/>
      <c r="B501" s="100">
        <v>43018</v>
      </c>
      <c r="C501" s="99">
        <v>23</v>
      </c>
      <c r="D501" s="99" t="s">
        <v>715</v>
      </c>
      <c r="E501" s="99" t="s">
        <v>716</v>
      </c>
      <c r="F501" s="99" t="s">
        <v>8205</v>
      </c>
      <c r="G501" s="77">
        <v>0</v>
      </c>
      <c r="H501" s="77">
        <v>-3448.28</v>
      </c>
      <c r="I501" s="77">
        <v>-940502.53</v>
      </c>
      <c r="J501" s="101"/>
    </row>
    <row r="502" spans="1:10" hidden="1" outlineLevel="1" x14ac:dyDescent="0.2">
      <c r="A502" s="106"/>
      <c r="B502" s="100">
        <v>43018</v>
      </c>
      <c r="C502" s="99">
        <v>24</v>
      </c>
      <c r="D502" s="99" t="s">
        <v>715</v>
      </c>
      <c r="E502" s="99" t="s">
        <v>716</v>
      </c>
      <c r="F502" s="99" t="s">
        <v>8206</v>
      </c>
      <c r="G502" s="77">
        <v>0</v>
      </c>
      <c r="H502" s="77">
        <v>3879.31</v>
      </c>
      <c r="I502" s="77">
        <v>-944381.84</v>
      </c>
      <c r="J502" s="101"/>
    </row>
    <row r="503" spans="1:10" hidden="1" outlineLevel="1" x14ac:dyDescent="0.2">
      <c r="A503" s="106"/>
      <c r="B503" s="100">
        <v>43018</v>
      </c>
      <c r="C503" s="99">
        <v>26</v>
      </c>
      <c r="D503" s="99" t="s">
        <v>715</v>
      </c>
      <c r="E503" s="99" t="s">
        <v>716</v>
      </c>
      <c r="F503" s="99" t="s">
        <v>8207</v>
      </c>
      <c r="G503" s="77">
        <v>0</v>
      </c>
      <c r="H503" s="77">
        <v>-1724.14</v>
      </c>
      <c r="I503" s="77">
        <v>-941364.6</v>
      </c>
      <c r="J503" s="101"/>
    </row>
    <row r="504" spans="1:10" hidden="1" outlineLevel="1" x14ac:dyDescent="0.2">
      <c r="A504" s="106"/>
      <c r="B504" s="100">
        <v>43020</v>
      </c>
      <c r="C504" s="99">
        <v>28</v>
      </c>
      <c r="D504" s="99" t="s">
        <v>715</v>
      </c>
      <c r="E504" s="99" t="s">
        <v>716</v>
      </c>
      <c r="F504" s="99" t="s">
        <v>8208</v>
      </c>
      <c r="G504" s="77">
        <v>0</v>
      </c>
      <c r="H504" s="77">
        <v>-6034.48</v>
      </c>
      <c r="I504" s="77">
        <v>-937054.25</v>
      </c>
      <c r="J504" s="101"/>
    </row>
    <row r="505" spans="1:10" hidden="1" outlineLevel="1" x14ac:dyDescent="0.2">
      <c r="A505" s="106"/>
      <c r="B505" s="100">
        <v>43020</v>
      </c>
      <c r="C505" s="99">
        <v>29</v>
      </c>
      <c r="D505" s="99" t="s">
        <v>715</v>
      </c>
      <c r="E505" s="99" t="s">
        <v>716</v>
      </c>
      <c r="F505" s="99" t="s">
        <v>8209</v>
      </c>
      <c r="G505" s="77">
        <v>0</v>
      </c>
      <c r="H505" s="77">
        <v>6034.48</v>
      </c>
      <c r="I505" s="77">
        <v>-938261.15</v>
      </c>
      <c r="J505" s="101"/>
    </row>
    <row r="506" spans="1:10" hidden="1" outlineLevel="1" x14ac:dyDescent="0.2">
      <c r="A506" s="106"/>
      <c r="B506" s="100">
        <v>43020</v>
      </c>
      <c r="C506" s="99">
        <v>30</v>
      </c>
      <c r="D506" s="99" t="s">
        <v>715</v>
      </c>
      <c r="E506" s="99" t="s">
        <v>716</v>
      </c>
      <c r="F506" s="99" t="s">
        <v>8210</v>
      </c>
      <c r="G506" s="77">
        <v>0</v>
      </c>
      <c r="H506" s="77">
        <v>-6034.48</v>
      </c>
      <c r="I506" s="77">
        <v>-934381.84</v>
      </c>
      <c r="J506" s="101"/>
    </row>
    <row r="507" spans="1:10" hidden="1" outlineLevel="1" x14ac:dyDescent="0.2">
      <c r="A507" s="106"/>
      <c r="B507" s="100">
        <v>43021</v>
      </c>
      <c r="C507" s="99">
        <v>31</v>
      </c>
      <c r="D507" s="99" t="s">
        <v>715</v>
      </c>
      <c r="E507" s="99" t="s">
        <v>716</v>
      </c>
      <c r="F507" s="99" t="s">
        <v>8211</v>
      </c>
      <c r="G507" s="77">
        <v>0</v>
      </c>
      <c r="H507" s="77">
        <v>6034.48</v>
      </c>
      <c r="I507" s="77">
        <v>-951623.22</v>
      </c>
      <c r="J507" s="101"/>
    </row>
    <row r="508" spans="1:10" hidden="1" outlineLevel="1" x14ac:dyDescent="0.2">
      <c r="A508" s="106"/>
      <c r="B508" s="100">
        <v>43021</v>
      </c>
      <c r="C508" s="99">
        <v>32</v>
      </c>
      <c r="D508" s="99" t="s">
        <v>715</v>
      </c>
      <c r="E508" s="99" t="s">
        <v>716</v>
      </c>
      <c r="F508" s="99" t="s">
        <v>8212</v>
      </c>
      <c r="G508" s="77">
        <v>0</v>
      </c>
      <c r="H508" s="77">
        <v>-6034.48</v>
      </c>
      <c r="I508" s="77">
        <v>-955933.57</v>
      </c>
      <c r="J508" s="101"/>
    </row>
    <row r="509" spans="1:10" hidden="1" outlineLevel="1" x14ac:dyDescent="0.2">
      <c r="A509" s="106"/>
      <c r="B509" s="100">
        <v>43021</v>
      </c>
      <c r="C509" s="99">
        <v>33</v>
      </c>
      <c r="D509" s="99" t="s">
        <v>715</v>
      </c>
      <c r="E509" s="99" t="s">
        <v>716</v>
      </c>
      <c r="F509" s="99" t="s">
        <v>8213</v>
      </c>
      <c r="G509" s="77">
        <v>0</v>
      </c>
      <c r="H509" s="77">
        <v>6034.48</v>
      </c>
      <c r="I509" s="77">
        <v>-957657.71</v>
      </c>
      <c r="J509" s="101"/>
    </row>
    <row r="510" spans="1:10" hidden="1" outlineLevel="1" x14ac:dyDescent="0.2">
      <c r="A510" s="106"/>
      <c r="B510" s="100">
        <v>43021</v>
      </c>
      <c r="C510" s="99">
        <v>34</v>
      </c>
      <c r="D510" s="99" t="s">
        <v>715</v>
      </c>
      <c r="E510" s="99" t="s">
        <v>716</v>
      </c>
      <c r="F510" s="99" t="s">
        <v>8214</v>
      </c>
      <c r="G510" s="77">
        <v>0</v>
      </c>
      <c r="H510" s="77">
        <v>-8620.69</v>
      </c>
      <c r="I510" s="77">
        <v>-947312.88</v>
      </c>
      <c r="J510" s="101"/>
    </row>
    <row r="511" spans="1:10" hidden="1" outlineLevel="1" x14ac:dyDescent="0.2">
      <c r="A511" s="106"/>
      <c r="B511" s="100">
        <v>43021</v>
      </c>
      <c r="C511" s="99">
        <v>35</v>
      </c>
      <c r="D511" s="99" t="s">
        <v>715</v>
      </c>
      <c r="E511" s="99" t="s">
        <v>716</v>
      </c>
      <c r="F511" s="99" t="s">
        <v>8215</v>
      </c>
      <c r="G511" s="77">
        <v>0</v>
      </c>
      <c r="H511" s="77">
        <v>-1724.14</v>
      </c>
      <c r="I511" s="77"/>
      <c r="J511" s="101"/>
    </row>
    <row r="512" spans="1:10" hidden="1" outlineLevel="1" x14ac:dyDescent="0.2">
      <c r="A512" s="106"/>
      <c r="B512" s="100">
        <v>43022</v>
      </c>
      <c r="C512" s="99">
        <v>36</v>
      </c>
      <c r="D512" s="99" t="s">
        <v>715</v>
      </c>
      <c r="E512" s="99" t="s">
        <v>716</v>
      </c>
      <c r="F512" s="99" t="s">
        <v>8216</v>
      </c>
      <c r="G512" s="77">
        <v>0</v>
      </c>
      <c r="H512" s="77">
        <v>-3017.24</v>
      </c>
      <c r="I512" s="77"/>
      <c r="J512" s="101"/>
    </row>
    <row r="513" spans="1:10" hidden="1" outlineLevel="1" x14ac:dyDescent="0.2">
      <c r="A513" s="106"/>
      <c r="B513" s="100">
        <v>43024</v>
      </c>
      <c r="C513" s="99">
        <v>37</v>
      </c>
      <c r="D513" s="99" t="s">
        <v>715</v>
      </c>
      <c r="E513" s="99" t="s">
        <v>716</v>
      </c>
      <c r="F513" s="99" t="s">
        <v>8217</v>
      </c>
      <c r="G513" s="77">
        <v>0</v>
      </c>
      <c r="H513" s="77">
        <v>-6034.48</v>
      </c>
      <c r="I513" s="77"/>
      <c r="J513" s="101"/>
    </row>
    <row r="514" spans="1:10" hidden="1" outlineLevel="1" x14ac:dyDescent="0.2">
      <c r="A514" s="106"/>
      <c r="B514" s="100">
        <v>43024</v>
      </c>
      <c r="C514" s="99">
        <v>38</v>
      </c>
      <c r="D514" s="99" t="s">
        <v>715</v>
      </c>
      <c r="E514" s="99" t="s">
        <v>716</v>
      </c>
      <c r="F514" s="99" t="s">
        <v>8218</v>
      </c>
      <c r="G514" s="77">
        <v>0</v>
      </c>
      <c r="H514" s="77">
        <v>6034.48</v>
      </c>
      <c r="I514" s="77"/>
      <c r="J514" s="101"/>
    </row>
    <row r="515" spans="1:10" hidden="1" outlineLevel="1" x14ac:dyDescent="0.2">
      <c r="A515" s="106"/>
      <c r="B515" s="100">
        <v>43026</v>
      </c>
      <c r="C515" s="99">
        <v>45</v>
      </c>
      <c r="D515" s="99" t="s">
        <v>715</v>
      </c>
      <c r="E515" s="99" t="s">
        <v>716</v>
      </c>
      <c r="F515" s="99" t="s">
        <v>8219</v>
      </c>
      <c r="G515" s="77">
        <v>0</v>
      </c>
      <c r="H515" s="77">
        <v>5603.45</v>
      </c>
      <c r="I515" s="77"/>
      <c r="J515" s="101"/>
    </row>
    <row r="516" spans="1:10" hidden="1" outlineLevel="1" x14ac:dyDescent="0.2">
      <c r="A516" s="106"/>
      <c r="B516" s="100">
        <v>43027</v>
      </c>
      <c r="C516" s="99">
        <v>53</v>
      </c>
      <c r="D516" s="99" t="s">
        <v>715</v>
      </c>
      <c r="E516" s="99" t="s">
        <v>716</v>
      </c>
      <c r="F516" s="99" t="s">
        <v>8220</v>
      </c>
      <c r="G516" s="77">
        <v>0</v>
      </c>
      <c r="H516" s="77">
        <v>-8620.69</v>
      </c>
      <c r="I516" s="77"/>
      <c r="J516" s="101"/>
    </row>
    <row r="517" spans="1:10" hidden="1" outlineLevel="1" x14ac:dyDescent="0.2">
      <c r="A517" s="106"/>
      <c r="B517" s="100">
        <v>43028</v>
      </c>
      <c r="C517" s="99">
        <v>63</v>
      </c>
      <c r="D517" s="99" t="s">
        <v>715</v>
      </c>
      <c r="E517" s="99" t="s">
        <v>716</v>
      </c>
      <c r="F517" s="99" t="s">
        <v>8221</v>
      </c>
      <c r="G517" s="77">
        <v>0</v>
      </c>
      <c r="H517" s="77">
        <v>1724.14</v>
      </c>
      <c r="I517" s="77">
        <v>-951623.23</v>
      </c>
      <c r="J517" s="101"/>
    </row>
    <row r="518" spans="1:10" hidden="1" outlineLevel="1" x14ac:dyDescent="0.2">
      <c r="A518" s="106"/>
      <c r="B518" s="100">
        <v>43029</v>
      </c>
      <c r="C518" s="99">
        <v>65</v>
      </c>
      <c r="D518" s="99" t="s">
        <v>715</v>
      </c>
      <c r="E518" s="99" t="s">
        <v>716</v>
      </c>
      <c r="F518" s="99" t="s">
        <v>8222</v>
      </c>
      <c r="G518" s="77">
        <v>0</v>
      </c>
      <c r="H518" s="77">
        <v>5603.45</v>
      </c>
      <c r="I518" s="77">
        <v>-947312.88</v>
      </c>
      <c r="J518" s="101"/>
    </row>
    <row r="519" spans="1:10" hidden="1" outlineLevel="1" x14ac:dyDescent="0.2">
      <c r="A519" s="106"/>
      <c r="B519" s="100">
        <v>43029</v>
      </c>
      <c r="C519" s="99">
        <v>66</v>
      </c>
      <c r="D519" s="99" t="s">
        <v>715</v>
      </c>
      <c r="E519" s="99" t="s">
        <v>716</v>
      </c>
      <c r="F519" s="99" t="s">
        <v>8223</v>
      </c>
      <c r="G519" s="77">
        <v>0</v>
      </c>
      <c r="H519" s="77">
        <v>2586.21</v>
      </c>
      <c r="I519" s="77">
        <v>-951623.23</v>
      </c>
      <c r="J519" s="101"/>
    </row>
    <row r="520" spans="1:10" hidden="1" outlineLevel="1" x14ac:dyDescent="0.2">
      <c r="A520" s="106"/>
      <c r="B520" s="100">
        <v>43031</v>
      </c>
      <c r="C520" s="99">
        <v>73</v>
      </c>
      <c r="D520" s="99" t="s">
        <v>715</v>
      </c>
      <c r="E520" s="99" t="s">
        <v>716</v>
      </c>
      <c r="F520" s="99" t="s">
        <v>8224</v>
      </c>
      <c r="G520" s="77">
        <v>0</v>
      </c>
      <c r="H520" s="77">
        <v>1724.14</v>
      </c>
      <c r="I520" s="77">
        <v>-964554.27</v>
      </c>
      <c r="J520" s="101"/>
    </row>
    <row r="521" spans="1:10" hidden="1" outlineLevel="1" x14ac:dyDescent="0.2">
      <c r="A521" s="106"/>
      <c r="B521" s="100">
        <v>43032</v>
      </c>
      <c r="C521" s="99">
        <v>75</v>
      </c>
      <c r="D521" s="99" t="s">
        <v>715</v>
      </c>
      <c r="E521" s="99" t="s">
        <v>716</v>
      </c>
      <c r="F521" s="99" t="s">
        <v>8225</v>
      </c>
      <c r="G521" s="77">
        <v>0</v>
      </c>
      <c r="H521" s="77">
        <v>2586.21</v>
      </c>
      <c r="I521" s="77">
        <v>-960243.92</v>
      </c>
      <c r="J521" s="101"/>
    </row>
    <row r="522" spans="1:10" hidden="1" outlineLevel="1" x14ac:dyDescent="0.2">
      <c r="A522" s="106"/>
      <c r="B522" s="100">
        <v>43032</v>
      </c>
      <c r="C522" s="99">
        <v>76</v>
      </c>
      <c r="D522" s="99" t="s">
        <v>715</v>
      </c>
      <c r="E522" s="99" t="s">
        <v>716</v>
      </c>
      <c r="F522" s="99" t="s">
        <v>8226</v>
      </c>
      <c r="G522" s="77">
        <v>0</v>
      </c>
      <c r="H522" s="77">
        <v>-2586.21</v>
      </c>
      <c r="I522" s="77">
        <v>-964554.27</v>
      </c>
      <c r="J522" s="101"/>
    </row>
    <row r="523" spans="1:10" hidden="1" outlineLevel="1" x14ac:dyDescent="0.2">
      <c r="A523" s="106"/>
      <c r="B523" s="100">
        <v>43032</v>
      </c>
      <c r="C523" s="99">
        <v>77</v>
      </c>
      <c r="D523" s="99" t="s">
        <v>715</v>
      </c>
      <c r="E523" s="99" t="s">
        <v>716</v>
      </c>
      <c r="F523" s="99" t="s">
        <v>8227</v>
      </c>
      <c r="G523" s="77">
        <v>0</v>
      </c>
      <c r="H523" s="77">
        <v>2586.21</v>
      </c>
      <c r="I523" s="77">
        <v>-970588.75</v>
      </c>
      <c r="J523" s="101"/>
    </row>
    <row r="524" spans="1:10" hidden="1" outlineLevel="1" x14ac:dyDescent="0.2">
      <c r="A524" s="106"/>
      <c r="B524" s="100">
        <v>43033</v>
      </c>
      <c r="C524" s="99">
        <v>82</v>
      </c>
      <c r="D524" s="99" t="s">
        <v>715</v>
      </c>
      <c r="E524" s="99" t="s">
        <v>716</v>
      </c>
      <c r="F524" s="99" t="s">
        <v>8228</v>
      </c>
      <c r="G524" s="77">
        <v>0</v>
      </c>
      <c r="H524" s="77">
        <v>-5603.45</v>
      </c>
      <c r="I524" s="77">
        <v>-973605.99</v>
      </c>
      <c r="J524" s="101"/>
    </row>
    <row r="525" spans="1:10" hidden="1" outlineLevel="1" x14ac:dyDescent="0.2">
      <c r="A525" s="106"/>
      <c r="B525" s="100">
        <v>43033</v>
      </c>
      <c r="C525" s="99">
        <v>84</v>
      </c>
      <c r="D525" s="99" t="s">
        <v>715</v>
      </c>
      <c r="E525" s="99" t="s">
        <v>716</v>
      </c>
      <c r="F525" s="99" t="s">
        <v>8229</v>
      </c>
      <c r="G525" s="77">
        <v>0</v>
      </c>
      <c r="H525" s="77">
        <v>-5000</v>
      </c>
      <c r="I525" s="77">
        <v>-977916.34</v>
      </c>
      <c r="J525" s="101"/>
    </row>
    <row r="526" spans="1:10" hidden="1" outlineLevel="1" x14ac:dyDescent="0.2">
      <c r="A526" s="106"/>
      <c r="B526" s="100">
        <v>43033</v>
      </c>
      <c r="C526" s="99">
        <v>86</v>
      </c>
      <c r="D526" s="99" t="s">
        <v>715</v>
      </c>
      <c r="E526" s="99" t="s">
        <v>716</v>
      </c>
      <c r="F526" s="99" t="s">
        <v>8230</v>
      </c>
      <c r="G526" s="77">
        <v>0</v>
      </c>
      <c r="H526" s="77">
        <v>6896.55</v>
      </c>
      <c r="I526" s="77">
        <v>-964985.3</v>
      </c>
      <c r="J526" s="101"/>
    </row>
    <row r="527" spans="1:10" hidden="1" outlineLevel="1" x14ac:dyDescent="0.2">
      <c r="A527" s="106"/>
      <c r="B527" s="100">
        <v>43035</v>
      </c>
      <c r="C527" s="99">
        <v>92</v>
      </c>
      <c r="D527" s="99" t="s">
        <v>715</v>
      </c>
      <c r="E527" s="99" t="s">
        <v>716</v>
      </c>
      <c r="F527" s="99" t="s">
        <v>8231</v>
      </c>
      <c r="G527" s="77">
        <v>0</v>
      </c>
      <c r="H527" s="77">
        <v>5172.41</v>
      </c>
      <c r="I527" s="77">
        <v>-977916.34</v>
      </c>
      <c r="J527" s="101"/>
    </row>
    <row r="528" spans="1:10" hidden="1" outlineLevel="1" x14ac:dyDescent="0.2">
      <c r="A528" s="106"/>
      <c r="B528" s="100">
        <v>43036</v>
      </c>
      <c r="C528" s="99">
        <v>95</v>
      </c>
      <c r="D528" s="99" t="s">
        <v>715</v>
      </c>
      <c r="E528" s="99" t="s">
        <v>716</v>
      </c>
      <c r="F528" s="99" t="s">
        <v>8232</v>
      </c>
      <c r="G528" s="77">
        <v>0</v>
      </c>
      <c r="H528" s="77">
        <v>3448.28</v>
      </c>
      <c r="I528" s="77">
        <v>-984812.89</v>
      </c>
      <c r="J528" s="101"/>
    </row>
    <row r="529" spans="1:10" hidden="1" outlineLevel="1" x14ac:dyDescent="0.2">
      <c r="A529" s="106"/>
      <c r="B529" s="100">
        <v>43036</v>
      </c>
      <c r="C529" s="99">
        <v>96</v>
      </c>
      <c r="D529" s="99" t="s">
        <v>715</v>
      </c>
      <c r="E529" s="99" t="s">
        <v>716</v>
      </c>
      <c r="F529" s="99" t="s">
        <v>8233</v>
      </c>
      <c r="G529" s="77">
        <v>0</v>
      </c>
      <c r="H529" s="77">
        <v>-4310.3500000000004</v>
      </c>
      <c r="I529" s="77">
        <v>-993433.58</v>
      </c>
      <c r="J529" s="101"/>
    </row>
    <row r="530" spans="1:10" hidden="1" outlineLevel="1" x14ac:dyDescent="0.2">
      <c r="A530" s="106"/>
      <c r="B530" s="100">
        <v>43038</v>
      </c>
      <c r="C530" s="99">
        <v>38</v>
      </c>
      <c r="D530" s="99" t="s">
        <v>78</v>
      </c>
      <c r="E530" s="99" t="s">
        <v>859</v>
      </c>
      <c r="F530" s="99" t="s">
        <v>8234</v>
      </c>
      <c r="G530" s="77">
        <v>0</v>
      </c>
      <c r="H530" s="77">
        <v>3620.69</v>
      </c>
      <c r="I530" s="77">
        <v>-999468.06</v>
      </c>
      <c r="J530" s="101"/>
    </row>
    <row r="531" spans="1:10" hidden="1" outlineLevel="1" x14ac:dyDescent="0.2">
      <c r="A531" s="106"/>
      <c r="B531" s="100">
        <v>43038</v>
      </c>
      <c r="C531" s="99">
        <v>98</v>
      </c>
      <c r="D531" s="99" t="s">
        <v>715</v>
      </c>
      <c r="E531" s="99" t="s">
        <v>716</v>
      </c>
      <c r="F531" s="99" t="s">
        <v>8235</v>
      </c>
      <c r="G531" s="77">
        <v>0</v>
      </c>
      <c r="H531" s="77">
        <v>3448.28</v>
      </c>
      <c r="I531" s="77">
        <v>-995157.71</v>
      </c>
      <c r="J531" s="101"/>
    </row>
    <row r="532" spans="1:10" hidden="1" outlineLevel="1" x14ac:dyDescent="0.2">
      <c r="A532" s="106"/>
      <c r="B532" s="100">
        <v>43039</v>
      </c>
      <c r="C532" s="99">
        <v>100</v>
      </c>
      <c r="D532" s="99" t="s">
        <v>715</v>
      </c>
      <c r="E532" s="99" t="s">
        <v>716</v>
      </c>
      <c r="F532" s="99" t="s">
        <v>8236</v>
      </c>
      <c r="G532" s="77">
        <v>0</v>
      </c>
      <c r="H532" s="77">
        <v>-1724.14</v>
      </c>
      <c r="I532" s="77">
        <v>-999468.06</v>
      </c>
      <c r="J532" s="101"/>
    </row>
    <row r="533" spans="1:10" hidden="1" outlineLevel="1" x14ac:dyDescent="0.2">
      <c r="A533" s="106"/>
      <c r="B533" s="100">
        <v>43039</v>
      </c>
      <c r="C533" s="99">
        <v>102</v>
      </c>
      <c r="D533" s="99" t="s">
        <v>715</v>
      </c>
      <c r="E533" s="99" t="s">
        <v>716</v>
      </c>
      <c r="F533" s="99" t="s">
        <v>8237</v>
      </c>
      <c r="G533" s="77">
        <v>0</v>
      </c>
      <c r="H533" s="77">
        <v>-5172.41</v>
      </c>
      <c r="I533" s="77">
        <v>-995157.71</v>
      </c>
      <c r="J533" s="101"/>
    </row>
    <row r="534" spans="1:10" hidden="1" outlineLevel="1" x14ac:dyDescent="0.2">
      <c r="A534" s="106"/>
      <c r="B534" s="100">
        <v>43039</v>
      </c>
      <c r="C534" s="99">
        <v>103</v>
      </c>
      <c r="D534" s="99" t="s">
        <v>715</v>
      </c>
      <c r="E534" s="99" t="s">
        <v>716</v>
      </c>
      <c r="F534" s="99" t="s">
        <v>8238</v>
      </c>
      <c r="G534" s="77">
        <v>0</v>
      </c>
      <c r="H534" s="77">
        <v>3879.31</v>
      </c>
      <c r="I534" s="77">
        <v>-1000330.12</v>
      </c>
      <c r="J534" s="101"/>
    </row>
    <row r="535" spans="1:10" hidden="1" outlineLevel="1" x14ac:dyDescent="0.2">
      <c r="A535" s="106"/>
      <c r="B535" s="100">
        <v>43039</v>
      </c>
      <c r="C535" s="99">
        <v>104</v>
      </c>
      <c r="D535" s="99" t="s">
        <v>715</v>
      </c>
      <c r="E535" s="99" t="s">
        <v>716</v>
      </c>
      <c r="F535" s="99" t="s">
        <v>8239</v>
      </c>
      <c r="G535" s="77">
        <v>0</v>
      </c>
      <c r="H535" s="77">
        <v>37068.97</v>
      </c>
      <c r="I535" s="77">
        <v>-994295.64</v>
      </c>
      <c r="J535" s="101"/>
    </row>
    <row r="536" spans="1:10" hidden="1" outlineLevel="1" x14ac:dyDescent="0.2">
      <c r="A536" s="106"/>
      <c r="B536" s="100">
        <v>43039</v>
      </c>
      <c r="C536" s="99">
        <v>106</v>
      </c>
      <c r="D536" s="99" t="s">
        <v>715</v>
      </c>
      <c r="E536" s="99" t="s">
        <v>716</v>
      </c>
      <c r="F536" s="99" t="s">
        <v>8240</v>
      </c>
      <c r="G536" s="77">
        <v>0</v>
      </c>
      <c r="H536" s="77">
        <v>-17241.38</v>
      </c>
      <c r="I536" s="77">
        <v>-1000330.12</v>
      </c>
      <c r="J536" s="101"/>
    </row>
    <row r="537" spans="1:10" hidden="1" outlineLevel="1" x14ac:dyDescent="0.2">
      <c r="A537" s="106"/>
      <c r="B537" s="100">
        <v>43039</v>
      </c>
      <c r="C537" s="99">
        <v>107</v>
      </c>
      <c r="D537" s="99" t="s">
        <v>715</v>
      </c>
      <c r="E537" s="99" t="s">
        <v>716</v>
      </c>
      <c r="F537" s="99" t="s">
        <v>8241</v>
      </c>
      <c r="G537" s="77">
        <v>0</v>
      </c>
      <c r="H537" s="77">
        <v>17241.38</v>
      </c>
      <c r="I537" s="77">
        <v>-995588.74</v>
      </c>
      <c r="J537" s="101"/>
    </row>
    <row r="538" spans="1:10" hidden="1" outlineLevel="1" x14ac:dyDescent="0.2">
      <c r="A538" s="106"/>
      <c r="B538" s="100">
        <v>43039</v>
      </c>
      <c r="C538" s="99">
        <v>108</v>
      </c>
      <c r="D538" s="99" t="s">
        <v>715</v>
      </c>
      <c r="E538" s="99" t="s">
        <v>716</v>
      </c>
      <c r="F538" s="99" t="s">
        <v>8242</v>
      </c>
      <c r="G538" s="77">
        <v>0</v>
      </c>
      <c r="H538" s="77">
        <v>-17241.38</v>
      </c>
      <c r="I538" s="77">
        <v>-999899.09</v>
      </c>
      <c r="J538" s="101"/>
    </row>
    <row r="539" spans="1:10" hidden="1" outlineLevel="1" x14ac:dyDescent="0.2">
      <c r="A539" s="106"/>
      <c r="B539" s="100">
        <v>43039</v>
      </c>
      <c r="C539" s="99">
        <v>109</v>
      </c>
      <c r="D539" s="99" t="s">
        <v>715</v>
      </c>
      <c r="E539" s="99" t="s">
        <v>716</v>
      </c>
      <c r="F539" s="99" t="s">
        <v>8243</v>
      </c>
      <c r="G539" s="77">
        <v>0</v>
      </c>
      <c r="H539" s="77">
        <v>12931.04</v>
      </c>
      <c r="I539" s="77">
        <v>-1005071.5</v>
      </c>
      <c r="J539" s="101"/>
    </row>
    <row r="540" spans="1:10" hidden="1" outlineLevel="1" x14ac:dyDescent="0.2">
      <c r="A540" s="106"/>
      <c r="B540" s="100">
        <v>43039</v>
      </c>
      <c r="C540" s="99">
        <v>110</v>
      </c>
      <c r="D540" s="99" t="s">
        <v>715</v>
      </c>
      <c r="E540" s="99" t="s">
        <v>716</v>
      </c>
      <c r="F540" s="99" t="s">
        <v>8244</v>
      </c>
      <c r="G540" s="77">
        <v>0</v>
      </c>
      <c r="H540" s="77">
        <v>-7758.62</v>
      </c>
      <c r="I540" s="77">
        <v>-996450.81</v>
      </c>
      <c r="J540" s="101"/>
    </row>
    <row r="541" spans="1:10" hidden="1" outlineLevel="1" x14ac:dyDescent="0.2">
      <c r="A541" s="106"/>
      <c r="B541" s="100">
        <v>43039</v>
      </c>
      <c r="C541" s="99">
        <v>111</v>
      </c>
      <c r="D541" s="99" t="s">
        <v>715</v>
      </c>
      <c r="E541" s="99" t="s">
        <v>716</v>
      </c>
      <c r="F541" s="99" t="s">
        <v>8245</v>
      </c>
      <c r="G541" s="77">
        <v>0</v>
      </c>
      <c r="H541" s="77">
        <v>6034.48</v>
      </c>
      <c r="I541" s="77">
        <v>-1005071.5</v>
      </c>
      <c r="J541" s="101"/>
    </row>
    <row r="542" spans="1:10" collapsed="1" x14ac:dyDescent="0.2">
      <c r="A542" s="106"/>
      <c r="B542" s="100"/>
      <c r="C542" s="99"/>
      <c r="D542" s="99"/>
      <c r="E542" s="99"/>
      <c r="F542" s="99"/>
      <c r="G542" s="77"/>
      <c r="H542" s="77"/>
      <c r="I542" s="77"/>
      <c r="J542" s="101"/>
    </row>
    <row r="543" spans="1:10" ht="28.5" customHeight="1" x14ac:dyDescent="0.2">
      <c r="A543" s="106"/>
      <c r="B543" s="136" t="s">
        <v>3859</v>
      </c>
      <c r="C543" s="137"/>
      <c r="D543" s="137"/>
      <c r="E543" s="137"/>
      <c r="F543" s="137"/>
      <c r="G543" s="138"/>
      <c r="H543" s="119">
        <f>SUM(H487:H542)</f>
        <v>16913.779999999995</v>
      </c>
      <c r="I543" s="120"/>
      <c r="J543" s="118">
        <f>COUNTIF(H488:H541,"&gt;1")-COUNTIF(H488:H541,"&lt;1")</f>
        <v>-2</v>
      </c>
    </row>
    <row r="544" spans="1:10" x14ac:dyDescent="0.2">
      <c r="A544" s="106"/>
      <c r="B544" s="100"/>
      <c r="C544" s="99"/>
      <c r="D544" s="99"/>
      <c r="E544" s="99"/>
      <c r="F544" s="99"/>
      <c r="G544" s="77"/>
      <c r="H544" s="77"/>
      <c r="I544" s="77"/>
      <c r="J544" s="101"/>
    </row>
    <row r="545" spans="1:10" x14ac:dyDescent="0.2">
      <c r="A545" s="106"/>
      <c r="B545" s="100"/>
      <c r="C545" s="99"/>
      <c r="D545" s="99"/>
      <c r="E545" s="99"/>
      <c r="F545" s="99"/>
      <c r="G545" s="77"/>
      <c r="H545" s="77"/>
      <c r="I545" s="77"/>
      <c r="J545" s="101"/>
    </row>
    <row r="546" spans="1:10" x14ac:dyDescent="0.2">
      <c r="A546" s="104" t="s">
        <v>979</v>
      </c>
      <c r="B546" s="98"/>
      <c r="C546" s="99"/>
      <c r="D546" s="99"/>
      <c r="E546" s="98"/>
      <c r="F546" s="98"/>
      <c r="G546" s="76"/>
      <c r="H546" s="76"/>
      <c r="I546" s="76"/>
      <c r="J546" s="101"/>
    </row>
    <row r="547" spans="1:10" x14ac:dyDescent="0.2">
      <c r="A547" s="105" t="s">
        <v>2</v>
      </c>
      <c r="B547" s="98" t="s">
        <v>980</v>
      </c>
      <c r="C547" s="99"/>
      <c r="D547" s="99"/>
      <c r="E547" s="98"/>
      <c r="F547" s="98"/>
      <c r="G547" s="76"/>
      <c r="H547" s="76"/>
      <c r="I547" s="76"/>
      <c r="J547" s="101"/>
    </row>
    <row r="548" spans="1:10" hidden="1" outlineLevel="1" x14ac:dyDescent="0.2">
      <c r="A548" s="106"/>
      <c r="B548" s="99"/>
      <c r="C548" s="99"/>
      <c r="D548" s="99"/>
      <c r="E548" s="99" t="s">
        <v>1110</v>
      </c>
      <c r="F548" s="99"/>
      <c r="G548" s="77">
        <v>0</v>
      </c>
      <c r="H548" s="77">
        <v>0</v>
      </c>
      <c r="I548" s="77">
        <v>-12506419.949999999</v>
      </c>
      <c r="J548" s="101"/>
    </row>
    <row r="549" spans="1:10" hidden="1" outlineLevel="1" x14ac:dyDescent="0.2">
      <c r="A549" s="106"/>
      <c r="B549" s="100">
        <v>43010</v>
      </c>
      <c r="C549" s="99">
        <v>1</v>
      </c>
      <c r="D549" s="99" t="s">
        <v>981</v>
      </c>
      <c r="E549" s="99" t="s">
        <v>716</v>
      </c>
      <c r="F549" s="99" t="s">
        <v>8246</v>
      </c>
      <c r="G549" s="77">
        <v>0</v>
      </c>
      <c r="H549" s="77">
        <v>-91379.31</v>
      </c>
      <c r="I549" s="77">
        <v>-12675385.470000001</v>
      </c>
      <c r="J549" s="101"/>
    </row>
    <row r="550" spans="1:10" hidden="1" outlineLevel="1" x14ac:dyDescent="0.2">
      <c r="A550" s="106"/>
      <c r="B550" s="100">
        <v>43010</v>
      </c>
      <c r="C550" s="99">
        <v>2</v>
      </c>
      <c r="D550" s="99" t="s">
        <v>981</v>
      </c>
      <c r="E550" s="99" t="s">
        <v>716</v>
      </c>
      <c r="F550" s="99" t="s">
        <v>8247</v>
      </c>
      <c r="G550" s="77">
        <v>0</v>
      </c>
      <c r="H550" s="77">
        <v>125862.07</v>
      </c>
      <c r="I550" s="77">
        <v>-12570316.5</v>
      </c>
      <c r="J550" s="101"/>
    </row>
    <row r="551" spans="1:10" hidden="1" outlineLevel="1" x14ac:dyDescent="0.2">
      <c r="A551" s="106"/>
      <c r="B551" s="100">
        <v>43010</v>
      </c>
      <c r="C551" s="99">
        <v>3</v>
      </c>
      <c r="D551" s="99" t="s">
        <v>981</v>
      </c>
      <c r="E551" s="99" t="s">
        <v>716</v>
      </c>
      <c r="F551" s="99" t="s">
        <v>8248</v>
      </c>
      <c r="G551" s="77">
        <v>0</v>
      </c>
      <c r="H551" s="77">
        <v>153255.17000000001</v>
      </c>
      <c r="I551" s="77">
        <v>-12668695.810000001</v>
      </c>
      <c r="J551" s="101"/>
    </row>
    <row r="552" spans="1:10" hidden="1" outlineLevel="1" x14ac:dyDescent="0.2">
      <c r="A552" s="106"/>
      <c r="B552" s="100">
        <v>43010</v>
      </c>
      <c r="C552" s="99">
        <v>4</v>
      </c>
      <c r="D552" s="99" t="s">
        <v>981</v>
      </c>
      <c r="E552" s="99" t="s">
        <v>716</v>
      </c>
      <c r="F552" s="99" t="s">
        <v>8249</v>
      </c>
      <c r="G552" s="77">
        <v>0</v>
      </c>
      <c r="H552" s="77">
        <v>121000</v>
      </c>
      <c r="I552" s="77">
        <v>-12570316.5</v>
      </c>
      <c r="J552" s="101"/>
    </row>
    <row r="553" spans="1:10" hidden="1" outlineLevel="1" x14ac:dyDescent="0.2">
      <c r="A553" s="106"/>
      <c r="B553" s="100">
        <v>43011</v>
      </c>
      <c r="C553" s="99">
        <v>5</v>
      </c>
      <c r="D553" s="99" t="s">
        <v>981</v>
      </c>
      <c r="E553" s="99" t="s">
        <v>716</v>
      </c>
      <c r="F553" s="99" t="s">
        <v>8250</v>
      </c>
      <c r="G553" s="77">
        <v>0</v>
      </c>
      <c r="H553" s="77">
        <v>161034.48000000001</v>
      </c>
      <c r="I553" s="77">
        <v>-12672557.880000001</v>
      </c>
      <c r="J553" s="101"/>
    </row>
    <row r="554" spans="1:10" hidden="1" outlineLevel="1" x14ac:dyDescent="0.2">
      <c r="A554" s="106"/>
      <c r="B554" s="100">
        <v>43011</v>
      </c>
      <c r="C554" s="99">
        <v>6</v>
      </c>
      <c r="D554" s="99" t="s">
        <v>981</v>
      </c>
      <c r="E554" s="99" t="s">
        <v>716</v>
      </c>
      <c r="F554" s="99" t="s">
        <v>8251</v>
      </c>
      <c r="G554" s="77">
        <v>0</v>
      </c>
      <c r="H554" s="77">
        <v>-125862.07</v>
      </c>
      <c r="I554" s="77">
        <v>-12794454.43</v>
      </c>
      <c r="J554" s="101"/>
    </row>
    <row r="555" spans="1:10" hidden="1" outlineLevel="1" x14ac:dyDescent="0.2">
      <c r="A555" s="106"/>
      <c r="B555" s="100">
        <v>43011</v>
      </c>
      <c r="C555" s="99">
        <v>7</v>
      </c>
      <c r="D555" s="99" t="s">
        <v>981</v>
      </c>
      <c r="E555" s="99" t="s">
        <v>716</v>
      </c>
      <c r="F555" s="99" t="s">
        <v>8252</v>
      </c>
      <c r="G555" s="77">
        <v>0</v>
      </c>
      <c r="H555" s="77">
        <v>121551.72</v>
      </c>
      <c r="I555" s="77">
        <v>-12672557.880000001</v>
      </c>
      <c r="J555" s="101"/>
    </row>
    <row r="556" spans="1:10" hidden="1" outlineLevel="1" x14ac:dyDescent="0.2">
      <c r="A556" s="106"/>
      <c r="B556" s="100">
        <v>43012</v>
      </c>
      <c r="C556" s="99">
        <v>8</v>
      </c>
      <c r="D556" s="99" t="s">
        <v>981</v>
      </c>
      <c r="E556" s="99" t="s">
        <v>716</v>
      </c>
      <c r="F556" s="99" t="s">
        <v>8253</v>
      </c>
      <c r="G556" s="77">
        <v>0</v>
      </c>
      <c r="H556" s="77">
        <v>-121551.72</v>
      </c>
      <c r="I556" s="77">
        <v>-12556316.5</v>
      </c>
      <c r="J556" s="101"/>
    </row>
    <row r="557" spans="1:10" hidden="1" outlineLevel="1" x14ac:dyDescent="0.2">
      <c r="A557" s="106"/>
      <c r="B557" s="100">
        <v>43012</v>
      </c>
      <c r="C557" s="99">
        <v>9</v>
      </c>
      <c r="D557" s="99" t="s">
        <v>981</v>
      </c>
      <c r="E557" s="99" t="s">
        <v>716</v>
      </c>
      <c r="F557" s="99" t="s">
        <v>8254</v>
      </c>
      <c r="G557" s="77">
        <v>0</v>
      </c>
      <c r="H557" s="77">
        <v>118103.45</v>
      </c>
      <c r="I557" s="77">
        <v>-12371144.09</v>
      </c>
      <c r="J557" s="101"/>
    </row>
    <row r="558" spans="1:10" hidden="1" outlineLevel="1" x14ac:dyDescent="0.2">
      <c r="A558" s="106"/>
      <c r="B558" s="100">
        <v>43013</v>
      </c>
      <c r="C558" s="99">
        <v>10</v>
      </c>
      <c r="D558" s="99" t="s">
        <v>981</v>
      </c>
      <c r="E558" s="99" t="s">
        <v>716</v>
      </c>
      <c r="F558" s="99" t="s">
        <v>8255</v>
      </c>
      <c r="G558" s="77">
        <v>0</v>
      </c>
      <c r="H558" s="77">
        <v>-72517.240000000005</v>
      </c>
      <c r="I558" s="77">
        <v>-12123730.300000001</v>
      </c>
      <c r="J558" s="101"/>
    </row>
    <row r="559" spans="1:10" hidden="1" outlineLevel="1" x14ac:dyDescent="0.2">
      <c r="A559" s="106"/>
      <c r="B559" s="100">
        <v>43013</v>
      </c>
      <c r="C559" s="99">
        <v>11</v>
      </c>
      <c r="D559" s="99" t="s">
        <v>981</v>
      </c>
      <c r="E559" s="99" t="s">
        <v>716</v>
      </c>
      <c r="F559" s="99" t="s">
        <v>8256</v>
      </c>
      <c r="G559" s="77">
        <v>0</v>
      </c>
      <c r="H559" s="77">
        <v>-177482.76</v>
      </c>
      <c r="I559" s="77"/>
      <c r="J559" s="101"/>
    </row>
    <row r="560" spans="1:10" hidden="1" outlineLevel="1" x14ac:dyDescent="0.2">
      <c r="A560" s="106"/>
      <c r="B560" s="100">
        <v>43013</v>
      </c>
      <c r="C560" s="99">
        <v>12</v>
      </c>
      <c r="D560" s="99" t="s">
        <v>981</v>
      </c>
      <c r="E560" s="99" t="s">
        <v>716</v>
      </c>
      <c r="F560" s="99" t="s">
        <v>8257</v>
      </c>
      <c r="G560" s="77">
        <v>0</v>
      </c>
      <c r="H560" s="77">
        <v>-161034.48000000001</v>
      </c>
      <c r="I560" s="77"/>
      <c r="J560" s="101"/>
    </row>
    <row r="561" spans="1:10" hidden="1" outlineLevel="1" x14ac:dyDescent="0.2">
      <c r="A561" s="106"/>
      <c r="B561" s="100">
        <v>43013</v>
      </c>
      <c r="C561" s="99">
        <v>13</v>
      </c>
      <c r="D561" s="99" t="s">
        <v>981</v>
      </c>
      <c r="E561" s="99" t="s">
        <v>716</v>
      </c>
      <c r="F561" s="99" t="s">
        <v>8258</v>
      </c>
      <c r="G561" s="77">
        <v>0</v>
      </c>
      <c r="H561" s="77">
        <v>177482.76</v>
      </c>
      <c r="I561" s="77"/>
      <c r="J561" s="101"/>
    </row>
    <row r="562" spans="1:10" hidden="1" outlineLevel="1" x14ac:dyDescent="0.2">
      <c r="A562" s="106"/>
      <c r="B562" s="100">
        <v>43013</v>
      </c>
      <c r="C562" s="99">
        <v>14</v>
      </c>
      <c r="D562" s="99" t="s">
        <v>981</v>
      </c>
      <c r="E562" s="99" t="s">
        <v>716</v>
      </c>
      <c r="F562" s="99" t="s">
        <v>8259</v>
      </c>
      <c r="G562" s="77">
        <v>0</v>
      </c>
      <c r="H562" s="77">
        <v>-141413.79</v>
      </c>
      <c r="I562" s="77"/>
      <c r="J562" s="101"/>
    </row>
    <row r="563" spans="1:10" hidden="1" outlineLevel="1" x14ac:dyDescent="0.2">
      <c r="A563" s="106"/>
      <c r="B563" s="100">
        <v>43013</v>
      </c>
      <c r="C563" s="99">
        <v>15</v>
      </c>
      <c r="D563" s="99" t="s">
        <v>981</v>
      </c>
      <c r="E563" s="99" t="s">
        <v>716</v>
      </c>
      <c r="F563" s="99" t="s">
        <v>8260</v>
      </c>
      <c r="G563" s="77">
        <v>0</v>
      </c>
      <c r="H563" s="77">
        <v>-293793.09999999998</v>
      </c>
      <c r="I563" s="77"/>
      <c r="J563" s="101"/>
    </row>
    <row r="564" spans="1:10" hidden="1" outlineLevel="1" x14ac:dyDescent="0.2">
      <c r="A564" s="106"/>
      <c r="B564" s="100">
        <v>43013</v>
      </c>
      <c r="C564" s="99">
        <v>16</v>
      </c>
      <c r="D564" s="99" t="s">
        <v>981</v>
      </c>
      <c r="E564" s="99" t="s">
        <v>716</v>
      </c>
      <c r="F564" s="99" t="s">
        <v>8261</v>
      </c>
      <c r="G564" s="77">
        <v>0</v>
      </c>
      <c r="H564" s="77">
        <v>299827.59000000003</v>
      </c>
      <c r="I564" s="77"/>
      <c r="J564" s="101"/>
    </row>
    <row r="565" spans="1:10" hidden="1" outlineLevel="1" x14ac:dyDescent="0.2">
      <c r="A565" s="106"/>
      <c r="B565" s="100">
        <v>43014</v>
      </c>
      <c r="C565" s="99">
        <v>17</v>
      </c>
      <c r="D565" s="99" t="s">
        <v>981</v>
      </c>
      <c r="E565" s="99" t="s">
        <v>716</v>
      </c>
      <c r="F565" s="99" t="s">
        <v>8262</v>
      </c>
      <c r="G565" s="77">
        <v>0</v>
      </c>
      <c r="H565" s="77">
        <v>-299827.59000000003</v>
      </c>
      <c r="I565" s="77"/>
      <c r="J565" s="101"/>
    </row>
    <row r="566" spans="1:10" hidden="1" outlineLevel="1" x14ac:dyDescent="0.2">
      <c r="A566" s="106"/>
      <c r="B566" s="100">
        <v>43014</v>
      </c>
      <c r="C566" s="99">
        <v>18</v>
      </c>
      <c r="D566" s="99" t="s">
        <v>981</v>
      </c>
      <c r="E566" s="99" t="s">
        <v>716</v>
      </c>
      <c r="F566" s="99" t="s">
        <v>8263</v>
      </c>
      <c r="G566" s="77">
        <v>0</v>
      </c>
      <c r="H566" s="77">
        <v>299827.59000000003</v>
      </c>
      <c r="I566" s="77"/>
      <c r="J566" s="101"/>
    </row>
    <row r="567" spans="1:10" hidden="1" outlineLevel="1" x14ac:dyDescent="0.2">
      <c r="A567" s="106"/>
      <c r="B567" s="100">
        <v>43014</v>
      </c>
      <c r="C567" s="99">
        <v>19</v>
      </c>
      <c r="D567" s="99" t="s">
        <v>981</v>
      </c>
      <c r="E567" s="99" t="s">
        <v>716</v>
      </c>
      <c r="F567" s="99" t="s">
        <v>8264</v>
      </c>
      <c r="G567" s="77">
        <v>0</v>
      </c>
      <c r="H567" s="77">
        <v>-121000</v>
      </c>
      <c r="I567" s="77"/>
      <c r="J567" s="101"/>
    </row>
    <row r="568" spans="1:10" hidden="1" outlineLevel="1" x14ac:dyDescent="0.2">
      <c r="A568" s="106"/>
      <c r="B568" s="100">
        <v>43014</v>
      </c>
      <c r="C568" s="99">
        <v>20</v>
      </c>
      <c r="D568" s="99" t="s">
        <v>981</v>
      </c>
      <c r="E568" s="99" t="s">
        <v>716</v>
      </c>
      <c r="F568" s="99" t="s">
        <v>8265</v>
      </c>
      <c r="G568" s="77">
        <v>0</v>
      </c>
      <c r="H568" s="77">
        <v>121000</v>
      </c>
      <c r="I568" s="77"/>
      <c r="J568" s="101"/>
    </row>
    <row r="569" spans="1:10" hidden="1" outlineLevel="1" x14ac:dyDescent="0.2">
      <c r="A569" s="106"/>
      <c r="B569" s="100">
        <v>43014</v>
      </c>
      <c r="C569" s="99">
        <v>21</v>
      </c>
      <c r="D569" s="99" t="s">
        <v>981</v>
      </c>
      <c r="E569" s="99" t="s">
        <v>716</v>
      </c>
      <c r="F569" s="99" t="s">
        <v>8266</v>
      </c>
      <c r="G569" s="77">
        <v>0</v>
      </c>
      <c r="H569" s="77">
        <v>-299827.59000000003</v>
      </c>
      <c r="I569" s="77"/>
      <c r="J569" s="101"/>
    </row>
    <row r="570" spans="1:10" hidden="1" outlineLevel="1" x14ac:dyDescent="0.2">
      <c r="A570" s="106"/>
      <c r="B570" s="100">
        <v>43014</v>
      </c>
      <c r="C570" s="99">
        <v>22</v>
      </c>
      <c r="D570" s="99" t="s">
        <v>981</v>
      </c>
      <c r="E570" s="99" t="s">
        <v>716</v>
      </c>
      <c r="F570" s="99" t="s">
        <v>8267</v>
      </c>
      <c r="G570" s="77">
        <v>0</v>
      </c>
      <c r="H570" s="77">
        <v>289241.38</v>
      </c>
      <c r="I570" s="77"/>
      <c r="J570" s="101"/>
    </row>
    <row r="571" spans="1:10" hidden="1" outlineLevel="1" x14ac:dyDescent="0.2">
      <c r="A571" s="106"/>
      <c r="B571" s="100">
        <v>43014</v>
      </c>
      <c r="C571" s="99">
        <v>23</v>
      </c>
      <c r="D571" s="99" t="s">
        <v>981</v>
      </c>
      <c r="E571" s="99" t="s">
        <v>716</v>
      </c>
      <c r="F571" s="99" t="s">
        <v>8268</v>
      </c>
      <c r="G571" s="77">
        <v>0</v>
      </c>
      <c r="H571" s="77">
        <v>-134917.24</v>
      </c>
      <c r="I571" s="77"/>
      <c r="J571" s="101"/>
    </row>
    <row r="572" spans="1:10" hidden="1" outlineLevel="1" x14ac:dyDescent="0.2">
      <c r="A572" s="106"/>
      <c r="B572" s="100">
        <v>43014</v>
      </c>
      <c r="C572" s="99">
        <v>24</v>
      </c>
      <c r="D572" s="99" t="s">
        <v>981</v>
      </c>
      <c r="E572" s="99" t="s">
        <v>716</v>
      </c>
      <c r="F572" s="99" t="s">
        <v>8269</v>
      </c>
      <c r="G572" s="77">
        <v>0</v>
      </c>
      <c r="H572" s="77">
        <v>128727.59</v>
      </c>
      <c r="I572" s="77"/>
      <c r="J572" s="101"/>
    </row>
    <row r="573" spans="1:10" hidden="1" outlineLevel="1" x14ac:dyDescent="0.2">
      <c r="A573" s="106"/>
      <c r="B573" s="100">
        <v>43015</v>
      </c>
      <c r="C573" s="99">
        <v>25</v>
      </c>
      <c r="D573" s="99" t="s">
        <v>981</v>
      </c>
      <c r="E573" s="99" t="s">
        <v>716</v>
      </c>
      <c r="F573" s="99" t="s">
        <v>8270</v>
      </c>
      <c r="G573" s="77">
        <v>0</v>
      </c>
      <c r="H573" s="77">
        <v>-128727.59</v>
      </c>
      <c r="I573" s="77"/>
      <c r="J573" s="101"/>
    </row>
    <row r="574" spans="1:10" hidden="1" outlineLevel="1" x14ac:dyDescent="0.2">
      <c r="A574" s="106"/>
      <c r="B574" s="100">
        <v>43015</v>
      </c>
      <c r="C574" s="99">
        <v>26</v>
      </c>
      <c r="D574" s="99" t="s">
        <v>981</v>
      </c>
      <c r="E574" s="99" t="s">
        <v>716</v>
      </c>
      <c r="F574" s="99" t="s">
        <v>8271</v>
      </c>
      <c r="G574" s="77">
        <v>0</v>
      </c>
      <c r="H574" s="77">
        <v>128262.07</v>
      </c>
      <c r="I574" s="77"/>
      <c r="J574" s="101"/>
    </row>
    <row r="575" spans="1:10" hidden="1" outlineLevel="1" x14ac:dyDescent="0.2">
      <c r="A575" s="106"/>
      <c r="B575" s="100">
        <v>43017</v>
      </c>
      <c r="C575" s="99">
        <v>27</v>
      </c>
      <c r="D575" s="99" t="s">
        <v>981</v>
      </c>
      <c r="E575" s="99" t="s">
        <v>716</v>
      </c>
      <c r="F575" s="99" t="s">
        <v>8272</v>
      </c>
      <c r="G575" s="77">
        <v>0</v>
      </c>
      <c r="H575" s="77">
        <v>-312689.65999999997</v>
      </c>
      <c r="I575" s="77"/>
      <c r="J575" s="101"/>
    </row>
    <row r="576" spans="1:10" hidden="1" outlineLevel="1" x14ac:dyDescent="0.2">
      <c r="A576" s="106"/>
      <c r="B576" s="100">
        <v>43017</v>
      </c>
      <c r="C576" s="99">
        <v>28</v>
      </c>
      <c r="D576" s="99" t="s">
        <v>981</v>
      </c>
      <c r="E576" s="99" t="s">
        <v>716</v>
      </c>
      <c r="F576" s="99" t="s">
        <v>8273</v>
      </c>
      <c r="G576" s="77">
        <v>0</v>
      </c>
      <c r="H576" s="77">
        <v>299758.62</v>
      </c>
      <c r="I576" s="77"/>
      <c r="J576" s="101"/>
    </row>
    <row r="577" spans="1:10" hidden="1" outlineLevel="1" x14ac:dyDescent="0.2">
      <c r="A577" s="106"/>
      <c r="B577" s="100">
        <v>43018</v>
      </c>
      <c r="C577" s="99">
        <v>29</v>
      </c>
      <c r="D577" s="99" t="s">
        <v>981</v>
      </c>
      <c r="E577" s="99" t="s">
        <v>716</v>
      </c>
      <c r="F577" s="99" t="s">
        <v>8274</v>
      </c>
      <c r="G577" s="77">
        <v>0</v>
      </c>
      <c r="H577" s="77">
        <v>91379.31</v>
      </c>
      <c r="I577" s="77"/>
      <c r="J577" s="101"/>
    </row>
    <row r="578" spans="1:10" hidden="1" outlineLevel="1" x14ac:dyDescent="0.2">
      <c r="A578" s="106"/>
      <c r="B578" s="100">
        <v>43019</v>
      </c>
      <c r="C578" s="99">
        <v>30</v>
      </c>
      <c r="D578" s="99" t="s">
        <v>981</v>
      </c>
      <c r="E578" s="99" t="s">
        <v>716</v>
      </c>
      <c r="F578" s="99" t="s">
        <v>8275</v>
      </c>
      <c r="G578" s="77">
        <v>0</v>
      </c>
      <c r="H578" s="77">
        <v>328103.45</v>
      </c>
      <c r="I578" s="77"/>
      <c r="J578" s="101"/>
    </row>
    <row r="579" spans="1:10" hidden="1" outlineLevel="1" x14ac:dyDescent="0.2">
      <c r="A579" s="106"/>
      <c r="B579" s="100">
        <v>43020</v>
      </c>
      <c r="C579" s="99">
        <v>31</v>
      </c>
      <c r="D579" s="99" t="s">
        <v>981</v>
      </c>
      <c r="E579" s="99" t="s">
        <v>716</v>
      </c>
      <c r="F579" s="99" t="s">
        <v>8276</v>
      </c>
      <c r="G579" s="77">
        <v>0</v>
      </c>
      <c r="H579" s="77">
        <v>-110793.1</v>
      </c>
      <c r="I579" s="77">
        <v>-11998557.890000001</v>
      </c>
      <c r="J579" s="101"/>
    </row>
    <row r="580" spans="1:10" hidden="1" outlineLevel="1" x14ac:dyDescent="0.2">
      <c r="A580" s="106"/>
      <c r="B580" s="100">
        <v>43020</v>
      </c>
      <c r="C580" s="99">
        <v>32</v>
      </c>
      <c r="D580" s="99" t="s">
        <v>981</v>
      </c>
      <c r="E580" s="99" t="s">
        <v>716</v>
      </c>
      <c r="F580" s="99" t="s">
        <v>8277</v>
      </c>
      <c r="G580" s="77">
        <v>0</v>
      </c>
      <c r="H580" s="77">
        <v>121137.93</v>
      </c>
      <c r="I580" s="77">
        <v>-11829592.369999999</v>
      </c>
      <c r="J580" s="101"/>
    </row>
    <row r="581" spans="1:10" hidden="1" outlineLevel="1" x14ac:dyDescent="0.2">
      <c r="A581" s="106"/>
      <c r="B581" s="100">
        <v>43022</v>
      </c>
      <c r="C581" s="99">
        <v>33</v>
      </c>
      <c r="D581" s="99" t="s">
        <v>981</v>
      </c>
      <c r="E581" s="99" t="s">
        <v>716</v>
      </c>
      <c r="F581" s="99" t="s">
        <v>8278</v>
      </c>
      <c r="G581" s="77">
        <v>0</v>
      </c>
      <c r="H581" s="77">
        <v>69931.03</v>
      </c>
      <c r="I581" s="77">
        <v>-11727350.99</v>
      </c>
      <c r="J581" s="101"/>
    </row>
    <row r="582" spans="1:10" hidden="1" outlineLevel="1" x14ac:dyDescent="0.2">
      <c r="A582" s="106"/>
      <c r="B582" s="100">
        <v>43024</v>
      </c>
      <c r="C582" s="99">
        <v>34</v>
      </c>
      <c r="D582" s="99" t="s">
        <v>981</v>
      </c>
      <c r="E582" s="99" t="s">
        <v>716</v>
      </c>
      <c r="F582" s="99" t="s">
        <v>8279</v>
      </c>
      <c r="G582" s="77">
        <v>0</v>
      </c>
      <c r="H582" s="77">
        <v>-69931.03</v>
      </c>
      <c r="I582" s="77">
        <v>-11533385.470000001</v>
      </c>
      <c r="J582" s="101"/>
    </row>
    <row r="583" spans="1:10" hidden="1" outlineLevel="1" x14ac:dyDescent="0.2">
      <c r="A583" s="106"/>
      <c r="B583" s="100">
        <v>43024</v>
      </c>
      <c r="C583" s="99">
        <v>35</v>
      </c>
      <c r="D583" s="99" t="s">
        <v>981</v>
      </c>
      <c r="E583" s="99" t="s">
        <v>716</v>
      </c>
      <c r="F583" s="99" t="s">
        <v>8280</v>
      </c>
      <c r="G583" s="77">
        <v>0</v>
      </c>
      <c r="H583" s="77">
        <v>63896.55</v>
      </c>
      <c r="I583" s="77">
        <v>-11403971.68</v>
      </c>
      <c r="J583" s="101"/>
    </row>
    <row r="584" spans="1:10" hidden="1" outlineLevel="1" x14ac:dyDescent="0.2">
      <c r="A584" s="106"/>
      <c r="B584" s="100">
        <v>43024</v>
      </c>
      <c r="C584" s="99">
        <v>36</v>
      </c>
      <c r="D584" s="99" t="s">
        <v>981</v>
      </c>
      <c r="E584" s="99" t="s">
        <v>716</v>
      </c>
      <c r="F584" s="99" t="s">
        <v>8281</v>
      </c>
      <c r="G584" s="77">
        <v>0</v>
      </c>
      <c r="H584" s="77">
        <v>214758.62</v>
      </c>
      <c r="I584" s="77">
        <v>-11244833.75</v>
      </c>
      <c r="J584" s="101"/>
    </row>
    <row r="585" spans="1:10" hidden="1" outlineLevel="1" x14ac:dyDescent="0.2">
      <c r="A585" s="106"/>
      <c r="B585" s="100">
        <v>43024</v>
      </c>
      <c r="C585" s="99">
        <v>59</v>
      </c>
      <c r="D585" s="99" t="s">
        <v>981</v>
      </c>
      <c r="E585" s="99" t="s">
        <v>716</v>
      </c>
      <c r="F585" s="99" t="s">
        <v>8282</v>
      </c>
      <c r="G585" s="77">
        <v>0</v>
      </c>
      <c r="H585" s="77">
        <v>164034.48000000001</v>
      </c>
      <c r="I585" s="77">
        <v>-11130178.58</v>
      </c>
      <c r="J585" s="101"/>
    </row>
    <row r="586" spans="1:10" hidden="1" outlineLevel="1" x14ac:dyDescent="0.2">
      <c r="A586" s="106"/>
      <c r="B586" s="100">
        <v>43025</v>
      </c>
      <c r="C586" s="99">
        <v>37</v>
      </c>
      <c r="D586" s="99" t="s">
        <v>981</v>
      </c>
      <c r="E586" s="99" t="s">
        <v>716</v>
      </c>
      <c r="F586" s="99" t="s">
        <v>8283</v>
      </c>
      <c r="G586" s="77">
        <v>0</v>
      </c>
      <c r="H586" s="77">
        <v>107758.62</v>
      </c>
      <c r="I586" s="77">
        <v>-11244833.75</v>
      </c>
      <c r="J586" s="101"/>
    </row>
    <row r="587" spans="1:10" hidden="1" outlineLevel="1" x14ac:dyDescent="0.2">
      <c r="A587" s="106"/>
      <c r="B587" s="100">
        <v>43025</v>
      </c>
      <c r="C587" s="99">
        <v>38</v>
      </c>
      <c r="D587" s="99" t="s">
        <v>981</v>
      </c>
      <c r="E587" s="99" t="s">
        <v>716</v>
      </c>
      <c r="F587" s="99" t="s">
        <v>8284</v>
      </c>
      <c r="G587" s="77">
        <v>0</v>
      </c>
      <c r="H587" s="77">
        <v>134034.48000000001</v>
      </c>
      <c r="I587" s="77">
        <v>-11403971.68</v>
      </c>
      <c r="J587" s="101"/>
    </row>
    <row r="588" spans="1:10" hidden="1" outlineLevel="1" x14ac:dyDescent="0.2">
      <c r="A588" s="106"/>
      <c r="B588" s="100">
        <v>43025</v>
      </c>
      <c r="C588" s="99">
        <v>39</v>
      </c>
      <c r="D588" s="99" t="s">
        <v>981</v>
      </c>
      <c r="E588" s="99" t="s">
        <v>716</v>
      </c>
      <c r="F588" s="99" t="s">
        <v>8285</v>
      </c>
      <c r="G588" s="77">
        <v>0</v>
      </c>
      <c r="H588" s="77">
        <v>135331.03</v>
      </c>
      <c r="I588" s="77">
        <v>-11533385.470000001</v>
      </c>
      <c r="J588" s="101"/>
    </row>
    <row r="589" spans="1:10" hidden="1" outlineLevel="1" x14ac:dyDescent="0.2">
      <c r="A589" s="106"/>
      <c r="B589" s="100">
        <v>43026</v>
      </c>
      <c r="C589" s="99">
        <v>40</v>
      </c>
      <c r="D589" s="99" t="s">
        <v>981</v>
      </c>
      <c r="E589" s="99" t="s">
        <v>716</v>
      </c>
      <c r="F589" s="99" t="s">
        <v>8286</v>
      </c>
      <c r="G589" s="77">
        <v>0</v>
      </c>
      <c r="H589" s="77">
        <v>147448.28</v>
      </c>
      <c r="I589" s="77">
        <v>-11727350.99</v>
      </c>
      <c r="J589" s="101"/>
    </row>
    <row r="590" spans="1:10" hidden="1" outlineLevel="1" x14ac:dyDescent="0.2">
      <c r="A590" s="106"/>
      <c r="B590" s="100">
        <v>43026</v>
      </c>
      <c r="C590" s="99">
        <v>41</v>
      </c>
      <c r="D590" s="99" t="s">
        <v>981</v>
      </c>
      <c r="E590" s="99" t="s">
        <v>716</v>
      </c>
      <c r="F590" s="99" t="s">
        <v>8287</v>
      </c>
      <c r="G590" s="77">
        <v>0</v>
      </c>
      <c r="H590" s="77">
        <v>-157862.07</v>
      </c>
      <c r="I590" s="77">
        <v>-11829592.369999999</v>
      </c>
      <c r="J590" s="101"/>
    </row>
    <row r="591" spans="1:10" hidden="1" outlineLevel="1" x14ac:dyDescent="0.2">
      <c r="A591" s="106"/>
      <c r="B591" s="100">
        <v>43026</v>
      </c>
      <c r="C591" s="99">
        <v>42</v>
      </c>
      <c r="D591" s="99" t="s">
        <v>981</v>
      </c>
      <c r="E591" s="99" t="s">
        <v>716</v>
      </c>
      <c r="F591" s="99" t="s">
        <v>8288</v>
      </c>
      <c r="G591" s="77">
        <v>0</v>
      </c>
      <c r="H591" s="77">
        <v>-135000</v>
      </c>
      <c r="I591" s="77">
        <v>-11998557.890000001</v>
      </c>
      <c r="J591" s="101"/>
    </row>
    <row r="592" spans="1:10" hidden="1" outlineLevel="1" x14ac:dyDescent="0.2">
      <c r="A592" s="106"/>
      <c r="B592" s="100">
        <v>43026</v>
      </c>
      <c r="C592" s="99">
        <v>43</v>
      </c>
      <c r="D592" s="99" t="s">
        <v>981</v>
      </c>
      <c r="E592" s="99" t="s">
        <v>716</v>
      </c>
      <c r="F592" s="99" t="s">
        <v>8289</v>
      </c>
      <c r="G592" s="77">
        <v>0</v>
      </c>
      <c r="H592" s="77">
        <v>135000</v>
      </c>
      <c r="I592" s="77">
        <v>-12123730.300000001</v>
      </c>
      <c r="J592" s="101"/>
    </row>
    <row r="593" spans="1:10" hidden="1" outlineLevel="1" x14ac:dyDescent="0.2">
      <c r="A593" s="106"/>
      <c r="B593" s="100">
        <v>43027</v>
      </c>
      <c r="C593" s="99">
        <v>44</v>
      </c>
      <c r="D593" s="99" t="s">
        <v>981</v>
      </c>
      <c r="E593" s="99" t="s">
        <v>716</v>
      </c>
      <c r="F593" s="99" t="s">
        <v>8290</v>
      </c>
      <c r="G593" s="77">
        <v>0</v>
      </c>
      <c r="H593" s="77">
        <v>-134034.48000000001</v>
      </c>
      <c r="I593" s="77">
        <v>-12371144.09</v>
      </c>
      <c r="J593" s="101"/>
    </row>
    <row r="594" spans="1:10" hidden="1" outlineLevel="1" x14ac:dyDescent="0.2">
      <c r="A594" s="106"/>
      <c r="B594" s="100">
        <v>43027</v>
      </c>
      <c r="C594" s="99">
        <v>45</v>
      </c>
      <c r="D594" s="99" t="s">
        <v>981</v>
      </c>
      <c r="E594" s="99" t="s">
        <v>716</v>
      </c>
      <c r="F594" s="99" t="s">
        <v>8291</v>
      </c>
      <c r="G594" s="77">
        <v>0</v>
      </c>
      <c r="H594" s="77">
        <v>134034.48000000001</v>
      </c>
      <c r="I594" s="77">
        <v>-12556316.5</v>
      </c>
      <c r="J594" s="101"/>
    </row>
    <row r="595" spans="1:10" hidden="1" outlineLevel="1" x14ac:dyDescent="0.2">
      <c r="A595" s="106"/>
      <c r="B595" s="100">
        <v>43027</v>
      </c>
      <c r="C595" s="99">
        <v>46</v>
      </c>
      <c r="D595" s="99" t="s">
        <v>981</v>
      </c>
      <c r="E595" s="99" t="s">
        <v>716</v>
      </c>
      <c r="F595" s="99" t="s">
        <v>8292</v>
      </c>
      <c r="G595" s="77">
        <v>0</v>
      </c>
      <c r="H595" s="77">
        <v>127241.38</v>
      </c>
      <c r="I595" s="77">
        <v>-12672557.880000001</v>
      </c>
      <c r="J595" s="101"/>
    </row>
    <row r="596" spans="1:10" hidden="1" outlineLevel="1" x14ac:dyDescent="0.2">
      <c r="A596" s="106"/>
      <c r="B596" s="100">
        <v>43027</v>
      </c>
      <c r="C596" s="99">
        <v>47</v>
      </c>
      <c r="D596" s="99" t="s">
        <v>981</v>
      </c>
      <c r="E596" s="99" t="s">
        <v>716</v>
      </c>
      <c r="F596" s="99" t="s">
        <v>8293</v>
      </c>
      <c r="G596" s="77">
        <v>0</v>
      </c>
      <c r="H596" s="77">
        <v>149344.82999999999</v>
      </c>
      <c r="I596" s="77">
        <v>-12794454.43</v>
      </c>
      <c r="J596" s="101"/>
    </row>
    <row r="597" spans="1:10" hidden="1" outlineLevel="1" x14ac:dyDescent="0.2">
      <c r="A597" s="106"/>
      <c r="B597" s="100">
        <v>43028</v>
      </c>
      <c r="C597" s="99">
        <v>48</v>
      </c>
      <c r="D597" s="99" t="s">
        <v>981</v>
      </c>
      <c r="E597" s="99" t="s">
        <v>716</v>
      </c>
      <c r="F597" s="99" t="s">
        <v>8294</v>
      </c>
      <c r="G597" s="77">
        <v>0</v>
      </c>
      <c r="H597" s="77">
        <v>278241.38</v>
      </c>
      <c r="I597" s="77">
        <v>-13474971.67</v>
      </c>
      <c r="J597" s="101"/>
    </row>
    <row r="598" spans="1:10" hidden="1" outlineLevel="1" x14ac:dyDescent="0.2">
      <c r="A598" s="106"/>
      <c r="B598" s="100">
        <v>43029</v>
      </c>
      <c r="C598" s="99">
        <v>49</v>
      </c>
      <c r="D598" s="99" t="s">
        <v>981</v>
      </c>
      <c r="E598" s="99" t="s">
        <v>716</v>
      </c>
      <c r="F598" s="99" t="s">
        <v>8295</v>
      </c>
      <c r="G598" s="77">
        <v>0</v>
      </c>
      <c r="H598" s="77">
        <v>-164034.48000000001</v>
      </c>
      <c r="I598" s="77">
        <v>-13658144.08</v>
      </c>
      <c r="J598" s="101"/>
    </row>
    <row r="599" spans="1:10" hidden="1" outlineLevel="1" x14ac:dyDescent="0.2">
      <c r="A599" s="106"/>
      <c r="B599" s="100">
        <v>43029</v>
      </c>
      <c r="C599" s="99">
        <v>50</v>
      </c>
      <c r="D599" s="99" t="s">
        <v>981</v>
      </c>
      <c r="E599" s="99" t="s">
        <v>716</v>
      </c>
      <c r="F599" s="99" t="s">
        <v>8296</v>
      </c>
      <c r="G599" s="77">
        <v>0</v>
      </c>
      <c r="H599" s="77">
        <v>115586.21</v>
      </c>
      <c r="I599" s="77">
        <v>-13532971.67</v>
      </c>
      <c r="J599" s="101"/>
    </row>
    <row r="600" spans="1:10" hidden="1" outlineLevel="1" x14ac:dyDescent="0.2">
      <c r="A600" s="106"/>
      <c r="B600" s="100">
        <v>43031</v>
      </c>
      <c r="C600" s="99">
        <v>51</v>
      </c>
      <c r="D600" s="99" t="s">
        <v>981</v>
      </c>
      <c r="E600" s="99" t="s">
        <v>716</v>
      </c>
      <c r="F600" s="99" t="s">
        <v>8297</v>
      </c>
      <c r="G600" s="77">
        <v>0</v>
      </c>
      <c r="H600" s="77">
        <v>-214758.62</v>
      </c>
      <c r="I600" s="77">
        <v>-13653833.74</v>
      </c>
      <c r="J600" s="101"/>
    </row>
    <row r="601" spans="1:10" hidden="1" outlineLevel="1" x14ac:dyDescent="0.2">
      <c r="A601" s="106"/>
      <c r="B601" s="100">
        <v>43031</v>
      </c>
      <c r="C601" s="99">
        <v>52</v>
      </c>
      <c r="D601" s="99" t="s">
        <v>981</v>
      </c>
      <c r="E601" s="99" t="s">
        <v>716</v>
      </c>
      <c r="F601" s="99" t="s">
        <v>8298</v>
      </c>
      <c r="G601" s="77">
        <v>0</v>
      </c>
      <c r="H601" s="77">
        <v>170724.14</v>
      </c>
      <c r="I601" s="77">
        <v>-13484868.220000001</v>
      </c>
      <c r="J601" s="101"/>
    </row>
    <row r="602" spans="1:10" hidden="1" outlineLevel="1" x14ac:dyDescent="0.2">
      <c r="A602" s="106"/>
      <c r="B602" s="100">
        <v>43031</v>
      </c>
      <c r="C602" s="99">
        <v>53</v>
      </c>
      <c r="D602" s="99" t="s">
        <v>981</v>
      </c>
      <c r="E602" s="99" t="s">
        <v>716</v>
      </c>
      <c r="F602" s="99" t="s">
        <v>8299</v>
      </c>
      <c r="G602" s="77">
        <v>0</v>
      </c>
      <c r="H602" s="77">
        <v>-170724.14</v>
      </c>
      <c r="I602" s="77"/>
      <c r="J602" s="101"/>
    </row>
    <row r="603" spans="1:10" hidden="1" outlineLevel="1" x14ac:dyDescent="0.2">
      <c r="A603" s="106"/>
      <c r="B603" s="100">
        <v>43031</v>
      </c>
      <c r="C603" s="99">
        <v>54</v>
      </c>
      <c r="D603" s="99" t="s">
        <v>981</v>
      </c>
      <c r="E603" s="99" t="s">
        <v>716</v>
      </c>
      <c r="F603" s="99" t="s">
        <v>8300</v>
      </c>
      <c r="G603" s="77">
        <v>0</v>
      </c>
      <c r="H603" s="77">
        <v>170724.14</v>
      </c>
      <c r="I603" s="77"/>
      <c r="J603" s="101"/>
    </row>
    <row r="604" spans="1:10" hidden="1" outlineLevel="1" x14ac:dyDescent="0.2">
      <c r="A604" s="106"/>
      <c r="B604" s="100">
        <v>43031</v>
      </c>
      <c r="C604" s="99">
        <v>55</v>
      </c>
      <c r="D604" s="99" t="s">
        <v>981</v>
      </c>
      <c r="E604" s="99" t="s">
        <v>716</v>
      </c>
      <c r="F604" s="99" t="s">
        <v>8301</v>
      </c>
      <c r="G604" s="77">
        <v>0</v>
      </c>
      <c r="H604" s="77">
        <v>174568.97</v>
      </c>
      <c r="I604" s="77"/>
      <c r="J604" s="101"/>
    </row>
    <row r="605" spans="1:10" hidden="1" outlineLevel="1" x14ac:dyDescent="0.2">
      <c r="A605" s="106"/>
      <c r="B605" s="100">
        <v>43032</v>
      </c>
      <c r="C605" s="99">
        <v>56</v>
      </c>
      <c r="D605" s="99" t="s">
        <v>981</v>
      </c>
      <c r="E605" s="99" t="s">
        <v>716</v>
      </c>
      <c r="F605" s="99" t="s">
        <v>8302</v>
      </c>
      <c r="G605" s="77">
        <v>0</v>
      </c>
      <c r="H605" s="77">
        <v>220344.83</v>
      </c>
      <c r="I605" s="77"/>
      <c r="J605" s="101"/>
    </row>
    <row r="606" spans="1:10" hidden="1" outlineLevel="1" x14ac:dyDescent="0.2">
      <c r="A606" s="106"/>
      <c r="B606" s="100">
        <v>43032</v>
      </c>
      <c r="C606" s="99">
        <v>57</v>
      </c>
      <c r="D606" s="99" t="s">
        <v>981</v>
      </c>
      <c r="E606" s="99" t="s">
        <v>716</v>
      </c>
      <c r="F606" s="99" t="s">
        <v>8303</v>
      </c>
      <c r="G606" s="77">
        <v>0</v>
      </c>
      <c r="H606" s="77">
        <v>-186275.86</v>
      </c>
      <c r="I606" s="77"/>
      <c r="J606" s="101"/>
    </row>
    <row r="607" spans="1:10" hidden="1" outlineLevel="1" x14ac:dyDescent="0.2">
      <c r="A607" s="106"/>
      <c r="B607" s="100">
        <v>43032</v>
      </c>
      <c r="C607" s="99">
        <v>58</v>
      </c>
      <c r="D607" s="99" t="s">
        <v>981</v>
      </c>
      <c r="E607" s="99" t="s">
        <v>716</v>
      </c>
      <c r="F607" s="99" t="s">
        <v>8304</v>
      </c>
      <c r="G607" s="77">
        <v>0</v>
      </c>
      <c r="H607" s="77">
        <v>184551.72</v>
      </c>
      <c r="I607" s="77"/>
      <c r="J607" s="101"/>
    </row>
    <row r="608" spans="1:10" hidden="1" outlineLevel="1" x14ac:dyDescent="0.2">
      <c r="A608" s="106"/>
      <c r="B608" s="100">
        <v>43033</v>
      </c>
      <c r="C608" s="99">
        <v>60</v>
      </c>
      <c r="D608" s="99" t="s">
        <v>981</v>
      </c>
      <c r="E608" s="99" t="s">
        <v>716</v>
      </c>
      <c r="F608" s="99" t="s">
        <v>8305</v>
      </c>
      <c r="G608" s="77">
        <v>0</v>
      </c>
      <c r="H608" s="77">
        <v>160034.48000000001</v>
      </c>
      <c r="I608" s="77"/>
      <c r="J608" s="101"/>
    </row>
    <row r="609" spans="1:10" hidden="1" outlineLevel="1" x14ac:dyDescent="0.2">
      <c r="A609" s="106"/>
      <c r="B609" s="100">
        <v>43034</v>
      </c>
      <c r="C609" s="99">
        <v>61</v>
      </c>
      <c r="D609" s="99" t="s">
        <v>981</v>
      </c>
      <c r="E609" s="99" t="s">
        <v>716</v>
      </c>
      <c r="F609" s="99" t="s">
        <v>8306</v>
      </c>
      <c r="G609" s="77">
        <v>0</v>
      </c>
      <c r="H609" s="77">
        <v>-160034.48000000001</v>
      </c>
      <c r="I609" s="77"/>
      <c r="J609" s="101"/>
    </row>
    <row r="610" spans="1:10" hidden="1" outlineLevel="1" x14ac:dyDescent="0.2">
      <c r="A610" s="106"/>
      <c r="B610" s="100">
        <v>43034</v>
      </c>
      <c r="C610" s="99">
        <v>62</v>
      </c>
      <c r="D610" s="99" t="s">
        <v>981</v>
      </c>
      <c r="E610" s="99" t="s">
        <v>716</v>
      </c>
      <c r="F610" s="99" t="s">
        <v>8307</v>
      </c>
      <c r="G610" s="77">
        <v>0</v>
      </c>
      <c r="H610" s="77">
        <v>159620.69</v>
      </c>
      <c r="I610" s="77"/>
      <c r="J610" s="101"/>
    </row>
    <row r="611" spans="1:10" hidden="1" outlineLevel="1" x14ac:dyDescent="0.2">
      <c r="A611" s="106"/>
      <c r="B611" s="100">
        <v>43034</v>
      </c>
      <c r="C611" s="99">
        <v>63</v>
      </c>
      <c r="D611" s="99" t="s">
        <v>981</v>
      </c>
      <c r="E611" s="99" t="s">
        <v>716</v>
      </c>
      <c r="F611" s="99" t="s">
        <v>8308</v>
      </c>
      <c r="G611" s="77">
        <v>0</v>
      </c>
      <c r="H611" s="77">
        <v>-91379.31</v>
      </c>
      <c r="I611" s="77"/>
      <c r="J611" s="101"/>
    </row>
    <row r="612" spans="1:10" hidden="1" outlineLevel="1" x14ac:dyDescent="0.2">
      <c r="A612" s="106"/>
      <c r="B612" s="100">
        <v>43034</v>
      </c>
      <c r="C612" s="99">
        <v>64</v>
      </c>
      <c r="D612" s="99" t="s">
        <v>981</v>
      </c>
      <c r="E612" s="99" t="s">
        <v>716</v>
      </c>
      <c r="F612" s="99" t="s">
        <v>8309</v>
      </c>
      <c r="G612" s="77">
        <v>0</v>
      </c>
      <c r="H612" s="77">
        <v>-220344.83</v>
      </c>
      <c r="I612" s="77"/>
      <c r="J612" s="101"/>
    </row>
    <row r="613" spans="1:10" hidden="1" outlineLevel="1" x14ac:dyDescent="0.2">
      <c r="A613" s="106"/>
      <c r="B613" s="100">
        <v>43034</v>
      </c>
      <c r="C613" s="99">
        <v>65</v>
      </c>
      <c r="D613" s="99" t="s">
        <v>981</v>
      </c>
      <c r="E613" s="99" t="s">
        <v>716</v>
      </c>
      <c r="F613" s="99" t="s">
        <v>8310</v>
      </c>
      <c r="G613" s="77">
        <v>0</v>
      </c>
      <c r="H613" s="77">
        <v>219482.76</v>
      </c>
      <c r="I613" s="77">
        <v>-13653833.74</v>
      </c>
      <c r="J613" s="101"/>
    </row>
    <row r="614" spans="1:10" hidden="1" outlineLevel="1" x14ac:dyDescent="0.2">
      <c r="A614" s="106"/>
      <c r="B614" s="100">
        <v>43034</v>
      </c>
      <c r="C614" s="99">
        <v>66</v>
      </c>
      <c r="D614" s="99" t="s">
        <v>981</v>
      </c>
      <c r="E614" s="99" t="s">
        <v>716</v>
      </c>
      <c r="F614" s="99" t="s">
        <v>8311</v>
      </c>
      <c r="G614" s="77">
        <v>0</v>
      </c>
      <c r="H614" s="77">
        <v>137155.17000000001</v>
      </c>
      <c r="I614" s="77">
        <v>-13783833.74</v>
      </c>
      <c r="J614" s="101"/>
    </row>
    <row r="615" spans="1:10" hidden="1" outlineLevel="1" x14ac:dyDescent="0.2">
      <c r="A615" s="106"/>
      <c r="B615" s="100">
        <v>43034</v>
      </c>
      <c r="C615" s="99">
        <v>67</v>
      </c>
      <c r="D615" s="99" t="s">
        <v>981</v>
      </c>
      <c r="E615" s="99" t="s">
        <v>716</v>
      </c>
      <c r="F615" s="99" t="s">
        <v>8312</v>
      </c>
      <c r="G615" s="77">
        <v>0</v>
      </c>
      <c r="H615" s="77">
        <v>-137155.17000000001</v>
      </c>
      <c r="I615" s="77">
        <v>-13624695.810000001</v>
      </c>
      <c r="J615" s="101"/>
    </row>
    <row r="616" spans="1:10" hidden="1" outlineLevel="1" x14ac:dyDescent="0.2">
      <c r="A616" s="106"/>
      <c r="B616" s="100">
        <v>43034</v>
      </c>
      <c r="C616" s="99">
        <v>68</v>
      </c>
      <c r="D616" s="99" t="s">
        <v>981</v>
      </c>
      <c r="E616" s="99" t="s">
        <v>716</v>
      </c>
      <c r="F616" s="99" t="s">
        <v>8313</v>
      </c>
      <c r="G616" s="77">
        <v>0</v>
      </c>
      <c r="H616" s="77">
        <v>137155.17000000001</v>
      </c>
      <c r="I616" s="77">
        <v>-13495282.02</v>
      </c>
      <c r="J616" s="101"/>
    </row>
    <row r="617" spans="1:10" hidden="1" outlineLevel="1" x14ac:dyDescent="0.2">
      <c r="A617" s="106"/>
      <c r="B617" s="100">
        <v>43034</v>
      </c>
      <c r="C617" s="99">
        <v>69</v>
      </c>
      <c r="D617" s="99" t="s">
        <v>981</v>
      </c>
      <c r="E617" s="99" t="s">
        <v>716</v>
      </c>
      <c r="F617" s="99" t="s">
        <v>8314</v>
      </c>
      <c r="G617" s="77">
        <v>0</v>
      </c>
      <c r="H617" s="77">
        <v>160344.82999999999</v>
      </c>
      <c r="I617" s="77">
        <v>-13617523.4</v>
      </c>
      <c r="J617" s="101"/>
    </row>
    <row r="618" spans="1:10" hidden="1" outlineLevel="1" x14ac:dyDescent="0.2">
      <c r="A618" s="106"/>
      <c r="B618" s="100">
        <v>43034</v>
      </c>
      <c r="C618" s="99">
        <v>80</v>
      </c>
      <c r="D618" s="99" t="s">
        <v>981</v>
      </c>
      <c r="E618" s="99" t="s">
        <v>716</v>
      </c>
      <c r="F618" s="99" t="s">
        <v>8315</v>
      </c>
      <c r="G618" s="77">
        <v>0</v>
      </c>
      <c r="H618" s="77">
        <v>-135000</v>
      </c>
      <c r="I618" s="77">
        <v>-13495282.02</v>
      </c>
      <c r="J618" s="101"/>
    </row>
    <row r="619" spans="1:10" hidden="1" outlineLevel="1" x14ac:dyDescent="0.2">
      <c r="A619" s="106"/>
      <c r="B619" s="100">
        <v>43035</v>
      </c>
      <c r="C619" s="99">
        <v>70</v>
      </c>
      <c r="D619" s="99" t="s">
        <v>981</v>
      </c>
      <c r="E619" s="99" t="s">
        <v>716</v>
      </c>
      <c r="F619" s="99" t="s">
        <v>8316</v>
      </c>
      <c r="G619" s="77">
        <v>0</v>
      </c>
      <c r="H619" s="77">
        <v>-159620.69</v>
      </c>
      <c r="I619" s="77">
        <v>-13617523.4</v>
      </c>
      <c r="J619" s="101"/>
    </row>
    <row r="620" spans="1:10" hidden="1" outlineLevel="1" x14ac:dyDescent="0.2">
      <c r="A620" s="106"/>
      <c r="B620" s="100">
        <v>43035</v>
      </c>
      <c r="C620" s="99">
        <v>71</v>
      </c>
      <c r="D620" s="99" t="s">
        <v>981</v>
      </c>
      <c r="E620" s="99" t="s">
        <v>716</v>
      </c>
      <c r="F620" s="99" t="s">
        <v>8317</v>
      </c>
      <c r="G620" s="77">
        <v>0</v>
      </c>
      <c r="H620" s="77">
        <v>160034.48000000001</v>
      </c>
      <c r="I620" s="77">
        <v>-13495282.02</v>
      </c>
      <c r="J620" s="101"/>
    </row>
    <row r="621" spans="1:10" hidden="1" outlineLevel="1" x14ac:dyDescent="0.2">
      <c r="A621" s="106"/>
      <c r="B621" s="100">
        <v>43036</v>
      </c>
      <c r="C621" s="99">
        <v>72</v>
      </c>
      <c r="D621" s="99" t="s">
        <v>981</v>
      </c>
      <c r="E621" s="99" t="s">
        <v>716</v>
      </c>
      <c r="F621" s="99" t="s">
        <v>8318</v>
      </c>
      <c r="G621" s="77">
        <v>0</v>
      </c>
      <c r="H621" s="77">
        <v>116379.31</v>
      </c>
      <c r="I621" s="77">
        <v>-13617523.4</v>
      </c>
      <c r="J621" s="101"/>
    </row>
    <row r="622" spans="1:10" hidden="1" outlineLevel="1" x14ac:dyDescent="0.2">
      <c r="A622" s="106"/>
      <c r="B622" s="100">
        <v>43038</v>
      </c>
      <c r="C622" s="99">
        <v>73</v>
      </c>
      <c r="D622" s="99" t="s">
        <v>981</v>
      </c>
      <c r="E622" s="99" t="s">
        <v>716</v>
      </c>
      <c r="F622" s="99" t="s">
        <v>8319</v>
      </c>
      <c r="G622" s="77">
        <v>0</v>
      </c>
      <c r="H622" s="77">
        <v>182068.97</v>
      </c>
      <c r="I622" s="77">
        <v>-13529419.949999999</v>
      </c>
      <c r="J622" s="101"/>
    </row>
    <row r="623" spans="1:10" hidden="1" outlineLevel="1" x14ac:dyDescent="0.2">
      <c r="A623" s="106"/>
      <c r="B623" s="100">
        <v>43038</v>
      </c>
      <c r="C623" s="99">
        <v>74</v>
      </c>
      <c r="D623" s="99" t="s">
        <v>981</v>
      </c>
      <c r="E623" s="99" t="s">
        <v>716</v>
      </c>
      <c r="F623" s="99" t="s">
        <v>8320</v>
      </c>
      <c r="G623" s="77">
        <v>0</v>
      </c>
      <c r="H623" s="77">
        <v>113275.86</v>
      </c>
      <c r="I623" s="77">
        <v>-13613213.050000001</v>
      </c>
      <c r="J623" s="101"/>
    </row>
    <row r="624" spans="1:10" hidden="1" outlineLevel="1" x14ac:dyDescent="0.2">
      <c r="A624" s="106"/>
      <c r="B624" s="100">
        <v>43038</v>
      </c>
      <c r="C624" s="99">
        <v>75</v>
      </c>
      <c r="D624" s="99" t="s">
        <v>981</v>
      </c>
      <c r="E624" s="99" t="s">
        <v>716</v>
      </c>
      <c r="F624" s="99" t="s">
        <v>8321</v>
      </c>
      <c r="G624" s="77">
        <v>0</v>
      </c>
      <c r="H624" s="77">
        <v>249482.76</v>
      </c>
      <c r="I624" s="77">
        <v>-13902523.390000001</v>
      </c>
      <c r="J624" s="101"/>
    </row>
    <row r="625" spans="1:10" hidden="1" outlineLevel="1" x14ac:dyDescent="0.2">
      <c r="A625" s="106"/>
      <c r="B625" s="100">
        <v>43038</v>
      </c>
      <c r="C625" s="99">
        <v>76</v>
      </c>
      <c r="D625" s="99" t="s">
        <v>981</v>
      </c>
      <c r="E625" s="99" t="s">
        <v>716</v>
      </c>
      <c r="F625" s="99" t="s">
        <v>8322</v>
      </c>
      <c r="G625" s="77">
        <v>0</v>
      </c>
      <c r="H625" s="77">
        <v>125724.14</v>
      </c>
      <c r="I625" s="77">
        <v>-13786282.01</v>
      </c>
      <c r="J625" s="101"/>
    </row>
    <row r="626" spans="1:10" hidden="1" outlineLevel="1" x14ac:dyDescent="0.2">
      <c r="A626" s="106"/>
      <c r="B626" s="100">
        <v>43038</v>
      </c>
      <c r="C626" s="99">
        <v>77</v>
      </c>
      <c r="D626" s="99" t="s">
        <v>981</v>
      </c>
      <c r="E626" s="99" t="s">
        <v>716</v>
      </c>
      <c r="F626" s="99" t="s">
        <v>8323</v>
      </c>
      <c r="G626" s="77">
        <v>0</v>
      </c>
      <c r="H626" s="77">
        <v>-115862.07</v>
      </c>
      <c r="I626" s="77">
        <v>-13914385.460000001</v>
      </c>
      <c r="J626" s="101"/>
    </row>
    <row r="627" spans="1:10" hidden="1" outlineLevel="1" x14ac:dyDescent="0.2">
      <c r="A627" s="106"/>
      <c r="B627" s="100">
        <v>43038</v>
      </c>
      <c r="C627" s="99">
        <v>78</v>
      </c>
      <c r="D627" s="99" t="s">
        <v>981</v>
      </c>
      <c r="E627" s="99" t="s">
        <v>716</v>
      </c>
      <c r="F627" s="99" t="s">
        <v>8324</v>
      </c>
      <c r="G627" s="77">
        <v>0</v>
      </c>
      <c r="H627" s="77">
        <v>115862.07</v>
      </c>
      <c r="I627" s="77">
        <v>-13784385.460000001</v>
      </c>
      <c r="J627" s="101"/>
    </row>
    <row r="628" spans="1:10" hidden="1" outlineLevel="1" x14ac:dyDescent="0.2">
      <c r="A628" s="106"/>
      <c r="B628" s="100">
        <v>43038</v>
      </c>
      <c r="C628" s="99">
        <v>79</v>
      </c>
      <c r="D628" s="99" t="s">
        <v>981</v>
      </c>
      <c r="E628" s="99" t="s">
        <v>716</v>
      </c>
      <c r="F628" s="99" t="s">
        <v>8325</v>
      </c>
      <c r="G628" s="77">
        <v>0</v>
      </c>
      <c r="H628" s="77">
        <v>131000</v>
      </c>
      <c r="I628" s="77">
        <v>-13914385.460000001</v>
      </c>
      <c r="J628" s="101"/>
    </row>
    <row r="629" spans="1:10" hidden="1" outlineLevel="1" x14ac:dyDescent="0.2">
      <c r="A629" s="106"/>
      <c r="B629" s="100">
        <v>43039</v>
      </c>
      <c r="C629" s="99">
        <v>81</v>
      </c>
      <c r="D629" s="99" t="s">
        <v>981</v>
      </c>
      <c r="E629" s="99" t="s">
        <v>716</v>
      </c>
      <c r="F629" s="99" t="s">
        <v>8326</v>
      </c>
      <c r="G629" s="77">
        <v>0</v>
      </c>
      <c r="H629" s="77">
        <v>190505.39</v>
      </c>
      <c r="I629" s="77">
        <v>-14092661.32</v>
      </c>
      <c r="J629" s="101"/>
    </row>
    <row r="630" spans="1:10" hidden="1" outlineLevel="1" x14ac:dyDescent="0.2">
      <c r="A630" s="106"/>
      <c r="B630" s="100">
        <v>43039</v>
      </c>
      <c r="C630" s="99">
        <v>82</v>
      </c>
      <c r="D630" s="99" t="s">
        <v>981</v>
      </c>
      <c r="E630" s="99" t="s">
        <v>716</v>
      </c>
      <c r="F630" s="99" t="s">
        <v>8327</v>
      </c>
      <c r="G630" s="77">
        <v>0</v>
      </c>
      <c r="H630" s="77">
        <v>-184551.72</v>
      </c>
      <c r="I630" s="77">
        <v>-14194764.77</v>
      </c>
      <c r="J630" s="101"/>
    </row>
    <row r="631" spans="1:10" hidden="1" outlineLevel="1" x14ac:dyDescent="0.2">
      <c r="A631" s="106"/>
      <c r="B631" s="100">
        <v>43039</v>
      </c>
      <c r="C631" s="99">
        <v>83</v>
      </c>
      <c r="D631" s="99" t="s">
        <v>981</v>
      </c>
      <c r="E631" s="99" t="s">
        <v>716</v>
      </c>
      <c r="F631" s="99" t="s">
        <v>8328</v>
      </c>
      <c r="G631" s="77">
        <v>0</v>
      </c>
      <c r="H631" s="77">
        <v>181103.45</v>
      </c>
      <c r="I631" s="77">
        <v>-14310006.15</v>
      </c>
      <c r="J631" s="101"/>
    </row>
    <row r="632" spans="1:10" hidden="1" outlineLevel="1" x14ac:dyDescent="0.2">
      <c r="A632" s="106"/>
      <c r="B632" s="100">
        <v>43039</v>
      </c>
      <c r="C632" s="99">
        <v>84</v>
      </c>
      <c r="D632" s="99" t="s">
        <v>981</v>
      </c>
      <c r="E632" s="99" t="s">
        <v>716</v>
      </c>
      <c r="F632" s="99" t="s">
        <v>8329</v>
      </c>
      <c r="G632" s="77">
        <v>0</v>
      </c>
      <c r="H632" s="77">
        <v>-116379.31</v>
      </c>
      <c r="I632" s="77">
        <v>-14407282.01</v>
      </c>
      <c r="J632" s="101"/>
    </row>
    <row r="633" spans="1:10" hidden="1" outlineLevel="1" x14ac:dyDescent="0.2">
      <c r="A633" s="106"/>
      <c r="B633" s="100">
        <v>43039</v>
      </c>
      <c r="C633" s="99">
        <v>85</v>
      </c>
      <c r="D633" s="99" t="s">
        <v>981</v>
      </c>
      <c r="E633" s="99" t="s">
        <v>716</v>
      </c>
      <c r="F633" s="99" t="s">
        <v>8330</v>
      </c>
      <c r="G633" s="77">
        <v>0</v>
      </c>
      <c r="H633" s="77">
        <v>116379.31</v>
      </c>
      <c r="I633" s="77"/>
      <c r="J633" s="101"/>
    </row>
    <row r="634" spans="1:10" hidden="1" outlineLevel="1" x14ac:dyDescent="0.2">
      <c r="A634" s="106"/>
      <c r="B634" s="100">
        <v>43039</v>
      </c>
      <c r="C634" s="99">
        <v>86</v>
      </c>
      <c r="D634" s="99" t="s">
        <v>981</v>
      </c>
      <c r="E634" s="99" t="s">
        <v>716</v>
      </c>
      <c r="F634" s="99" t="s">
        <v>8331</v>
      </c>
      <c r="G634" s="77">
        <v>0</v>
      </c>
      <c r="H634" s="77">
        <v>400862.07</v>
      </c>
      <c r="I634" s="77"/>
      <c r="J634" s="101"/>
    </row>
    <row r="635" spans="1:10" hidden="1" outlineLevel="1" x14ac:dyDescent="0.2">
      <c r="A635" s="106"/>
      <c r="B635" s="100">
        <v>43039</v>
      </c>
      <c r="C635" s="99">
        <v>87</v>
      </c>
      <c r="D635" s="99" t="s">
        <v>981</v>
      </c>
      <c r="E635" s="99" t="s">
        <v>716</v>
      </c>
      <c r="F635" s="99" t="s">
        <v>8332</v>
      </c>
      <c r="G635" s="77">
        <v>0</v>
      </c>
      <c r="H635" s="77">
        <v>94103.45</v>
      </c>
      <c r="I635" s="77"/>
      <c r="J635" s="101"/>
    </row>
    <row r="636" spans="1:10" hidden="1" outlineLevel="1" x14ac:dyDescent="0.2">
      <c r="A636" s="106"/>
      <c r="B636" s="100">
        <v>43039</v>
      </c>
      <c r="C636" s="99">
        <v>88</v>
      </c>
      <c r="D636" s="99" t="s">
        <v>981</v>
      </c>
      <c r="E636" s="99" t="s">
        <v>716</v>
      </c>
      <c r="F636" s="99" t="s">
        <v>8333</v>
      </c>
      <c r="G636" s="77">
        <v>0</v>
      </c>
      <c r="H636" s="77">
        <v>121275.86</v>
      </c>
      <c r="I636" s="77"/>
      <c r="J636" s="101"/>
    </row>
    <row r="637" spans="1:10" hidden="1" outlineLevel="1" x14ac:dyDescent="0.2">
      <c r="A637" s="106"/>
      <c r="B637" s="100">
        <v>43039</v>
      </c>
      <c r="C637" s="99">
        <v>89</v>
      </c>
      <c r="D637" s="99" t="s">
        <v>981</v>
      </c>
      <c r="E637" s="99" t="s">
        <v>716</v>
      </c>
      <c r="F637" s="99" t="s">
        <v>8334</v>
      </c>
      <c r="G637" s="77">
        <v>0</v>
      </c>
      <c r="H637" s="77">
        <v>164034.48000000001</v>
      </c>
      <c r="I637" s="77"/>
      <c r="J637" s="101"/>
    </row>
    <row r="638" spans="1:10" hidden="1" outlineLevel="1" x14ac:dyDescent="0.2">
      <c r="A638" s="106"/>
      <c r="B638" s="100">
        <v>43039</v>
      </c>
      <c r="C638" s="99">
        <v>90</v>
      </c>
      <c r="D638" s="99" t="s">
        <v>981</v>
      </c>
      <c r="E638" s="99" t="s">
        <v>716</v>
      </c>
      <c r="F638" s="99" t="s">
        <v>8335</v>
      </c>
      <c r="G638" s="77">
        <v>0</v>
      </c>
      <c r="H638" s="77">
        <v>139000</v>
      </c>
      <c r="I638" s="77"/>
      <c r="J638" s="101"/>
    </row>
    <row r="639" spans="1:10" hidden="1" outlineLevel="1" x14ac:dyDescent="0.2">
      <c r="A639" s="106"/>
      <c r="B639" s="100">
        <v>43039</v>
      </c>
      <c r="C639" s="99">
        <v>91</v>
      </c>
      <c r="D639" s="99" t="s">
        <v>981</v>
      </c>
      <c r="E639" s="99" t="s">
        <v>716</v>
      </c>
      <c r="F639" s="99" t="s">
        <v>8336</v>
      </c>
      <c r="G639" s="77">
        <v>0</v>
      </c>
      <c r="H639" s="77">
        <v>141551.72</v>
      </c>
      <c r="I639" s="77"/>
      <c r="J639" s="101"/>
    </row>
    <row r="640" spans="1:10" collapsed="1" x14ac:dyDescent="0.3"/>
    <row r="641" spans="2:10" ht="28.5" customHeight="1" x14ac:dyDescent="0.3">
      <c r="B641" s="136" t="s">
        <v>3858</v>
      </c>
      <c r="C641" s="137"/>
      <c r="D641" s="137"/>
      <c r="E641" s="137"/>
      <c r="F641" s="137"/>
      <c r="G641" s="138"/>
      <c r="H641" s="116">
        <f>SUM(H548:H640)</f>
        <v>4553781.2700000005</v>
      </c>
      <c r="I641" s="117"/>
      <c r="J641" s="118">
        <f>COUNTIF(H549:H639,"&gt;1")-COUNTIF(H549:H639,"&lt;1")</f>
        <v>27</v>
      </c>
    </row>
  </sheetData>
  <mergeCells count="5">
    <mergeCell ref="B291:G291"/>
    <mergeCell ref="B365:G365"/>
    <mergeCell ref="B482:G482"/>
    <mergeCell ref="B543:G543"/>
    <mergeCell ref="B641:G641"/>
  </mergeCells>
  <pageMargins left="0.70866141732283472" right="0.70866141732283472" top="0.19685039370078741" bottom="0.19685039370078741" header="0.31496062992125984" footer="0.31496062992125984"/>
  <pageSetup scale="7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84"/>
  <sheetViews>
    <sheetView zoomScale="85" zoomScaleNormal="85" workbookViewId="0">
      <pane ySplit="2" topLeftCell="A459" activePane="bottomLeft" state="frozen"/>
      <selection pane="bottomLeft" activeCell="L470" sqref="L470"/>
    </sheetView>
  </sheetViews>
  <sheetFormatPr baseColWidth="10" defaultRowHeight="15" outlineLevelRow="1" x14ac:dyDescent="0.3"/>
  <cols>
    <col min="1" max="1" width="1.7109375" style="112" customWidth="1"/>
    <col min="2" max="2" width="11.42578125" style="111"/>
    <col min="3" max="3" width="4" style="113" bestFit="1" customWidth="1"/>
    <col min="4" max="4" width="3.85546875" style="113" bestFit="1" customWidth="1"/>
    <col min="5" max="5" width="23.7109375" style="111" bestFit="1" customWidth="1"/>
    <col min="6" max="6" width="11.42578125" style="111" customWidth="1"/>
    <col min="7" max="7" width="11.7109375" style="114" customWidth="1"/>
    <col min="8" max="8" width="20.28515625" style="114" bestFit="1" customWidth="1"/>
    <col min="9" max="9" width="13.85546875" style="114" hidden="1" customWidth="1"/>
    <col min="10" max="10" width="11.5703125" style="115" bestFit="1" customWidth="1"/>
    <col min="11" max="11" width="11.42578125" style="111"/>
    <col min="12" max="12" width="14.140625" style="111" bestFit="1" customWidth="1"/>
    <col min="13" max="16384" width="11.42578125" style="111"/>
  </cols>
  <sheetData>
    <row r="1" spans="1:10" ht="16.5" x14ac:dyDescent="0.25">
      <c r="A1" s="17" t="s">
        <v>1059</v>
      </c>
    </row>
    <row r="2" spans="1:10" ht="14.25" x14ac:dyDescent="0.2">
      <c r="A2" s="14" t="s">
        <v>8337</v>
      </c>
    </row>
    <row r="4" spans="1:10" x14ac:dyDescent="0.2">
      <c r="A4" s="104" t="s">
        <v>3</v>
      </c>
      <c r="B4" s="98"/>
      <c r="C4" s="99"/>
      <c r="D4" s="99"/>
      <c r="E4" s="98"/>
      <c r="F4" s="98"/>
      <c r="G4" s="76"/>
      <c r="H4" s="76"/>
      <c r="I4" s="76"/>
      <c r="J4" s="101"/>
    </row>
    <row r="5" spans="1:10" x14ac:dyDescent="0.2">
      <c r="A5" s="105" t="s">
        <v>2</v>
      </c>
      <c r="B5" s="98" t="s">
        <v>4</v>
      </c>
      <c r="C5" s="99"/>
      <c r="D5" s="99"/>
      <c r="E5" s="98"/>
      <c r="F5" s="98"/>
      <c r="G5" s="76"/>
      <c r="H5" s="76"/>
      <c r="I5" s="76"/>
      <c r="J5" s="101"/>
    </row>
    <row r="6" spans="1:10" outlineLevel="1" x14ac:dyDescent="0.2">
      <c r="A6" s="106"/>
      <c r="B6" s="99"/>
      <c r="C6" s="99"/>
      <c r="D6" s="99"/>
      <c r="E6" s="99" t="s">
        <v>1110</v>
      </c>
      <c r="F6" s="99"/>
      <c r="G6" s="77">
        <v>0</v>
      </c>
      <c r="H6" s="77">
        <v>0</v>
      </c>
      <c r="I6" s="77">
        <v>-4151726.5</v>
      </c>
      <c r="J6" s="101"/>
    </row>
    <row r="7" spans="1:10" outlineLevel="1" x14ac:dyDescent="0.2">
      <c r="A7" s="106"/>
      <c r="B7" s="100">
        <v>43069</v>
      </c>
      <c r="C7" s="99">
        <v>323</v>
      </c>
      <c r="D7" s="99" t="s">
        <v>5</v>
      </c>
      <c r="E7" s="99" t="s">
        <v>8338</v>
      </c>
      <c r="F7" s="99" t="s">
        <v>8339</v>
      </c>
      <c r="G7" s="77">
        <v>0</v>
      </c>
      <c r="H7" s="77">
        <v>290317.75</v>
      </c>
      <c r="I7" s="77"/>
      <c r="J7" s="101"/>
    </row>
    <row r="8" spans="1:10" x14ac:dyDescent="0.2">
      <c r="A8" s="106"/>
      <c r="B8" s="100"/>
      <c r="C8" s="99"/>
      <c r="D8" s="99"/>
      <c r="E8" s="99"/>
      <c r="F8" s="99"/>
      <c r="G8" s="77"/>
      <c r="H8" s="77"/>
      <c r="I8" s="77"/>
      <c r="J8" s="101"/>
    </row>
    <row r="9" spans="1:10" x14ac:dyDescent="0.2">
      <c r="A9" s="106"/>
      <c r="B9" s="100"/>
      <c r="C9" s="99"/>
      <c r="D9" s="99"/>
      <c r="E9" s="99"/>
      <c r="F9" s="99"/>
      <c r="G9" s="77"/>
      <c r="H9" s="102">
        <f>SUM(H6:H8)</f>
        <v>290317.75</v>
      </c>
      <c r="I9" s="102"/>
      <c r="J9" s="103">
        <f>COUNTIF(H7,"&gt;1")-COUNTIF(H7,"&lt;1")</f>
        <v>1</v>
      </c>
    </row>
    <row r="10" spans="1:10" x14ac:dyDescent="0.2">
      <c r="A10" s="104" t="s">
        <v>5789</v>
      </c>
      <c r="B10" s="98"/>
      <c r="C10" s="99"/>
      <c r="D10" s="99"/>
      <c r="E10" s="99"/>
      <c r="F10" s="99"/>
      <c r="G10" s="77"/>
      <c r="H10" s="102"/>
      <c r="I10" s="102"/>
      <c r="J10" s="103"/>
    </row>
    <row r="11" spans="1:10" x14ac:dyDescent="0.2">
      <c r="A11" s="105" t="s">
        <v>2</v>
      </c>
      <c r="B11" s="98" t="s">
        <v>5342</v>
      </c>
      <c r="C11" s="99"/>
      <c r="D11" s="99"/>
      <c r="E11" s="99"/>
      <c r="F11" s="99"/>
      <c r="G11" s="77"/>
      <c r="H11" s="102"/>
      <c r="I11" s="102"/>
      <c r="J11" s="103"/>
    </row>
    <row r="12" spans="1:10" outlineLevel="1" x14ac:dyDescent="0.2">
      <c r="A12" s="106"/>
      <c r="B12" s="100"/>
      <c r="C12" s="99"/>
      <c r="D12" s="99"/>
      <c r="E12" s="99" t="s">
        <v>1110</v>
      </c>
      <c r="F12" s="99"/>
      <c r="G12" s="77">
        <v>0</v>
      </c>
      <c r="H12" s="77">
        <v>0</v>
      </c>
      <c r="I12" s="102"/>
      <c r="J12" s="103"/>
    </row>
    <row r="13" spans="1:10" outlineLevel="1" x14ac:dyDescent="0.2">
      <c r="A13" s="106"/>
      <c r="B13" s="100">
        <v>43046</v>
      </c>
      <c r="C13" s="99">
        <v>27</v>
      </c>
      <c r="D13" s="99" t="s">
        <v>5</v>
      </c>
      <c r="E13" s="99" t="s">
        <v>7793</v>
      </c>
      <c r="F13" s="99" t="s">
        <v>8340</v>
      </c>
      <c r="G13" s="77">
        <v>0</v>
      </c>
      <c r="H13" s="77">
        <v>-173103.45</v>
      </c>
      <c r="I13" s="102"/>
      <c r="J13" s="103"/>
    </row>
    <row r="14" spans="1:10" outlineLevel="1" x14ac:dyDescent="0.2">
      <c r="A14" s="106"/>
      <c r="B14" s="100">
        <v>43047</v>
      </c>
      <c r="C14" s="99">
        <v>33</v>
      </c>
      <c r="D14" s="99" t="s">
        <v>5</v>
      </c>
      <c r="E14" s="99" t="s">
        <v>8341</v>
      </c>
      <c r="F14" s="99" t="s">
        <v>8342</v>
      </c>
      <c r="G14" s="77">
        <v>0</v>
      </c>
      <c r="H14" s="77">
        <v>131810.34</v>
      </c>
      <c r="I14" s="102"/>
      <c r="J14" s="103"/>
    </row>
    <row r="15" spans="1:10" outlineLevel="1" x14ac:dyDescent="0.2">
      <c r="A15" s="106"/>
      <c r="B15" s="100">
        <v>43047</v>
      </c>
      <c r="C15" s="99">
        <v>34</v>
      </c>
      <c r="D15" s="99" t="s">
        <v>5</v>
      </c>
      <c r="E15" s="99" t="s">
        <v>8341</v>
      </c>
      <c r="F15" s="99" t="s">
        <v>8343</v>
      </c>
      <c r="G15" s="77">
        <v>0</v>
      </c>
      <c r="H15" s="77">
        <v>-131810.34</v>
      </c>
      <c r="I15" s="102"/>
      <c r="J15" s="103"/>
    </row>
    <row r="16" spans="1:10" outlineLevel="1" x14ac:dyDescent="0.2">
      <c r="A16" s="106"/>
      <c r="B16" s="100">
        <v>43047</v>
      </c>
      <c r="C16" s="99">
        <v>35</v>
      </c>
      <c r="D16" s="99" t="s">
        <v>5</v>
      </c>
      <c r="E16" s="99" t="s">
        <v>8341</v>
      </c>
      <c r="F16" s="99" t="s">
        <v>8344</v>
      </c>
      <c r="G16" s="77">
        <v>0</v>
      </c>
      <c r="H16" s="77">
        <v>131810.34</v>
      </c>
      <c r="I16" s="102"/>
      <c r="J16" s="103"/>
    </row>
    <row r="17" spans="1:10" outlineLevel="1" x14ac:dyDescent="0.2">
      <c r="A17" s="106"/>
      <c r="B17" s="100">
        <v>43047</v>
      </c>
      <c r="C17" s="99">
        <v>36</v>
      </c>
      <c r="D17" s="99" t="s">
        <v>5</v>
      </c>
      <c r="E17" s="99" t="s">
        <v>8345</v>
      </c>
      <c r="F17" s="99" t="s">
        <v>8346</v>
      </c>
      <c r="G17" s="77">
        <v>0</v>
      </c>
      <c r="H17" s="77">
        <v>131810.34</v>
      </c>
      <c r="I17" s="102"/>
      <c r="J17" s="103"/>
    </row>
    <row r="18" spans="1:10" outlineLevel="1" x14ac:dyDescent="0.2">
      <c r="A18" s="106"/>
      <c r="B18" s="100">
        <v>43047</v>
      </c>
      <c r="C18" s="99">
        <v>43</v>
      </c>
      <c r="D18" s="99" t="s">
        <v>5</v>
      </c>
      <c r="E18" s="99" t="s">
        <v>8347</v>
      </c>
      <c r="F18" s="99" t="s">
        <v>8348</v>
      </c>
      <c r="G18" s="77">
        <v>0</v>
      </c>
      <c r="H18" s="77">
        <v>150344.82999999999</v>
      </c>
      <c r="I18" s="102"/>
      <c r="J18" s="103"/>
    </row>
    <row r="19" spans="1:10" outlineLevel="1" x14ac:dyDescent="0.2">
      <c r="A19" s="106"/>
      <c r="B19" s="100">
        <v>43049</v>
      </c>
      <c r="C19" s="99">
        <v>55</v>
      </c>
      <c r="D19" s="99" t="s">
        <v>5</v>
      </c>
      <c r="E19" s="99" t="s">
        <v>8347</v>
      </c>
      <c r="F19" s="99" t="s">
        <v>8349</v>
      </c>
      <c r="G19" s="77">
        <v>0</v>
      </c>
      <c r="H19" s="77">
        <v>-150344.82999999999</v>
      </c>
      <c r="I19" s="102"/>
      <c r="J19" s="103"/>
    </row>
    <row r="20" spans="1:10" outlineLevel="1" x14ac:dyDescent="0.2">
      <c r="A20" s="106"/>
      <c r="B20" s="100">
        <v>43049</v>
      </c>
      <c r="C20" s="99">
        <v>57</v>
      </c>
      <c r="D20" s="99" t="s">
        <v>5</v>
      </c>
      <c r="E20" s="99" t="s">
        <v>8347</v>
      </c>
      <c r="F20" s="99" t="s">
        <v>8350</v>
      </c>
      <c r="G20" s="77">
        <v>0</v>
      </c>
      <c r="H20" s="77">
        <v>143448.28</v>
      </c>
      <c r="I20" s="102"/>
      <c r="J20" s="103"/>
    </row>
    <row r="21" spans="1:10" outlineLevel="1" x14ac:dyDescent="0.2">
      <c r="A21" s="106"/>
      <c r="B21" s="100">
        <v>43050</v>
      </c>
      <c r="C21" s="99">
        <v>66</v>
      </c>
      <c r="D21" s="99" t="s">
        <v>5</v>
      </c>
      <c r="E21" s="99" t="s">
        <v>8351</v>
      </c>
      <c r="F21" s="99" t="s">
        <v>8352</v>
      </c>
      <c r="G21" s="77">
        <v>0</v>
      </c>
      <c r="H21" s="77">
        <v>166206.9</v>
      </c>
      <c r="I21" s="102"/>
      <c r="J21" s="103"/>
    </row>
    <row r="22" spans="1:10" outlineLevel="1" x14ac:dyDescent="0.2">
      <c r="A22" s="106"/>
      <c r="B22" s="100">
        <v>43050</v>
      </c>
      <c r="C22" s="99">
        <v>67</v>
      </c>
      <c r="D22" s="99" t="s">
        <v>5</v>
      </c>
      <c r="E22" s="99" t="s">
        <v>8351</v>
      </c>
      <c r="F22" s="99" t="s">
        <v>8353</v>
      </c>
      <c r="G22" s="77">
        <v>0</v>
      </c>
      <c r="H22" s="77">
        <v>-166206.9</v>
      </c>
      <c r="I22" s="102"/>
      <c r="J22" s="103"/>
    </row>
    <row r="23" spans="1:10" outlineLevel="1" x14ac:dyDescent="0.2">
      <c r="A23" s="106"/>
      <c r="B23" s="100">
        <v>43052</v>
      </c>
      <c r="C23" s="99">
        <v>70</v>
      </c>
      <c r="D23" s="99" t="s">
        <v>5</v>
      </c>
      <c r="E23" s="99" t="s">
        <v>8351</v>
      </c>
      <c r="F23" s="99" t="s">
        <v>8354</v>
      </c>
      <c r="G23" s="77">
        <v>0</v>
      </c>
      <c r="H23" s="77">
        <v>166206.9</v>
      </c>
      <c r="I23" s="102"/>
      <c r="J23" s="103"/>
    </row>
    <row r="24" spans="1:10" outlineLevel="1" x14ac:dyDescent="0.2">
      <c r="A24" s="106"/>
      <c r="B24" s="100">
        <v>43052</v>
      </c>
      <c r="C24" s="99">
        <v>79</v>
      </c>
      <c r="D24" s="99" t="s">
        <v>5</v>
      </c>
      <c r="E24" s="99" t="s">
        <v>8355</v>
      </c>
      <c r="F24" s="99" t="s">
        <v>8356</v>
      </c>
      <c r="G24" s="77">
        <v>0</v>
      </c>
      <c r="H24" s="77">
        <v>143448.28</v>
      </c>
      <c r="I24" s="102"/>
      <c r="J24" s="103"/>
    </row>
    <row r="25" spans="1:10" outlineLevel="1" x14ac:dyDescent="0.2">
      <c r="A25" s="106"/>
      <c r="B25" s="100">
        <v>43053</v>
      </c>
      <c r="C25" s="99">
        <v>81</v>
      </c>
      <c r="D25" s="99" t="s">
        <v>5</v>
      </c>
      <c r="E25" s="99" t="s">
        <v>8351</v>
      </c>
      <c r="F25" s="99" t="s">
        <v>8357</v>
      </c>
      <c r="G25" s="77">
        <v>0</v>
      </c>
      <c r="H25" s="77">
        <v>-166206.9</v>
      </c>
      <c r="I25" s="102"/>
      <c r="J25" s="103"/>
    </row>
    <row r="26" spans="1:10" outlineLevel="1" x14ac:dyDescent="0.2">
      <c r="A26" s="106"/>
      <c r="B26" s="100">
        <v>43053</v>
      </c>
      <c r="C26" s="99">
        <v>82</v>
      </c>
      <c r="D26" s="99" t="s">
        <v>5</v>
      </c>
      <c r="E26" s="99" t="s">
        <v>8351</v>
      </c>
      <c r="F26" s="99" t="s">
        <v>8358</v>
      </c>
      <c r="G26" s="77">
        <v>0</v>
      </c>
      <c r="H26" s="77">
        <v>166206.9</v>
      </c>
      <c r="I26" s="102"/>
      <c r="J26" s="103"/>
    </row>
    <row r="27" spans="1:10" outlineLevel="1" x14ac:dyDescent="0.2">
      <c r="A27" s="106"/>
      <c r="B27" s="100">
        <v>43053</v>
      </c>
      <c r="C27" s="99">
        <v>83</v>
      </c>
      <c r="D27" s="99" t="s">
        <v>5</v>
      </c>
      <c r="E27" s="99" t="s">
        <v>8355</v>
      </c>
      <c r="F27" s="99" t="s">
        <v>8359</v>
      </c>
      <c r="G27" s="77">
        <v>0</v>
      </c>
      <c r="H27" s="77">
        <v>-143448.28</v>
      </c>
      <c r="I27" s="102"/>
      <c r="J27" s="103"/>
    </row>
    <row r="28" spans="1:10" outlineLevel="1" x14ac:dyDescent="0.2">
      <c r="A28" s="106"/>
      <c r="B28" s="100">
        <v>43053</v>
      </c>
      <c r="C28" s="99">
        <v>84</v>
      </c>
      <c r="D28" s="99" t="s">
        <v>5</v>
      </c>
      <c r="E28" s="99" t="s">
        <v>8355</v>
      </c>
      <c r="F28" s="99" t="s">
        <v>8360</v>
      </c>
      <c r="G28" s="77">
        <v>0</v>
      </c>
      <c r="H28" s="77">
        <v>143448.28</v>
      </c>
      <c r="I28" s="102"/>
      <c r="J28" s="103"/>
    </row>
    <row r="29" spans="1:10" outlineLevel="1" x14ac:dyDescent="0.2">
      <c r="A29" s="106"/>
      <c r="B29" s="100">
        <v>43053</v>
      </c>
      <c r="C29" s="99">
        <v>90</v>
      </c>
      <c r="D29" s="99" t="s">
        <v>5</v>
      </c>
      <c r="E29" s="99" t="s">
        <v>8361</v>
      </c>
      <c r="F29" s="99" t="s">
        <v>8362</v>
      </c>
      <c r="G29" s="77">
        <v>0</v>
      </c>
      <c r="H29" s="77">
        <v>166206.9</v>
      </c>
      <c r="I29" s="102"/>
      <c r="J29" s="103"/>
    </row>
    <row r="30" spans="1:10" outlineLevel="1" x14ac:dyDescent="0.2">
      <c r="A30" s="106"/>
      <c r="B30" s="100">
        <v>43053</v>
      </c>
      <c r="C30" s="99">
        <v>91</v>
      </c>
      <c r="D30" s="99" t="s">
        <v>5</v>
      </c>
      <c r="E30" s="99" t="s">
        <v>7752</v>
      </c>
      <c r="F30" s="99" t="s">
        <v>8363</v>
      </c>
      <c r="G30" s="77">
        <v>0</v>
      </c>
      <c r="H30" s="77">
        <v>-150344.82999999999</v>
      </c>
      <c r="I30" s="102"/>
      <c r="J30" s="103"/>
    </row>
    <row r="31" spans="1:10" outlineLevel="1" x14ac:dyDescent="0.2">
      <c r="A31" s="106"/>
      <c r="B31" s="100">
        <v>43053</v>
      </c>
      <c r="C31" s="99">
        <v>95</v>
      </c>
      <c r="D31" s="99" t="s">
        <v>5</v>
      </c>
      <c r="E31" s="99" t="s">
        <v>8364</v>
      </c>
      <c r="F31" s="99" t="s">
        <v>8365</v>
      </c>
      <c r="G31" s="77">
        <v>0</v>
      </c>
      <c r="H31" s="77">
        <v>143448.28</v>
      </c>
      <c r="I31" s="102"/>
      <c r="J31" s="103"/>
    </row>
    <row r="32" spans="1:10" outlineLevel="1" x14ac:dyDescent="0.2">
      <c r="A32" s="106"/>
      <c r="B32" s="100">
        <v>43053</v>
      </c>
      <c r="C32" s="99">
        <v>100</v>
      </c>
      <c r="D32" s="99" t="s">
        <v>5</v>
      </c>
      <c r="E32" s="99" t="s">
        <v>7752</v>
      </c>
      <c r="F32" s="99" t="s">
        <v>8366</v>
      </c>
      <c r="G32" s="77">
        <v>0</v>
      </c>
      <c r="H32" s="77">
        <v>143448.28</v>
      </c>
      <c r="I32" s="102"/>
      <c r="J32" s="103"/>
    </row>
    <row r="33" spans="1:10" outlineLevel="1" x14ac:dyDescent="0.2">
      <c r="A33" s="106"/>
      <c r="B33" s="100">
        <v>43055</v>
      </c>
      <c r="C33" s="99">
        <v>106</v>
      </c>
      <c r="D33" s="99" t="s">
        <v>5</v>
      </c>
      <c r="E33" s="99" t="s">
        <v>7752</v>
      </c>
      <c r="F33" s="99" t="s">
        <v>8367</v>
      </c>
      <c r="G33" s="77">
        <v>0</v>
      </c>
      <c r="H33" s="77">
        <v>-143448.28</v>
      </c>
      <c r="I33" s="102"/>
      <c r="J33" s="103"/>
    </row>
    <row r="34" spans="1:10" outlineLevel="1" x14ac:dyDescent="0.2">
      <c r="A34" s="106"/>
      <c r="B34" s="100">
        <v>43055</v>
      </c>
      <c r="C34" s="99">
        <v>107</v>
      </c>
      <c r="D34" s="99" t="s">
        <v>5</v>
      </c>
      <c r="E34" s="99" t="s">
        <v>7752</v>
      </c>
      <c r="F34" s="99" t="s">
        <v>8368</v>
      </c>
      <c r="G34" s="77">
        <v>0</v>
      </c>
      <c r="H34" s="77">
        <v>143448.28</v>
      </c>
      <c r="I34" s="102"/>
      <c r="J34" s="103"/>
    </row>
    <row r="35" spans="1:10" outlineLevel="1" x14ac:dyDescent="0.2">
      <c r="A35" s="106"/>
      <c r="B35" s="100">
        <v>43055</v>
      </c>
      <c r="C35" s="99">
        <v>111</v>
      </c>
      <c r="D35" s="99" t="s">
        <v>5</v>
      </c>
      <c r="E35" s="99" t="s">
        <v>8369</v>
      </c>
      <c r="F35" s="99" t="s">
        <v>8370</v>
      </c>
      <c r="G35" s="77">
        <v>0</v>
      </c>
      <c r="H35" s="77">
        <v>139137.93</v>
      </c>
      <c r="I35" s="102"/>
      <c r="J35" s="103"/>
    </row>
    <row r="36" spans="1:10" outlineLevel="1" x14ac:dyDescent="0.2">
      <c r="A36" s="106"/>
      <c r="B36" s="100">
        <v>43055</v>
      </c>
      <c r="C36" s="99">
        <v>121</v>
      </c>
      <c r="D36" s="99" t="s">
        <v>5</v>
      </c>
      <c r="E36" s="99" t="s">
        <v>8371</v>
      </c>
      <c r="F36" s="99" t="s">
        <v>8372</v>
      </c>
      <c r="G36" s="77">
        <v>0</v>
      </c>
      <c r="H36" s="77">
        <v>143448.28</v>
      </c>
      <c r="I36" s="102"/>
      <c r="J36" s="103"/>
    </row>
    <row r="37" spans="1:10" outlineLevel="1" x14ac:dyDescent="0.2">
      <c r="A37" s="106"/>
      <c r="B37" s="100">
        <v>43055</v>
      </c>
      <c r="C37" s="99">
        <v>122</v>
      </c>
      <c r="D37" s="99" t="s">
        <v>5</v>
      </c>
      <c r="E37" s="99" t="s">
        <v>8373</v>
      </c>
      <c r="F37" s="99" t="s">
        <v>8374</v>
      </c>
      <c r="G37" s="77">
        <v>0</v>
      </c>
      <c r="H37" s="77">
        <v>143448.28</v>
      </c>
      <c r="I37" s="102"/>
      <c r="J37" s="103"/>
    </row>
    <row r="38" spans="1:10" outlineLevel="1" x14ac:dyDescent="0.2">
      <c r="A38" s="106"/>
      <c r="B38" s="100">
        <v>43056</v>
      </c>
      <c r="C38" s="99">
        <v>125</v>
      </c>
      <c r="D38" s="99" t="s">
        <v>5</v>
      </c>
      <c r="E38" s="99" t="s">
        <v>8375</v>
      </c>
      <c r="F38" s="99" t="s">
        <v>8376</v>
      </c>
      <c r="G38" s="77">
        <v>0</v>
      </c>
      <c r="H38" s="77">
        <v>139137.93</v>
      </c>
      <c r="I38" s="102"/>
      <c r="J38" s="103"/>
    </row>
    <row r="39" spans="1:10" outlineLevel="1" x14ac:dyDescent="0.2">
      <c r="A39" s="106"/>
      <c r="B39" s="100">
        <v>43056</v>
      </c>
      <c r="C39" s="99">
        <v>127</v>
      </c>
      <c r="D39" s="99" t="s">
        <v>5</v>
      </c>
      <c r="E39" s="99" t="s">
        <v>8377</v>
      </c>
      <c r="F39" s="99" t="s">
        <v>8378</v>
      </c>
      <c r="G39" s="77">
        <v>0</v>
      </c>
      <c r="H39" s="77">
        <v>143448.28</v>
      </c>
      <c r="I39" s="102"/>
      <c r="J39" s="103"/>
    </row>
    <row r="40" spans="1:10" outlineLevel="1" x14ac:dyDescent="0.2">
      <c r="A40" s="106"/>
      <c r="B40" s="100">
        <v>43056</v>
      </c>
      <c r="C40" s="99">
        <v>128</v>
      </c>
      <c r="D40" s="99" t="s">
        <v>5</v>
      </c>
      <c r="E40" s="99" t="s">
        <v>8377</v>
      </c>
      <c r="F40" s="99" t="s">
        <v>8379</v>
      </c>
      <c r="G40" s="77">
        <v>0</v>
      </c>
      <c r="H40" s="77">
        <v>-143448.28</v>
      </c>
      <c r="I40" s="102"/>
      <c r="J40" s="103"/>
    </row>
    <row r="41" spans="1:10" outlineLevel="1" x14ac:dyDescent="0.2">
      <c r="A41" s="106"/>
      <c r="B41" s="100">
        <v>43056</v>
      </c>
      <c r="C41" s="99">
        <v>129</v>
      </c>
      <c r="D41" s="99" t="s">
        <v>5</v>
      </c>
      <c r="E41" s="99" t="s">
        <v>8380</v>
      </c>
      <c r="F41" s="99" t="s">
        <v>8381</v>
      </c>
      <c r="G41" s="77">
        <v>0</v>
      </c>
      <c r="H41" s="77">
        <v>161896.54999999999</v>
      </c>
      <c r="I41" s="102"/>
      <c r="J41" s="103"/>
    </row>
    <row r="42" spans="1:10" outlineLevel="1" x14ac:dyDescent="0.2">
      <c r="A42" s="106"/>
      <c r="B42" s="100">
        <v>43056</v>
      </c>
      <c r="C42" s="99">
        <v>130</v>
      </c>
      <c r="D42" s="99" t="s">
        <v>5</v>
      </c>
      <c r="E42" s="99" t="s">
        <v>7215</v>
      </c>
      <c r="F42" s="99" t="s">
        <v>8382</v>
      </c>
      <c r="G42" s="77">
        <v>0</v>
      </c>
      <c r="H42" s="77">
        <v>143448.28</v>
      </c>
      <c r="I42" s="102"/>
      <c r="J42" s="103"/>
    </row>
    <row r="43" spans="1:10" outlineLevel="1" x14ac:dyDescent="0.2">
      <c r="A43" s="106"/>
      <c r="B43" s="100">
        <v>43057</v>
      </c>
      <c r="C43" s="99">
        <v>138</v>
      </c>
      <c r="D43" s="99" t="s">
        <v>5</v>
      </c>
      <c r="E43" s="99" t="s">
        <v>8383</v>
      </c>
      <c r="F43" s="99" t="s">
        <v>8384</v>
      </c>
      <c r="G43" s="77">
        <v>0</v>
      </c>
      <c r="H43" s="77">
        <v>139137.93</v>
      </c>
      <c r="I43" s="102"/>
      <c r="J43" s="103"/>
    </row>
    <row r="44" spans="1:10" outlineLevel="1" x14ac:dyDescent="0.2">
      <c r="A44" s="106"/>
      <c r="B44" s="100">
        <v>43057</v>
      </c>
      <c r="C44" s="99">
        <v>140</v>
      </c>
      <c r="D44" s="99" t="s">
        <v>5</v>
      </c>
      <c r="E44" s="99" t="s">
        <v>7215</v>
      </c>
      <c r="F44" s="99" t="s">
        <v>8385</v>
      </c>
      <c r="G44" s="77">
        <v>0</v>
      </c>
      <c r="H44" s="77">
        <v>-143448.28</v>
      </c>
      <c r="I44" s="102"/>
      <c r="J44" s="103"/>
    </row>
    <row r="45" spans="1:10" outlineLevel="1" x14ac:dyDescent="0.2">
      <c r="A45" s="106"/>
      <c r="B45" s="100">
        <v>43057</v>
      </c>
      <c r="C45" s="99">
        <v>141</v>
      </c>
      <c r="D45" s="99" t="s">
        <v>5</v>
      </c>
      <c r="E45" s="99" t="s">
        <v>7215</v>
      </c>
      <c r="F45" s="99" t="s">
        <v>8386</v>
      </c>
      <c r="G45" s="77">
        <v>0</v>
      </c>
      <c r="H45" s="77">
        <v>143448.28</v>
      </c>
      <c r="I45" s="102"/>
      <c r="J45" s="103"/>
    </row>
    <row r="46" spans="1:10" outlineLevel="1" x14ac:dyDescent="0.2">
      <c r="A46" s="106"/>
      <c r="B46" s="100">
        <v>43057</v>
      </c>
      <c r="C46" s="99">
        <v>142</v>
      </c>
      <c r="D46" s="99" t="s">
        <v>5</v>
      </c>
      <c r="E46" s="99" t="s">
        <v>7215</v>
      </c>
      <c r="F46" s="99" t="s">
        <v>8387</v>
      </c>
      <c r="G46" s="77">
        <v>0</v>
      </c>
      <c r="H46" s="77">
        <v>-143448.28</v>
      </c>
      <c r="I46" s="102"/>
      <c r="J46" s="103"/>
    </row>
    <row r="47" spans="1:10" outlineLevel="1" x14ac:dyDescent="0.2">
      <c r="A47" s="106"/>
      <c r="B47" s="100">
        <v>43057</v>
      </c>
      <c r="C47" s="99">
        <v>143</v>
      </c>
      <c r="D47" s="99" t="s">
        <v>5</v>
      </c>
      <c r="E47" s="99" t="s">
        <v>7215</v>
      </c>
      <c r="F47" s="99" t="s">
        <v>8388</v>
      </c>
      <c r="G47" s="77">
        <v>0</v>
      </c>
      <c r="H47" s="77">
        <v>143448.28</v>
      </c>
      <c r="I47" s="102"/>
      <c r="J47" s="103"/>
    </row>
    <row r="48" spans="1:10" outlineLevel="1" x14ac:dyDescent="0.2">
      <c r="A48" s="106"/>
      <c r="B48" s="100">
        <v>43057</v>
      </c>
      <c r="C48" s="99">
        <v>145</v>
      </c>
      <c r="D48" s="99" t="s">
        <v>5</v>
      </c>
      <c r="E48" s="99" t="s">
        <v>7752</v>
      </c>
      <c r="F48" s="99" t="s">
        <v>8389</v>
      </c>
      <c r="G48" s="77">
        <v>0</v>
      </c>
      <c r="H48" s="77">
        <v>-143448.28</v>
      </c>
      <c r="I48" s="102"/>
      <c r="J48" s="103"/>
    </row>
    <row r="49" spans="1:10" outlineLevel="1" x14ac:dyDescent="0.2">
      <c r="A49" s="106"/>
      <c r="B49" s="100">
        <v>43057</v>
      </c>
      <c r="C49" s="99">
        <v>146</v>
      </c>
      <c r="D49" s="99" t="s">
        <v>5</v>
      </c>
      <c r="E49" s="99" t="s">
        <v>8390</v>
      </c>
      <c r="F49" s="99" t="s">
        <v>8391</v>
      </c>
      <c r="G49" s="77">
        <v>0</v>
      </c>
      <c r="H49" s="77">
        <v>139137.93</v>
      </c>
      <c r="I49" s="102"/>
      <c r="J49" s="103"/>
    </row>
    <row r="50" spans="1:10" outlineLevel="1" x14ac:dyDescent="0.2">
      <c r="A50" s="106"/>
      <c r="B50" s="100">
        <v>43057</v>
      </c>
      <c r="C50" s="99">
        <v>149</v>
      </c>
      <c r="D50" s="99" t="s">
        <v>5</v>
      </c>
      <c r="E50" s="99" t="s">
        <v>8392</v>
      </c>
      <c r="F50" s="99" t="s">
        <v>8393</v>
      </c>
      <c r="G50" s="77">
        <v>0</v>
      </c>
      <c r="H50" s="77">
        <v>143448.28</v>
      </c>
      <c r="I50" s="102"/>
      <c r="J50" s="103"/>
    </row>
    <row r="51" spans="1:10" outlineLevel="1" x14ac:dyDescent="0.2">
      <c r="A51" s="106"/>
      <c r="B51" s="100">
        <v>43057</v>
      </c>
      <c r="C51" s="99">
        <v>150</v>
      </c>
      <c r="D51" s="99" t="s">
        <v>5</v>
      </c>
      <c r="E51" s="99" t="s">
        <v>8394</v>
      </c>
      <c r="F51" s="99" t="s">
        <v>8395</v>
      </c>
      <c r="G51" s="77">
        <v>0</v>
      </c>
      <c r="H51" s="77">
        <v>143448.28</v>
      </c>
      <c r="I51" s="102"/>
      <c r="J51" s="103"/>
    </row>
    <row r="52" spans="1:10" outlineLevel="1" x14ac:dyDescent="0.2">
      <c r="A52" s="106"/>
      <c r="B52" s="100">
        <v>43057</v>
      </c>
      <c r="C52" s="99">
        <v>151</v>
      </c>
      <c r="D52" s="99" t="s">
        <v>5</v>
      </c>
      <c r="E52" s="99" t="s">
        <v>7752</v>
      </c>
      <c r="F52" s="99" t="s">
        <v>8396</v>
      </c>
      <c r="G52" s="77">
        <v>0</v>
      </c>
      <c r="H52" s="77">
        <v>143448.28</v>
      </c>
      <c r="I52" s="102"/>
      <c r="J52" s="103"/>
    </row>
    <row r="53" spans="1:10" outlineLevel="1" x14ac:dyDescent="0.2">
      <c r="A53" s="106"/>
      <c r="B53" s="100">
        <v>43060</v>
      </c>
      <c r="C53" s="99">
        <v>152</v>
      </c>
      <c r="D53" s="99" t="s">
        <v>5</v>
      </c>
      <c r="E53" s="99" t="s">
        <v>7215</v>
      </c>
      <c r="F53" s="99" t="s">
        <v>8397</v>
      </c>
      <c r="G53" s="77">
        <v>0</v>
      </c>
      <c r="H53" s="77">
        <v>-143448.28</v>
      </c>
      <c r="I53" s="102"/>
      <c r="J53" s="103"/>
    </row>
    <row r="54" spans="1:10" outlineLevel="1" x14ac:dyDescent="0.2">
      <c r="A54" s="106"/>
      <c r="B54" s="100">
        <v>43060</v>
      </c>
      <c r="C54" s="99">
        <v>153</v>
      </c>
      <c r="D54" s="99" t="s">
        <v>5</v>
      </c>
      <c r="E54" s="99" t="s">
        <v>7215</v>
      </c>
      <c r="F54" s="99" t="s">
        <v>8398</v>
      </c>
      <c r="G54" s="77">
        <v>0</v>
      </c>
      <c r="H54" s="77">
        <v>143448.28</v>
      </c>
      <c r="I54" s="102"/>
      <c r="J54" s="103"/>
    </row>
    <row r="55" spans="1:10" outlineLevel="1" x14ac:dyDescent="0.2">
      <c r="A55" s="106"/>
      <c r="B55" s="100">
        <v>43060</v>
      </c>
      <c r="C55" s="99">
        <v>154</v>
      </c>
      <c r="D55" s="99" t="s">
        <v>5</v>
      </c>
      <c r="E55" s="99" t="s">
        <v>7801</v>
      </c>
      <c r="F55" s="99" t="s">
        <v>8399</v>
      </c>
      <c r="G55" s="77">
        <v>0</v>
      </c>
      <c r="H55" s="77">
        <v>-173103.45</v>
      </c>
      <c r="I55" s="102"/>
      <c r="J55" s="103"/>
    </row>
    <row r="56" spans="1:10" outlineLevel="1" x14ac:dyDescent="0.2">
      <c r="A56" s="106"/>
      <c r="B56" s="100">
        <v>43060</v>
      </c>
      <c r="C56" s="99">
        <v>156</v>
      </c>
      <c r="D56" s="99" t="s">
        <v>5</v>
      </c>
      <c r="E56" s="99" t="s">
        <v>7215</v>
      </c>
      <c r="F56" s="99" t="s">
        <v>8400</v>
      </c>
      <c r="G56" s="77">
        <v>0</v>
      </c>
      <c r="H56" s="77">
        <v>-143448.28</v>
      </c>
      <c r="I56" s="102"/>
      <c r="J56" s="103"/>
    </row>
    <row r="57" spans="1:10" outlineLevel="1" x14ac:dyDescent="0.2">
      <c r="A57" s="106"/>
      <c r="B57" s="100">
        <v>43060</v>
      </c>
      <c r="C57" s="99">
        <v>157</v>
      </c>
      <c r="D57" s="99" t="s">
        <v>5</v>
      </c>
      <c r="E57" s="99" t="s">
        <v>7215</v>
      </c>
      <c r="F57" s="99" t="s">
        <v>8401</v>
      </c>
      <c r="G57" s="77">
        <v>0</v>
      </c>
      <c r="H57" s="77">
        <v>143448.28</v>
      </c>
      <c r="I57" s="102"/>
      <c r="J57" s="103"/>
    </row>
    <row r="58" spans="1:10" outlineLevel="1" x14ac:dyDescent="0.2">
      <c r="A58" s="106"/>
      <c r="B58" s="100">
        <v>43060</v>
      </c>
      <c r="C58" s="99">
        <v>158</v>
      </c>
      <c r="D58" s="99" t="s">
        <v>5</v>
      </c>
      <c r="E58" s="99" t="s">
        <v>8402</v>
      </c>
      <c r="F58" s="99" t="s">
        <v>8403</v>
      </c>
      <c r="G58" s="77">
        <v>0</v>
      </c>
      <c r="H58" s="77">
        <v>143448.28</v>
      </c>
      <c r="I58" s="102"/>
      <c r="J58" s="103"/>
    </row>
    <row r="59" spans="1:10" outlineLevel="1" x14ac:dyDescent="0.2">
      <c r="A59" s="106"/>
      <c r="B59" s="100">
        <v>43060</v>
      </c>
      <c r="C59" s="99">
        <v>159</v>
      </c>
      <c r="D59" s="99" t="s">
        <v>5</v>
      </c>
      <c r="E59" s="99" t="s">
        <v>8402</v>
      </c>
      <c r="F59" s="99" t="s">
        <v>8404</v>
      </c>
      <c r="G59" s="77">
        <v>0</v>
      </c>
      <c r="H59" s="77">
        <v>143448.28</v>
      </c>
      <c r="I59" s="102"/>
      <c r="J59" s="103"/>
    </row>
    <row r="60" spans="1:10" outlineLevel="1" x14ac:dyDescent="0.2">
      <c r="A60" s="106"/>
      <c r="B60" s="100">
        <v>43060</v>
      </c>
      <c r="C60" s="99">
        <v>160</v>
      </c>
      <c r="D60" s="99" t="s">
        <v>5</v>
      </c>
      <c r="E60" s="99" t="s">
        <v>8405</v>
      </c>
      <c r="F60" s="99" t="s">
        <v>8406</v>
      </c>
      <c r="G60" s="77">
        <v>0</v>
      </c>
      <c r="H60" s="77">
        <v>143448.28</v>
      </c>
      <c r="I60" s="102"/>
      <c r="J60" s="103"/>
    </row>
    <row r="61" spans="1:10" outlineLevel="1" x14ac:dyDescent="0.2">
      <c r="A61" s="106"/>
      <c r="B61" s="100">
        <v>43060</v>
      </c>
      <c r="C61" s="99">
        <v>164</v>
      </c>
      <c r="D61" s="99" t="s">
        <v>5</v>
      </c>
      <c r="E61" s="99" t="s">
        <v>8407</v>
      </c>
      <c r="F61" s="99" t="s">
        <v>8408</v>
      </c>
      <c r="G61" s="77">
        <v>0</v>
      </c>
      <c r="H61" s="77">
        <v>139137.93</v>
      </c>
      <c r="I61" s="102"/>
      <c r="J61" s="103"/>
    </row>
    <row r="62" spans="1:10" outlineLevel="1" x14ac:dyDescent="0.2">
      <c r="A62" s="106"/>
      <c r="B62" s="100">
        <v>43060</v>
      </c>
      <c r="C62" s="99">
        <v>168</v>
      </c>
      <c r="D62" s="99" t="s">
        <v>5</v>
      </c>
      <c r="E62" s="99" t="s">
        <v>8375</v>
      </c>
      <c r="F62" s="99" t="s">
        <v>8409</v>
      </c>
      <c r="G62" s="77">
        <v>0</v>
      </c>
      <c r="H62" s="77">
        <v>-139137.93</v>
      </c>
      <c r="I62" s="102"/>
      <c r="J62" s="103"/>
    </row>
    <row r="63" spans="1:10" outlineLevel="1" x14ac:dyDescent="0.2">
      <c r="A63" s="106"/>
      <c r="B63" s="100">
        <v>43060</v>
      </c>
      <c r="C63" s="99">
        <v>169</v>
      </c>
      <c r="D63" s="99" t="s">
        <v>5</v>
      </c>
      <c r="E63" s="99" t="s">
        <v>8375</v>
      </c>
      <c r="F63" s="99" t="s">
        <v>8410</v>
      </c>
      <c r="G63" s="77">
        <v>0</v>
      </c>
      <c r="H63" s="77">
        <v>139137.93</v>
      </c>
      <c r="I63" s="102"/>
      <c r="J63" s="103"/>
    </row>
    <row r="64" spans="1:10" outlineLevel="1" x14ac:dyDescent="0.2">
      <c r="A64" s="106"/>
      <c r="B64" s="100">
        <v>43060</v>
      </c>
      <c r="C64" s="99">
        <v>170</v>
      </c>
      <c r="D64" s="99" t="s">
        <v>5</v>
      </c>
      <c r="E64" s="99" t="s">
        <v>8375</v>
      </c>
      <c r="F64" s="99" t="s">
        <v>8411</v>
      </c>
      <c r="G64" s="77">
        <v>0</v>
      </c>
      <c r="H64" s="77">
        <v>-139137.93</v>
      </c>
      <c r="I64" s="102"/>
      <c r="J64" s="103"/>
    </row>
    <row r="65" spans="1:10" outlineLevel="1" x14ac:dyDescent="0.2">
      <c r="A65" s="106"/>
      <c r="B65" s="100">
        <v>43060</v>
      </c>
      <c r="C65" s="99">
        <v>171</v>
      </c>
      <c r="D65" s="99" t="s">
        <v>5</v>
      </c>
      <c r="E65" s="99" t="s">
        <v>8375</v>
      </c>
      <c r="F65" s="99" t="s">
        <v>8412</v>
      </c>
      <c r="G65" s="77">
        <v>0</v>
      </c>
      <c r="H65" s="77">
        <v>139137.93</v>
      </c>
      <c r="I65" s="102"/>
      <c r="J65" s="103"/>
    </row>
    <row r="66" spans="1:10" outlineLevel="1" x14ac:dyDescent="0.2">
      <c r="A66" s="106"/>
      <c r="B66" s="100">
        <v>43060</v>
      </c>
      <c r="C66" s="99">
        <v>172</v>
      </c>
      <c r="D66" s="99" t="s">
        <v>5</v>
      </c>
      <c r="E66" s="99" t="s">
        <v>8413</v>
      </c>
      <c r="F66" s="99" t="s">
        <v>8414</v>
      </c>
      <c r="G66" s="77">
        <v>0</v>
      </c>
      <c r="H66" s="77">
        <v>143448.28</v>
      </c>
      <c r="I66" s="102"/>
      <c r="J66" s="103"/>
    </row>
    <row r="67" spans="1:10" outlineLevel="1" x14ac:dyDescent="0.2">
      <c r="A67" s="106"/>
      <c r="B67" s="100">
        <v>43060</v>
      </c>
      <c r="C67" s="99">
        <v>174</v>
      </c>
      <c r="D67" s="99" t="s">
        <v>5</v>
      </c>
      <c r="E67" s="99" t="s">
        <v>8415</v>
      </c>
      <c r="F67" s="99" t="s">
        <v>8416</v>
      </c>
      <c r="G67" s="77">
        <v>0</v>
      </c>
      <c r="H67" s="77">
        <v>166206.9</v>
      </c>
      <c r="I67" s="102"/>
      <c r="J67" s="103"/>
    </row>
    <row r="68" spans="1:10" outlineLevel="1" x14ac:dyDescent="0.2">
      <c r="A68" s="106"/>
      <c r="B68" s="100">
        <v>43060</v>
      </c>
      <c r="C68" s="99">
        <v>176</v>
      </c>
      <c r="D68" s="99" t="s">
        <v>5</v>
      </c>
      <c r="E68" s="99" t="s">
        <v>8369</v>
      </c>
      <c r="F68" s="99" t="s">
        <v>8417</v>
      </c>
      <c r="G68" s="77">
        <v>0</v>
      </c>
      <c r="H68" s="77">
        <v>-139137.93</v>
      </c>
      <c r="I68" s="102"/>
      <c r="J68" s="103"/>
    </row>
    <row r="69" spans="1:10" outlineLevel="1" x14ac:dyDescent="0.2">
      <c r="A69" s="106"/>
      <c r="B69" s="100">
        <v>43060</v>
      </c>
      <c r="C69" s="99">
        <v>177</v>
      </c>
      <c r="D69" s="99" t="s">
        <v>5</v>
      </c>
      <c r="E69" s="99" t="s">
        <v>8418</v>
      </c>
      <c r="F69" s="99" t="s">
        <v>8419</v>
      </c>
      <c r="G69" s="77">
        <v>0</v>
      </c>
      <c r="H69" s="77">
        <v>139137.93</v>
      </c>
      <c r="I69" s="102"/>
      <c r="J69" s="103"/>
    </row>
    <row r="70" spans="1:10" outlineLevel="1" x14ac:dyDescent="0.2">
      <c r="A70" s="106"/>
      <c r="B70" s="100">
        <v>43060</v>
      </c>
      <c r="C70" s="99">
        <v>178</v>
      </c>
      <c r="D70" s="99" t="s">
        <v>5</v>
      </c>
      <c r="E70" s="99" t="s">
        <v>8420</v>
      </c>
      <c r="F70" s="99" t="s">
        <v>8421</v>
      </c>
      <c r="G70" s="77">
        <v>0</v>
      </c>
      <c r="H70" s="77">
        <v>143448.28</v>
      </c>
      <c r="I70" s="102"/>
      <c r="J70" s="103"/>
    </row>
    <row r="71" spans="1:10" outlineLevel="1" x14ac:dyDescent="0.2">
      <c r="A71" s="106"/>
      <c r="B71" s="100">
        <v>43060</v>
      </c>
      <c r="C71" s="99">
        <v>344</v>
      </c>
      <c r="D71" s="99" t="s">
        <v>5</v>
      </c>
      <c r="E71" s="99" t="s">
        <v>8402</v>
      </c>
      <c r="F71" s="99" t="s">
        <v>8422</v>
      </c>
      <c r="G71" s="77">
        <v>0</v>
      </c>
      <c r="H71" s="77">
        <v>-143448.28</v>
      </c>
      <c r="I71" s="102"/>
      <c r="J71" s="103"/>
    </row>
    <row r="72" spans="1:10" outlineLevel="1" x14ac:dyDescent="0.2">
      <c r="A72" s="106"/>
      <c r="B72" s="100">
        <v>43061</v>
      </c>
      <c r="C72" s="99">
        <v>187</v>
      </c>
      <c r="D72" s="99" t="s">
        <v>5</v>
      </c>
      <c r="E72" s="99" t="s">
        <v>8423</v>
      </c>
      <c r="F72" s="99" t="s">
        <v>8424</v>
      </c>
      <c r="G72" s="77">
        <v>0</v>
      </c>
      <c r="H72" s="77">
        <v>124913.79</v>
      </c>
      <c r="I72" s="102"/>
      <c r="J72" s="103"/>
    </row>
    <row r="73" spans="1:10" outlineLevel="1" x14ac:dyDescent="0.2">
      <c r="A73" s="106"/>
      <c r="B73" s="100">
        <v>43062</v>
      </c>
      <c r="C73" s="99">
        <v>203</v>
      </c>
      <c r="D73" s="99" t="s">
        <v>5</v>
      </c>
      <c r="E73" s="99" t="s">
        <v>8425</v>
      </c>
      <c r="F73" s="99" t="s">
        <v>8426</v>
      </c>
      <c r="G73" s="77">
        <v>0</v>
      </c>
      <c r="H73" s="77">
        <v>114158.62</v>
      </c>
      <c r="I73" s="102"/>
      <c r="J73" s="103"/>
    </row>
    <row r="74" spans="1:10" outlineLevel="1" x14ac:dyDescent="0.2">
      <c r="A74" s="106"/>
      <c r="B74" s="100">
        <v>43062</v>
      </c>
      <c r="C74" s="99">
        <v>204</v>
      </c>
      <c r="D74" s="99" t="s">
        <v>5</v>
      </c>
      <c r="E74" s="99" t="s">
        <v>8427</v>
      </c>
      <c r="F74" s="99" t="s">
        <v>8428</v>
      </c>
      <c r="G74" s="77">
        <v>0</v>
      </c>
      <c r="H74" s="77">
        <v>114158.62</v>
      </c>
      <c r="I74" s="102"/>
      <c r="J74" s="103"/>
    </row>
    <row r="75" spans="1:10" outlineLevel="1" x14ac:dyDescent="0.2">
      <c r="A75" s="106"/>
      <c r="B75" s="100">
        <v>43062</v>
      </c>
      <c r="C75" s="99">
        <v>205</v>
      </c>
      <c r="D75" s="99" t="s">
        <v>5</v>
      </c>
      <c r="E75" s="99" t="s">
        <v>8429</v>
      </c>
      <c r="F75" s="99" t="s">
        <v>8430</v>
      </c>
      <c r="G75" s="77">
        <v>0</v>
      </c>
      <c r="H75" s="77">
        <v>114158.62</v>
      </c>
      <c r="I75" s="102"/>
      <c r="J75" s="103"/>
    </row>
    <row r="76" spans="1:10" outlineLevel="1" x14ac:dyDescent="0.2">
      <c r="A76" s="106"/>
      <c r="B76" s="100">
        <v>43062</v>
      </c>
      <c r="C76" s="99">
        <v>206</v>
      </c>
      <c r="D76" s="99" t="s">
        <v>5</v>
      </c>
      <c r="E76" s="99" t="s">
        <v>8431</v>
      </c>
      <c r="F76" s="99" t="s">
        <v>8432</v>
      </c>
      <c r="G76" s="77">
        <v>0</v>
      </c>
      <c r="H76" s="77">
        <v>114158.62</v>
      </c>
      <c r="I76" s="102"/>
      <c r="J76" s="103"/>
    </row>
    <row r="77" spans="1:10" outlineLevel="1" x14ac:dyDescent="0.2">
      <c r="A77" s="106"/>
      <c r="B77" s="100">
        <v>43062</v>
      </c>
      <c r="C77" s="99">
        <v>208</v>
      </c>
      <c r="D77" s="99" t="s">
        <v>5</v>
      </c>
      <c r="E77" s="99" t="s">
        <v>8433</v>
      </c>
      <c r="F77" s="99" t="s">
        <v>8434</v>
      </c>
      <c r="G77" s="77">
        <v>0</v>
      </c>
      <c r="H77" s="77">
        <v>139137.93</v>
      </c>
      <c r="I77" s="102"/>
      <c r="J77" s="103"/>
    </row>
    <row r="78" spans="1:10" outlineLevel="1" x14ac:dyDescent="0.2">
      <c r="A78" s="106"/>
      <c r="B78" s="100">
        <v>43063</v>
      </c>
      <c r="C78" s="99">
        <v>213</v>
      </c>
      <c r="D78" s="99" t="s">
        <v>5</v>
      </c>
      <c r="E78" s="99" t="s">
        <v>8435</v>
      </c>
      <c r="F78" s="99" t="s">
        <v>8436</v>
      </c>
      <c r="G78" s="77">
        <v>0</v>
      </c>
      <c r="H78" s="77">
        <v>129224.14</v>
      </c>
      <c r="I78" s="102"/>
      <c r="J78" s="103"/>
    </row>
    <row r="79" spans="1:10" outlineLevel="1" x14ac:dyDescent="0.2">
      <c r="A79" s="106"/>
      <c r="B79" s="100">
        <v>43063</v>
      </c>
      <c r="C79" s="99">
        <v>217</v>
      </c>
      <c r="D79" s="99" t="s">
        <v>5</v>
      </c>
      <c r="E79" s="99" t="s">
        <v>8437</v>
      </c>
      <c r="F79" s="99" t="s">
        <v>8438</v>
      </c>
      <c r="G79" s="77">
        <v>0</v>
      </c>
      <c r="H79" s="77">
        <v>143448.28</v>
      </c>
      <c r="I79" s="102"/>
      <c r="J79" s="103"/>
    </row>
    <row r="80" spans="1:10" outlineLevel="1" x14ac:dyDescent="0.2">
      <c r="A80" s="106"/>
      <c r="B80" s="100">
        <v>43063</v>
      </c>
      <c r="C80" s="99">
        <v>227</v>
      </c>
      <c r="D80" s="99" t="s">
        <v>5</v>
      </c>
      <c r="E80" s="99" t="s">
        <v>8439</v>
      </c>
      <c r="F80" s="99" t="s">
        <v>8440</v>
      </c>
      <c r="G80" s="77">
        <v>0</v>
      </c>
      <c r="H80" s="77">
        <v>129224.14</v>
      </c>
      <c r="I80" s="102"/>
      <c r="J80" s="103"/>
    </row>
    <row r="81" spans="1:10" outlineLevel="1" x14ac:dyDescent="0.2">
      <c r="A81" s="106"/>
      <c r="B81" s="100">
        <v>43064</v>
      </c>
      <c r="C81" s="99">
        <v>228</v>
      </c>
      <c r="D81" s="99" t="s">
        <v>5</v>
      </c>
      <c r="E81" s="99" t="s">
        <v>8420</v>
      </c>
      <c r="F81" s="99" t="s">
        <v>8441</v>
      </c>
      <c r="G81" s="77">
        <v>0</v>
      </c>
      <c r="H81" s="77">
        <v>-143448.28</v>
      </c>
      <c r="I81" s="102"/>
      <c r="J81" s="103"/>
    </row>
    <row r="82" spans="1:10" outlineLevel="1" x14ac:dyDescent="0.2">
      <c r="A82" s="106"/>
      <c r="B82" s="100">
        <v>43064</v>
      </c>
      <c r="C82" s="99">
        <v>229</v>
      </c>
      <c r="D82" s="99" t="s">
        <v>5</v>
      </c>
      <c r="E82" s="99" t="s">
        <v>8420</v>
      </c>
      <c r="F82" s="99" t="s">
        <v>8442</v>
      </c>
      <c r="G82" s="77">
        <v>0</v>
      </c>
      <c r="H82" s="77">
        <v>143448.28</v>
      </c>
      <c r="I82" s="102"/>
      <c r="J82" s="103"/>
    </row>
    <row r="83" spans="1:10" outlineLevel="1" x14ac:dyDescent="0.2">
      <c r="A83" s="106"/>
      <c r="B83" s="100">
        <v>43064</v>
      </c>
      <c r="C83" s="99">
        <v>231</v>
      </c>
      <c r="D83" s="99" t="s">
        <v>5</v>
      </c>
      <c r="E83" s="99" t="s">
        <v>8439</v>
      </c>
      <c r="F83" s="99" t="s">
        <v>8443</v>
      </c>
      <c r="G83" s="77">
        <v>0</v>
      </c>
      <c r="H83" s="77">
        <v>-129224.14</v>
      </c>
      <c r="I83" s="102"/>
      <c r="J83" s="103"/>
    </row>
    <row r="84" spans="1:10" outlineLevel="1" x14ac:dyDescent="0.2">
      <c r="A84" s="106"/>
      <c r="B84" s="100">
        <v>43064</v>
      </c>
      <c r="C84" s="99">
        <v>232</v>
      </c>
      <c r="D84" s="99" t="s">
        <v>5</v>
      </c>
      <c r="E84" s="99" t="s">
        <v>8444</v>
      </c>
      <c r="F84" s="99" t="s">
        <v>8445</v>
      </c>
      <c r="G84" s="77">
        <v>0</v>
      </c>
      <c r="H84" s="77">
        <v>129224.14</v>
      </c>
      <c r="I84" s="102"/>
      <c r="J84" s="103"/>
    </row>
    <row r="85" spans="1:10" outlineLevel="1" x14ac:dyDescent="0.2">
      <c r="A85" s="106"/>
      <c r="B85" s="100">
        <v>43064</v>
      </c>
      <c r="C85" s="99">
        <v>233</v>
      </c>
      <c r="D85" s="99" t="s">
        <v>5</v>
      </c>
      <c r="E85" s="99" t="s">
        <v>8433</v>
      </c>
      <c r="F85" s="99" t="s">
        <v>8446</v>
      </c>
      <c r="G85" s="77">
        <v>0</v>
      </c>
      <c r="H85" s="77">
        <v>-139137.93</v>
      </c>
      <c r="I85" s="102"/>
      <c r="J85" s="103"/>
    </row>
    <row r="86" spans="1:10" outlineLevel="1" x14ac:dyDescent="0.2">
      <c r="A86" s="106"/>
      <c r="B86" s="100">
        <v>43064</v>
      </c>
      <c r="C86" s="99">
        <v>234</v>
      </c>
      <c r="D86" s="99" t="s">
        <v>5</v>
      </c>
      <c r="E86" s="99" t="s">
        <v>8447</v>
      </c>
      <c r="F86" s="99" t="s">
        <v>8448</v>
      </c>
      <c r="G86" s="77">
        <v>0</v>
      </c>
      <c r="H86" s="77">
        <v>143448.28</v>
      </c>
      <c r="I86" s="102"/>
      <c r="J86" s="103"/>
    </row>
    <row r="87" spans="1:10" outlineLevel="1" x14ac:dyDescent="0.2">
      <c r="A87" s="106"/>
      <c r="B87" s="100">
        <v>43064</v>
      </c>
      <c r="C87" s="99">
        <v>235</v>
      </c>
      <c r="D87" s="99" t="s">
        <v>5</v>
      </c>
      <c r="E87" s="99" t="s">
        <v>8449</v>
      </c>
      <c r="F87" s="99" t="s">
        <v>8450</v>
      </c>
      <c r="G87" s="77">
        <v>0</v>
      </c>
      <c r="H87" s="77">
        <v>139137.93</v>
      </c>
      <c r="I87" s="102"/>
      <c r="J87" s="103"/>
    </row>
    <row r="88" spans="1:10" outlineLevel="1" x14ac:dyDescent="0.2">
      <c r="A88" s="106"/>
      <c r="B88" s="100">
        <v>43066</v>
      </c>
      <c r="C88" s="99">
        <v>239</v>
      </c>
      <c r="D88" s="99" t="s">
        <v>5</v>
      </c>
      <c r="E88" s="99" t="s">
        <v>7785</v>
      </c>
      <c r="F88" s="99" t="s">
        <v>8451</v>
      </c>
      <c r="G88" s="77">
        <v>0</v>
      </c>
      <c r="H88" s="77">
        <v>-146034.48000000001</v>
      </c>
      <c r="I88" s="102"/>
      <c r="J88" s="103"/>
    </row>
    <row r="89" spans="1:10" outlineLevel="1" x14ac:dyDescent="0.2">
      <c r="A89" s="106"/>
      <c r="B89" s="100">
        <v>43066</v>
      </c>
      <c r="C89" s="99">
        <v>240</v>
      </c>
      <c r="D89" s="99" t="s">
        <v>5</v>
      </c>
      <c r="E89" s="99" t="s">
        <v>8452</v>
      </c>
      <c r="F89" s="99" t="s">
        <v>8453</v>
      </c>
      <c r="G89" s="77">
        <v>0</v>
      </c>
      <c r="H89" s="77">
        <v>143448.28</v>
      </c>
      <c r="I89" s="102"/>
      <c r="J89" s="103"/>
    </row>
    <row r="90" spans="1:10" outlineLevel="1" x14ac:dyDescent="0.2">
      <c r="A90" s="106"/>
      <c r="B90" s="100">
        <v>43066</v>
      </c>
      <c r="C90" s="99">
        <v>241</v>
      </c>
      <c r="D90" s="99" t="s">
        <v>5</v>
      </c>
      <c r="E90" s="99" t="s">
        <v>7803</v>
      </c>
      <c r="F90" s="99" t="s">
        <v>8454</v>
      </c>
      <c r="G90" s="77">
        <v>0</v>
      </c>
      <c r="H90" s="77">
        <v>-150344.82999999999</v>
      </c>
      <c r="I90" s="102"/>
      <c r="J90" s="103"/>
    </row>
    <row r="91" spans="1:10" outlineLevel="1" x14ac:dyDescent="0.2">
      <c r="A91" s="106"/>
      <c r="B91" s="100">
        <v>43066</v>
      </c>
      <c r="C91" s="99">
        <v>245</v>
      </c>
      <c r="D91" s="99" t="s">
        <v>5</v>
      </c>
      <c r="E91" s="99" t="s">
        <v>7803</v>
      </c>
      <c r="F91" s="99" t="s">
        <v>8455</v>
      </c>
      <c r="G91" s="77">
        <v>0</v>
      </c>
      <c r="H91" s="77">
        <v>143448.28</v>
      </c>
      <c r="I91" s="102"/>
      <c r="J91" s="103"/>
    </row>
    <row r="92" spans="1:10" outlineLevel="1" x14ac:dyDescent="0.2">
      <c r="A92" s="106"/>
      <c r="B92" s="100">
        <v>43066</v>
      </c>
      <c r="C92" s="99">
        <v>246</v>
      </c>
      <c r="D92" s="99" t="s">
        <v>5</v>
      </c>
      <c r="E92" s="99" t="s">
        <v>8423</v>
      </c>
      <c r="F92" s="99" t="s">
        <v>8456</v>
      </c>
      <c r="G92" s="77">
        <v>0</v>
      </c>
      <c r="H92" s="77">
        <v>-124913.79</v>
      </c>
      <c r="I92" s="102"/>
      <c r="J92" s="103"/>
    </row>
    <row r="93" spans="1:10" outlineLevel="1" x14ac:dyDescent="0.2">
      <c r="A93" s="106"/>
      <c r="B93" s="100">
        <v>43066</v>
      </c>
      <c r="C93" s="99">
        <v>247</v>
      </c>
      <c r="D93" s="99" t="s">
        <v>5</v>
      </c>
      <c r="E93" s="99" t="s">
        <v>8423</v>
      </c>
      <c r="F93" s="99" t="s">
        <v>8457</v>
      </c>
      <c r="G93" s="77">
        <v>0</v>
      </c>
      <c r="H93" s="77">
        <v>124913.79</v>
      </c>
      <c r="I93" s="102"/>
      <c r="J93" s="103"/>
    </row>
    <row r="94" spans="1:10" outlineLevel="1" x14ac:dyDescent="0.2">
      <c r="A94" s="106"/>
      <c r="B94" s="100">
        <v>43067</v>
      </c>
      <c r="C94" s="99">
        <v>255</v>
      </c>
      <c r="D94" s="99" t="s">
        <v>5</v>
      </c>
      <c r="E94" s="99" t="s">
        <v>8458</v>
      </c>
      <c r="F94" s="99" t="s">
        <v>8459</v>
      </c>
      <c r="G94" s="77">
        <v>0</v>
      </c>
      <c r="H94" s="77">
        <v>143448.28</v>
      </c>
      <c r="I94" s="102"/>
      <c r="J94" s="103"/>
    </row>
    <row r="95" spans="1:10" outlineLevel="1" x14ac:dyDescent="0.2">
      <c r="A95" s="106"/>
      <c r="B95" s="100">
        <v>43067</v>
      </c>
      <c r="C95" s="99">
        <v>257</v>
      </c>
      <c r="D95" s="99" t="s">
        <v>5</v>
      </c>
      <c r="E95" s="99" t="s">
        <v>7752</v>
      </c>
      <c r="F95" s="99" t="s">
        <v>8460</v>
      </c>
      <c r="G95" s="77">
        <v>0</v>
      </c>
      <c r="H95" s="77">
        <v>-143448.28</v>
      </c>
      <c r="I95" s="102"/>
      <c r="J95" s="103"/>
    </row>
    <row r="96" spans="1:10" outlineLevel="1" x14ac:dyDescent="0.2">
      <c r="A96" s="106"/>
      <c r="B96" s="100">
        <v>43067</v>
      </c>
      <c r="C96" s="99">
        <v>258</v>
      </c>
      <c r="D96" s="99" t="s">
        <v>5</v>
      </c>
      <c r="E96" s="99" t="s">
        <v>7752</v>
      </c>
      <c r="F96" s="99" t="s">
        <v>8461</v>
      </c>
      <c r="G96" s="77">
        <v>0</v>
      </c>
      <c r="H96" s="77">
        <v>143448.28</v>
      </c>
      <c r="I96" s="102"/>
      <c r="J96" s="103"/>
    </row>
    <row r="97" spans="1:10" outlineLevel="1" x14ac:dyDescent="0.2">
      <c r="A97" s="106"/>
      <c r="B97" s="100">
        <v>43067</v>
      </c>
      <c r="C97" s="99">
        <v>259</v>
      </c>
      <c r="D97" s="99" t="s">
        <v>5</v>
      </c>
      <c r="E97" s="99" t="s">
        <v>7752</v>
      </c>
      <c r="F97" s="99" t="s">
        <v>8462</v>
      </c>
      <c r="G97" s="77">
        <v>0</v>
      </c>
      <c r="H97" s="77">
        <v>-143448.28</v>
      </c>
      <c r="I97" s="102"/>
      <c r="J97" s="103"/>
    </row>
    <row r="98" spans="1:10" outlineLevel="1" x14ac:dyDescent="0.2">
      <c r="A98" s="106"/>
      <c r="B98" s="100">
        <v>43067</v>
      </c>
      <c r="C98" s="99">
        <v>260</v>
      </c>
      <c r="D98" s="99" t="s">
        <v>5</v>
      </c>
      <c r="E98" s="99" t="s">
        <v>7752</v>
      </c>
      <c r="F98" s="99" t="s">
        <v>8463</v>
      </c>
      <c r="G98" s="77">
        <v>0</v>
      </c>
      <c r="H98" s="77">
        <v>143448.28</v>
      </c>
      <c r="I98" s="102"/>
      <c r="J98" s="103"/>
    </row>
    <row r="99" spans="1:10" outlineLevel="1" x14ac:dyDescent="0.2">
      <c r="A99" s="106"/>
      <c r="B99" s="100">
        <v>43067</v>
      </c>
      <c r="C99" s="99">
        <v>265</v>
      </c>
      <c r="D99" s="99" t="s">
        <v>5</v>
      </c>
      <c r="E99" s="99" t="s">
        <v>8444</v>
      </c>
      <c r="F99" s="99" t="s">
        <v>8464</v>
      </c>
      <c r="G99" s="77">
        <v>0</v>
      </c>
      <c r="H99" s="77">
        <v>-129224.14</v>
      </c>
      <c r="I99" s="102"/>
      <c r="J99" s="103"/>
    </row>
    <row r="100" spans="1:10" outlineLevel="1" x14ac:dyDescent="0.2">
      <c r="A100" s="106"/>
      <c r="B100" s="100">
        <v>43067</v>
      </c>
      <c r="C100" s="99">
        <v>266</v>
      </c>
      <c r="D100" s="99" t="s">
        <v>5</v>
      </c>
      <c r="E100" s="99" t="s">
        <v>8439</v>
      </c>
      <c r="F100" s="99" t="s">
        <v>8465</v>
      </c>
      <c r="G100" s="77">
        <v>0</v>
      </c>
      <c r="H100" s="77">
        <v>129224.14</v>
      </c>
      <c r="I100" s="102"/>
      <c r="J100" s="103"/>
    </row>
    <row r="101" spans="1:10" outlineLevel="1" x14ac:dyDescent="0.2">
      <c r="A101" s="106"/>
      <c r="B101" s="100">
        <v>43067</v>
      </c>
      <c r="C101" s="99">
        <v>267</v>
      </c>
      <c r="D101" s="99" t="s">
        <v>5</v>
      </c>
      <c r="E101" s="99" t="s">
        <v>8439</v>
      </c>
      <c r="F101" s="99" t="s">
        <v>8466</v>
      </c>
      <c r="G101" s="77">
        <v>0</v>
      </c>
      <c r="H101" s="77">
        <v>-129224.14</v>
      </c>
      <c r="I101" s="102"/>
      <c r="J101" s="103"/>
    </row>
    <row r="102" spans="1:10" outlineLevel="1" x14ac:dyDescent="0.2">
      <c r="A102" s="106"/>
      <c r="B102" s="100">
        <v>43067</v>
      </c>
      <c r="C102" s="99">
        <v>271</v>
      </c>
      <c r="D102" s="99" t="s">
        <v>5</v>
      </c>
      <c r="E102" s="99" t="s">
        <v>8439</v>
      </c>
      <c r="F102" s="99" t="s">
        <v>8467</v>
      </c>
      <c r="G102" s="77">
        <v>0</v>
      </c>
      <c r="H102" s="77">
        <v>129224.14</v>
      </c>
      <c r="I102" s="102"/>
      <c r="J102" s="103"/>
    </row>
    <row r="103" spans="1:10" outlineLevel="1" x14ac:dyDescent="0.2">
      <c r="A103" s="106"/>
      <c r="B103" s="100">
        <v>43067</v>
      </c>
      <c r="C103" s="99">
        <v>274</v>
      </c>
      <c r="D103" s="99" t="s">
        <v>5</v>
      </c>
      <c r="E103" s="99" t="s">
        <v>8468</v>
      </c>
      <c r="F103" s="99" t="s">
        <v>8469</v>
      </c>
      <c r="G103" s="77">
        <v>0</v>
      </c>
      <c r="H103" s="77">
        <v>166206.9</v>
      </c>
      <c r="I103" s="102"/>
      <c r="J103" s="103"/>
    </row>
    <row r="104" spans="1:10" outlineLevel="1" x14ac:dyDescent="0.2">
      <c r="A104" s="106"/>
      <c r="B104" s="100">
        <v>43067</v>
      </c>
      <c r="C104" s="99">
        <v>275</v>
      </c>
      <c r="D104" s="99" t="s">
        <v>5</v>
      </c>
      <c r="E104" s="99" t="s">
        <v>8470</v>
      </c>
      <c r="F104" s="99" t="s">
        <v>8471</v>
      </c>
      <c r="G104" s="77">
        <v>0</v>
      </c>
      <c r="H104" s="77">
        <v>129224.14</v>
      </c>
      <c r="I104" s="102"/>
      <c r="J104" s="103"/>
    </row>
    <row r="105" spans="1:10" outlineLevel="1" x14ac:dyDescent="0.2">
      <c r="A105" s="106"/>
      <c r="B105" s="100">
        <v>43067</v>
      </c>
      <c r="C105" s="99">
        <v>276</v>
      </c>
      <c r="D105" s="99" t="s">
        <v>5</v>
      </c>
      <c r="E105" s="99" t="s">
        <v>7791</v>
      </c>
      <c r="F105" s="99" t="s">
        <v>8472</v>
      </c>
      <c r="G105" s="77">
        <v>0</v>
      </c>
      <c r="H105" s="77">
        <v>-136120.69</v>
      </c>
      <c r="I105" s="102"/>
      <c r="J105" s="103"/>
    </row>
    <row r="106" spans="1:10" outlineLevel="1" x14ac:dyDescent="0.2">
      <c r="A106" s="106"/>
      <c r="B106" s="100">
        <v>43067</v>
      </c>
      <c r="C106" s="99">
        <v>277</v>
      </c>
      <c r="D106" s="99" t="s">
        <v>5</v>
      </c>
      <c r="E106" s="99" t="s">
        <v>8470</v>
      </c>
      <c r="F106" s="99" t="s">
        <v>8473</v>
      </c>
      <c r="G106" s="77">
        <v>0</v>
      </c>
      <c r="H106" s="77">
        <v>-129224.14</v>
      </c>
      <c r="I106" s="102"/>
      <c r="J106" s="103"/>
    </row>
    <row r="107" spans="1:10" outlineLevel="1" x14ac:dyDescent="0.2">
      <c r="A107" s="106"/>
      <c r="B107" s="100">
        <v>43067</v>
      </c>
      <c r="C107" s="99">
        <v>278</v>
      </c>
      <c r="D107" s="99" t="s">
        <v>5</v>
      </c>
      <c r="E107" s="99" t="s">
        <v>8470</v>
      </c>
      <c r="F107" s="99" t="s">
        <v>8474</v>
      </c>
      <c r="G107" s="77">
        <v>0</v>
      </c>
      <c r="H107" s="77">
        <v>129224.14</v>
      </c>
      <c r="I107" s="102"/>
      <c r="J107" s="103"/>
    </row>
    <row r="108" spans="1:10" outlineLevel="1" x14ac:dyDescent="0.2">
      <c r="A108" s="106"/>
      <c r="B108" s="100">
        <v>43067</v>
      </c>
      <c r="C108" s="99">
        <v>280</v>
      </c>
      <c r="D108" s="99" t="s">
        <v>5</v>
      </c>
      <c r="E108" s="99" t="s">
        <v>8475</v>
      </c>
      <c r="F108" s="99" t="s">
        <v>8476</v>
      </c>
      <c r="G108" s="77">
        <v>0</v>
      </c>
      <c r="H108" s="77">
        <v>143448.28</v>
      </c>
      <c r="I108" s="102"/>
      <c r="J108" s="103"/>
    </row>
    <row r="109" spans="1:10" outlineLevel="1" x14ac:dyDescent="0.2">
      <c r="A109" s="106"/>
      <c r="B109" s="100">
        <v>43067</v>
      </c>
      <c r="C109" s="99">
        <v>282</v>
      </c>
      <c r="D109" s="99" t="s">
        <v>5</v>
      </c>
      <c r="E109" s="99" t="s">
        <v>8477</v>
      </c>
      <c r="F109" s="99" t="s">
        <v>8478</v>
      </c>
      <c r="G109" s="77">
        <v>0</v>
      </c>
      <c r="H109" s="77">
        <v>143448.28</v>
      </c>
      <c r="I109" s="102"/>
      <c r="J109" s="103"/>
    </row>
    <row r="110" spans="1:10" outlineLevel="1" x14ac:dyDescent="0.2">
      <c r="A110" s="106"/>
      <c r="B110" s="100">
        <v>43067</v>
      </c>
      <c r="C110" s="99">
        <v>283</v>
      </c>
      <c r="D110" s="99" t="s">
        <v>5</v>
      </c>
      <c r="E110" s="99" t="s">
        <v>8433</v>
      </c>
      <c r="F110" s="99" t="s">
        <v>8479</v>
      </c>
      <c r="G110" s="77">
        <v>0</v>
      </c>
      <c r="H110" s="77">
        <v>139137.93</v>
      </c>
      <c r="I110" s="102"/>
      <c r="J110" s="103"/>
    </row>
    <row r="111" spans="1:10" outlineLevel="1" x14ac:dyDescent="0.2">
      <c r="A111" s="106"/>
      <c r="B111" s="100">
        <v>43067</v>
      </c>
      <c r="C111" s="99">
        <v>284</v>
      </c>
      <c r="D111" s="99" t="s">
        <v>5</v>
      </c>
      <c r="E111" s="99" t="s">
        <v>8480</v>
      </c>
      <c r="F111" s="99" t="s">
        <v>8481</v>
      </c>
      <c r="G111" s="77">
        <v>0</v>
      </c>
      <c r="H111" s="77">
        <v>166206.9</v>
      </c>
      <c r="I111" s="102"/>
      <c r="J111" s="103"/>
    </row>
    <row r="112" spans="1:10" outlineLevel="1" x14ac:dyDescent="0.2">
      <c r="A112" s="106"/>
      <c r="B112" s="100">
        <v>43068</v>
      </c>
      <c r="C112" s="99">
        <v>294</v>
      </c>
      <c r="D112" s="99" t="s">
        <v>5</v>
      </c>
      <c r="E112" s="99" t="s">
        <v>7799</v>
      </c>
      <c r="F112" s="99" t="s">
        <v>8482</v>
      </c>
      <c r="G112" s="77">
        <v>0</v>
      </c>
      <c r="H112" s="77">
        <v>-146034.48000000001</v>
      </c>
      <c r="I112" s="102"/>
      <c r="J112" s="103"/>
    </row>
    <row r="113" spans="1:10" outlineLevel="1" x14ac:dyDescent="0.2">
      <c r="A113" s="106"/>
      <c r="B113" s="100">
        <v>43068</v>
      </c>
      <c r="C113" s="99">
        <v>296</v>
      </c>
      <c r="D113" s="99" t="s">
        <v>5</v>
      </c>
      <c r="E113" s="99" t="s">
        <v>8483</v>
      </c>
      <c r="F113" s="99" t="s">
        <v>8484</v>
      </c>
      <c r="G113" s="77">
        <v>0</v>
      </c>
      <c r="H113" s="77">
        <v>143448.28</v>
      </c>
      <c r="I113" s="102"/>
      <c r="J113" s="103"/>
    </row>
    <row r="114" spans="1:10" outlineLevel="1" x14ac:dyDescent="0.2">
      <c r="A114" s="106"/>
      <c r="B114" s="100">
        <v>43068</v>
      </c>
      <c r="C114" s="99">
        <v>297</v>
      </c>
      <c r="D114" s="99" t="s">
        <v>5</v>
      </c>
      <c r="E114" s="99" t="s">
        <v>8483</v>
      </c>
      <c r="F114" s="99" t="s">
        <v>8485</v>
      </c>
      <c r="G114" s="77">
        <v>0</v>
      </c>
      <c r="H114" s="77">
        <v>-143448.28</v>
      </c>
      <c r="I114" s="102"/>
      <c r="J114" s="103"/>
    </row>
    <row r="115" spans="1:10" outlineLevel="1" x14ac:dyDescent="0.2">
      <c r="A115" s="106"/>
      <c r="B115" s="100">
        <v>43068</v>
      </c>
      <c r="C115" s="99">
        <v>298</v>
      </c>
      <c r="D115" s="99" t="s">
        <v>5</v>
      </c>
      <c r="E115" s="99" t="s">
        <v>8486</v>
      </c>
      <c r="F115" s="99" t="s">
        <v>8487</v>
      </c>
      <c r="G115" s="77">
        <v>0</v>
      </c>
      <c r="H115" s="77">
        <v>143448.28</v>
      </c>
      <c r="I115" s="102"/>
      <c r="J115" s="103"/>
    </row>
    <row r="116" spans="1:10" outlineLevel="1" x14ac:dyDescent="0.2">
      <c r="A116" s="106"/>
      <c r="B116" s="100">
        <v>43068</v>
      </c>
      <c r="C116" s="99">
        <v>302</v>
      </c>
      <c r="D116" s="99" t="s">
        <v>5</v>
      </c>
      <c r="E116" s="99" t="s">
        <v>8369</v>
      </c>
      <c r="F116" s="99" t="s">
        <v>8488</v>
      </c>
      <c r="G116" s="77">
        <v>0</v>
      </c>
      <c r="H116" s="77">
        <v>139137.93</v>
      </c>
      <c r="I116" s="102"/>
      <c r="J116" s="103"/>
    </row>
    <row r="117" spans="1:10" outlineLevel="1" x14ac:dyDescent="0.2">
      <c r="A117" s="106"/>
      <c r="B117" s="100">
        <v>43069</v>
      </c>
      <c r="C117" s="99">
        <v>311</v>
      </c>
      <c r="D117" s="99" t="s">
        <v>5</v>
      </c>
      <c r="E117" s="99" t="s">
        <v>8369</v>
      </c>
      <c r="F117" s="99" t="s">
        <v>8489</v>
      </c>
      <c r="G117" s="77">
        <v>0</v>
      </c>
      <c r="H117" s="77">
        <v>-139137.93</v>
      </c>
      <c r="I117" s="102"/>
      <c r="J117" s="103"/>
    </row>
    <row r="118" spans="1:10" outlineLevel="1" x14ac:dyDescent="0.2">
      <c r="A118" s="106"/>
      <c r="B118" s="100">
        <v>43069</v>
      </c>
      <c r="C118" s="99">
        <v>312</v>
      </c>
      <c r="D118" s="99" t="s">
        <v>5</v>
      </c>
      <c r="E118" s="99" t="s">
        <v>7785</v>
      </c>
      <c r="F118" s="99" t="s">
        <v>8490</v>
      </c>
      <c r="G118" s="77">
        <v>0</v>
      </c>
      <c r="H118" s="77">
        <v>139137.93</v>
      </c>
      <c r="I118" s="102"/>
      <c r="J118" s="103"/>
    </row>
    <row r="119" spans="1:10" outlineLevel="1" x14ac:dyDescent="0.2">
      <c r="A119" s="106"/>
      <c r="B119" s="100">
        <v>43069</v>
      </c>
      <c r="C119" s="99">
        <v>324</v>
      </c>
      <c r="D119" s="99" t="s">
        <v>5</v>
      </c>
      <c r="E119" s="99" t="s">
        <v>8491</v>
      </c>
      <c r="F119" s="99" t="s">
        <v>8492</v>
      </c>
      <c r="G119" s="77">
        <v>0</v>
      </c>
      <c r="H119" s="77">
        <v>143448.28</v>
      </c>
      <c r="I119" s="102"/>
      <c r="J119" s="103"/>
    </row>
    <row r="120" spans="1:10" outlineLevel="1" x14ac:dyDescent="0.2">
      <c r="A120" s="106"/>
      <c r="B120" s="100">
        <v>43069</v>
      </c>
      <c r="C120" s="99">
        <v>326</v>
      </c>
      <c r="D120" s="99" t="s">
        <v>5</v>
      </c>
      <c r="E120" s="99" t="s">
        <v>8493</v>
      </c>
      <c r="F120" s="99" t="s">
        <v>8494</v>
      </c>
      <c r="G120" s="77">
        <v>0</v>
      </c>
      <c r="H120" s="77">
        <v>166206.9</v>
      </c>
      <c r="I120" s="102"/>
      <c r="J120" s="103"/>
    </row>
    <row r="121" spans="1:10" outlineLevel="1" x14ac:dyDescent="0.2">
      <c r="A121" s="106"/>
      <c r="B121" s="100">
        <v>43069</v>
      </c>
      <c r="C121" s="99">
        <v>328</v>
      </c>
      <c r="D121" s="99" t="s">
        <v>5</v>
      </c>
      <c r="E121" s="99" t="s">
        <v>8495</v>
      </c>
      <c r="F121" s="99" t="s">
        <v>8496</v>
      </c>
      <c r="G121" s="77">
        <v>0</v>
      </c>
      <c r="H121" s="77">
        <v>139137.93</v>
      </c>
      <c r="I121" s="102"/>
      <c r="J121" s="103"/>
    </row>
    <row r="122" spans="1:10" outlineLevel="1" x14ac:dyDescent="0.2">
      <c r="A122" s="106"/>
      <c r="B122" s="100">
        <v>43069</v>
      </c>
      <c r="C122" s="99">
        <v>331</v>
      </c>
      <c r="D122" s="99" t="s">
        <v>5</v>
      </c>
      <c r="E122" s="99" t="s">
        <v>8497</v>
      </c>
      <c r="F122" s="99" t="s">
        <v>8498</v>
      </c>
      <c r="G122" s="77">
        <v>0</v>
      </c>
      <c r="H122" s="77">
        <v>143448.28</v>
      </c>
      <c r="I122" s="102"/>
      <c r="J122" s="103"/>
    </row>
    <row r="123" spans="1:10" outlineLevel="1" x14ac:dyDescent="0.2">
      <c r="A123" s="106"/>
      <c r="B123" s="100">
        <v>43069</v>
      </c>
      <c r="C123" s="99">
        <v>336</v>
      </c>
      <c r="D123" s="99" t="s">
        <v>5</v>
      </c>
      <c r="E123" s="99" t="s">
        <v>7799</v>
      </c>
      <c r="F123" s="99" t="s">
        <v>8499</v>
      </c>
      <c r="G123" s="77">
        <v>0</v>
      </c>
      <c r="H123" s="77">
        <v>139137.93</v>
      </c>
      <c r="I123" s="102"/>
      <c r="J123" s="103"/>
    </row>
    <row r="124" spans="1:10" outlineLevel="1" x14ac:dyDescent="0.2">
      <c r="A124" s="106"/>
      <c r="B124" s="100">
        <v>43069</v>
      </c>
      <c r="C124" s="99">
        <v>337</v>
      </c>
      <c r="D124" s="99" t="s">
        <v>5</v>
      </c>
      <c r="E124" s="99" t="s">
        <v>8500</v>
      </c>
      <c r="F124" s="99" t="s">
        <v>8501</v>
      </c>
      <c r="G124" s="77">
        <v>0</v>
      </c>
      <c r="H124" s="77">
        <v>166206.9</v>
      </c>
      <c r="I124" s="102"/>
      <c r="J124" s="103"/>
    </row>
    <row r="125" spans="1:10" outlineLevel="1" x14ac:dyDescent="0.2">
      <c r="A125" s="106"/>
      <c r="B125" s="100">
        <v>43069</v>
      </c>
      <c r="C125" s="99">
        <v>339</v>
      </c>
      <c r="D125" s="99" t="s">
        <v>5</v>
      </c>
      <c r="E125" s="99" t="s">
        <v>8502</v>
      </c>
      <c r="F125" s="99" t="s">
        <v>8503</v>
      </c>
      <c r="G125" s="77">
        <v>0</v>
      </c>
      <c r="H125" s="77">
        <v>166206.9</v>
      </c>
      <c r="I125" s="102"/>
      <c r="J125" s="103"/>
    </row>
    <row r="126" spans="1:10" outlineLevel="1" x14ac:dyDescent="0.2">
      <c r="A126" s="106"/>
      <c r="B126" s="100">
        <v>43069</v>
      </c>
      <c r="C126" s="99">
        <v>341</v>
      </c>
      <c r="D126" s="99" t="s">
        <v>5</v>
      </c>
      <c r="E126" s="99" t="s">
        <v>8504</v>
      </c>
      <c r="F126" s="99" t="s">
        <v>8505</v>
      </c>
      <c r="G126" s="77">
        <v>0</v>
      </c>
      <c r="H126" s="77">
        <v>123795.69</v>
      </c>
      <c r="I126" s="102"/>
      <c r="J126" s="103"/>
    </row>
    <row r="127" spans="1:10" x14ac:dyDescent="0.2">
      <c r="A127" s="106"/>
      <c r="B127" s="100"/>
      <c r="C127" s="99"/>
      <c r="D127" s="99"/>
      <c r="E127" s="99"/>
      <c r="F127" s="99"/>
      <c r="G127" s="77"/>
      <c r="H127" s="102"/>
      <c r="I127" s="102"/>
      <c r="J127" s="103"/>
    </row>
    <row r="128" spans="1:10" x14ac:dyDescent="0.2">
      <c r="A128" s="106"/>
      <c r="B128" s="100"/>
      <c r="C128" s="99"/>
      <c r="D128" s="99"/>
      <c r="E128" s="99"/>
      <c r="F128" s="99"/>
      <c r="G128" s="77"/>
      <c r="H128" s="102">
        <f>SUM(H12:H127)</f>
        <v>6463792.3400000008</v>
      </c>
      <c r="I128" s="102"/>
      <c r="J128" s="103">
        <f>COUNTIF(H13:H126,"&gt;1")-COUNTIF(H13:H126,"&lt;1")</f>
        <v>46</v>
      </c>
    </row>
    <row r="129" spans="1:10" x14ac:dyDescent="0.2">
      <c r="A129" s="104" t="s">
        <v>7219</v>
      </c>
      <c r="B129" s="98"/>
      <c r="C129" s="99"/>
      <c r="D129" s="99"/>
      <c r="E129" s="98"/>
      <c r="F129" s="98"/>
      <c r="G129" s="76"/>
      <c r="H129" s="76"/>
      <c r="I129" s="76"/>
      <c r="J129" s="101"/>
    </row>
    <row r="130" spans="1:10" x14ac:dyDescent="0.2">
      <c r="A130" s="105" t="s">
        <v>2</v>
      </c>
      <c r="B130" s="98" t="s">
        <v>6811</v>
      </c>
      <c r="C130" s="99"/>
      <c r="D130" s="99"/>
      <c r="E130" s="98"/>
      <c r="F130" s="98"/>
      <c r="G130" s="76"/>
      <c r="H130" s="76"/>
      <c r="I130" s="76"/>
      <c r="J130" s="101"/>
    </row>
    <row r="131" spans="1:10" outlineLevel="1" x14ac:dyDescent="0.2">
      <c r="A131" s="106"/>
      <c r="B131" s="99"/>
      <c r="C131" s="99"/>
      <c r="D131" s="99"/>
      <c r="E131" s="99" t="s">
        <v>1110</v>
      </c>
      <c r="F131" s="99"/>
      <c r="G131" s="77">
        <v>0</v>
      </c>
      <c r="H131" s="77">
        <v>0</v>
      </c>
      <c r="I131" s="77">
        <v>-1469643.12</v>
      </c>
      <c r="J131" s="101"/>
    </row>
    <row r="132" spans="1:10" outlineLevel="1" x14ac:dyDescent="0.2">
      <c r="A132" s="106"/>
      <c r="B132" s="100">
        <v>43053</v>
      </c>
      <c r="C132" s="99">
        <v>85</v>
      </c>
      <c r="D132" s="99" t="s">
        <v>5</v>
      </c>
      <c r="E132" s="99" t="s">
        <v>8506</v>
      </c>
      <c r="F132" s="99" t="s">
        <v>8507</v>
      </c>
      <c r="G132" s="77">
        <v>0</v>
      </c>
      <c r="H132" s="77">
        <v>253059.56</v>
      </c>
      <c r="I132" s="77">
        <v>-1901229.49</v>
      </c>
      <c r="J132" s="101"/>
    </row>
    <row r="133" spans="1:10" outlineLevel="1" x14ac:dyDescent="0.2">
      <c r="A133" s="106"/>
      <c r="B133" s="100">
        <v>43056</v>
      </c>
      <c r="C133" s="99">
        <v>126</v>
      </c>
      <c r="D133" s="99" t="s">
        <v>5</v>
      </c>
      <c r="E133" s="99" t="s">
        <v>7220</v>
      </c>
      <c r="F133" s="99" t="s">
        <v>8508</v>
      </c>
      <c r="G133" s="77">
        <v>0</v>
      </c>
      <c r="H133" s="77">
        <v>229515.19</v>
      </c>
      <c r="I133" s="77"/>
      <c r="J133" s="101"/>
    </row>
    <row r="134" spans="1:10" outlineLevel="1" x14ac:dyDescent="0.2">
      <c r="A134" s="106"/>
      <c r="B134" s="100">
        <v>43057</v>
      </c>
      <c r="C134" s="99">
        <v>147</v>
      </c>
      <c r="D134" s="99" t="s">
        <v>5</v>
      </c>
      <c r="E134" s="99" t="s">
        <v>8509</v>
      </c>
      <c r="F134" s="99" t="s">
        <v>8510</v>
      </c>
      <c r="G134" s="77">
        <v>0</v>
      </c>
      <c r="H134" s="77">
        <v>229515.19</v>
      </c>
      <c r="I134" s="77"/>
      <c r="J134" s="101"/>
    </row>
    <row r="135" spans="1:10" outlineLevel="1" x14ac:dyDescent="0.2">
      <c r="A135" s="106"/>
      <c r="B135" s="100">
        <v>43061</v>
      </c>
      <c r="C135" s="99">
        <v>190</v>
      </c>
      <c r="D135" s="99" t="s">
        <v>5</v>
      </c>
      <c r="E135" s="99" t="s">
        <v>8511</v>
      </c>
      <c r="F135" s="99" t="s">
        <v>8512</v>
      </c>
      <c r="G135" s="77">
        <v>0</v>
      </c>
      <c r="H135" s="77">
        <v>253311.87</v>
      </c>
      <c r="I135" s="77"/>
      <c r="J135" s="101"/>
    </row>
    <row r="136" spans="1:10" outlineLevel="1" x14ac:dyDescent="0.2">
      <c r="A136" s="106"/>
      <c r="B136" s="100">
        <v>43068</v>
      </c>
      <c r="C136" s="99">
        <v>303</v>
      </c>
      <c r="D136" s="99" t="s">
        <v>5</v>
      </c>
      <c r="E136" s="99" t="s">
        <v>8513</v>
      </c>
      <c r="F136" s="99" t="s">
        <v>8514</v>
      </c>
      <c r="G136" s="77">
        <v>0</v>
      </c>
      <c r="H136" s="77">
        <v>253311.87</v>
      </c>
      <c r="I136" s="77"/>
      <c r="J136" s="101"/>
    </row>
    <row r="137" spans="1:10" outlineLevel="1" x14ac:dyDescent="0.2">
      <c r="A137" s="106"/>
      <c r="B137" s="100">
        <v>43068</v>
      </c>
      <c r="C137" s="99">
        <v>304</v>
      </c>
      <c r="D137" s="99" t="s">
        <v>5</v>
      </c>
      <c r="E137" s="99" t="s">
        <v>8513</v>
      </c>
      <c r="F137" s="99" t="s">
        <v>8515</v>
      </c>
      <c r="G137" s="77">
        <v>0</v>
      </c>
      <c r="H137" s="77">
        <v>-253311.87</v>
      </c>
      <c r="I137" s="77"/>
      <c r="J137" s="101"/>
    </row>
    <row r="138" spans="1:10" outlineLevel="1" x14ac:dyDescent="0.2">
      <c r="A138" s="106"/>
      <c r="B138" s="100">
        <v>43068</v>
      </c>
      <c r="C138" s="99">
        <v>305</v>
      </c>
      <c r="D138" s="99" t="s">
        <v>5</v>
      </c>
      <c r="E138" s="99" t="s">
        <v>8513</v>
      </c>
      <c r="F138" s="99" t="s">
        <v>8516</v>
      </c>
      <c r="G138" s="77">
        <v>0</v>
      </c>
      <c r="H138" s="77">
        <v>253311.87</v>
      </c>
      <c r="I138" s="77"/>
      <c r="J138" s="101"/>
    </row>
    <row r="139" spans="1:10" x14ac:dyDescent="0.2">
      <c r="A139" s="106"/>
      <c r="B139" s="100"/>
      <c r="C139" s="99"/>
      <c r="D139" s="99"/>
      <c r="E139" s="99"/>
      <c r="F139" s="99"/>
      <c r="G139" s="77"/>
      <c r="H139" s="77"/>
      <c r="I139" s="77"/>
      <c r="J139" s="101"/>
    </row>
    <row r="140" spans="1:10" x14ac:dyDescent="0.2">
      <c r="A140" s="106"/>
      <c r="B140" s="100"/>
      <c r="C140" s="99"/>
      <c r="D140" s="99"/>
      <c r="E140" s="99"/>
      <c r="F140" s="99"/>
      <c r="G140" s="77"/>
      <c r="H140" s="102">
        <f>SUM(H131:H139)</f>
        <v>1218713.68</v>
      </c>
      <c r="I140" s="102"/>
      <c r="J140" s="103">
        <f>COUNTIF(H132:H138,"&gt;1")-COUNTIF(H132:H138,"&lt;1")</f>
        <v>5</v>
      </c>
    </row>
    <row r="141" spans="1:10" x14ac:dyDescent="0.2">
      <c r="A141" s="104" t="s">
        <v>1882</v>
      </c>
      <c r="B141" s="98"/>
      <c r="C141" s="99"/>
      <c r="D141" s="99"/>
      <c r="E141" s="98"/>
      <c r="F141" s="98"/>
      <c r="G141" s="76"/>
      <c r="H141" s="76"/>
      <c r="I141" s="76"/>
      <c r="J141" s="101"/>
    </row>
    <row r="142" spans="1:10" x14ac:dyDescent="0.2">
      <c r="A142" s="105" t="s">
        <v>2</v>
      </c>
      <c r="B142" s="98" t="s">
        <v>1883</v>
      </c>
      <c r="C142" s="99"/>
      <c r="D142" s="99"/>
      <c r="E142" s="98"/>
      <c r="F142" s="98"/>
      <c r="G142" s="76"/>
      <c r="H142" s="76"/>
      <c r="I142" s="76"/>
      <c r="J142" s="101"/>
    </row>
    <row r="143" spans="1:10" outlineLevel="1" x14ac:dyDescent="0.2">
      <c r="A143" s="106"/>
      <c r="B143" s="99"/>
      <c r="C143" s="99"/>
      <c r="D143" s="99"/>
      <c r="E143" s="99" t="s">
        <v>1110</v>
      </c>
      <c r="F143" s="99"/>
      <c r="G143" s="77">
        <v>0</v>
      </c>
      <c r="H143" s="77">
        <v>0</v>
      </c>
      <c r="I143" s="77">
        <v>-2565000</v>
      </c>
      <c r="J143" s="101"/>
    </row>
    <row r="144" spans="1:10" outlineLevel="1" x14ac:dyDescent="0.2">
      <c r="A144" s="106"/>
      <c r="B144" s="100">
        <v>43069</v>
      </c>
      <c r="C144" s="99">
        <v>330</v>
      </c>
      <c r="D144" s="99" t="s">
        <v>5</v>
      </c>
      <c r="E144" s="99" t="s">
        <v>8517</v>
      </c>
      <c r="F144" s="99" t="s">
        <v>8518</v>
      </c>
      <c r="G144" s="77">
        <v>0</v>
      </c>
      <c r="H144" s="77">
        <v>618572.73</v>
      </c>
      <c r="I144" s="77">
        <v>-2748448.28</v>
      </c>
      <c r="J144" s="101"/>
    </row>
    <row r="145" spans="1:10" x14ac:dyDescent="0.2">
      <c r="A145" s="106"/>
      <c r="B145" s="100"/>
      <c r="C145" s="99"/>
      <c r="D145" s="99"/>
      <c r="E145" s="99"/>
      <c r="F145" s="99"/>
      <c r="G145" s="77"/>
      <c r="H145" s="77"/>
      <c r="I145" s="77"/>
      <c r="J145" s="101"/>
    </row>
    <row r="146" spans="1:10" x14ac:dyDescent="0.2">
      <c r="A146" s="106"/>
      <c r="B146" s="100"/>
      <c r="C146" s="99"/>
      <c r="D146" s="99"/>
      <c r="E146" s="99"/>
      <c r="F146" s="99"/>
      <c r="G146" s="77"/>
      <c r="H146" s="102">
        <f>SUM(H143:H145)</f>
        <v>618572.73</v>
      </c>
      <c r="I146" s="102"/>
      <c r="J146" s="103">
        <f>COUNTIF(H144:H144,"&gt;1")-COUNTIF(H144:H144,"&lt;1")</f>
        <v>1</v>
      </c>
    </row>
    <row r="147" spans="1:10" x14ac:dyDescent="0.2">
      <c r="A147" s="104" t="s">
        <v>20</v>
      </c>
      <c r="B147" s="98"/>
      <c r="C147" s="99"/>
      <c r="D147" s="99"/>
      <c r="E147" s="98"/>
      <c r="F147" s="98"/>
      <c r="G147" s="76"/>
      <c r="H147" s="76"/>
      <c r="I147" s="76"/>
      <c r="J147" s="101"/>
    </row>
    <row r="148" spans="1:10" x14ac:dyDescent="0.2">
      <c r="A148" s="105" t="s">
        <v>2</v>
      </c>
      <c r="B148" s="98" t="s">
        <v>21</v>
      </c>
      <c r="C148" s="99"/>
      <c r="D148" s="99"/>
      <c r="E148" s="98"/>
      <c r="F148" s="98"/>
      <c r="G148" s="76"/>
      <c r="H148" s="76"/>
      <c r="I148" s="76"/>
      <c r="J148" s="101"/>
    </row>
    <row r="149" spans="1:10" outlineLevel="1" x14ac:dyDescent="0.2">
      <c r="A149" s="106"/>
      <c r="B149" s="99"/>
      <c r="C149" s="99"/>
      <c r="D149" s="99"/>
      <c r="E149" s="99" t="s">
        <v>1110</v>
      </c>
      <c r="F149" s="99"/>
      <c r="G149" s="77">
        <v>0</v>
      </c>
      <c r="H149" s="77">
        <v>0</v>
      </c>
      <c r="I149" s="77">
        <v>-2565000</v>
      </c>
      <c r="J149" s="101"/>
    </row>
    <row r="150" spans="1:10" outlineLevel="1" x14ac:dyDescent="0.2">
      <c r="A150" s="106"/>
      <c r="B150" s="100">
        <v>43047</v>
      </c>
      <c r="C150" s="99">
        <v>37</v>
      </c>
      <c r="D150" s="99" t="s">
        <v>5</v>
      </c>
      <c r="E150" s="99" t="s">
        <v>8519</v>
      </c>
      <c r="F150" s="99" t="s">
        <v>8520</v>
      </c>
      <c r="G150" s="77">
        <v>0</v>
      </c>
      <c r="H150" s="77">
        <v>189051.72</v>
      </c>
      <c r="I150" s="77">
        <v>-2748448.28</v>
      </c>
      <c r="J150" s="101"/>
    </row>
    <row r="151" spans="1:10" outlineLevel="1" x14ac:dyDescent="0.2">
      <c r="A151" s="106"/>
      <c r="B151" s="100">
        <v>43055</v>
      </c>
      <c r="C151" s="99">
        <v>116</v>
      </c>
      <c r="D151" s="99" t="s">
        <v>5</v>
      </c>
      <c r="E151" s="99" t="s">
        <v>8521</v>
      </c>
      <c r="F151" s="99" t="s">
        <v>8522</v>
      </c>
      <c r="G151" s="77">
        <v>0</v>
      </c>
      <c r="H151" s="77">
        <v>175689.66</v>
      </c>
      <c r="I151" s="77"/>
      <c r="J151" s="101"/>
    </row>
    <row r="152" spans="1:10" outlineLevel="1" x14ac:dyDescent="0.2">
      <c r="A152" s="106"/>
      <c r="B152" s="100">
        <v>43055</v>
      </c>
      <c r="C152" s="99">
        <v>117</v>
      </c>
      <c r="D152" s="99" t="s">
        <v>5</v>
      </c>
      <c r="E152" s="99" t="s">
        <v>8521</v>
      </c>
      <c r="F152" s="99" t="s">
        <v>8523</v>
      </c>
      <c r="G152" s="77">
        <v>0</v>
      </c>
      <c r="H152" s="77">
        <v>-175689.66</v>
      </c>
      <c r="I152" s="77"/>
      <c r="J152" s="101"/>
    </row>
    <row r="153" spans="1:10" outlineLevel="1" x14ac:dyDescent="0.2">
      <c r="A153" s="106"/>
      <c r="B153" s="100">
        <v>43055</v>
      </c>
      <c r="C153" s="99">
        <v>120</v>
      </c>
      <c r="D153" s="99" t="s">
        <v>5</v>
      </c>
      <c r="E153" s="99" t="s">
        <v>8521</v>
      </c>
      <c r="F153" s="99" t="s">
        <v>8524</v>
      </c>
      <c r="G153" s="77">
        <v>0</v>
      </c>
      <c r="H153" s="77">
        <v>175689.66</v>
      </c>
      <c r="I153" s="77"/>
      <c r="J153" s="101"/>
    </row>
    <row r="154" spans="1:10" outlineLevel="1" x14ac:dyDescent="0.2">
      <c r="A154" s="106"/>
      <c r="B154" s="100">
        <v>43066</v>
      </c>
      <c r="C154" s="99">
        <v>242</v>
      </c>
      <c r="D154" s="99" t="s">
        <v>5</v>
      </c>
      <c r="E154" s="99" t="s">
        <v>8521</v>
      </c>
      <c r="F154" s="99" t="s">
        <v>8525</v>
      </c>
      <c r="G154" s="77">
        <v>0</v>
      </c>
      <c r="H154" s="77">
        <v>-175689.66</v>
      </c>
      <c r="I154" s="77"/>
      <c r="J154" s="101"/>
    </row>
    <row r="155" spans="1:10" outlineLevel="1" x14ac:dyDescent="0.2">
      <c r="A155" s="106"/>
      <c r="B155" s="100">
        <v>43066</v>
      </c>
      <c r="C155" s="99">
        <v>249</v>
      </c>
      <c r="D155" s="99" t="s">
        <v>5</v>
      </c>
      <c r="E155" s="99" t="s">
        <v>8521</v>
      </c>
      <c r="F155" s="99" t="s">
        <v>8526</v>
      </c>
      <c r="G155" s="77">
        <v>0</v>
      </c>
      <c r="H155" s="77">
        <v>175689.66</v>
      </c>
      <c r="I155" s="77"/>
      <c r="J155" s="101"/>
    </row>
    <row r="156" spans="1:10" outlineLevel="1" x14ac:dyDescent="0.2">
      <c r="A156" s="106"/>
      <c r="B156" s="100">
        <v>43068</v>
      </c>
      <c r="C156" s="99">
        <v>293</v>
      </c>
      <c r="D156" s="99" t="s">
        <v>5</v>
      </c>
      <c r="E156" s="99" t="s">
        <v>8521</v>
      </c>
      <c r="F156" s="99" t="s">
        <v>8527</v>
      </c>
      <c r="G156" s="77">
        <v>0</v>
      </c>
      <c r="H156" s="77">
        <v>-175689.66</v>
      </c>
      <c r="I156" s="77"/>
      <c r="J156" s="101"/>
    </row>
    <row r="157" spans="1:10" outlineLevel="1" x14ac:dyDescent="0.2">
      <c r="A157" s="106"/>
      <c r="B157" s="100">
        <v>43068</v>
      </c>
      <c r="C157" s="99">
        <v>299</v>
      </c>
      <c r="D157" s="99" t="s">
        <v>5</v>
      </c>
      <c r="E157" s="99" t="s">
        <v>8521</v>
      </c>
      <c r="F157" s="99" t="s">
        <v>8528</v>
      </c>
      <c r="G157" s="77">
        <v>0</v>
      </c>
      <c r="H157" s="77">
        <v>175689.66</v>
      </c>
      <c r="I157" s="77"/>
      <c r="J157" s="101"/>
    </row>
    <row r="158" spans="1:10" x14ac:dyDescent="0.2">
      <c r="A158" s="106"/>
      <c r="B158" s="100"/>
      <c r="C158" s="99"/>
      <c r="D158" s="99"/>
      <c r="E158" s="99"/>
      <c r="F158" s="99"/>
      <c r="G158" s="77"/>
      <c r="H158" s="77"/>
      <c r="I158" s="77"/>
      <c r="J158" s="101"/>
    </row>
    <row r="159" spans="1:10" x14ac:dyDescent="0.2">
      <c r="A159" s="106"/>
      <c r="B159" s="100"/>
      <c r="C159" s="99"/>
      <c r="D159" s="99"/>
      <c r="E159" s="99"/>
      <c r="F159" s="99"/>
      <c r="G159" s="77"/>
      <c r="H159" s="102">
        <f>SUM(H149:H158)</f>
        <v>364741.38</v>
      </c>
      <c r="I159" s="102"/>
      <c r="J159" s="103">
        <f>COUNTIF(H150:H157,"&gt;1")-COUNTIF(H150:H157,"&lt;1")</f>
        <v>2</v>
      </c>
    </row>
    <row r="160" spans="1:10" x14ac:dyDescent="0.2">
      <c r="A160" s="104" t="s">
        <v>34</v>
      </c>
      <c r="B160" s="98"/>
      <c r="C160" s="99"/>
      <c r="D160" s="99"/>
      <c r="E160" s="98"/>
      <c r="F160" s="98"/>
      <c r="G160" s="76"/>
      <c r="H160" s="76"/>
      <c r="I160" s="76"/>
      <c r="J160" s="101"/>
    </row>
    <row r="161" spans="1:10" x14ac:dyDescent="0.2">
      <c r="A161" s="105" t="s">
        <v>2</v>
      </c>
      <c r="B161" s="98" t="s">
        <v>35</v>
      </c>
      <c r="C161" s="99"/>
      <c r="D161" s="99"/>
      <c r="E161" s="98"/>
      <c r="F161" s="98"/>
      <c r="G161" s="76"/>
      <c r="H161" s="76"/>
      <c r="I161" s="76"/>
      <c r="J161" s="101"/>
    </row>
    <row r="162" spans="1:10" outlineLevel="1" x14ac:dyDescent="0.2">
      <c r="A162" s="106"/>
      <c r="B162" s="99"/>
      <c r="C162" s="99"/>
      <c r="D162" s="99"/>
      <c r="E162" s="99" t="s">
        <v>1110</v>
      </c>
      <c r="F162" s="99"/>
      <c r="G162" s="77">
        <v>0</v>
      </c>
      <c r="H162" s="77">
        <v>0</v>
      </c>
      <c r="I162" s="77">
        <v>-839929.4</v>
      </c>
      <c r="J162" s="101"/>
    </row>
    <row r="163" spans="1:10" outlineLevel="1" x14ac:dyDescent="0.2">
      <c r="A163" s="106"/>
      <c r="B163" s="100">
        <v>43046</v>
      </c>
      <c r="C163" s="99">
        <v>19</v>
      </c>
      <c r="D163" s="99" t="s">
        <v>5</v>
      </c>
      <c r="E163" s="99" t="s">
        <v>7839</v>
      </c>
      <c r="F163" s="99" t="s">
        <v>8529</v>
      </c>
      <c r="G163" s="77">
        <v>0</v>
      </c>
      <c r="H163" s="77">
        <v>-493349.74</v>
      </c>
      <c r="I163" s="77">
        <v>-1244604.23</v>
      </c>
      <c r="J163" s="101"/>
    </row>
    <row r="164" spans="1:10" outlineLevel="1" x14ac:dyDescent="0.2">
      <c r="A164" s="106"/>
      <c r="B164" s="100">
        <v>43046</v>
      </c>
      <c r="C164" s="99">
        <v>20</v>
      </c>
      <c r="D164" s="99" t="s">
        <v>5</v>
      </c>
      <c r="E164" s="99" t="s">
        <v>7839</v>
      </c>
      <c r="F164" s="99" t="s">
        <v>8530</v>
      </c>
      <c r="G164" s="77">
        <v>0</v>
      </c>
      <c r="H164" s="77">
        <v>493349.74</v>
      </c>
      <c r="I164" s="77"/>
      <c r="J164" s="101"/>
    </row>
    <row r="165" spans="1:10" outlineLevel="1" x14ac:dyDescent="0.2">
      <c r="A165" s="106"/>
      <c r="B165" s="100">
        <v>43046</v>
      </c>
      <c r="C165" s="99">
        <v>25</v>
      </c>
      <c r="D165" s="99" t="s">
        <v>5</v>
      </c>
      <c r="E165" s="99" t="s">
        <v>8531</v>
      </c>
      <c r="F165" s="99" t="s">
        <v>8532</v>
      </c>
      <c r="G165" s="77">
        <v>0</v>
      </c>
      <c r="H165" s="77">
        <v>493349.74</v>
      </c>
      <c r="I165" s="77"/>
      <c r="J165" s="101"/>
    </row>
    <row r="166" spans="1:10" outlineLevel="1" x14ac:dyDescent="0.2">
      <c r="A166" s="106"/>
      <c r="B166" s="100">
        <v>43048</v>
      </c>
      <c r="C166" s="99">
        <v>51</v>
      </c>
      <c r="D166" s="99" t="s">
        <v>5</v>
      </c>
      <c r="E166" s="99" t="s">
        <v>8533</v>
      </c>
      <c r="F166" s="99" t="s">
        <v>8534</v>
      </c>
      <c r="G166" s="77">
        <v>0</v>
      </c>
      <c r="H166" s="77">
        <v>493349.74</v>
      </c>
      <c r="I166" s="77"/>
      <c r="J166" s="101"/>
    </row>
    <row r="167" spans="1:10" outlineLevel="1" x14ac:dyDescent="0.2">
      <c r="A167" s="106"/>
      <c r="B167" s="100">
        <v>43050</v>
      </c>
      <c r="C167" s="99">
        <v>69</v>
      </c>
      <c r="D167" s="99" t="s">
        <v>5</v>
      </c>
      <c r="E167" s="99" t="s">
        <v>7839</v>
      </c>
      <c r="F167" s="99" t="s">
        <v>8535</v>
      </c>
      <c r="G167" s="77">
        <v>0</v>
      </c>
      <c r="H167" s="77">
        <v>-493349.74</v>
      </c>
      <c r="I167" s="77"/>
      <c r="J167" s="101"/>
    </row>
    <row r="168" spans="1:10" outlineLevel="1" x14ac:dyDescent="0.2">
      <c r="A168" s="106"/>
      <c r="B168" s="100">
        <v>43053</v>
      </c>
      <c r="C168" s="99">
        <v>86</v>
      </c>
      <c r="D168" s="99" t="s">
        <v>5</v>
      </c>
      <c r="E168" s="99" t="s">
        <v>8536</v>
      </c>
      <c r="F168" s="99" t="s">
        <v>8537</v>
      </c>
      <c r="G168" s="77">
        <v>0</v>
      </c>
      <c r="H168" s="77">
        <v>426638.85</v>
      </c>
      <c r="I168" s="77"/>
      <c r="J168" s="101"/>
    </row>
    <row r="169" spans="1:10" outlineLevel="1" x14ac:dyDescent="0.2">
      <c r="A169" s="106"/>
      <c r="B169" s="100">
        <v>43053</v>
      </c>
      <c r="C169" s="99">
        <v>97</v>
      </c>
      <c r="D169" s="99" t="s">
        <v>5</v>
      </c>
      <c r="E169" s="99" t="s">
        <v>8538</v>
      </c>
      <c r="F169" s="99" t="s">
        <v>8539</v>
      </c>
      <c r="G169" s="77">
        <v>0</v>
      </c>
      <c r="H169" s="77">
        <v>493349.75</v>
      </c>
      <c r="I169" s="77"/>
      <c r="J169" s="101"/>
    </row>
    <row r="170" spans="1:10" outlineLevel="1" x14ac:dyDescent="0.2">
      <c r="A170" s="106"/>
      <c r="B170" s="100">
        <v>43055</v>
      </c>
      <c r="C170" s="99">
        <v>115</v>
      </c>
      <c r="D170" s="99" t="s">
        <v>5</v>
      </c>
      <c r="E170" s="99" t="s">
        <v>8540</v>
      </c>
      <c r="F170" s="99" t="s">
        <v>8541</v>
      </c>
      <c r="G170" s="77">
        <v>0</v>
      </c>
      <c r="H170" s="77">
        <v>493349.75</v>
      </c>
      <c r="I170" s="77"/>
      <c r="J170" s="101"/>
    </row>
    <row r="171" spans="1:10" outlineLevel="1" x14ac:dyDescent="0.2">
      <c r="A171" s="106"/>
      <c r="B171" s="100">
        <v>43064</v>
      </c>
      <c r="C171" s="99">
        <v>230</v>
      </c>
      <c r="D171" s="99" t="s">
        <v>5</v>
      </c>
      <c r="E171" s="99" t="s">
        <v>8538</v>
      </c>
      <c r="F171" s="99" t="s">
        <v>8542</v>
      </c>
      <c r="G171" s="77">
        <v>0</v>
      </c>
      <c r="H171" s="77">
        <v>-493349.75</v>
      </c>
      <c r="I171" s="77"/>
      <c r="J171" s="101"/>
    </row>
    <row r="172" spans="1:10" outlineLevel="1" x14ac:dyDescent="0.2">
      <c r="A172" s="106"/>
      <c r="B172" s="100">
        <v>43067</v>
      </c>
      <c r="C172" s="99">
        <v>262</v>
      </c>
      <c r="D172" s="99" t="s">
        <v>5</v>
      </c>
      <c r="E172" s="99" t="s">
        <v>8538</v>
      </c>
      <c r="F172" s="99" t="s">
        <v>8543</v>
      </c>
      <c r="G172" s="77">
        <v>0</v>
      </c>
      <c r="H172" s="77">
        <v>493349.75</v>
      </c>
      <c r="I172" s="77"/>
      <c r="J172" s="101"/>
    </row>
    <row r="173" spans="1:10" outlineLevel="1" x14ac:dyDescent="0.2">
      <c r="A173" s="106"/>
      <c r="B173" s="100">
        <v>43067</v>
      </c>
      <c r="C173" s="99">
        <v>263</v>
      </c>
      <c r="D173" s="99" t="s">
        <v>5</v>
      </c>
      <c r="E173" s="99" t="s">
        <v>8538</v>
      </c>
      <c r="F173" s="99" t="s">
        <v>8544</v>
      </c>
      <c r="G173" s="77">
        <v>0</v>
      </c>
      <c r="H173" s="77">
        <v>-493349.75</v>
      </c>
      <c r="I173" s="77"/>
      <c r="J173" s="101"/>
    </row>
    <row r="174" spans="1:10" outlineLevel="1" x14ac:dyDescent="0.2">
      <c r="A174" s="106"/>
      <c r="B174" s="100">
        <v>43067</v>
      </c>
      <c r="C174" s="99">
        <v>264</v>
      </c>
      <c r="D174" s="99" t="s">
        <v>5</v>
      </c>
      <c r="E174" s="99" t="s">
        <v>8538</v>
      </c>
      <c r="F174" s="99" t="s">
        <v>8545</v>
      </c>
      <c r="G174" s="77">
        <v>0</v>
      </c>
      <c r="H174" s="77">
        <v>493349.75</v>
      </c>
      <c r="I174" s="77"/>
      <c r="J174" s="101"/>
    </row>
    <row r="175" spans="1:10" outlineLevel="1" x14ac:dyDescent="0.2">
      <c r="A175" s="106"/>
      <c r="B175" s="100">
        <v>43068</v>
      </c>
      <c r="C175" s="99">
        <v>295</v>
      </c>
      <c r="D175" s="99" t="s">
        <v>5</v>
      </c>
      <c r="E175" s="99" t="s">
        <v>8536</v>
      </c>
      <c r="F175" s="99" t="s">
        <v>8546</v>
      </c>
      <c r="G175" s="77">
        <v>0</v>
      </c>
      <c r="H175" s="77">
        <v>-426638.85</v>
      </c>
      <c r="I175" s="77"/>
      <c r="J175" s="101"/>
    </row>
    <row r="176" spans="1:10" outlineLevel="1" x14ac:dyDescent="0.2">
      <c r="A176" s="106"/>
      <c r="B176" s="100">
        <v>43069</v>
      </c>
      <c r="C176" s="99">
        <v>333</v>
      </c>
      <c r="D176" s="99" t="s">
        <v>5</v>
      </c>
      <c r="E176" s="99" t="s">
        <v>8536</v>
      </c>
      <c r="F176" s="99" t="s">
        <v>8547</v>
      </c>
      <c r="G176" s="77">
        <v>0</v>
      </c>
      <c r="H176" s="77">
        <v>426638.85</v>
      </c>
      <c r="I176" s="77"/>
      <c r="J176" s="101"/>
    </row>
    <row r="177" spans="1:10" outlineLevel="1" x14ac:dyDescent="0.2">
      <c r="A177" s="106"/>
      <c r="B177" s="100">
        <v>43069</v>
      </c>
      <c r="C177" s="99">
        <v>334</v>
      </c>
      <c r="D177" s="99" t="s">
        <v>5</v>
      </c>
      <c r="E177" s="99" t="s">
        <v>8536</v>
      </c>
      <c r="F177" s="99" t="s">
        <v>8548</v>
      </c>
      <c r="G177" s="77">
        <v>0</v>
      </c>
      <c r="H177" s="77">
        <v>-426638.85</v>
      </c>
      <c r="I177" s="77"/>
      <c r="J177" s="101"/>
    </row>
    <row r="178" spans="1:10" outlineLevel="1" x14ac:dyDescent="0.2">
      <c r="A178" s="106"/>
      <c r="B178" s="100">
        <v>43069</v>
      </c>
      <c r="C178" s="99">
        <v>335</v>
      </c>
      <c r="D178" s="99" t="s">
        <v>5</v>
      </c>
      <c r="E178" s="99" t="s">
        <v>8536</v>
      </c>
      <c r="F178" s="125" t="s">
        <v>8549</v>
      </c>
      <c r="G178" s="77">
        <v>0</v>
      </c>
      <c r="H178" s="77">
        <v>429720.86</v>
      </c>
      <c r="I178" s="77"/>
      <c r="J178" s="101"/>
    </row>
    <row r="179" spans="1:10" x14ac:dyDescent="0.2">
      <c r="A179" s="106"/>
      <c r="B179" s="100"/>
      <c r="C179" s="99"/>
      <c r="D179" s="99"/>
      <c r="E179" s="99"/>
      <c r="F179" s="99"/>
      <c r="G179" s="77"/>
      <c r="H179" s="77"/>
      <c r="I179" s="77"/>
      <c r="J179" s="101"/>
    </row>
    <row r="180" spans="1:10" x14ac:dyDescent="0.2">
      <c r="A180" s="106"/>
      <c r="B180" s="100"/>
      <c r="C180" s="99"/>
      <c r="D180" s="99"/>
      <c r="E180" s="99"/>
      <c r="F180" s="99"/>
      <c r="G180" s="77"/>
      <c r="H180" s="102">
        <f>SUM(H162:H179)</f>
        <v>1909770.0999999996</v>
      </c>
      <c r="I180" s="102"/>
      <c r="J180" s="103">
        <f>COUNTIF(H163:H178,"&gt;1")-COUNTIF(H163:H178,"&lt;1")</f>
        <v>4</v>
      </c>
    </row>
    <row r="181" spans="1:10" x14ac:dyDescent="0.2">
      <c r="A181" s="104" t="s">
        <v>1897</v>
      </c>
      <c r="B181" s="98"/>
      <c r="C181" s="99"/>
      <c r="D181" s="99"/>
      <c r="E181" s="98"/>
      <c r="F181" s="98"/>
      <c r="G181" s="76"/>
      <c r="H181" s="76"/>
      <c r="I181" s="76"/>
      <c r="J181" s="101"/>
    </row>
    <row r="182" spans="1:10" x14ac:dyDescent="0.2">
      <c r="A182" s="105" t="s">
        <v>2</v>
      </c>
      <c r="B182" s="98" t="s">
        <v>1898</v>
      </c>
      <c r="C182" s="99"/>
      <c r="D182" s="99"/>
      <c r="E182" s="98"/>
      <c r="F182" s="98"/>
      <c r="G182" s="76"/>
      <c r="H182" s="76"/>
      <c r="I182" s="76"/>
      <c r="J182" s="101"/>
    </row>
    <row r="183" spans="1:10" outlineLevel="1" x14ac:dyDescent="0.2">
      <c r="A183" s="106"/>
      <c r="B183" s="99"/>
      <c r="C183" s="99"/>
      <c r="D183" s="99"/>
      <c r="E183" s="99" t="s">
        <v>1110</v>
      </c>
      <c r="F183" s="99"/>
      <c r="G183" s="77">
        <v>0</v>
      </c>
      <c r="H183" s="77">
        <v>0</v>
      </c>
      <c r="I183" s="77">
        <v>-839929.4</v>
      </c>
      <c r="J183" s="101"/>
    </row>
    <row r="184" spans="1:10" outlineLevel="1" x14ac:dyDescent="0.2">
      <c r="A184" s="106"/>
      <c r="B184" s="100">
        <v>43053</v>
      </c>
      <c r="C184" s="99">
        <v>346</v>
      </c>
      <c r="D184" s="99" t="s">
        <v>5</v>
      </c>
      <c r="E184" s="99" t="s">
        <v>7846</v>
      </c>
      <c r="F184" s="99" t="s">
        <v>8550</v>
      </c>
      <c r="G184" s="77">
        <v>0</v>
      </c>
      <c r="H184" s="77">
        <v>-416338.25</v>
      </c>
      <c r="I184" s="77"/>
      <c r="J184" s="101"/>
    </row>
    <row r="185" spans="1:10" x14ac:dyDescent="0.2">
      <c r="A185" s="106"/>
      <c r="B185" s="100"/>
      <c r="C185" s="99"/>
      <c r="D185" s="99"/>
      <c r="E185" s="99"/>
      <c r="F185" s="99"/>
      <c r="G185" s="77"/>
      <c r="H185" s="77"/>
      <c r="I185" s="77"/>
      <c r="J185" s="101"/>
    </row>
    <row r="186" spans="1:10" x14ac:dyDescent="0.2">
      <c r="A186" s="106"/>
      <c r="B186" s="100"/>
      <c r="C186" s="99"/>
      <c r="D186" s="99"/>
      <c r="E186" s="99"/>
      <c r="F186" s="99"/>
      <c r="G186" s="77"/>
      <c r="H186" s="102">
        <f>SUM(H183:H185)</f>
        <v>-416338.25</v>
      </c>
      <c r="I186" s="102"/>
      <c r="J186" s="103">
        <f>COUNTIF(H184:H184,"&gt;1")-COUNTIF(H184:H184,"&lt;1")</f>
        <v>-1</v>
      </c>
    </row>
    <row r="187" spans="1:10" x14ac:dyDescent="0.2">
      <c r="A187" s="104" t="s">
        <v>38</v>
      </c>
      <c r="B187" s="98"/>
      <c r="C187" s="99"/>
      <c r="D187" s="99"/>
      <c r="E187" s="98"/>
      <c r="F187" s="98"/>
      <c r="G187" s="76"/>
      <c r="H187" s="76"/>
      <c r="I187" s="76"/>
      <c r="J187" s="101"/>
    </row>
    <row r="188" spans="1:10" x14ac:dyDescent="0.2">
      <c r="A188" s="105" t="s">
        <v>2</v>
      </c>
      <c r="B188" s="98" t="s">
        <v>39</v>
      </c>
      <c r="C188" s="99"/>
      <c r="D188" s="99"/>
      <c r="E188" s="98"/>
      <c r="F188" s="98"/>
      <c r="G188" s="76"/>
      <c r="H188" s="76"/>
      <c r="I188" s="76"/>
      <c r="J188" s="101"/>
    </row>
    <row r="189" spans="1:10" outlineLevel="1" x14ac:dyDescent="0.2">
      <c r="A189" s="106"/>
      <c r="B189" s="99"/>
      <c r="C189" s="99"/>
      <c r="D189" s="99"/>
      <c r="E189" s="99" t="s">
        <v>1110</v>
      </c>
      <c r="F189" s="99"/>
      <c r="G189" s="77">
        <v>0</v>
      </c>
      <c r="H189" s="77">
        <v>0</v>
      </c>
      <c r="I189" s="77">
        <v>-839929.4</v>
      </c>
      <c r="J189" s="101"/>
    </row>
    <row r="190" spans="1:10" outlineLevel="1" x14ac:dyDescent="0.2">
      <c r="A190" s="106"/>
      <c r="B190" s="100">
        <v>43060</v>
      </c>
      <c r="C190" s="99">
        <v>165</v>
      </c>
      <c r="D190" s="99" t="s">
        <v>5</v>
      </c>
      <c r="E190" s="99" t="s">
        <v>7846</v>
      </c>
      <c r="F190" s="99" t="s">
        <v>8551</v>
      </c>
      <c r="G190" s="77">
        <v>0</v>
      </c>
      <c r="H190" s="77">
        <v>381855.5</v>
      </c>
      <c r="I190" s="77">
        <v>-1244604.23</v>
      </c>
      <c r="J190" s="101"/>
    </row>
    <row r="191" spans="1:10" outlineLevel="1" x14ac:dyDescent="0.2">
      <c r="A191" s="106"/>
      <c r="B191" s="100">
        <v>43060</v>
      </c>
      <c r="C191" s="99">
        <v>166</v>
      </c>
      <c r="D191" s="99" t="s">
        <v>5</v>
      </c>
      <c r="E191" s="99" t="s">
        <v>7846</v>
      </c>
      <c r="F191" s="99" t="s">
        <v>8552</v>
      </c>
      <c r="G191" s="77">
        <v>0</v>
      </c>
      <c r="H191" s="77">
        <v>-381855.5</v>
      </c>
      <c r="I191" s="77"/>
      <c r="J191" s="101"/>
    </row>
    <row r="192" spans="1:10" outlineLevel="1" x14ac:dyDescent="0.2">
      <c r="A192" s="106"/>
      <c r="B192" s="100">
        <v>43060</v>
      </c>
      <c r="C192" s="99">
        <v>167</v>
      </c>
      <c r="D192" s="99" t="s">
        <v>5</v>
      </c>
      <c r="E192" s="99" t="s">
        <v>7846</v>
      </c>
      <c r="F192" s="99" t="s">
        <v>8553</v>
      </c>
      <c r="G192" s="77">
        <v>0</v>
      </c>
      <c r="H192" s="77">
        <v>381855.5</v>
      </c>
      <c r="I192" s="77"/>
      <c r="J192" s="101"/>
    </row>
    <row r="193" spans="1:10" outlineLevel="1" x14ac:dyDescent="0.2">
      <c r="A193" s="106"/>
      <c r="B193" s="100">
        <v>43062</v>
      </c>
      <c r="C193" s="99">
        <v>197</v>
      </c>
      <c r="D193" s="99" t="s">
        <v>5</v>
      </c>
      <c r="E193" s="99" t="s">
        <v>8554</v>
      </c>
      <c r="F193" s="99" t="s">
        <v>8555</v>
      </c>
      <c r="G193" s="77">
        <v>0</v>
      </c>
      <c r="H193" s="77">
        <v>452134.64</v>
      </c>
      <c r="I193" s="77"/>
      <c r="J193" s="101"/>
    </row>
    <row r="194" spans="1:10" x14ac:dyDescent="0.2">
      <c r="A194" s="106"/>
      <c r="B194" s="100"/>
      <c r="C194" s="99"/>
      <c r="D194" s="99"/>
      <c r="E194" s="99"/>
      <c r="F194" s="99"/>
      <c r="G194" s="77"/>
      <c r="H194" s="77"/>
      <c r="I194" s="77"/>
      <c r="J194" s="101"/>
    </row>
    <row r="195" spans="1:10" x14ac:dyDescent="0.2">
      <c r="A195" s="106"/>
      <c r="B195" s="100"/>
      <c r="C195" s="99"/>
      <c r="D195" s="99"/>
      <c r="E195" s="99"/>
      <c r="F195" s="99"/>
      <c r="G195" s="77"/>
      <c r="H195" s="102">
        <f>SUM(H189:H194)</f>
        <v>833990.14</v>
      </c>
      <c r="I195" s="102"/>
      <c r="J195" s="103">
        <f>COUNTIF(H190:H193,"&gt;1")-COUNTIF(H190:H193,"&lt;1")</f>
        <v>2</v>
      </c>
    </row>
    <row r="196" spans="1:10" x14ac:dyDescent="0.2">
      <c r="A196" s="104" t="s">
        <v>3869</v>
      </c>
      <c r="B196" s="98"/>
      <c r="C196" s="99"/>
      <c r="D196" s="99"/>
      <c r="E196" s="98"/>
      <c r="F196" s="98"/>
      <c r="G196" s="76"/>
      <c r="H196" s="76"/>
      <c r="I196" s="76"/>
      <c r="J196" s="101"/>
    </row>
    <row r="197" spans="1:10" x14ac:dyDescent="0.2">
      <c r="A197" s="105" t="s">
        <v>2</v>
      </c>
      <c r="B197" s="98" t="s">
        <v>3870</v>
      </c>
      <c r="C197" s="99"/>
      <c r="D197" s="99"/>
      <c r="E197" s="98"/>
      <c r="F197" s="98"/>
      <c r="G197" s="76"/>
      <c r="H197" s="76"/>
      <c r="I197" s="76"/>
      <c r="J197" s="101"/>
    </row>
    <row r="198" spans="1:10" outlineLevel="1" x14ac:dyDescent="0.2">
      <c r="A198" s="106"/>
      <c r="B198" s="99"/>
      <c r="C198" s="99"/>
      <c r="D198" s="99"/>
      <c r="E198" s="99" t="s">
        <v>1110</v>
      </c>
      <c r="F198" s="99"/>
      <c r="G198" s="77">
        <v>0</v>
      </c>
      <c r="H198" s="77">
        <v>0</v>
      </c>
      <c r="I198" s="77">
        <v>-839929.4</v>
      </c>
      <c r="J198" s="101"/>
    </row>
    <row r="199" spans="1:10" outlineLevel="1" x14ac:dyDescent="0.2">
      <c r="A199" s="106"/>
      <c r="B199" s="100">
        <v>43069</v>
      </c>
      <c r="C199" s="99">
        <v>325</v>
      </c>
      <c r="D199" s="99" t="s">
        <v>5</v>
      </c>
      <c r="E199" s="99" t="s">
        <v>8556</v>
      </c>
      <c r="F199" s="99" t="s">
        <v>8557</v>
      </c>
      <c r="G199" s="77">
        <v>0</v>
      </c>
      <c r="H199" s="77">
        <v>434154.34</v>
      </c>
      <c r="I199" s="77"/>
      <c r="J199" s="101"/>
    </row>
    <row r="200" spans="1:10" x14ac:dyDescent="0.2">
      <c r="A200" s="106"/>
      <c r="B200" s="100"/>
      <c r="C200" s="99"/>
      <c r="D200" s="99"/>
      <c r="E200" s="99"/>
      <c r="F200" s="99"/>
      <c r="G200" s="77"/>
      <c r="H200" s="77"/>
      <c r="I200" s="77"/>
      <c r="J200" s="101"/>
    </row>
    <row r="201" spans="1:10" x14ac:dyDescent="0.2">
      <c r="A201" s="106"/>
      <c r="B201" s="100"/>
      <c r="C201" s="99"/>
      <c r="D201" s="99"/>
      <c r="E201" s="99"/>
      <c r="F201" s="99"/>
      <c r="G201" s="77"/>
      <c r="H201" s="102">
        <f>SUM(H198:H200)</f>
        <v>434154.34</v>
      </c>
      <c r="I201" s="102"/>
      <c r="J201" s="103">
        <f>COUNTIF(H199:H199,"&gt;1")-COUNTIF(H199:H199,"&lt;1")</f>
        <v>1</v>
      </c>
    </row>
    <row r="202" spans="1:10" x14ac:dyDescent="0.2">
      <c r="A202" s="104" t="s">
        <v>43</v>
      </c>
      <c r="B202" s="98"/>
      <c r="C202" s="99"/>
      <c r="D202" s="99"/>
      <c r="E202" s="98"/>
      <c r="F202" s="98"/>
      <c r="G202" s="76"/>
      <c r="H202" s="76"/>
      <c r="I202" s="76"/>
      <c r="J202" s="101"/>
    </row>
    <row r="203" spans="1:10" x14ac:dyDescent="0.2">
      <c r="A203" s="105" t="s">
        <v>2</v>
      </c>
      <c r="B203" s="98" t="s">
        <v>44</v>
      </c>
      <c r="C203" s="99"/>
      <c r="D203" s="99"/>
      <c r="E203" s="98"/>
      <c r="F203" s="98"/>
      <c r="G203" s="76"/>
      <c r="H203" s="76"/>
      <c r="I203" s="76"/>
      <c r="J203" s="101"/>
    </row>
    <row r="204" spans="1:10" outlineLevel="1" x14ac:dyDescent="0.2">
      <c r="A204" s="106"/>
      <c r="B204" s="99"/>
      <c r="C204" s="99"/>
      <c r="D204" s="99"/>
      <c r="E204" s="99" t="s">
        <v>1110</v>
      </c>
      <c r="F204" s="99"/>
      <c r="G204" s="77">
        <v>0</v>
      </c>
      <c r="H204" s="77">
        <v>0</v>
      </c>
      <c r="I204" s="77">
        <v>-839929.4</v>
      </c>
      <c r="J204" s="101"/>
    </row>
    <row r="205" spans="1:10" outlineLevel="1" x14ac:dyDescent="0.2">
      <c r="A205" s="106"/>
      <c r="B205" s="100">
        <v>43047</v>
      </c>
      <c r="C205" s="99">
        <v>41</v>
      </c>
      <c r="D205" s="99" t="s">
        <v>5</v>
      </c>
      <c r="E205" s="99" t="s">
        <v>8558</v>
      </c>
      <c r="F205" s="125" t="s">
        <v>8559</v>
      </c>
      <c r="G205" s="77">
        <v>0</v>
      </c>
      <c r="H205" s="77">
        <v>829759.86</v>
      </c>
      <c r="I205" s="77"/>
      <c r="J205" s="101"/>
    </row>
    <row r="206" spans="1:10" x14ac:dyDescent="0.2">
      <c r="A206" s="106"/>
      <c r="B206" s="100"/>
      <c r="C206" s="99"/>
      <c r="D206" s="99"/>
      <c r="E206" s="99"/>
      <c r="F206" s="99"/>
      <c r="G206" s="77"/>
      <c r="H206" s="77"/>
      <c r="I206" s="77"/>
      <c r="J206" s="101"/>
    </row>
    <row r="207" spans="1:10" x14ac:dyDescent="0.2">
      <c r="A207" s="106"/>
      <c r="B207" s="100"/>
      <c r="C207" s="99"/>
      <c r="D207" s="99"/>
      <c r="E207" s="99"/>
      <c r="F207" s="99"/>
      <c r="G207" s="77"/>
      <c r="H207" s="102">
        <f>SUM(H204:H206)</f>
        <v>829759.86</v>
      </c>
      <c r="I207" s="102"/>
      <c r="J207" s="103">
        <f>COUNTIF(H205:H205,"&gt;1")-COUNTIF(H205:H205,"&lt;1")</f>
        <v>1</v>
      </c>
    </row>
    <row r="208" spans="1:10" x14ac:dyDescent="0.2">
      <c r="A208" s="104" t="s">
        <v>56</v>
      </c>
      <c r="B208" s="98"/>
      <c r="C208" s="99"/>
      <c r="D208" s="99"/>
      <c r="E208" s="98"/>
      <c r="F208" s="98"/>
      <c r="G208" s="76"/>
      <c r="H208" s="76"/>
      <c r="I208" s="76"/>
      <c r="J208" s="101"/>
    </row>
    <row r="209" spans="1:10" x14ac:dyDescent="0.2">
      <c r="A209" s="105" t="s">
        <v>2</v>
      </c>
      <c r="B209" s="98" t="s">
        <v>57</v>
      </c>
      <c r="C209" s="99"/>
      <c r="D209" s="99"/>
      <c r="E209" s="98"/>
      <c r="F209" s="98"/>
      <c r="G209" s="76"/>
      <c r="H209" s="76"/>
      <c r="I209" s="76"/>
      <c r="J209" s="101"/>
    </row>
    <row r="210" spans="1:10" outlineLevel="1" x14ac:dyDescent="0.2">
      <c r="A210" s="106"/>
      <c r="B210" s="99"/>
      <c r="C210" s="99"/>
      <c r="D210" s="99"/>
      <c r="E210" s="99" t="s">
        <v>1110</v>
      </c>
      <c r="F210" s="99"/>
      <c r="G210" s="77">
        <v>0</v>
      </c>
      <c r="H210" s="77">
        <v>0</v>
      </c>
      <c r="I210" s="77">
        <v>-2551100.2599999998</v>
      </c>
      <c r="J210" s="101"/>
    </row>
    <row r="211" spans="1:10" outlineLevel="1" x14ac:dyDescent="0.2">
      <c r="A211" s="106"/>
      <c r="B211" s="100">
        <v>43046</v>
      </c>
      <c r="C211" s="99">
        <v>22</v>
      </c>
      <c r="D211" s="99" t="s">
        <v>5</v>
      </c>
      <c r="E211" s="99" t="s">
        <v>8560</v>
      </c>
      <c r="F211" s="99" t="s">
        <v>8561</v>
      </c>
      <c r="G211" s="77">
        <v>0</v>
      </c>
      <c r="H211" s="77">
        <v>724293.9</v>
      </c>
      <c r="I211" s="77">
        <v>-2858801.34</v>
      </c>
      <c r="J211" s="101"/>
    </row>
    <row r="212" spans="1:10" outlineLevel="1" x14ac:dyDescent="0.2">
      <c r="A212" s="106"/>
      <c r="B212" s="100">
        <v>43046</v>
      </c>
      <c r="C212" s="99">
        <v>23</v>
      </c>
      <c r="D212" s="99" t="s">
        <v>5</v>
      </c>
      <c r="E212" s="99" t="s">
        <v>8560</v>
      </c>
      <c r="F212" s="99" t="s">
        <v>8562</v>
      </c>
      <c r="G212" s="77">
        <v>0</v>
      </c>
      <c r="H212" s="77">
        <v>-724293.9</v>
      </c>
      <c r="I212" s="77"/>
      <c r="J212" s="101"/>
    </row>
    <row r="213" spans="1:10" outlineLevel="1" x14ac:dyDescent="0.2">
      <c r="A213" s="106"/>
      <c r="B213" s="100">
        <v>43046</v>
      </c>
      <c r="C213" s="99">
        <v>24</v>
      </c>
      <c r="D213" s="99" t="s">
        <v>5</v>
      </c>
      <c r="E213" s="99" t="s">
        <v>8560</v>
      </c>
      <c r="F213" s="125" t="s">
        <v>8563</v>
      </c>
      <c r="G213" s="77">
        <v>0</v>
      </c>
      <c r="H213" s="77">
        <v>723098.42</v>
      </c>
      <c r="I213" s="77"/>
      <c r="J213" s="101"/>
    </row>
    <row r="214" spans="1:10" outlineLevel="1" x14ac:dyDescent="0.2">
      <c r="A214" s="106"/>
      <c r="B214" s="100">
        <v>43049</v>
      </c>
      <c r="C214" s="99">
        <v>54</v>
      </c>
      <c r="D214" s="99" t="s">
        <v>5</v>
      </c>
      <c r="E214" s="99" t="s">
        <v>8564</v>
      </c>
      <c r="F214" s="99" t="s">
        <v>8565</v>
      </c>
      <c r="G214" s="77">
        <v>0</v>
      </c>
      <c r="H214" s="77">
        <v>885750.56</v>
      </c>
      <c r="I214" s="77"/>
      <c r="J214" s="101"/>
    </row>
    <row r="215" spans="1:10" outlineLevel="1" x14ac:dyDescent="0.2">
      <c r="A215" s="106"/>
      <c r="B215" s="100">
        <v>43066</v>
      </c>
      <c r="C215" s="99">
        <v>243</v>
      </c>
      <c r="D215" s="99" t="s">
        <v>5</v>
      </c>
      <c r="E215" s="99" t="s">
        <v>8564</v>
      </c>
      <c r="F215" s="99" t="s">
        <v>8566</v>
      </c>
      <c r="G215" s="77">
        <v>0</v>
      </c>
      <c r="H215" s="77">
        <v>-885750.56</v>
      </c>
      <c r="I215" s="77"/>
      <c r="J215" s="101"/>
    </row>
    <row r="216" spans="1:10" x14ac:dyDescent="0.2">
      <c r="A216" s="106"/>
      <c r="B216" s="100"/>
      <c r="C216" s="99"/>
      <c r="D216" s="99"/>
      <c r="E216" s="99"/>
      <c r="F216" s="99"/>
      <c r="G216" s="77"/>
      <c r="H216" s="77"/>
      <c r="I216" s="77"/>
      <c r="J216" s="101"/>
    </row>
    <row r="217" spans="1:10" x14ac:dyDescent="0.2">
      <c r="A217" s="106"/>
      <c r="B217" s="100"/>
      <c r="C217" s="99"/>
      <c r="D217" s="99"/>
      <c r="E217" s="99"/>
      <c r="F217" s="99"/>
      <c r="G217" s="77"/>
      <c r="H217" s="102">
        <f>SUM(H210:H216)</f>
        <v>723098.41999999993</v>
      </c>
      <c r="I217" s="102"/>
      <c r="J217" s="103">
        <f>COUNTIF(H211:H215,"&gt;1")-COUNTIF(H211:H215,"&lt;1")</f>
        <v>1</v>
      </c>
    </row>
    <row r="218" spans="1:10" x14ac:dyDescent="0.2">
      <c r="A218" s="104" t="s">
        <v>69</v>
      </c>
      <c r="B218" s="98"/>
      <c r="C218" s="99"/>
      <c r="D218" s="99"/>
      <c r="E218" s="98"/>
      <c r="F218" s="98"/>
      <c r="G218" s="76"/>
      <c r="H218" s="76"/>
      <c r="I218" s="76"/>
      <c r="J218" s="101"/>
    </row>
    <row r="219" spans="1:10" x14ac:dyDescent="0.2">
      <c r="A219" s="105" t="s">
        <v>2</v>
      </c>
      <c r="B219" s="98" t="s">
        <v>70</v>
      </c>
      <c r="C219" s="99"/>
      <c r="D219" s="99"/>
      <c r="E219" s="98"/>
      <c r="F219" s="98"/>
      <c r="G219" s="76"/>
      <c r="H219" s="76"/>
      <c r="I219" s="76"/>
      <c r="J219" s="101"/>
    </row>
    <row r="220" spans="1:10" outlineLevel="1" x14ac:dyDescent="0.2">
      <c r="A220" s="106"/>
      <c r="B220" s="99"/>
      <c r="C220" s="99"/>
      <c r="D220" s="99"/>
      <c r="E220" s="99" t="s">
        <v>1110</v>
      </c>
      <c r="F220" s="99"/>
      <c r="G220" s="77">
        <v>0</v>
      </c>
      <c r="H220" s="77">
        <v>0</v>
      </c>
      <c r="I220" s="77">
        <v>-2551100.2599999998</v>
      </c>
      <c r="J220" s="101"/>
    </row>
    <row r="221" spans="1:10" outlineLevel="1" x14ac:dyDescent="0.2">
      <c r="A221" s="106"/>
      <c r="B221" s="100">
        <v>43047</v>
      </c>
      <c r="C221" s="99">
        <v>32</v>
      </c>
      <c r="D221" s="99" t="s">
        <v>5</v>
      </c>
      <c r="E221" s="99" t="s">
        <v>7259</v>
      </c>
      <c r="F221" s="99" t="s">
        <v>8567</v>
      </c>
      <c r="G221" s="77">
        <v>0</v>
      </c>
      <c r="H221" s="77">
        <v>-303858.78000000003</v>
      </c>
      <c r="I221" s="77"/>
      <c r="J221" s="101"/>
    </row>
    <row r="222" spans="1:10" outlineLevel="1" x14ac:dyDescent="0.2">
      <c r="A222" s="106"/>
      <c r="B222" s="100">
        <v>43047</v>
      </c>
      <c r="C222" s="99">
        <v>38</v>
      </c>
      <c r="D222" s="99" t="s">
        <v>5</v>
      </c>
      <c r="E222" s="99" t="s">
        <v>7259</v>
      </c>
      <c r="F222" s="99" t="s">
        <v>8568</v>
      </c>
      <c r="G222" s="77">
        <v>0</v>
      </c>
      <c r="H222" s="77">
        <v>303858.78000000003</v>
      </c>
      <c r="I222" s="77"/>
      <c r="J222" s="101"/>
    </row>
    <row r="223" spans="1:10" outlineLevel="1" x14ac:dyDescent="0.2">
      <c r="A223" s="106"/>
      <c r="B223" s="100">
        <v>43048</v>
      </c>
      <c r="C223" s="99">
        <v>49</v>
      </c>
      <c r="D223" s="99" t="s">
        <v>5</v>
      </c>
      <c r="E223" s="99" t="s">
        <v>7259</v>
      </c>
      <c r="F223" s="99" t="s">
        <v>8569</v>
      </c>
      <c r="G223" s="77">
        <v>0</v>
      </c>
      <c r="H223" s="77">
        <v>-303858.78000000003</v>
      </c>
      <c r="I223" s="77"/>
      <c r="J223" s="101"/>
    </row>
    <row r="224" spans="1:10" outlineLevel="1" x14ac:dyDescent="0.2">
      <c r="A224" s="106"/>
      <c r="B224" s="100">
        <v>43048</v>
      </c>
      <c r="C224" s="99">
        <v>50</v>
      </c>
      <c r="D224" s="99" t="s">
        <v>5</v>
      </c>
      <c r="E224" s="99" t="s">
        <v>7259</v>
      </c>
      <c r="F224" s="99" t="s">
        <v>8570</v>
      </c>
      <c r="G224" s="77">
        <v>0</v>
      </c>
      <c r="H224" s="77">
        <v>303858.78000000003</v>
      </c>
      <c r="I224" s="77"/>
      <c r="J224" s="101"/>
    </row>
    <row r="225" spans="1:10" x14ac:dyDescent="0.2">
      <c r="A225" s="106"/>
      <c r="B225" s="100"/>
      <c r="C225" s="99"/>
      <c r="D225" s="99"/>
      <c r="E225" s="99"/>
      <c r="F225" s="99"/>
      <c r="G225" s="77"/>
      <c r="H225" s="77"/>
      <c r="I225" s="77"/>
      <c r="J225" s="101"/>
    </row>
    <row r="226" spans="1:10" x14ac:dyDescent="0.2">
      <c r="A226" s="106"/>
      <c r="B226" s="100"/>
      <c r="C226" s="99"/>
      <c r="D226" s="99"/>
      <c r="E226" s="99"/>
      <c r="F226" s="99"/>
      <c r="G226" s="77"/>
      <c r="H226" s="102">
        <f>SUM(H220:H225)</f>
        <v>0</v>
      </c>
      <c r="I226" s="102"/>
      <c r="J226" s="103">
        <f>COUNTIF(H221:H224,"&gt;1")-COUNTIF(H221:H224,"&lt;1")</f>
        <v>0</v>
      </c>
    </row>
    <row r="227" spans="1:10" x14ac:dyDescent="0.2">
      <c r="A227" s="104" t="s">
        <v>90</v>
      </c>
      <c r="B227" s="98"/>
      <c r="C227" s="99"/>
      <c r="D227" s="99"/>
      <c r="E227" s="98"/>
      <c r="F227" s="98"/>
      <c r="G227" s="76"/>
      <c r="H227" s="76"/>
      <c r="I227" s="76"/>
      <c r="J227" s="101"/>
    </row>
    <row r="228" spans="1:10" x14ac:dyDescent="0.2">
      <c r="A228" s="105" t="s">
        <v>2</v>
      </c>
      <c r="B228" s="98" t="s">
        <v>91</v>
      </c>
      <c r="C228" s="99"/>
      <c r="D228" s="99"/>
      <c r="E228" s="98"/>
      <c r="F228" s="98"/>
      <c r="G228" s="76"/>
      <c r="H228" s="76"/>
      <c r="I228" s="76"/>
      <c r="J228" s="101"/>
    </row>
    <row r="229" spans="1:10" outlineLevel="1" x14ac:dyDescent="0.2">
      <c r="A229" s="106"/>
      <c r="B229" s="99"/>
      <c r="C229" s="99"/>
      <c r="D229" s="99"/>
      <c r="E229" s="99" t="s">
        <v>1110</v>
      </c>
      <c r="F229" s="99"/>
      <c r="G229" s="77">
        <v>0</v>
      </c>
      <c r="H229" s="77">
        <v>0</v>
      </c>
      <c r="I229" s="77">
        <v>-4821508.9800000004</v>
      </c>
      <c r="J229" s="101"/>
    </row>
    <row r="230" spans="1:10" outlineLevel="1" x14ac:dyDescent="0.2">
      <c r="A230" s="106"/>
      <c r="B230" s="100">
        <v>43050</v>
      </c>
      <c r="C230" s="99">
        <v>63</v>
      </c>
      <c r="D230" s="99" t="s">
        <v>5</v>
      </c>
      <c r="E230" s="99" t="s">
        <v>8571</v>
      </c>
      <c r="F230" s="99" t="s">
        <v>8572</v>
      </c>
      <c r="G230" s="77">
        <v>0</v>
      </c>
      <c r="H230" s="77">
        <v>444685.31</v>
      </c>
      <c r="I230" s="77">
        <v>-4443071.04</v>
      </c>
      <c r="J230" s="101"/>
    </row>
    <row r="231" spans="1:10" outlineLevel="1" x14ac:dyDescent="0.2">
      <c r="A231" s="106"/>
      <c r="B231" s="100">
        <v>43050</v>
      </c>
      <c r="C231" s="99">
        <v>64</v>
      </c>
      <c r="D231" s="99" t="s">
        <v>5</v>
      </c>
      <c r="E231" s="99" t="s">
        <v>8571</v>
      </c>
      <c r="F231" s="99" t="s">
        <v>8573</v>
      </c>
      <c r="G231" s="77">
        <v>0</v>
      </c>
      <c r="H231" s="77">
        <v>-444685.31</v>
      </c>
      <c r="I231" s="77"/>
      <c r="J231" s="101"/>
    </row>
    <row r="232" spans="1:10" outlineLevel="1" x14ac:dyDescent="0.2">
      <c r="A232" s="106"/>
      <c r="B232" s="100">
        <v>43050</v>
      </c>
      <c r="C232" s="99">
        <v>65</v>
      </c>
      <c r="D232" s="99" t="s">
        <v>5</v>
      </c>
      <c r="E232" s="99" t="s">
        <v>8571</v>
      </c>
      <c r="F232" s="99" t="s">
        <v>8574</v>
      </c>
      <c r="G232" s="77">
        <v>0</v>
      </c>
      <c r="H232" s="77">
        <v>444685.31</v>
      </c>
      <c r="I232" s="77"/>
      <c r="J232" s="101"/>
    </row>
    <row r="233" spans="1:10" outlineLevel="1" x14ac:dyDescent="0.2">
      <c r="A233" s="106"/>
      <c r="B233" s="100">
        <v>43050</v>
      </c>
      <c r="C233" s="99">
        <v>68</v>
      </c>
      <c r="D233" s="99" t="s">
        <v>5</v>
      </c>
      <c r="E233" s="99" t="s">
        <v>8571</v>
      </c>
      <c r="F233" s="99" t="s">
        <v>8575</v>
      </c>
      <c r="G233" s="77">
        <v>0</v>
      </c>
      <c r="H233" s="77">
        <v>-444685.31</v>
      </c>
      <c r="I233" s="77"/>
      <c r="J233" s="101"/>
    </row>
    <row r="234" spans="1:10" outlineLevel="1" x14ac:dyDescent="0.2">
      <c r="A234" s="106"/>
      <c r="B234" s="100">
        <v>43052</v>
      </c>
      <c r="C234" s="99">
        <v>75</v>
      </c>
      <c r="D234" s="99" t="s">
        <v>5</v>
      </c>
      <c r="E234" s="99" t="s">
        <v>8571</v>
      </c>
      <c r="F234" s="99" t="s">
        <v>8576</v>
      </c>
      <c r="G234" s="77">
        <v>0</v>
      </c>
      <c r="H234" s="77">
        <v>444685.31</v>
      </c>
      <c r="I234" s="77"/>
      <c r="J234" s="101"/>
    </row>
    <row r="235" spans="1:10" outlineLevel="1" x14ac:dyDescent="0.2">
      <c r="A235" s="106"/>
      <c r="B235" s="100">
        <v>43053</v>
      </c>
      <c r="C235" s="99">
        <v>32</v>
      </c>
      <c r="D235" s="99" t="s">
        <v>82</v>
      </c>
      <c r="E235" s="99" t="s">
        <v>8571</v>
      </c>
      <c r="F235" s="99" t="s">
        <v>8577</v>
      </c>
      <c r="G235" s="77">
        <v>0</v>
      </c>
      <c r="H235" s="77">
        <v>-444685.31</v>
      </c>
      <c r="I235" s="77"/>
      <c r="J235" s="101"/>
    </row>
    <row r="236" spans="1:10" outlineLevel="1" x14ac:dyDescent="0.2">
      <c r="A236" s="106"/>
      <c r="B236" s="100">
        <v>43063</v>
      </c>
      <c r="C236" s="99">
        <v>226</v>
      </c>
      <c r="D236" s="99" t="s">
        <v>5</v>
      </c>
      <c r="E236" s="99" t="s">
        <v>8578</v>
      </c>
      <c r="F236" s="99" t="s">
        <v>8579</v>
      </c>
      <c r="G236" s="77">
        <v>0</v>
      </c>
      <c r="H236" s="77">
        <v>429712.31</v>
      </c>
      <c r="I236" s="77"/>
      <c r="J236" s="101"/>
    </row>
    <row r="237" spans="1:10" outlineLevel="1" x14ac:dyDescent="0.2">
      <c r="A237" s="106"/>
      <c r="B237" s="100">
        <v>43064</v>
      </c>
      <c r="C237" s="99">
        <v>236</v>
      </c>
      <c r="D237" s="99" t="s">
        <v>5</v>
      </c>
      <c r="E237" s="99" t="s">
        <v>8578</v>
      </c>
      <c r="F237" s="99" t="s">
        <v>8580</v>
      </c>
      <c r="G237" s="77">
        <v>0</v>
      </c>
      <c r="H237" s="77">
        <v>-429712.31</v>
      </c>
      <c r="I237" s="77"/>
      <c r="J237" s="101"/>
    </row>
    <row r="238" spans="1:10" outlineLevel="1" x14ac:dyDescent="0.2">
      <c r="A238" s="106"/>
      <c r="B238" s="100">
        <v>43064</v>
      </c>
      <c r="C238" s="99">
        <v>237</v>
      </c>
      <c r="D238" s="99" t="s">
        <v>5</v>
      </c>
      <c r="E238" s="99" t="s">
        <v>8581</v>
      </c>
      <c r="F238" s="99" t="s">
        <v>8582</v>
      </c>
      <c r="G238" s="77">
        <v>0</v>
      </c>
      <c r="H238" s="77">
        <v>444685.31</v>
      </c>
      <c r="I238" s="77"/>
      <c r="J238" s="101"/>
    </row>
    <row r="239" spans="1:10" outlineLevel="1" x14ac:dyDescent="0.2">
      <c r="A239" s="106"/>
      <c r="B239" s="100">
        <v>43066</v>
      </c>
      <c r="C239" s="99">
        <v>248</v>
      </c>
      <c r="D239" s="99" t="s">
        <v>5</v>
      </c>
      <c r="E239" s="99" t="s">
        <v>8578</v>
      </c>
      <c r="F239" s="99" t="s">
        <v>8583</v>
      </c>
      <c r="G239" s="77">
        <v>0</v>
      </c>
      <c r="H239" s="77">
        <v>429712.31</v>
      </c>
      <c r="I239" s="77"/>
      <c r="J239" s="101"/>
    </row>
    <row r="240" spans="1:10" outlineLevel="1" x14ac:dyDescent="0.2">
      <c r="A240" s="106"/>
      <c r="B240" s="100">
        <v>43066</v>
      </c>
      <c r="C240" s="99">
        <v>250</v>
      </c>
      <c r="D240" s="99" t="s">
        <v>5</v>
      </c>
      <c r="E240" s="99" t="s">
        <v>8581</v>
      </c>
      <c r="F240" s="99" t="s">
        <v>8584</v>
      </c>
      <c r="G240" s="77">
        <v>0</v>
      </c>
      <c r="H240" s="77">
        <v>-444685.31</v>
      </c>
      <c r="I240" s="77"/>
      <c r="J240" s="101"/>
    </row>
    <row r="241" spans="1:10" outlineLevel="1" x14ac:dyDescent="0.2">
      <c r="A241" s="106"/>
      <c r="B241" s="100">
        <v>43066</v>
      </c>
      <c r="C241" s="99">
        <v>252</v>
      </c>
      <c r="D241" s="99" t="s">
        <v>5</v>
      </c>
      <c r="E241" s="99" t="s">
        <v>8578</v>
      </c>
      <c r="F241" s="99" t="s">
        <v>8585</v>
      </c>
      <c r="G241" s="77">
        <v>0</v>
      </c>
      <c r="H241" s="77">
        <v>-429712.31</v>
      </c>
      <c r="I241" s="77"/>
      <c r="J241" s="101"/>
    </row>
    <row r="242" spans="1:10" outlineLevel="1" x14ac:dyDescent="0.2">
      <c r="A242" s="106"/>
      <c r="B242" s="100">
        <v>43066</v>
      </c>
      <c r="C242" s="99">
        <v>254</v>
      </c>
      <c r="D242" s="99" t="s">
        <v>5</v>
      </c>
      <c r="E242" s="99" t="s">
        <v>8581</v>
      </c>
      <c r="F242" s="99" t="s">
        <v>8586</v>
      </c>
      <c r="G242" s="77">
        <v>0</v>
      </c>
      <c r="H242" s="77">
        <v>444685.31</v>
      </c>
      <c r="I242" s="77"/>
      <c r="J242" s="101"/>
    </row>
    <row r="243" spans="1:10" outlineLevel="1" x14ac:dyDescent="0.2">
      <c r="A243" s="106"/>
      <c r="B243" s="100">
        <v>43067</v>
      </c>
      <c r="C243" s="99">
        <v>256</v>
      </c>
      <c r="D243" s="99" t="s">
        <v>5</v>
      </c>
      <c r="E243" s="99" t="s">
        <v>8587</v>
      </c>
      <c r="F243" s="99" t="s">
        <v>8588</v>
      </c>
      <c r="G243" s="77">
        <v>0</v>
      </c>
      <c r="H243" s="77">
        <v>429712.31</v>
      </c>
      <c r="I243" s="77"/>
      <c r="J243" s="101"/>
    </row>
    <row r="244" spans="1:10" outlineLevel="1" x14ac:dyDescent="0.2">
      <c r="A244" s="106"/>
      <c r="B244" s="100">
        <v>43067</v>
      </c>
      <c r="C244" s="99">
        <v>279</v>
      </c>
      <c r="D244" s="99" t="s">
        <v>5</v>
      </c>
      <c r="E244" s="99" t="s">
        <v>8587</v>
      </c>
      <c r="F244" s="99" t="s">
        <v>8589</v>
      </c>
      <c r="G244" s="77">
        <v>0</v>
      </c>
      <c r="H244" s="77">
        <v>-429712.31</v>
      </c>
      <c r="I244" s="77"/>
      <c r="J244" s="101"/>
    </row>
    <row r="245" spans="1:10" outlineLevel="1" x14ac:dyDescent="0.2">
      <c r="A245" s="106"/>
      <c r="B245" s="100">
        <v>43068</v>
      </c>
      <c r="C245" s="99">
        <v>292</v>
      </c>
      <c r="D245" s="99" t="s">
        <v>5</v>
      </c>
      <c r="E245" s="99" t="s">
        <v>8587</v>
      </c>
      <c r="F245" s="99" t="s">
        <v>8590</v>
      </c>
      <c r="G245" s="77">
        <v>0</v>
      </c>
      <c r="H245" s="77">
        <v>429712.31</v>
      </c>
      <c r="I245" s="77"/>
      <c r="J245" s="101"/>
    </row>
    <row r="246" spans="1:10" x14ac:dyDescent="0.2">
      <c r="A246" s="106"/>
      <c r="B246" s="100"/>
      <c r="C246" s="99"/>
      <c r="D246" s="99"/>
      <c r="E246" s="99"/>
      <c r="F246" s="99"/>
      <c r="G246" s="77"/>
      <c r="H246" s="77"/>
      <c r="I246" s="77"/>
      <c r="J246" s="101"/>
    </row>
    <row r="247" spans="1:10" x14ac:dyDescent="0.2">
      <c r="A247" s="106"/>
      <c r="B247" s="100"/>
      <c r="C247" s="99"/>
      <c r="D247" s="99"/>
      <c r="E247" s="99"/>
      <c r="F247" s="99"/>
      <c r="G247" s="77"/>
      <c r="H247" s="102">
        <f>SUM(H229:H246)</f>
        <v>874397.62</v>
      </c>
      <c r="I247" s="102"/>
      <c r="J247" s="103">
        <f>COUNTIF(H230:H245,"&gt;1")-COUNTIF(H230:H245,"&lt;1")</f>
        <v>2</v>
      </c>
    </row>
    <row r="248" spans="1:10" x14ac:dyDescent="0.2">
      <c r="A248" s="104" t="s">
        <v>107</v>
      </c>
      <c r="B248" s="98"/>
      <c r="C248" s="99"/>
      <c r="D248" s="99"/>
      <c r="E248" s="98"/>
      <c r="F248" s="98"/>
      <c r="G248" s="76"/>
      <c r="H248" s="76"/>
      <c r="I248" s="76"/>
      <c r="J248" s="101"/>
    </row>
    <row r="249" spans="1:10" x14ac:dyDescent="0.2">
      <c r="A249" s="105" t="s">
        <v>2</v>
      </c>
      <c r="B249" s="98" t="s">
        <v>108</v>
      </c>
      <c r="C249" s="99"/>
      <c r="D249" s="99"/>
      <c r="E249" s="98"/>
      <c r="F249" s="98"/>
      <c r="G249" s="76"/>
      <c r="H249" s="76"/>
      <c r="I249" s="76"/>
      <c r="J249" s="101"/>
    </row>
    <row r="250" spans="1:10" outlineLevel="1" x14ac:dyDescent="0.2">
      <c r="A250" s="106"/>
      <c r="B250" s="99"/>
      <c r="C250" s="99"/>
      <c r="D250" s="99"/>
      <c r="E250" s="99" t="s">
        <v>1110</v>
      </c>
      <c r="F250" s="99"/>
      <c r="G250" s="77">
        <v>0</v>
      </c>
      <c r="H250" s="77">
        <v>0</v>
      </c>
      <c r="I250" s="77">
        <v>-26207291.34</v>
      </c>
      <c r="J250" s="101"/>
    </row>
    <row r="251" spans="1:10" outlineLevel="1" x14ac:dyDescent="0.2">
      <c r="A251" s="106"/>
      <c r="B251" s="100">
        <v>43040</v>
      </c>
      <c r="C251" s="99">
        <v>3</v>
      </c>
      <c r="D251" s="99" t="s">
        <v>5</v>
      </c>
      <c r="E251" s="99" t="s">
        <v>8591</v>
      </c>
      <c r="F251" s="99" t="s">
        <v>8592</v>
      </c>
      <c r="G251" s="77">
        <v>0</v>
      </c>
      <c r="H251" s="77">
        <v>188879.31</v>
      </c>
      <c r="I251" s="77">
        <v>-26378325.82</v>
      </c>
      <c r="J251" s="101"/>
    </row>
    <row r="252" spans="1:10" outlineLevel="1" x14ac:dyDescent="0.2">
      <c r="A252" s="106"/>
      <c r="B252" s="100">
        <v>43040</v>
      </c>
      <c r="C252" s="99">
        <v>5</v>
      </c>
      <c r="D252" s="99" t="s">
        <v>5</v>
      </c>
      <c r="E252" s="99" t="s">
        <v>8593</v>
      </c>
      <c r="F252" s="99" t="s">
        <v>8594</v>
      </c>
      <c r="G252" s="77">
        <v>0</v>
      </c>
      <c r="H252" s="77">
        <v>158706.9</v>
      </c>
      <c r="I252" s="77">
        <v>-26220739.609999999</v>
      </c>
      <c r="J252" s="101"/>
    </row>
    <row r="253" spans="1:10" outlineLevel="1" x14ac:dyDescent="0.2">
      <c r="A253" s="106"/>
      <c r="B253" s="100">
        <v>43041</v>
      </c>
      <c r="C253" s="99">
        <v>7</v>
      </c>
      <c r="D253" s="99" t="s">
        <v>5</v>
      </c>
      <c r="E253" s="99" t="s">
        <v>5906</v>
      </c>
      <c r="F253" s="99" t="s">
        <v>8595</v>
      </c>
      <c r="G253" s="77">
        <v>0</v>
      </c>
      <c r="H253" s="77">
        <v>-178879.31</v>
      </c>
      <c r="I253" s="77">
        <v>-26378843.059999999</v>
      </c>
      <c r="J253" s="101"/>
    </row>
    <row r="254" spans="1:10" outlineLevel="1" x14ac:dyDescent="0.2">
      <c r="A254" s="106"/>
      <c r="B254" s="100">
        <v>43042</v>
      </c>
      <c r="C254" s="99">
        <v>8</v>
      </c>
      <c r="D254" s="99" t="s">
        <v>5</v>
      </c>
      <c r="E254" s="99" t="s">
        <v>8596</v>
      </c>
      <c r="F254" s="99" t="s">
        <v>8597</v>
      </c>
      <c r="G254" s="77">
        <v>0</v>
      </c>
      <c r="H254" s="77">
        <v>178103.45</v>
      </c>
      <c r="I254" s="77"/>
      <c r="J254" s="101"/>
    </row>
    <row r="255" spans="1:10" outlineLevel="1" x14ac:dyDescent="0.2">
      <c r="A255" s="106"/>
      <c r="B255" s="100">
        <v>43045</v>
      </c>
      <c r="C255" s="99">
        <v>11</v>
      </c>
      <c r="D255" s="99" t="s">
        <v>5</v>
      </c>
      <c r="E255" s="99" t="s">
        <v>7895</v>
      </c>
      <c r="F255" s="99" t="s">
        <v>8598</v>
      </c>
      <c r="G255" s="77">
        <v>0</v>
      </c>
      <c r="H255" s="77">
        <v>-178103.45</v>
      </c>
      <c r="I255" s="77"/>
      <c r="J255" s="101"/>
    </row>
    <row r="256" spans="1:10" outlineLevel="1" x14ac:dyDescent="0.2">
      <c r="A256" s="106"/>
      <c r="B256" s="100">
        <v>43045</v>
      </c>
      <c r="C256" s="99">
        <v>15</v>
      </c>
      <c r="D256" s="99" t="s">
        <v>5</v>
      </c>
      <c r="E256" s="99" t="s">
        <v>7895</v>
      </c>
      <c r="F256" s="99" t="s">
        <v>8599</v>
      </c>
      <c r="G256" s="77">
        <v>0</v>
      </c>
      <c r="H256" s="77">
        <v>178103.45</v>
      </c>
      <c r="I256" s="77"/>
      <c r="J256" s="101"/>
    </row>
    <row r="257" spans="1:10" outlineLevel="1" x14ac:dyDescent="0.2">
      <c r="A257" s="106"/>
      <c r="B257" s="100">
        <v>43045</v>
      </c>
      <c r="C257" s="99">
        <v>17</v>
      </c>
      <c r="D257" s="99" t="s">
        <v>5</v>
      </c>
      <c r="E257" s="99" t="s">
        <v>8600</v>
      </c>
      <c r="F257" s="99" t="s">
        <v>8601</v>
      </c>
      <c r="G257" s="77">
        <v>0</v>
      </c>
      <c r="H257" s="77">
        <v>166379.31</v>
      </c>
      <c r="I257" s="77"/>
      <c r="J257" s="101"/>
    </row>
    <row r="258" spans="1:10" outlineLevel="1" x14ac:dyDescent="0.2">
      <c r="A258" s="106"/>
      <c r="B258" s="100">
        <v>43046</v>
      </c>
      <c r="C258" s="99">
        <v>31</v>
      </c>
      <c r="D258" s="99" t="s">
        <v>5</v>
      </c>
      <c r="E258" s="99" t="s">
        <v>7308</v>
      </c>
      <c r="F258" s="99" t="s">
        <v>8602</v>
      </c>
      <c r="G258" s="77">
        <v>0</v>
      </c>
      <c r="H258" s="77">
        <v>-178103.45</v>
      </c>
      <c r="I258" s="77"/>
      <c r="J258" s="101"/>
    </row>
    <row r="259" spans="1:10" outlineLevel="1" x14ac:dyDescent="0.2">
      <c r="A259" s="106"/>
      <c r="B259" s="100">
        <v>43047</v>
      </c>
      <c r="C259" s="99">
        <v>40</v>
      </c>
      <c r="D259" s="99" t="s">
        <v>5</v>
      </c>
      <c r="E259" s="99" t="s">
        <v>8603</v>
      </c>
      <c r="F259" s="99" t="s">
        <v>8604</v>
      </c>
      <c r="G259" s="77">
        <v>0</v>
      </c>
      <c r="H259" s="77">
        <v>178103.45</v>
      </c>
      <c r="I259" s="77"/>
      <c r="J259" s="101"/>
    </row>
    <row r="260" spans="1:10" outlineLevel="1" x14ac:dyDescent="0.2">
      <c r="A260" s="106"/>
      <c r="B260" s="100">
        <v>43052</v>
      </c>
      <c r="C260" s="99">
        <v>77</v>
      </c>
      <c r="D260" s="99" t="s">
        <v>5</v>
      </c>
      <c r="E260" s="99" t="s">
        <v>8605</v>
      </c>
      <c r="F260" s="99" t="s">
        <v>8606</v>
      </c>
      <c r="G260" s="77">
        <v>0</v>
      </c>
      <c r="H260" s="77">
        <v>178103.45</v>
      </c>
      <c r="I260" s="77"/>
      <c r="J260" s="101"/>
    </row>
    <row r="261" spans="1:10" outlineLevel="1" x14ac:dyDescent="0.2">
      <c r="A261" s="106"/>
      <c r="B261" s="100">
        <v>43053</v>
      </c>
      <c r="C261" s="99">
        <v>92</v>
      </c>
      <c r="D261" s="99" t="s">
        <v>5</v>
      </c>
      <c r="E261" s="99" t="s">
        <v>6673</v>
      </c>
      <c r="F261" s="99" t="s">
        <v>8607</v>
      </c>
      <c r="G261" s="77">
        <v>0</v>
      </c>
      <c r="H261" s="77">
        <v>-178103.45</v>
      </c>
      <c r="I261" s="77"/>
      <c r="J261" s="101"/>
    </row>
    <row r="262" spans="1:10" outlineLevel="1" x14ac:dyDescent="0.2">
      <c r="A262" s="106"/>
      <c r="B262" s="100">
        <v>43053</v>
      </c>
      <c r="C262" s="99">
        <v>99</v>
      </c>
      <c r="D262" s="99" t="s">
        <v>5</v>
      </c>
      <c r="E262" s="99" t="s">
        <v>6673</v>
      </c>
      <c r="F262" s="99" t="s">
        <v>8608</v>
      </c>
      <c r="G262" s="77">
        <v>0</v>
      </c>
      <c r="H262" s="77">
        <v>178103.45</v>
      </c>
      <c r="I262" s="77"/>
      <c r="J262" s="101"/>
    </row>
    <row r="263" spans="1:10" outlineLevel="1" x14ac:dyDescent="0.2">
      <c r="A263" s="106"/>
      <c r="B263" s="100">
        <v>43054</v>
      </c>
      <c r="C263" s="99">
        <v>104</v>
      </c>
      <c r="D263" s="99" t="s">
        <v>5</v>
      </c>
      <c r="E263" s="99" t="s">
        <v>6673</v>
      </c>
      <c r="F263" s="99" t="s">
        <v>8609</v>
      </c>
      <c r="G263" s="77">
        <v>0</v>
      </c>
      <c r="H263" s="77">
        <v>-178103.45</v>
      </c>
      <c r="I263" s="77"/>
      <c r="J263" s="101"/>
    </row>
    <row r="264" spans="1:10" outlineLevel="1" x14ac:dyDescent="0.2">
      <c r="A264" s="106"/>
      <c r="B264" s="100">
        <v>43054</v>
      </c>
      <c r="C264" s="99">
        <v>105</v>
      </c>
      <c r="D264" s="99" t="s">
        <v>5</v>
      </c>
      <c r="E264" s="99" t="s">
        <v>8610</v>
      </c>
      <c r="F264" s="99" t="s">
        <v>8611</v>
      </c>
      <c r="G264" s="77">
        <v>0</v>
      </c>
      <c r="H264" s="77">
        <v>178103.45</v>
      </c>
      <c r="I264" s="77"/>
      <c r="J264" s="101"/>
    </row>
    <row r="265" spans="1:10" outlineLevel="1" x14ac:dyDescent="0.2">
      <c r="A265" s="106"/>
      <c r="B265" s="100">
        <v>43055</v>
      </c>
      <c r="C265" s="99">
        <v>109</v>
      </c>
      <c r="D265" s="99" t="s">
        <v>5</v>
      </c>
      <c r="E265" s="99" t="s">
        <v>8612</v>
      </c>
      <c r="F265" s="99" t="s">
        <v>8613</v>
      </c>
      <c r="G265" s="77">
        <v>0</v>
      </c>
      <c r="H265" s="77">
        <v>178103.45</v>
      </c>
      <c r="I265" s="77"/>
      <c r="J265" s="101"/>
    </row>
    <row r="266" spans="1:10" outlineLevel="1" x14ac:dyDescent="0.2">
      <c r="A266" s="106"/>
      <c r="B266" s="100">
        <v>43055</v>
      </c>
      <c r="C266" s="99">
        <v>110</v>
      </c>
      <c r="D266" s="99" t="s">
        <v>5</v>
      </c>
      <c r="E266" s="99" t="s">
        <v>8614</v>
      </c>
      <c r="F266" s="99" t="s">
        <v>8615</v>
      </c>
      <c r="G266" s="77">
        <v>0</v>
      </c>
      <c r="H266" s="77">
        <v>178103.45</v>
      </c>
      <c r="I266" s="77"/>
      <c r="J266" s="101"/>
    </row>
    <row r="267" spans="1:10" outlineLevel="1" x14ac:dyDescent="0.2">
      <c r="A267" s="106"/>
      <c r="B267" s="100">
        <v>43056</v>
      </c>
      <c r="C267" s="99">
        <v>131</v>
      </c>
      <c r="D267" s="99" t="s">
        <v>5</v>
      </c>
      <c r="E267" s="99" t="s">
        <v>8616</v>
      </c>
      <c r="F267" s="99" t="s">
        <v>8617</v>
      </c>
      <c r="G267" s="77">
        <v>0</v>
      </c>
      <c r="H267" s="77">
        <v>188879.31</v>
      </c>
      <c r="I267" s="77"/>
      <c r="J267" s="101"/>
    </row>
    <row r="268" spans="1:10" outlineLevel="1" x14ac:dyDescent="0.2">
      <c r="A268" s="106"/>
      <c r="B268" s="100">
        <v>43056</v>
      </c>
      <c r="C268" s="99">
        <v>132</v>
      </c>
      <c r="D268" s="99" t="s">
        <v>5</v>
      </c>
      <c r="E268" s="99" t="s">
        <v>8616</v>
      </c>
      <c r="F268" s="99" t="s">
        <v>8618</v>
      </c>
      <c r="G268" s="77">
        <v>0</v>
      </c>
      <c r="H268" s="77">
        <v>188879.31</v>
      </c>
      <c r="I268" s="77"/>
      <c r="J268" s="101"/>
    </row>
    <row r="269" spans="1:10" outlineLevel="1" x14ac:dyDescent="0.2">
      <c r="A269" s="106"/>
      <c r="B269" s="100">
        <v>43056</v>
      </c>
      <c r="C269" s="99">
        <v>345</v>
      </c>
      <c r="D269" s="99" t="s">
        <v>5</v>
      </c>
      <c r="E269" s="99" t="s">
        <v>8616</v>
      </c>
      <c r="F269" s="99" t="s">
        <v>8619</v>
      </c>
      <c r="G269" s="77">
        <v>0</v>
      </c>
      <c r="H269" s="77">
        <v>-188879.31</v>
      </c>
      <c r="I269" s="77">
        <v>-26221256.850000001</v>
      </c>
      <c r="J269" s="101"/>
    </row>
    <row r="270" spans="1:10" outlineLevel="1" x14ac:dyDescent="0.2">
      <c r="A270" s="106"/>
      <c r="B270" s="100">
        <v>43057</v>
      </c>
      <c r="C270" s="99">
        <v>137</v>
      </c>
      <c r="D270" s="99" t="s">
        <v>5</v>
      </c>
      <c r="E270" s="99" t="s">
        <v>6673</v>
      </c>
      <c r="F270" s="99" t="s">
        <v>8620</v>
      </c>
      <c r="G270" s="77">
        <v>0</v>
      </c>
      <c r="H270" s="77">
        <v>178103.45</v>
      </c>
      <c r="I270" s="77">
        <v>-26379360.300000001</v>
      </c>
      <c r="J270" s="101"/>
    </row>
    <row r="271" spans="1:10" outlineLevel="1" x14ac:dyDescent="0.2">
      <c r="A271" s="106"/>
      <c r="B271" s="100">
        <v>43057</v>
      </c>
      <c r="C271" s="99">
        <v>144</v>
      </c>
      <c r="D271" s="99" t="s">
        <v>5</v>
      </c>
      <c r="E271" s="99" t="s">
        <v>8621</v>
      </c>
      <c r="F271" s="99" t="s">
        <v>8622</v>
      </c>
      <c r="G271" s="77">
        <v>0</v>
      </c>
      <c r="H271" s="77">
        <v>178103.45</v>
      </c>
      <c r="I271" s="77">
        <v>-26550394.780000001</v>
      </c>
      <c r="J271" s="101"/>
    </row>
    <row r="272" spans="1:10" outlineLevel="1" x14ac:dyDescent="0.2">
      <c r="A272" s="106"/>
      <c r="B272" s="100">
        <v>43060</v>
      </c>
      <c r="C272" s="99">
        <v>175</v>
      </c>
      <c r="D272" s="99" t="s">
        <v>5</v>
      </c>
      <c r="E272" s="99" t="s">
        <v>8623</v>
      </c>
      <c r="F272" s="99" t="s">
        <v>8624</v>
      </c>
      <c r="G272" s="77">
        <v>0</v>
      </c>
      <c r="H272" s="77">
        <v>178103.45</v>
      </c>
      <c r="I272" s="77">
        <v>-26379360.300000001</v>
      </c>
      <c r="J272" s="101"/>
    </row>
    <row r="273" spans="1:10" outlineLevel="1" x14ac:dyDescent="0.2">
      <c r="A273" s="106"/>
      <c r="B273" s="100">
        <v>43061</v>
      </c>
      <c r="C273" s="99">
        <v>182</v>
      </c>
      <c r="D273" s="99" t="s">
        <v>5</v>
      </c>
      <c r="E273" s="99" t="s">
        <v>8616</v>
      </c>
      <c r="F273" s="99" t="s">
        <v>8625</v>
      </c>
      <c r="G273" s="77">
        <v>0</v>
      </c>
      <c r="H273" s="77">
        <v>-188879.31</v>
      </c>
      <c r="I273" s="77">
        <v>-26563498.23</v>
      </c>
      <c r="J273" s="101"/>
    </row>
    <row r="274" spans="1:10" outlineLevel="1" x14ac:dyDescent="0.2">
      <c r="A274" s="106"/>
      <c r="B274" s="100">
        <v>43061</v>
      </c>
      <c r="C274" s="99">
        <v>183</v>
      </c>
      <c r="D274" s="99" t="s">
        <v>5</v>
      </c>
      <c r="E274" s="99" t="s">
        <v>8626</v>
      </c>
      <c r="F274" s="99" t="s">
        <v>8627</v>
      </c>
      <c r="G274" s="77">
        <v>0</v>
      </c>
      <c r="H274" s="77">
        <v>188879.31</v>
      </c>
      <c r="I274" s="77">
        <v>-26751946.510000002</v>
      </c>
      <c r="J274" s="101"/>
    </row>
    <row r="275" spans="1:10" outlineLevel="1" x14ac:dyDescent="0.2">
      <c r="A275" s="106"/>
      <c r="B275" s="100">
        <v>43061</v>
      </c>
      <c r="C275" s="99">
        <v>184</v>
      </c>
      <c r="D275" s="99" t="s">
        <v>5</v>
      </c>
      <c r="E275" s="99" t="s">
        <v>6669</v>
      </c>
      <c r="F275" s="99" t="s">
        <v>8628</v>
      </c>
      <c r="G275" s="77">
        <v>0</v>
      </c>
      <c r="H275" s="77">
        <v>-178103.45</v>
      </c>
      <c r="I275" s="77"/>
      <c r="J275" s="101"/>
    </row>
    <row r="276" spans="1:10" outlineLevel="1" x14ac:dyDescent="0.2">
      <c r="A276" s="106"/>
      <c r="B276" s="100">
        <v>43061</v>
      </c>
      <c r="C276" s="99">
        <v>185</v>
      </c>
      <c r="D276" s="99" t="s">
        <v>5</v>
      </c>
      <c r="E276" s="99" t="s">
        <v>8621</v>
      </c>
      <c r="F276" s="99" t="s">
        <v>8629</v>
      </c>
      <c r="G276" s="77">
        <v>0</v>
      </c>
      <c r="H276" s="77">
        <v>-178103.45</v>
      </c>
      <c r="I276" s="77">
        <v>-26922980.989999998</v>
      </c>
      <c r="J276" s="101"/>
    </row>
    <row r="277" spans="1:10" outlineLevel="1" x14ac:dyDescent="0.2">
      <c r="A277" s="106"/>
      <c r="B277" s="100">
        <v>43061</v>
      </c>
      <c r="C277" s="99">
        <v>186</v>
      </c>
      <c r="D277" s="99" t="s">
        <v>5</v>
      </c>
      <c r="E277" s="99" t="s">
        <v>8616</v>
      </c>
      <c r="F277" s="99" t="s">
        <v>8630</v>
      </c>
      <c r="G277" s="77">
        <v>0</v>
      </c>
      <c r="H277" s="77">
        <v>188879.31</v>
      </c>
      <c r="I277" s="77">
        <v>-26765394.780000001</v>
      </c>
      <c r="J277" s="101"/>
    </row>
    <row r="278" spans="1:10" outlineLevel="1" x14ac:dyDescent="0.2">
      <c r="A278" s="106"/>
      <c r="B278" s="100">
        <v>43061</v>
      </c>
      <c r="C278" s="99">
        <v>188</v>
      </c>
      <c r="D278" s="99" t="s">
        <v>5</v>
      </c>
      <c r="E278" s="99" t="s">
        <v>8621</v>
      </c>
      <c r="F278" s="99" t="s">
        <v>8631</v>
      </c>
      <c r="G278" s="77">
        <v>0</v>
      </c>
      <c r="H278" s="77">
        <v>162586.21</v>
      </c>
      <c r="I278" s="77">
        <v>-26594877.539999999</v>
      </c>
      <c r="J278" s="101"/>
    </row>
    <row r="279" spans="1:10" outlineLevel="1" x14ac:dyDescent="0.2">
      <c r="A279" s="106"/>
      <c r="B279" s="100">
        <v>43061</v>
      </c>
      <c r="C279" s="99">
        <v>189</v>
      </c>
      <c r="D279" s="99" t="s">
        <v>5</v>
      </c>
      <c r="E279" s="99" t="s">
        <v>6669</v>
      </c>
      <c r="F279" s="99" t="s">
        <v>8632</v>
      </c>
      <c r="G279" s="77">
        <v>0</v>
      </c>
      <c r="H279" s="77">
        <v>174224.14</v>
      </c>
      <c r="I279" s="77">
        <v>-26783325.82</v>
      </c>
      <c r="J279" s="101"/>
    </row>
    <row r="280" spans="1:10" outlineLevel="1" x14ac:dyDescent="0.2">
      <c r="A280" s="106"/>
      <c r="B280" s="100">
        <v>43062</v>
      </c>
      <c r="C280" s="99">
        <v>199</v>
      </c>
      <c r="D280" s="99" t="s">
        <v>5</v>
      </c>
      <c r="E280" s="99" t="s">
        <v>8616</v>
      </c>
      <c r="F280" s="99" t="s">
        <v>8633</v>
      </c>
      <c r="G280" s="77">
        <v>0</v>
      </c>
      <c r="H280" s="77">
        <v>-188879.31</v>
      </c>
      <c r="I280" s="77">
        <v>-26941429.27</v>
      </c>
      <c r="J280" s="101"/>
    </row>
    <row r="281" spans="1:10" outlineLevel="1" x14ac:dyDescent="0.2">
      <c r="A281" s="106"/>
      <c r="B281" s="100">
        <v>43062</v>
      </c>
      <c r="C281" s="99">
        <v>200</v>
      </c>
      <c r="D281" s="99" t="s">
        <v>5</v>
      </c>
      <c r="E281" s="99" t="s">
        <v>8634</v>
      </c>
      <c r="F281" s="99" t="s">
        <v>8635</v>
      </c>
      <c r="G281" s="77">
        <v>0</v>
      </c>
      <c r="H281" s="77">
        <v>188879.31</v>
      </c>
      <c r="I281" s="77">
        <v>-26770912.030000001</v>
      </c>
      <c r="J281" s="101"/>
    </row>
    <row r="282" spans="1:10" outlineLevel="1" x14ac:dyDescent="0.2">
      <c r="A282" s="106"/>
      <c r="B282" s="100">
        <v>43062</v>
      </c>
      <c r="C282" s="99">
        <v>202</v>
      </c>
      <c r="D282" s="99" t="s">
        <v>5</v>
      </c>
      <c r="E282" s="99" t="s">
        <v>7327</v>
      </c>
      <c r="F282" s="99" t="s">
        <v>8636</v>
      </c>
      <c r="G282" s="77">
        <v>0</v>
      </c>
      <c r="H282" s="77">
        <v>178103.45</v>
      </c>
      <c r="I282" s="77">
        <v>-26941946.510000002</v>
      </c>
      <c r="J282" s="101"/>
    </row>
    <row r="283" spans="1:10" outlineLevel="1" x14ac:dyDescent="0.2">
      <c r="A283" s="106"/>
      <c r="B283" s="100">
        <v>43063</v>
      </c>
      <c r="C283" s="99">
        <v>218</v>
      </c>
      <c r="D283" s="99" t="s">
        <v>5</v>
      </c>
      <c r="E283" s="99" t="s">
        <v>8637</v>
      </c>
      <c r="F283" s="99" t="s">
        <v>8638</v>
      </c>
      <c r="G283" s="77">
        <v>0</v>
      </c>
      <c r="H283" s="77">
        <v>188879.31</v>
      </c>
      <c r="I283" s="77">
        <v>-26772291.34</v>
      </c>
      <c r="J283" s="101"/>
    </row>
    <row r="284" spans="1:10" outlineLevel="1" x14ac:dyDescent="0.2">
      <c r="A284" s="106"/>
      <c r="B284" s="100">
        <v>43067</v>
      </c>
      <c r="C284" s="99">
        <v>281</v>
      </c>
      <c r="D284" s="99" t="s">
        <v>5</v>
      </c>
      <c r="E284" s="99" t="s">
        <v>8639</v>
      </c>
      <c r="F284" s="99" t="s">
        <v>8640</v>
      </c>
      <c r="G284" s="77">
        <v>0</v>
      </c>
      <c r="H284" s="77">
        <v>178103.45</v>
      </c>
      <c r="I284" s="77">
        <v>-26943325.82</v>
      </c>
      <c r="J284" s="101"/>
    </row>
    <row r="285" spans="1:10" outlineLevel="1" x14ac:dyDescent="0.2">
      <c r="A285" s="106"/>
      <c r="B285" s="100">
        <v>43067</v>
      </c>
      <c r="C285" s="99">
        <v>286</v>
      </c>
      <c r="D285" s="99" t="s">
        <v>5</v>
      </c>
      <c r="E285" s="99" t="s">
        <v>7308</v>
      </c>
      <c r="F285" s="99" t="s">
        <v>8641</v>
      </c>
      <c r="G285" s="77">
        <v>0</v>
      </c>
      <c r="H285" s="77">
        <v>174224.14</v>
      </c>
      <c r="I285" s="77">
        <v>-26772808.579999998</v>
      </c>
      <c r="J285" s="101"/>
    </row>
    <row r="286" spans="1:10" outlineLevel="1" x14ac:dyDescent="0.2">
      <c r="A286" s="106"/>
      <c r="B286" s="100">
        <v>43069</v>
      </c>
      <c r="C286" s="99">
        <v>317</v>
      </c>
      <c r="D286" s="99" t="s">
        <v>5</v>
      </c>
      <c r="E286" s="99" t="s">
        <v>8621</v>
      </c>
      <c r="F286" s="99" t="s">
        <v>8642</v>
      </c>
      <c r="G286" s="77">
        <v>0</v>
      </c>
      <c r="H286" s="77">
        <v>-162586.21</v>
      </c>
      <c r="I286" s="77">
        <v>-26943843.059999999</v>
      </c>
      <c r="J286" s="101"/>
    </row>
    <row r="287" spans="1:10" outlineLevel="1" x14ac:dyDescent="0.2">
      <c r="A287" s="106"/>
      <c r="B287" s="100">
        <v>43069</v>
      </c>
      <c r="C287" s="99">
        <v>318</v>
      </c>
      <c r="D287" s="99" t="s">
        <v>5</v>
      </c>
      <c r="E287" s="99" t="s">
        <v>8621</v>
      </c>
      <c r="F287" s="99" t="s">
        <v>8643</v>
      </c>
      <c r="G287" s="77">
        <v>0</v>
      </c>
      <c r="H287" s="77">
        <v>162586.21</v>
      </c>
      <c r="I287" s="77">
        <v>-26772808.579999998</v>
      </c>
      <c r="J287" s="101"/>
    </row>
    <row r="288" spans="1:10" x14ac:dyDescent="0.2">
      <c r="A288" s="106"/>
      <c r="B288" s="100"/>
      <c r="C288" s="99"/>
      <c r="D288" s="99"/>
      <c r="E288" s="99"/>
      <c r="F288" s="99"/>
      <c r="G288" s="77"/>
      <c r="H288" s="77"/>
      <c r="I288" s="77"/>
      <c r="J288" s="101"/>
    </row>
    <row r="289" spans="1:10" x14ac:dyDescent="0.2">
      <c r="A289" s="106"/>
      <c r="B289" s="100"/>
      <c r="C289" s="99"/>
      <c r="D289" s="99"/>
      <c r="E289" s="99"/>
      <c r="F289" s="99"/>
      <c r="G289" s="77"/>
      <c r="H289" s="102">
        <f>SUM(H250:H288)</f>
        <v>2659482.7800000007</v>
      </c>
      <c r="I289" s="102"/>
      <c r="J289" s="103">
        <f>COUNTIF(H251:H287,"&gt;1")-COUNTIF(H251:H287,"&lt;1")</f>
        <v>15</v>
      </c>
    </row>
    <row r="290" spans="1:10" x14ac:dyDescent="0.2">
      <c r="A290" s="104" t="s">
        <v>311</v>
      </c>
      <c r="B290" s="98"/>
      <c r="C290" s="99"/>
      <c r="D290" s="99"/>
      <c r="E290" s="98"/>
      <c r="F290" s="98"/>
      <c r="G290" s="76"/>
      <c r="H290" s="76"/>
      <c r="I290" s="76"/>
      <c r="J290" s="101"/>
    </row>
    <row r="291" spans="1:10" x14ac:dyDescent="0.2">
      <c r="A291" s="105" t="s">
        <v>2</v>
      </c>
      <c r="B291" s="98" t="s">
        <v>312</v>
      </c>
      <c r="C291" s="99"/>
      <c r="D291" s="99"/>
      <c r="E291" s="98"/>
      <c r="F291" s="98"/>
      <c r="G291" s="76"/>
      <c r="H291" s="76"/>
      <c r="I291" s="76"/>
      <c r="J291" s="101"/>
    </row>
    <row r="292" spans="1:10" outlineLevel="1" x14ac:dyDescent="0.2">
      <c r="A292" s="106"/>
      <c r="B292" s="99"/>
      <c r="C292" s="99"/>
      <c r="D292" s="99"/>
      <c r="E292" s="99" t="s">
        <v>1110</v>
      </c>
      <c r="F292" s="99"/>
      <c r="G292" s="77">
        <v>0</v>
      </c>
      <c r="H292" s="77">
        <v>0</v>
      </c>
      <c r="I292" s="77">
        <v>-11736288.560000001</v>
      </c>
      <c r="J292" s="101"/>
    </row>
    <row r="293" spans="1:10" outlineLevel="1" x14ac:dyDescent="0.2">
      <c r="A293" s="106"/>
      <c r="B293" s="100">
        <v>43042</v>
      </c>
      <c r="C293" s="99">
        <v>10</v>
      </c>
      <c r="D293" s="99" t="s">
        <v>5</v>
      </c>
      <c r="E293" s="99" t="s">
        <v>8644</v>
      </c>
      <c r="F293" s="99" t="s">
        <v>8645</v>
      </c>
      <c r="G293" s="77">
        <v>0</v>
      </c>
      <c r="H293" s="77">
        <v>189051.72</v>
      </c>
      <c r="I293" s="77">
        <v>-11942926.49</v>
      </c>
      <c r="J293" s="101"/>
    </row>
    <row r="294" spans="1:10" outlineLevel="1" x14ac:dyDescent="0.2">
      <c r="A294" s="106"/>
      <c r="B294" s="100">
        <v>43045</v>
      </c>
      <c r="C294" s="99">
        <v>13</v>
      </c>
      <c r="D294" s="99" t="s">
        <v>5</v>
      </c>
      <c r="E294" s="99" t="s">
        <v>8644</v>
      </c>
      <c r="F294" s="99" t="s">
        <v>8646</v>
      </c>
      <c r="G294" s="77">
        <v>0</v>
      </c>
      <c r="H294" s="77">
        <v>-189051.72</v>
      </c>
      <c r="I294" s="77"/>
      <c r="J294" s="101"/>
    </row>
    <row r="295" spans="1:10" outlineLevel="1" x14ac:dyDescent="0.2">
      <c r="A295" s="106"/>
      <c r="B295" s="100">
        <v>43045</v>
      </c>
      <c r="C295" s="99">
        <v>14</v>
      </c>
      <c r="D295" s="99" t="s">
        <v>5</v>
      </c>
      <c r="E295" s="99" t="s">
        <v>8647</v>
      </c>
      <c r="F295" s="99" t="s">
        <v>8648</v>
      </c>
      <c r="G295" s="77">
        <v>0</v>
      </c>
      <c r="H295" s="77">
        <v>189051.72</v>
      </c>
      <c r="I295" s="77"/>
      <c r="J295" s="101"/>
    </row>
    <row r="296" spans="1:10" outlineLevel="1" x14ac:dyDescent="0.2">
      <c r="A296" s="106"/>
      <c r="B296" s="100">
        <v>43047</v>
      </c>
      <c r="C296" s="99">
        <v>44</v>
      </c>
      <c r="D296" s="99" t="s">
        <v>5</v>
      </c>
      <c r="E296" s="99" t="s">
        <v>7968</v>
      </c>
      <c r="F296" s="99" t="s">
        <v>8649</v>
      </c>
      <c r="G296" s="77">
        <v>0</v>
      </c>
      <c r="H296" s="77">
        <v>-189051.72</v>
      </c>
      <c r="I296" s="77"/>
      <c r="J296" s="101"/>
    </row>
    <row r="297" spans="1:10" outlineLevel="1" x14ac:dyDescent="0.2">
      <c r="A297" s="106"/>
      <c r="B297" s="100">
        <v>43047</v>
      </c>
      <c r="C297" s="99">
        <v>45</v>
      </c>
      <c r="D297" s="99" t="s">
        <v>5</v>
      </c>
      <c r="E297" s="99" t="s">
        <v>7968</v>
      </c>
      <c r="F297" s="99" t="s">
        <v>8650</v>
      </c>
      <c r="G297" s="77">
        <v>0</v>
      </c>
      <c r="H297" s="77">
        <v>189051.72</v>
      </c>
      <c r="I297" s="77"/>
      <c r="J297" s="101"/>
    </row>
    <row r="298" spans="1:10" outlineLevel="1" x14ac:dyDescent="0.2">
      <c r="A298" s="106"/>
      <c r="B298" s="100">
        <v>43049</v>
      </c>
      <c r="C298" s="99">
        <v>62</v>
      </c>
      <c r="D298" s="99" t="s">
        <v>5</v>
      </c>
      <c r="E298" s="99" t="s">
        <v>8651</v>
      </c>
      <c r="F298" s="99" t="s">
        <v>8652</v>
      </c>
      <c r="G298" s="77">
        <v>0</v>
      </c>
      <c r="H298" s="77">
        <v>189051.72</v>
      </c>
      <c r="I298" s="77"/>
      <c r="J298" s="101"/>
    </row>
    <row r="299" spans="1:10" outlineLevel="1" x14ac:dyDescent="0.2">
      <c r="A299" s="106"/>
      <c r="B299" s="100">
        <v>43055</v>
      </c>
      <c r="C299" s="99">
        <v>108</v>
      </c>
      <c r="D299" s="99" t="s">
        <v>5</v>
      </c>
      <c r="E299" s="99" t="s">
        <v>8653</v>
      </c>
      <c r="F299" s="99" t="s">
        <v>8654</v>
      </c>
      <c r="G299" s="77">
        <v>0</v>
      </c>
      <c r="H299" s="77">
        <v>189051.72</v>
      </c>
      <c r="I299" s="77"/>
      <c r="J299" s="101"/>
    </row>
    <row r="300" spans="1:10" outlineLevel="1" x14ac:dyDescent="0.2">
      <c r="A300" s="106"/>
      <c r="B300" s="100">
        <v>43055</v>
      </c>
      <c r="C300" s="99">
        <v>113</v>
      </c>
      <c r="D300" s="99" t="s">
        <v>5</v>
      </c>
      <c r="E300" s="99" t="s">
        <v>7362</v>
      </c>
      <c r="F300" s="99" t="s">
        <v>8655</v>
      </c>
      <c r="G300" s="77">
        <v>0</v>
      </c>
      <c r="H300" s="77">
        <v>-189051.72</v>
      </c>
      <c r="I300" s="77"/>
      <c r="J300" s="101"/>
    </row>
    <row r="301" spans="1:10" outlineLevel="1" x14ac:dyDescent="0.2">
      <c r="A301" s="106"/>
      <c r="B301" s="100">
        <v>43055</v>
      </c>
      <c r="C301" s="99">
        <v>123</v>
      </c>
      <c r="D301" s="99" t="s">
        <v>5</v>
      </c>
      <c r="E301" s="99" t="s">
        <v>8656</v>
      </c>
      <c r="F301" s="99" t="s">
        <v>8657</v>
      </c>
      <c r="G301" s="77">
        <v>0</v>
      </c>
      <c r="H301" s="77">
        <v>182500</v>
      </c>
      <c r="I301" s="77"/>
      <c r="J301" s="101"/>
    </row>
    <row r="302" spans="1:10" outlineLevel="1" x14ac:dyDescent="0.2">
      <c r="A302" s="106"/>
      <c r="B302" s="100">
        <v>43057</v>
      </c>
      <c r="C302" s="99">
        <v>135</v>
      </c>
      <c r="D302" s="99" t="s">
        <v>5</v>
      </c>
      <c r="E302" s="99" t="s">
        <v>8644</v>
      </c>
      <c r="F302" s="99" t="s">
        <v>8658</v>
      </c>
      <c r="G302" s="77">
        <v>0</v>
      </c>
      <c r="H302" s="77">
        <v>189051.72</v>
      </c>
      <c r="I302" s="77"/>
      <c r="J302" s="101"/>
    </row>
    <row r="303" spans="1:10" outlineLevel="1" x14ac:dyDescent="0.2">
      <c r="A303" s="106"/>
      <c r="B303" s="100">
        <v>43060</v>
      </c>
      <c r="C303" s="99">
        <v>155</v>
      </c>
      <c r="D303" s="99" t="s">
        <v>5</v>
      </c>
      <c r="E303" s="99" t="s">
        <v>7966</v>
      </c>
      <c r="F303" s="99" t="s">
        <v>8659</v>
      </c>
      <c r="G303" s="77">
        <v>0</v>
      </c>
      <c r="H303" s="77">
        <v>-189051.72</v>
      </c>
      <c r="I303" s="77"/>
      <c r="J303" s="101"/>
    </row>
    <row r="304" spans="1:10" outlineLevel="1" x14ac:dyDescent="0.2">
      <c r="A304" s="106"/>
      <c r="B304" s="100">
        <v>43060</v>
      </c>
      <c r="C304" s="99">
        <v>173</v>
      </c>
      <c r="D304" s="99" t="s">
        <v>5</v>
      </c>
      <c r="E304" s="99" t="s">
        <v>7362</v>
      </c>
      <c r="F304" s="99" t="s">
        <v>8660</v>
      </c>
      <c r="G304" s="77">
        <v>0</v>
      </c>
      <c r="H304" s="77">
        <v>189051.72</v>
      </c>
      <c r="I304" s="77"/>
      <c r="J304" s="101"/>
    </row>
    <row r="305" spans="1:10" outlineLevel="1" x14ac:dyDescent="0.2">
      <c r="A305" s="106"/>
      <c r="B305" s="100">
        <v>43062</v>
      </c>
      <c r="C305" s="99">
        <v>198</v>
      </c>
      <c r="D305" s="99" t="s">
        <v>5</v>
      </c>
      <c r="E305" s="99" t="s">
        <v>7966</v>
      </c>
      <c r="F305" s="99" t="s">
        <v>8661</v>
      </c>
      <c r="G305" s="77">
        <v>0</v>
      </c>
      <c r="H305" s="77">
        <v>189051.72</v>
      </c>
      <c r="I305" s="77"/>
      <c r="J305" s="101"/>
    </row>
    <row r="306" spans="1:10" outlineLevel="1" x14ac:dyDescent="0.2">
      <c r="A306" s="106"/>
      <c r="B306" s="100">
        <v>43062</v>
      </c>
      <c r="C306" s="99">
        <v>207</v>
      </c>
      <c r="D306" s="99" t="s">
        <v>5</v>
      </c>
      <c r="E306" s="99" t="s">
        <v>8662</v>
      </c>
      <c r="F306" s="99" t="s">
        <v>8663</v>
      </c>
      <c r="G306" s="77">
        <v>0</v>
      </c>
      <c r="H306" s="77">
        <v>189051.72</v>
      </c>
      <c r="I306" s="77">
        <v>-11747236.83</v>
      </c>
      <c r="J306" s="101"/>
    </row>
    <row r="307" spans="1:10" outlineLevel="1" x14ac:dyDescent="0.2">
      <c r="A307" s="106"/>
      <c r="B307" s="100">
        <v>43063</v>
      </c>
      <c r="C307" s="99">
        <v>214</v>
      </c>
      <c r="D307" s="99" t="s">
        <v>5</v>
      </c>
      <c r="E307" s="99" t="s">
        <v>7964</v>
      </c>
      <c r="F307" s="99" t="s">
        <v>8664</v>
      </c>
      <c r="G307" s="77">
        <v>0</v>
      </c>
      <c r="H307" s="77">
        <v>-225689.66</v>
      </c>
      <c r="I307" s="77"/>
      <c r="J307" s="101"/>
    </row>
    <row r="308" spans="1:10" outlineLevel="1" x14ac:dyDescent="0.2">
      <c r="A308" s="106"/>
      <c r="B308" s="100">
        <v>43063</v>
      </c>
      <c r="C308" s="99">
        <v>219</v>
      </c>
      <c r="D308" s="99" t="s">
        <v>5</v>
      </c>
      <c r="E308" s="99" t="s">
        <v>7927</v>
      </c>
      <c r="F308" s="99" t="s">
        <v>8665</v>
      </c>
      <c r="G308" s="77">
        <v>0</v>
      </c>
      <c r="H308" s="77">
        <v>-225689.66</v>
      </c>
      <c r="I308" s="77"/>
      <c r="J308" s="101"/>
    </row>
    <row r="309" spans="1:10" outlineLevel="1" x14ac:dyDescent="0.2">
      <c r="A309" s="106"/>
      <c r="B309" s="100">
        <v>43063</v>
      </c>
      <c r="C309" s="99">
        <v>220</v>
      </c>
      <c r="D309" s="99" t="s">
        <v>5</v>
      </c>
      <c r="E309" s="99" t="s">
        <v>3261</v>
      </c>
      <c r="F309" s="99" t="s">
        <v>8666</v>
      </c>
      <c r="G309" s="77">
        <v>0</v>
      </c>
      <c r="H309" s="77">
        <v>-199396.55</v>
      </c>
      <c r="I309" s="77"/>
      <c r="J309" s="101"/>
    </row>
    <row r="310" spans="1:10" outlineLevel="1" x14ac:dyDescent="0.2">
      <c r="A310" s="106"/>
      <c r="B310" s="100">
        <v>43066</v>
      </c>
      <c r="C310" s="99">
        <v>244</v>
      </c>
      <c r="D310" s="99" t="s">
        <v>5</v>
      </c>
      <c r="E310" s="99" t="s">
        <v>7927</v>
      </c>
      <c r="F310" s="99" t="s">
        <v>8667</v>
      </c>
      <c r="G310" s="77">
        <v>0</v>
      </c>
      <c r="H310" s="77">
        <v>225689.66</v>
      </c>
      <c r="I310" s="77"/>
      <c r="J310" s="101"/>
    </row>
    <row r="311" spans="1:10" outlineLevel="1" x14ac:dyDescent="0.2">
      <c r="A311" s="106"/>
      <c r="B311" s="100">
        <v>43066</v>
      </c>
      <c r="C311" s="99">
        <v>251</v>
      </c>
      <c r="D311" s="99" t="s">
        <v>5</v>
      </c>
      <c r="E311" s="99" t="s">
        <v>7927</v>
      </c>
      <c r="F311" s="99" t="s">
        <v>8668</v>
      </c>
      <c r="G311" s="77">
        <v>0</v>
      </c>
      <c r="H311" s="77">
        <v>-225689.66</v>
      </c>
      <c r="I311" s="77"/>
      <c r="J311" s="101"/>
    </row>
    <row r="312" spans="1:10" outlineLevel="1" x14ac:dyDescent="0.2">
      <c r="A312" s="106"/>
      <c r="B312" s="100">
        <v>43066</v>
      </c>
      <c r="C312" s="99">
        <v>253</v>
      </c>
      <c r="D312" s="99" t="s">
        <v>5</v>
      </c>
      <c r="E312" s="99" t="s">
        <v>7927</v>
      </c>
      <c r="F312" s="99" t="s">
        <v>8669</v>
      </c>
      <c r="G312" s="77">
        <v>0</v>
      </c>
      <c r="H312" s="77">
        <v>225689.66</v>
      </c>
      <c r="I312" s="77"/>
      <c r="J312" s="101"/>
    </row>
    <row r="313" spans="1:10" outlineLevel="1" x14ac:dyDescent="0.2">
      <c r="A313" s="106"/>
      <c r="B313" s="100">
        <v>43067</v>
      </c>
      <c r="C313" s="99">
        <v>261</v>
      </c>
      <c r="D313" s="99" t="s">
        <v>5</v>
      </c>
      <c r="E313" s="99" t="s">
        <v>8670</v>
      </c>
      <c r="F313" s="99" t="s">
        <v>8671</v>
      </c>
      <c r="G313" s="77">
        <v>0</v>
      </c>
      <c r="H313" s="77">
        <v>189051.72</v>
      </c>
      <c r="I313" s="77"/>
      <c r="J313" s="101"/>
    </row>
    <row r="314" spans="1:10" outlineLevel="1" x14ac:dyDescent="0.2">
      <c r="A314" s="106"/>
      <c r="B314" s="100">
        <v>43067</v>
      </c>
      <c r="C314" s="99">
        <v>269</v>
      </c>
      <c r="D314" s="99" t="s">
        <v>5</v>
      </c>
      <c r="E314" s="99" t="s">
        <v>7374</v>
      </c>
      <c r="F314" s="99" t="s">
        <v>8672</v>
      </c>
      <c r="G314" s="77">
        <v>0</v>
      </c>
      <c r="H314" s="77">
        <v>-225689.66</v>
      </c>
      <c r="I314" s="77"/>
      <c r="J314" s="101"/>
    </row>
    <row r="315" spans="1:10" outlineLevel="1" x14ac:dyDescent="0.2">
      <c r="A315" s="106"/>
      <c r="B315" s="100">
        <v>43068</v>
      </c>
      <c r="C315" s="99">
        <v>290</v>
      </c>
      <c r="D315" s="99" t="s">
        <v>5</v>
      </c>
      <c r="E315" s="99" t="s">
        <v>8673</v>
      </c>
      <c r="F315" s="99" t="s">
        <v>8674</v>
      </c>
      <c r="G315" s="77">
        <v>0</v>
      </c>
      <c r="H315" s="77">
        <v>189051.72</v>
      </c>
      <c r="I315" s="77"/>
      <c r="J315" s="101"/>
    </row>
    <row r="316" spans="1:10" outlineLevel="1" x14ac:dyDescent="0.2">
      <c r="A316" s="106"/>
      <c r="B316" s="100">
        <v>43068</v>
      </c>
      <c r="C316" s="99">
        <v>300</v>
      </c>
      <c r="D316" s="99" t="s">
        <v>5</v>
      </c>
      <c r="E316" s="99" t="s">
        <v>7374</v>
      </c>
      <c r="F316" s="99" t="s">
        <v>8675</v>
      </c>
      <c r="G316" s="77">
        <v>0</v>
      </c>
      <c r="H316" s="77">
        <v>225689.66</v>
      </c>
      <c r="I316" s="77"/>
      <c r="J316" s="101"/>
    </row>
    <row r="317" spans="1:10" outlineLevel="1" x14ac:dyDescent="0.2">
      <c r="A317" s="106"/>
      <c r="B317" s="100">
        <v>43068</v>
      </c>
      <c r="C317" s="99">
        <v>306</v>
      </c>
      <c r="D317" s="99" t="s">
        <v>5</v>
      </c>
      <c r="E317" s="99" t="s">
        <v>8676</v>
      </c>
      <c r="F317" s="99" t="s">
        <v>8677</v>
      </c>
      <c r="G317" s="77">
        <v>0</v>
      </c>
      <c r="H317" s="77">
        <v>199396.55</v>
      </c>
      <c r="I317" s="77"/>
      <c r="J317" s="101"/>
    </row>
    <row r="318" spans="1:10" outlineLevel="1" x14ac:dyDescent="0.2">
      <c r="A318" s="106"/>
      <c r="B318" s="100">
        <v>43069</v>
      </c>
      <c r="C318" s="99">
        <v>319</v>
      </c>
      <c r="D318" s="99" t="s">
        <v>5</v>
      </c>
      <c r="E318" s="99" t="s">
        <v>8676</v>
      </c>
      <c r="F318" s="99" t="s">
        <v>8678</v>
      </c>
      <c r="G318" s="77">
        <v>0</v>
      </c>
      <c r="H318" s="77">
        <v>-199396.55</v>
      </c>
      <c r="I318" s="77"/>
      <c r="J318" s="101"/>
    </row>
    <row r="319" spans="1:10" outlineLevel="1" x14ac:dyDescent="0.2">
      <c r="A319" s="106"/>
      <c r="B319" s="100">
        <v>43069</v>
      </c>
      <c r="C319" s="99">
        <v>320</v>
      </c>
      <c r="D319" s="99" t="s">
        <v>5</v>
      </c>
      <c r="E319" s="99" t="s">
        <v>8676</v>
      </c>
      <c r="F319" s="99" t="s">
        <v>8679</v>
      </c>
      <c r="G319" s="77">
        <v>0</v>
      </c>
      <c r="H319" s="77">
        <v>199396.55</v>
      </c>
      <c r="I319" s="77"/>
      <c r="J319" s="101"/>
    </row>
    <row r="320" spans="1:10" outlineLevel="1" x14ac:dyDescent="0.2">
      <c r="A320" s="106"/>
      <c r="B320" s="100">
        <v>43069</v>
      </c>
      <c r="C320" s="99">
        <v>329</v>
      </c>
      <c r="D320" s="99" t="s">
        <v>5</v>
      </c>
      <c r="E320" s="99" t="s">
        <v>8680</v>
      </c>
      <c r="F320" s="99" t="s">
        <v>8681</v>
      </c>
      <c r="G320" s="77">
        <v>0</v>
      </c>
      <c r="H320" s="77">
        <v>225689.66</v>
      </c>
      <c r="I320" s="77"/>
      <c r="J320" s="101"/>
    </row>
    <row r="321" spans="1:10" outlineLevel="1" x14ac:dyDescent="0.2">
      <c r="A321" s="106"/>
      <c r="B321" s="100">
        <v>43069</v>
      </c>
      <c r="C321" s="99">
        <v>338</v>
      </c>
      <c r="D321" s="99" t="s">
        <v>5</v>
      </c>
      <c r="E321" s="99" t="s">
        <v>8682</v>
      </c>
      <c r="F321" s="99" t="s">
        <v>8683</v>
      </c>
      <c r="G321" s="77">
        <v>0</v>
      </c>
      <c r="H321" s="77">
        <v>189051.72</v>
      </c>
      <c r="I321" s="77"/>
      <c r="J321" s="101"/>
    </row>
    <row r="322" spans="1:10" x14ac:dyDescent="0.2">
      <c r="A322" s="106"/>
      <c r="B322" s="100"/>
      <c r="C322" s="99"/>
      <c r="D322" s="99"/>
      <c r="E322" s="99"/>
      <c r="F322" s="99"/>
      <c r="G322" s="77"/>
      <c r="H322" s="77"/>
      <c r="I322" s="77"/>
      <c r="J322" s="101"/>
    </row>
    <row r="323" spans="1:10" x14ac:dyDescent="0.2">
      <c r="A323" s="106"/>
      <c r="B323" s="100"/>
      <c r="C323" s="99"/>
      <c r="D323" s="99"/>
      <c r="E323" s="99"/>
      <c r="F323" s="99"/>
      <c r="G323" s="77"/>
      <c r="H323" s="102">
        <f>SUM(H292:H322)</f>
        <v>1694913.7599999998</v>
      </c>
      <c r="I323" s="102"/>
      <c r="J323" s="103">
        <f>COUNTIF(H293:H321,"&gt;1")-COUNTIF(H293:H321,"&lt;1")</f>
        <v>9</v>
      </c>
    </row>
    <row r="324" spans="1:10" x14ac:dyDescent="0.2">
      <c r="A324" s="104" t="s">
        <v>2262</v>
      </c>
      <c r="B324" s="98"/>
      <c r="C324" s="99"/>
      <c r="D324" s="99"/>
      <c r="E324" s="98"/>
      <c r="F324" s="98"/>
      <c r="G324" s="76"/>
      <c r="H324" s="76"/>
      <c r="I324" s="76"/>
      <c r="J324" s="101"/>
    </row>
    <row r="325" spans="1:10" x14ac:dyDescent="0.2">
      <c r="A325" s="105" t="s">
        <v>2</v>
      </c>
      <c r="B325" s="98" t="s">
        <v>2263</v>
      </c>
      <c r="C325" s="99"/>
      <c r="D325" s="99"/>
      <c r="E325" s="98"/>
      <c r="F325" s="98"/>
      <c r="G325" s="76"/>
      <c r="H325" s="76"/>
      <c r="I325" s="76"/>
      <c r="J325" s="101"/>
    </row>
    <row r="326" spans="1:10" outlineLevel="1" x14ac:dyDescent="0.2">
      <c r="A326" s="106"/>
      <c r="B326" s="99"/>
      <c r="C326" s="99"/>
      <c r="D326" s="99"/>
      <c r="E326" s="99" t="s">
        <v>1110</v>
      </c>
      <c r="F326" s="99"/>
      <c r="G326" s="77">
        <v>0</v>
      </c>
      <c r="H326" s="77">
        <v>0</v>
      </c>
      <c r="I326" s="77">
        <v>-1294147.3799999999</v>
      </c>
      <c r="J326" s="101"/>
    </row>
    <row r="327" spans="1:10" outlineLevel="1" x14ac:dyDescent="0.2">
      <c r="A327" s="106"/>
      <c r="B327" s="100">
        <v>43062</v>
      </c>
      <c r="C327" s="99">
        <v>192</v>
      </c>
      <c r="D327" s="99" t="s">
        <v>5</v>
      </c>
      <c r="E327" s="99" t="s">
        <v>8684</v>
      </c>
      <c r="F327" s="99" t="s">
        <v>8685</v>
      </c>
      <c r="G327" s="77">
        <v>0</v>
      </c>
      <c r="H327" s="77">
        <v>812725.77</v>
      </c>
      <c r="I327" s="77">
        <v>-2013769.7</v>
      </c>
      <c r="J327" s="101"/>
    </row>
    <row r="328" spans="1:10" outlineLevel="1" x14ac:dyDescent="0.2">
      <c r="A328" s="106"/>
      <c r="B328" s="100">
        <v>43062</v>
      </c>
      <c r="C328" s="99">
        <v>193</v>
      </c>
      <c r="D328" s="99" t="s">
        <v>5</v>
      </c>
      <c r="E328" s="99" t="s">
        <v>8684</v>
      </c>
      <c r="F328" s="99" t="s">
        <v>8686</v>
      </c>
      <c r="G328" s="77">
        <v>0</v>
      </c>
      <c r="H328" s="77">
        <v>-812725.77</v>
      </c>
      <c r="I328" s="77"/>
      <c r="J328" s="101"/>
    </row>
    <row r="329" spans="1:10" outlineLevel="1" x14ac:dyDescent="0.2">
      <c r="A329" s="106"/>
      <c r="B329" s="100">
        <v>43062</v>
      </c>
      <c r="C329" s="99">
        <v>194</v>
      </c>
      <c r="D329" s="99" t="s">
        <v>5</v>
      </c>
      <c r="E329" s="99" t="s">
        <v>8684</v>
      </c>
      <c r="F329" s="99" t="s">
        <v>8687</v>
      </c>
      <c r="G329" s="77">
        <v>0</v>
      </c>
      <c r="H329" s="77">
        <v>812725.77</v>
      </c>
      <c r="I329" s="77"/>
      <c r="J329" s="101"/>
    </row>
    <row r="330" spans="1:10" outlineLevel="1" x14ac:dyDescent="0.2">
      <c r="A330" s="106"/>
      <c r="B330" s="100">
        <v>43062</v>
      </c>
      <c r="C330" s="99">
        <v>196</v>
      </c>
      <c r="D330" s="99" t="s">
        <v>5</v>
      </c>
      <c r="E330" s="99" t="s">
        <v>8684</v>
      </c>
      <c r="F330" s="99" t="s">
        <v>8688</v>
      </c>
      <c r="G330" s="77">
        <v>0</v>
      </c>
      <c r="H330" s="77">
        <v>812725.77</v>
      </c>
      <c r="I330" s="77"/>
      <c r="J330" s="101"/>
    </row>
    <row r="331" spans="1:10" outlineLevel="1" x14ac:dyDescent="0.2">
      <c r="A331" s="106"/>
      <c r="B331" s="100">
        <v>43062</v>
      </c>
      <c r="C331" s="99">
        <v>343</v>
      </c>
      <c r="D331" s="99" t="s">
        <v>5</v>
      </c>
      <c r="E331" s="99" t="s">
        <v>8684</v>
      </c>
      <c r="F331" s="99" t="s">
        <v>8689</v>
      </c>
      <c r="G331" s="77">
        <v>0</v>
      </c>
      <c r="H331" s="77">
        <v>-812725.77</v>
      </c>
      <c r="I331" s="77"/>
      <c r="J331" s="101"/>
    </row>
    <row r="332" spans="1:10" outlineLevel="1" x14ac:dyDescent="0.2">
      <c r="A332" s="106"/>
      <c r="B332" s="100">
        <v>43069</v>
      </c>
      <c r="C332" s="99">
        <v>340</v>
      </c>
      <c r="D332" s="99" t="s">
        <v>5</v>
      </c>
      <c r="E332" s="99" t="s">
        <v>8690</v>
      </c>
      <c r="F332" s="99" t="s">
        <v>8691</v>
      </c>
      <c r="G332" s="77">
        <v>0</v>
      </c>
      <c r="H332" s="77">
        <v>405336.61</v>
      </c>
      <c r="I332" s="77"/>
      <c r="J332" s="101"/>
    </row>
    <row r="333" spans="1:10" x14ac:dyDescent="0.2">
      <c r="A333" s="106"/>
      <c r="B333" s="100"/>
      <c r="C333" s="99"/>
      <c r="D333" s="99"/>
      <c r="E333" s="99"/>
      <c r="F333" s="99"/>
      <c r="G333" s="77"/>
      <c r="H333" s="77"/>
      <c r="I333" s="77"/>
      <c r="J333" s="101"/>
    </row>
    <row r="334" spans="1:10" x14ac:dyDescent="0.2">
      <c r="A334" s="106"/>
      <c r="B334" s="100"/>
      <c r="C334" s="99"/>
      <c r="D334" s="99"/>
      <c r="E334" s="99"/>
      <c r="F334" s="99"/>
      <c r="G334" s="77"/>
      <c r="H334" s="102">
        <f>SUM(H326:H333)</f>
        <v>1218062.3799999999</v>
      </c>
      <c r="I334" s="102"/>
      <c r="J334" s="103">
        <f>COUNTIF(H327:H332,"&gt;1")-COUNTIF(H327:H332,"&lt;1")</f>
        <v>2</v>
      </c>
    </row>
    <row r="335" spans="1:10" x14ac:dyDescent="0.2">
      <c r="A335" s="104" t="s">
        <v>421</v>
      </c>
      <c r="B335" s="98"/>
      <c r="C335" s="99"/>
      <c r="D335" s="99"/>
      <c r="E335" s="98"/>
      <c r="F335" s="98"/>
      <c r="G335" s="76"/>
      <c r="H335" s="76"/>
      <c r="I335" s="76"/>
      <c r="J335" s="101"/>
    </row>
    <row r="336" spans="1:10" x14ac:dyDescent="0.2">
      <c r="A336" s="105" t="s">
        <v>2</v>
      </c>
      <c r="B336" s="98" t="s">
        <v>422</v>
      </c>
      <c r="C336" s="99"/>
      <c r="D336" s="99"/>
      <c r="E336" s="98"/>
      <c r="F336" s="98"/>
      <c r="G336" s="76"/>
      <c r="H336" s="76"/>
      <c r="I336" s="76"/>
      <c r="J336" s="101"/>
    </row>
    <row r="337" spans="1:10" outlineLevel="1" x14ac:dyDescent="0.2">
      <c r="A337" s="106"/>
      <c r="B337" s="99"/>
      <c r="C337" s="99"/>
      <c r="D337" s="99"/>
      <c r="E337" s="99" t="s">
        <v>1110</v>
      </c>
      <c r="F337" s="99"/>
      <c r="G337" s="77">
        <v>0</v>
      </c>
      <c r="H337" s="77">
        <v>0</v>
      </c>
      <c r="I337" s="77">
        <v>-18139850.77</v>
      </c>
      <c r="J337" s="101"/>
    </row>
    <row r="338" spans="1:10" outlineLevel="1" x14ac:dyDescent="0.2">
      <c r="A338" s="106"/>
      <c r="B338" s="100">
        <v>43040</v>
      </c>
      <c r="C338" s="99">
        <v>6</v>
      </c>
      <c r="D338" s="99" t="s">
        <v>5</v>
      </c>
      <c r="E338" s="99" t="s">
        <v>8692</v>
      </c>
      <c r="F338" s="99" t="s">
        <v>8693</v>
      </c>
      <c r="G338" s="77">
        <v>0</v>
      </c>
      <c r="H338" s="77">
        <v>199741.38</v>
      </c>
      <c r="I338" s="77">
        <v>-19630195.600000001</v>
      </c>
      <c r="J338" s="101"/>
    </row>
    <row r="339" spans="1:10" outlineLevel="1" x14ac:dyDescent="0.2">
      <c r="A339" s="106"/>
      <c r="B339" s="100">
        <v>43049</v>
      </c>
      <c r="C339" s="99">
        <v>61</v>
      </c>
      <c r="D339" s="99" t="s">
        <v>5</v>
      </c>
      <c r="E339" s="99" t="s">
        <v>8694</v>
      </c>
      <c r="F339" s="99" t="s">
        <v>8695</v>
      </c>
      <c r="G339" s="77">
        <v>0</v>
      </c>
      <c r="H339" s="77">
        <v>192844.83</v>
      </c>
      <c r="I339" s="77">
        <v>-19815971.460000001</v>
      </c>
      <c r="J339" s="101"/>
    </row>
    <row r="340" spans="1:10" outlineLevel="1" x14ac:dyDescent="0.2">
      <c r="A340" s="106"/>
      <c r="B340" s="100">
        <v>43053</v>
      </c>
      <c r="C340" s="99">
        <v>87</v>
      </c>
      <c r="D340" s="99" t="s">
        <v>5</v>
      </c>
      <c r="E340" s="99" t="s">
        <v>7415</v>
      </c>
      <c r="F340" s="99" t="s">
        <v>8696</v>
      </c>
      <c r="G340" s="77">
        <v>0</v>
      </c>
      <c r="H340" s="77">
        <v>178448.28</v>
      </c>
      <c r="I340" s="77"/>
      <c r="J340" s="101"/>
    </row>
    <row r="341" spans="1:10" outlineLevel="1" x14ac:dyDescent="0.2">
      <c r="A341" s="106"/>
      <c r="B341" s="100">
        <v>43053</v>
      </c>
      <c r="C341" s="99">
        <v>88</v>
      </c>
      <c r="D341" s="99" t="s">
        <v>5</v>
      </c>
      <c r="E341" s="99" t="s">
        <v>7415</v>
      </c>
      <c r="F341" s="99" t="s">
        <v>8697</v>
      </c>
      <c r="G341" s="77">
        <v>0</v>
      </c>
      <c r="H341" s="77">
        <v>-178448.28</v>
      </c>
      <c r="I341" s="77"/>
      <c r="J341" s="101"/>
    </row>
    <row r="342" spans="1:10" outlineLevel="1" x14ac:dyDescent="0.2">
      <c r="A342" s="106"/>
      <c r="B342" s="100">
        <v>43053</v>
      </c>
      <c r="C342" s="99">
        <v>89</v>
      </c>
      <c r="D342" s="99" t="s">
        <v>5</v>
      </c>
      <c r="E342" s="99" t="s">
        <v>7415</v>
      </c>
      <c r="F342" s="99" t="s">
        <v>8698</v>
      </c>
      <c r="G342" s="77">
        <v>0</v>
      </c>
      <c r="H342" s="77">
        <v>178448.28</v>
      </c>
      <c r="I342" s="77"/>
      <c r="J342" s="101"/>
    </row>
    <row r="343" spans="1:10" outlineLevel="1" x14ac:dyDescent="0.2">
      <c r="A343" s="106"/>
      <c r="B343" s="100">
        <v>43056</v>
      </c>
      <c r="C343" s="99">
        <v>124</v>
      </c>
      <c r="D343" s="99" t="s">
        <v>5</v>
      </c>
      <c r="E343" s="99" t="s">
        <v>7404</v>
      </c>
      <c r="F343" s="99" t="s">
        <v>8699</v>
      </c>
      <c r="G343" s="77">
        <v>0</v>
      </c>
      <c r="H343" s="77">
        <v>178448.28</v>
      </c>
      <c r="I343" s="77"/>
      <c r="J343" s="101"/>
    </row>
    <row r="344" spans="1:10" outlineLevel="1" x14ac:dyDescent="0.2">
      <c r="A344" s="106"/>
      <c r="B344" s="100">
        <v>43057</v>
      </c>
      <c r="C344" s="99">
        <v>148</v>
      </c>
      <c r="D344" s="99" t="s">
        <v>5</v>
      </c>
      <c r="E344" s="99" t="s">
        <v>8700</v>
      </c>
      <c r="F344" s="99" t="s">
        <v>8701</v>
      </c>
      <c r="G344" s="77">
        <v>0</v>
      </c>
      <c r="H344" s="77">
        <v>154741.38</v>
      </c>
      <c r="I344" s="77"/>
      <c r="J344" s="101"/>
    </row>
    <row r="345" spans="1:10" outlineLevel="1" x14ac:dyDescent="0.2">
      <c r="A345" s="106"/>
      <c r="B345" s="100">
        <v>43060</v>
      </c>
      <c r="C345" s="99">
        <v>161</v>
      </c>
      <c r="D345" s="99" t="s">
        <v>5</v>
      </c>
      <c r="E345" s="99" t="s">
        <v>8702</v>
      </c>
      <c r="F345" s="99" t="s">
        <v>8703</v>
      </c>
      <c r="G345" s="77">
        <v>0</v>
      </c>
      <c r="H345" s="77">
        <v>205775.86</v>
      </c>
      <c r="I345" s="77"/>
      <c r="J345" s="101"/>
    </row>
    <row r="346" spans="1:10" outlineLevel="1" x14ac:dyDescent="0.2">
      <c r="A346" s="106"/>
      <c r="B346" s="100">
        <v>43060</v>
      </c>
      <c r="C346" s="99">
        <v>162</v>
      </c>
      <c r="D346" s="99" t="s">
        <v>5</v>
      </c>
      <c r="E346" s="99" t="s">
        <v>8702</v>
      </c>
      <c r="F346" s="99" t="s">
        <v>8704</v>
      </c>
      <c r="G346" s="77">
        <v>0</v>
      </c>
      <c r="H346" s="77">
        <v>-205775.86</v>
      </c>
      <c r="I346" s="77"/>
      <c r="J346" s="101"/>
    </row>
    <row r="347" spans="1:10" outlineLevel="1" x14ac:dyDescent="0.2">
      <c r="A347" s="106"/>
      <c r="B347" s="100">
        <v>43060</v>
      </c>
      <c r="C347" s="99">
        <v>163</v>
      </c>
      <c r="D347" s="99" t="s">
        <v>5</v>
      </c>
      <c r="E347" s="99" t="s">
        <v>8702</v>
      </c>
      <c r="F347" s="99" t="s">
        <v>8705</v>
      </c>
      <c r="G347" s="77">
        <v>0</v>
      </c>
      <c r="H347" s="77">
        <v>205775.86</v>
      </c>
      <c r="I347" s="77"/>
      <c r="J347" s="101"/>
    </row>
    <row r="348" spans="1:10" outlineLevel="1" x14ac:dyDescent="0.2">
      <c r="A348" s="106"/>
      <c r="B348" s="100">
        <v>43061</v>
      </c>
      <c r="C348" s="99">
        <v>181</v>
      </c>
      <c r="D348" s="99" t="s">
        <v>5</v>
      </c>
      <c r="E348" s="99" t="s">
        <v>8706</v>
      </c>
      <c r="F348" s="99" t="s">
        <v>8707</v>
      </c>
      <c r="G348" s="77">
        <v>0</v>
      </c>
      <c r="H348" s="77">
        <v>154741.38</v>
      </c>
      <c r="I348" s="77"/>
      <c r="J348" s="101"/>
    </row>
    <row r="349" spans="1:10" outlineLevel="1" x14ac:dyDescent="0.2">
      <c r="A349" s="106"/>
      <c r="B349" s="100">
        <v>43064</v>
      </c>
      <c r="C349" s="99">
        <v>238</v>
      </c>
      <c r="D349" s="99" t="s">
        <v>5</v>
      </c>
      <c r="E349" s="99" t="s">
        <v>8708</v>
      </c>
      <c r="F349" s="99" t="s">
        <v>8709</v>
      </c>
      <c r="G349" s="77">
        <v>0</v>
      </c>
      <c r="H349" s="77">
        <v>154741.38</v>
      </c>
      <c r="I349" s="77"/>
      <c r="J349" s="101"/>
    </row>
    <row r="350" spans="1:10" outlineLevel="1" x14ac:dyDescent="0.2">
      <c r="A350" s="106"/>
      <c r="B350" s="100">
        <v>43067</v>
      </c>
      <c r="C350" s="99">
        <v>268</v>
      </c>
      <c r="D350" s="99" t="s">
        <v>5</v>
      </c>
      <c r="E350" s="99" t="s">
        <v>8692</v>
      </c>
      <c r="F350" s="99" t="s">
        <v>8710</v>
      </c>
      <c r="G350" s="77">
        <v>0</v>
      </c>
      <c r="H350" s="77">
        <v>-199741.38</v>
      </c>
      <c r="I350" s="77"/>
      <c r="J350" s="101"/>
    </row>
    <row r="351" spans="1:10" outlineLevel="1" x14ac:dyDescent="0.2">
      <c r="A351" s="106"/>
      <c r="B351" s="100">
        <v>43067</v>
      </c>
      <c r="C351" s="99">
        <v>285</v>
      </c>
      <c r="D351" s="99" t="s">
        <v>5</v>
      </c>
      <c r="E351" s="99" t="s">
        <v>8711</v>
      </c>
      <c r="F351" s="99" t="s">
        <v>8712</v>
      </c>
      <c r="G351" s="77">
        <v>0</v>
      </c>
      <c r="H351" s="77">
        <v>192844.83</v>
      </c>
      <c r="I351" s="77"/>
      <c r="J351" s="101"/>
    </row>
    <row r="352" spans="1:10" outlineLevel="1" x14ac:dyDescent="0.2">
      <c r="A352" s="106"/>
      <c r="B352" s="100">
        <v>43068</v>
      </c>
      <c r="C352" s="99">
        <v>301</v>
      </c>
      <c r="D352" s="99" t="s">
        <v>5</v>
      </c>
      <c r="E352" s="99" t="s">
        <v>8713</v>
      </c>
      <c r="F352" s="99" t="s">
        <v>8714</v>
      </c>
      <c r="G352" s="77">
        <v>0</v>
      </c>
      <c r="H352" s="77">
        <v>184051.72</v>
      </c>
      <c r="I352" s="77"/>
      <c r="J352" s="101"/>
    </row>
    <row r="353" spans="1:13" outlineLevel="1" x14ac:dyDescent="0.2">
      <c r="A353" s="106"/>
      <c r="B353" s="100">
        <v>43069</v>
      </c>
      <c r="C353" s="99">
        <v>313</v>
      </c>
      <c r="D353" s="99" t="s">
        <v>5</v>
      </c>
      <c r="E353" s="99" t="s">
        <v>8713</v>
      </c>
      <c r="F353" s="99" t="s">
        <v>8715</v>
      </c>
      <c r="G353" s="77">
        <v>0</v>
      </c>
      <c r="H353" s="77">
        <v>-184051.72</v>
      </c>
      <c r="I353" s="77"/>
      <c r="J353" s="101"/>
    </row>
    <row r="354" spans="1:13" outlineLevel="1" x14ac:dyDescent="0.2">
      <c r="A354" s="106"/>
      <c r="B354" s="100">
        <v>43069</v>
      </c>
      <c r="C354" s="99">
        <v>314</v>
      </c>
      <c r="D354" s="99" t="s">
        <v>5</v>
      </c>
      <c r="E354" s="99" t="s">
        <v>8713</v>
      </c>
      <c r="F354" s="99" t="s">
        <v>8716</v>
      </c>
      <c r="G354" s="77">
        <v>0</v>
      </c>
      <c r="H354" s="77">
        <v>184051.72</v>
      </c>
      <c r="I354" s="77">
        <v>-19977436.98</v>
      </c>
      <c r="J354" s="101"/>
    </row>
    <row r="355" spans="1:13" outlineLevel="1" x14ac:dyDescent="0.2">
      <c r="A355" s="106"/>
      <c r="B355" s="100">
        <v>43069</v>
      </c>
      <c r="C355" s="99">
        <v>315</v>
      </c>
      <c r="D355" s="99" t="s">
        <v>5</v>
      </c>
      <c r="E355" s="99" t="s">
        <v>8713</v>
      </c>
      <c r="F355" s="99" t="s">
        <v>8717</v>
      </c>
      <c r="G355" s="77">
        <v>0</v>
      </c>
      <c r="H355" s="77">
        <v>-184051.72</v>
      </c>
      <c r="I355" s="77">
        <v>-20134764.57</v>
      </c>
      <c r="J355" s="101"/>
    </row>
    <row r="356" spans="1:13" outlineLevel="1" x14ac:dyDescent="0.2">
      <c r="A356" s="106"/>
      <c r="B356" s="100">
        <v>43069</v>
      </c>
      <c r="C356" s="99">
        <v>316</v>
      </c>
      <c r="D356" s="99" t="s">
        <v>5</v>
      </c>
      <c r="E356" s="99" t="s">
        <v>8713</v>
      </c>
      <c r="F356" s="99" t="s">
        <v>8718</v>
      </c>
      <c r="G356" s="77">
        <v>0</v>
      </c>
      <c r="H356" s="77">
        <v>184051.72</v>
      </c>
      <c r="I356" s="77">
        <v>-19999764.57</v>
      </c>
      <c r="J356" s="101"/>
    </row>
    <row r="357" spans="1:13" outlineLevel="1" x14ac:dyDescent="0.2">
      <c r="A357" s="106"/>
      <c r="B357" s="100">
        <v>43069</v>
      </c>
      <c r="C357" s="99">
        <v>327</v>
      </c>
      <c r="D357" s="99" t="s">
        <v>5</v>
      </c>
      <c r="E357" s="99" t="s">
        <v>8719</v>
      </c>
      <c r="F357" s="99" t="s">
        <v>8720</v>
      </c>
      <c r="G357" s="77">
        <v>0</v>
      </c>
      <c r="H357" s="77">
        <v>184051.72</v>
      </c>
      <c r="I357" s="77">
        <v>-20134764.57</v>
      </c>
      <c r="J357" s="101"/>
    </row>
    <row r="358" spans="1:13" x14ac:dyDescent="0.2">
      <c r="A358" s="106"/>
      <c r="B358" s="100"/>
      <c r="C358" s="99"/>
      <c r="D358" s="99"/>
      <c r="E358" s="99"/>
      <c r="F358" s="99"/>
      <c r="G358" s="77"/>
      <c r="H358" s="77"/>
      <c r="I358" s="77"/>
      <c r="J358" s="101"/>
      <c r="L358" s="114"/>
    </row>
    <row r="359" spans="1:13" x14ac:dyDescent="0.2">
      <c r="A359" s="106"/>
      <c r="B359" s="100"/>
      <c r="C359" s="99"/>
      <c r="D359" s="99"/>
      <c r="E359" s="99"/>
      <c r="F359" s="99"/>
      <c r="G359" s="77"/>
      <c r="H359" s="102">
        <f>SUM(H337:H358)</f>
        <v>1780689.6600000001</v>
      </c>
      <c r="I359" s="102"/>
      <c r="J359" s="103">
        <f>COUNTIF(H338:H358,"&gt;1")-COUNTIF(H338:H358,"&lt;1")</f>
        <v>10</v>
      </c>
      <c r="L359" s="124"/>
      <c r="M359" s="124"/>
    </row>
    <row r="360" spans="1:13" x14ac:dyDescent="0.2">
      <c r="A360" s="104" t="s">
        <v>531</v>
      </c>
      <c r="B360" s="98"/>
      <c r="C360" s="99"/>
      <c r="D360" s="99"/>
      <c r="E360" s="98"/>
      <c r="F360" s="98"/>
      <c r="G360" s="76"/>
      <c r="H360" s="76"/>
      <c r="I360" s="76"/>
      <c r="J360" s="101"/>
      <c r="L360" s="124"/>
      <c r="M360" s="124"/>
    </row>
    <row r="361" spans="1:13" x14ac:dyDescent="0.2">
      <c r="A361" s="105" t="s">
        <v>2</v>
      </c>
      <c r="B361" s="98" t="s">
        <v>532</v>
      </c>
      <c r="C361" s="99"/>
      <c r="D361" s="99"/>
      <c r="E361" s="98"/>
      <c r="F361" s="98"/>
      <c r="G361" s="76"/>
      <c r="H361" s="76"/>
      <c r="I361" s="76"/>
      <c r="J361" s="101"/>
    </row>
    <row r="362" spans="1:13" outlineLevel="1" x14ac:dyDescent="0.2">
      <c r="A362" s="106"/>
      <c r="B362" s="99"/>
      <c r="C362" s="99"/>
      <c r="D362" s="99"/>
      <c r="E362" s="99" t="s">
        <v>1110</v>
      </c>
      <c r="F362" s="99"/>
      <c r="G362" s="77">
        <v>0</v>
      </c>
      <c r="H362" s="77">
        <v>0</v>
      </c>
      <c r="I362" s="77">
        <v>-8490156.8499999996</v>
      </c>
      <c r="J362" s="101"/>
    </row>
    <row r="363" spans="1:13" outlineLevel="1" x14ac:dyDescent="0.2">
      <c r="A363" s="106"/>
      <c r="B363" s="100">
        <v>43040</v>
      </c>
      <c r="C363" s="99">
        <v>1</v>
      </c>
      <c r="D363" s="99" t="s">
        <v>5</v>
      </c>
      <c r="E363" s="99" t="s">
        <v>8721</v>
      </c>
      <c r="F363" s="99" t="s">
        <v>8722</v>
      </c>
      <c r="G363" s="77">
        <v>0</v>
      </c>
      <c r="H363" s="77">
        <v>258526.34</v>
      </c>
      <c r="I363" s="77">
        <v>-8222644.2800000003</v>
      </c>
      <c r="J363" s="101"/>
    </row>
    <row r="364" spans="1:13" outlineLevel="1" x14ac:dyDescent="0.2">
      <c r="A364" s="106"/>
      <c r="B364" s="100">
        <v>43040</v>
      </c>
      <c r="C364" s="99">
        <v>2</v>
      </c>
      <c r="D364" s="99" t="s">
        <v>5</v>
      </c>
      <c r="E364" s="99" t="s">
        <v>8721</v>
      </c>
      <c r="F364" s="99" t="s">
        <v>8723</v>
      </c>
      <c r="G364" s="77">
        <v>0</v>
      </c>
      <c r="H364" s="77">
        <v>-258526.34</v>
      </c>
      <c r="I364" s="77"/>
      <c r="J364" s="101"/>
    </row>
    <row r="365" spans="1:13" outlineLevel="1" x14ac:dyDescent="0.2">
      <c r="A365" s="106"/>
      <c r="B365" s="100">
        <v>43040</v>
      </c>
      <c r="C365" s="99">
        <v>4</v>
      </c>
      <c r="D365" s="99" t="s">
        <v>5</v>
      </c>
      <c r="E365" s="99" t="s">
        <v>8721</v>
      </c>
      <c r="F365" s="99" t="s">
        <v>8724</v>
      </c>
      <c r="G365" s="77">
        <v>0</v>
      </c>
      <c r="H365" s="77">
        <v>258526.34</v>
      </c>
      <c r="I365" s="77"/>
      <c r="J365" s="101"/>
    </row>
    <row r="366" spans="1:13" outlineLevel="1" x14ac:dyDescent="0.2">
      <c r="A366" s="106"/>
      <c r="B366" s="100">
        <v>43046</v>
      </c>
      <c r="C366" s="99">
        <v>18</v>
      </c>
      <c r="D366" s="99" t="s">
        <v>5</v>
      </c>
      <c r="E366" s="99" t="s">
        <v>8725</v>
      </c>
      <c r="F366" s="99" t="s">
        <v>8726</v>
      </c>
      <c r="G366" s="77">
        <v>0</v>
      </c>
      <c r="H366" s="77">
        <v>258526.34</v>
      </c>
      <c r="I366" s="77"/>
      <c r="J366" s="101"/>
    </row>
    <row r="367" spans="1:13" outlineLevel="1" x14ac:dyDescent="0.2">
      <c r="A367" s="106"/>
      <c r="B367" s="100">
        <v>43046</v>
      </c>
      <c r="C367" s="99">
        <v>30</v>
      </c>
      <c r="D367" s="99" t="s">
        <v>5</v>
      </c>
      <c r="E367" s="99" t="s">
        <v>8727</v>
      </c>
      <c r="F367" s="99" t="s">
        <v>8728</v>
      </c>
      <c r="G367" s="77">
        <v>0</v>
      </c>
      <c r="H367" s="77">
        <v>229224.14</v>
      </c>
      <c r="I367" s="77"/>
      <c r="J367" s="101"/>
    </row>
    <row r="368" spans="1:13" outlineLevel="1" x14ac:dyDescent="0.2">
      <c r="A368" s="106"/>
      <c r="B368" s="100">
        <v>43047</v>
      </c>
      <c r="C368" s="99">
        <v>39</v>
      </c>
      <c r="D368" s="99" t="s">
        <v>5</v>
      </c>
      <c r="E368" s="99" t="s">
        <v>8729</v>
      </c>
      <c r="F368" s="99" t="s">
        <v>8730</v>
      </c>
      <c r="G368" s="77">
        <v>0</v>
      </c>
      <c r="H368" s="77">
        <v>258526.34</v>
      </c>
      <c r="I368" s="77"/>
      <c r="J368" s="101"/>
    </row>
    <row r="369" spans="1:10" outlineLevel="1" x14ac:dyDescent="0.2">
      <c r="A369" s="106"/>
      <c r="B369" s="100">
        <v>43049</v>
      </c>
      <c r="C369" s="99">
        <v>52</v>
      </c>
      <c r="D369" s="99" t="s">
        <v>5</v>
      </c>
      <c r="E369" s="99" t="s">
        <v>8731</v>
      </c>
      <c r="F369" s="99" t="s">
        <v>8732</v>
      </c>
      <c r="G369" s="77">
        <v>0</v>
      </c>
      <c r="H369" s="77">
        <v>324550.61</v>
      </c>
      <c r="I369" s="77"/>
      <c r="J369" s="101"/>
    </row>
    <row r="370" spans="1:10" outlineLevel="1" x14ac:dyDescent="0.2">
      <c r="A370" s="106"/>
      <c r="B370" s="100">
        <v>43049</v>
      </c>
      <c r="C370" s="99">
        <v>60</v>
      </c>
      <c r="D370" s="99" t="s">
        <v>5</v>
      </c>
      <c r="E370" s="99" t="s">
        <v>8733</v>
      </c>
      <c r="F370" s="99" t="s">
        <v>8734</v>
      </c>
      <c r="G370" s="77">
        <v>0</v>
      </c>
      <c r="H370" s="77">
        <v>229224.14</v>
      </c>
      <c r="I370" s="77"/>
      <c r="J370" s="101"/>
    </row>
    <row r="371" spans="1:10" outlineLevel="1" x14ac:dyDescent="0.2">
      <c r="A371" s="106"/>
      <c r="B371" s="100">
        <v>43055</v>
      </c>
      <c r="C371" s="99">
        <v>112</v>
      </c>
      <c r="D371" s="99" t="s">
        <v>5</v>
      </c>
      <c r="E371" s="99" t="s">
        <v>8735</v>
      </c>
      <c r="F371" s="99" t="s">
        <v>8736</v>
      </c>
      <c r="G371" s="77">
        <v>0</v>
      </c>
      <c r="H371" s="77">
        <v>258526.34</v>
      </c>
      <c r="I371" s="77"/>
      <c r="J371" s="101"/>
    </row>
    <row r="372" spans="1:10" outlineLevel="1" x14ac:dyDescent="0.2">
      <c r="A372" s="106"/>
      <c r="B372" s="100">
        <v>43055</v>
      </c>
      <c r="C372" s="99">
        <v>118</v>
      </c>
      <c r="D372" s="99" t="s">
        <v>5</v>
      </c>
      <c r="E372" s="99" t="s">
        <v>8737</v>
      </c>
      <c r="F372" s="99" t="s">
        <v>8738</v>
      </c>
      <c r="G372" s="77">
        <v>0</v>
      </c>
      <c r="H372" s="77">
        <v>243769.21</v>
      </c>
      <c r="I372" s="77"/>
      <c r="J372" s="101"/>
    </row>
    <row r="373" spans="1:10" outlineLevel="1" x14ac:dyDescent="0.2">
      <c r="A373" s="106"/>
      <c r="B373" s="100">
        <v>43057</v>
      </c>
      <c r="C373" s="99">
        <v>133</v>
      </c>
      <c r="D373" s="99" t="s">
        <v>5</v>
      </c>
      <c r="E373" s="99" t="s">
        <v>8737</v>
      </c>
      <c r="F373" s="99" t="s">
        <v>8739</v>
      </c>
      <c r="G373" s="77">
        <v>0</v>
      </c>
      <c r="H373" s="77">
        <v>-243769.21</v>
      </c>
      <c r="I373" s="77"/>
      <c r="J373" s="101"/>
    </row>
    <row r="374" spans="1:10" outlineLevel="1" x14ac:dyDescent="0.2">
      <c r="A374" s="106"/>
      <c r="B374" s="100">
        <v>43057</v>
      </c>
      <c r="C374" s="99">
        <v>134</v>
      </c>
      <c r="D374" s="99" t="s">
        <v>5</v>
      </c>
      <c r="E374" s="99" t="s">
        <v>8737</v>
      </c>
      <c r="F374" s="99" t="s">
        <v>8740</v>
      </c>
      <c r="G374" s="77">
        <v>0</v>
      </c>
      <c r="H374" s="77">
        <v>243769.21</v>
      </c>
      <c r="I374" s="77"/>
      <c r="J374" s="101"/>
    </row>
    <row r="375" spans="1:10" outlineLevel="1" x14ac:dyDescent="0.2">
      <c r="A375" s="106"/>
      <c r="B375" s="100">
        <v>43062</v>
      </c>
      <c r="C375" s="99">
        <v>191</v>
      </c>
      <c r="D375" s="99" t="s">
        <v>5</v>
      </c>
      <c r="E375" s="99" t="s">
        <v>8741</v>
      </c>
      <c r="F375" s="99" t="s">
        <v>8742</v>
      </c>
      <c r="G375" s="77">
        <v>0</v>
      </c>
      <c r="H375" s="77">
        <v>229224.14</v>
      </c>
      <c r="I375" s="77"/>
      <c r="J375" s="101"/>
    </row>
    <row r="376" spans="1:10" outlineLevel="1" x14ac:dyDescent="0.2">
      <c r="A376" s="106"/>
      <c r="B376" s="100">
        <v>43062</v>
      </c>
      <c r="C376" s="99">
        <v>195</v>
      </c>
      <c r="D376" s="99" t="s">
        <v>5</v>
      </c>
      <c r="E376" s="99" t="s">
        <v>8743</v>
      </c>
      <c r="F376" s="99" t="s">
        <v>8744</v>
      </c>
      <c r="G376" s="77">
        <v>0</v>
      </c>
      <c r="H376" s="77">
        <v>277870.32</v>
      </c>
      <c r="I376" s="77"/>
      <c r="J376" s="101"/>
    </row>
    <row r="377" spans="1:10" outlineLevel="1" x14ac:dyDescent="0.2">
      <c r="A377" s="106"/>
      <c r="B377" s="100">
        <v>43062</v>
      </c>
      <c r="C377" s="99">
        <v>201</v>
      </c>
      <c r="D377" s="99" t="s">
        <v>5</v>
      </c>
      <c r="E377" s="99" t="s">
        <v>8745</v>
      </c>
      <c r="F377" s="99" t="s">
        <v>8746</v>
      </c>
      <c r="G377" s="77">
        <v>0</v>
      </c>
      <c r="H377" s="77">
        <v>229224.14</v>
      </c>
      <c r="I377" s="77"/>
      <c r="J377" s="101"/>
    </row>
    <row r="378" spans="1:10" outlineLevel="1" x14ac:dyDescent="0.2">
      <c r="A378" s="106"/>
      <c r="B378" s="100">
        <v>43063</v>
      </c>
      <c r="C378" s="99">
        <v>215</v>
      </c>
      <c r="D378" s="99" t="s">
        <v>5</v>
      </c>
      <c r="E378" s="99" t="s">
        <v>8745</v>
      </c>
      <c r="F378" s="99" t="s">
        <v>8747</v>
      </c>
      <c r="G378" s="77">
        <v>0</v>
      </c>
      <c r="H378" s="77">
        <v>-229224.14</v>
      </c>
      <c r="I378" s="77"/>
      <c r="J378" s="101"/>
    </row>
    <row r="379" spans="1:10" outlineLevel="1" x14ac:dyDescent="0.2">
      <c r="A379" s="106"/>
      <c r="B379" s="100">
        <v>43063</v>
      </c>
      <c r="C379" s="99">
        <v>216</v>
      </c>
      <c r="D379" s="99" t="s">
        <v>5</v>
      </c>
      <c r="E379" s="99" t="s">
        <v>8745</v>
      </c>
      <c r="F379" s="99" t="s">
        <v>8748</v>
      </c>
      <c r="G379" s="77">
        <v>0</v>
      </c>
      <c r="H379" s="77">
        <v>229224.14</v>
      </c>
      <c r="I379" s="77"/>
      <c r="J379" s="101"/>
    </row>
    <row r="380" spans="1:10" outlineLevel="1" x14ac:dyDescent="0.2">
      <c r="A380" s="106"/>
      <c r="B380" s="100">
        <v>43067</v>
      </c>
      <c r="C380" s="99">
        <v>270</v>
      </c>
      <c r="D380" s="99" t="s">
        <v>5</v>
      </c>
      <c r="E380" s="99" t="s">
        <v>8749</v>
      </c>
      <c r="F380" s="99" t="s">
        <v>8750</v>
      </c>
      <c r="G380" s="77">
        <v>0</v>
      </c>
      <c r="H380" s="77">
        <v>229224.14</v>
      </c>
      <c r="I380" s="77"/>
      <c r="J380" s="101"/>
    </row>
    <row r="381" spans="1:10" outlineLevel="1" x14ac:dyDescent="0.2">
      <c r="A381" s="106"/>
      <c r="B381" s="100">
        <v>43068</v>
      </c>
      <c r="C381" s="99">
        <v>291</v>
      </c>
      <c r="D381" s="99" t="s">
        <v>5</v>
      </c>
      <c r="E381" s="99" t="s">
        <v>8751</v>
      </c>
      <c r="F381" s="99" t="s">
        <v>8752</v>
      </c>
      <c r="G381" s="77">
        <v>0</v>
      </c>
      <c r="H381" s="77">
        <v>258526.34</v>
      </c>
      <c r="I381" s="77"/>
      <c r="J381" s="101"/>
    </row>
    <row r="382" spans="1:10" outlineLevel="1" x14ac:dyDescent="0.2">
      <c r="A382" s="106"/>
      <c r="B382" s="100">
        <v>43069</v>
      </c>
      <c r="C382" s="99">
        <v>342</v>
      </c>
      <c r="D382" s="99" t="s">
        <v>5</v>
      </c>
      <c r="E382" s="99" t="s">
        <v>8753</v>
      </c>
      <c r="F382" s="99" t="s">
        <v>8754</v>
      </c>
      <c r="G382" s="77">
        <v>0</v>
      </c>
      <c r="H382" s="77">
        <v>324550.61</v>
      </c>
      <c r="I382" s="77"/>
      <c r="J382" s="101"/>
    </row>
    <row r="383" spans="1:10" x14ac:dyDescent="0.2">
      <c r="A383" s="106"/>
      <c r="B383" s="100"/>
      <c r="C383" s="99"/>
      <c r="D383" s="99"/>
      <c r="E383" s="99"/>
      <c r="F383" s="99"/>
      <c r="G383" s="77"/>
      <c r="H383" s="77"/>
      <c r="I383" s="77"/>
      <c r="J383" s="101"/>
    </row>
    <row r="384" spans="1:10" x14ac:dyDescent="0.2">
      <c r="A384" s="106"/>
      <c r="B384" s="100"/>
      <c r="C384" s="99"/>
      <c r="D384" s="99"/>
      <c r="E384" s="99"/>
      <c r="F384" s="99"/>
      <c r="G384" s="77"/>
      <c r="H384" s="102">
        <f>SUM(H362:H383)</f>
        <v>3609493.15</v>
      </c>
      <c r="I384" s="102"/>
      <c r="J384" s="103">
        <f>COUNTIF(H363:H383,"&gt;1")-COUNTIF(H363:H383,"&lt;1")</f>
        <v>14</v>
      </c>
    </row>
    <row r="385" spans="1:10" x14ac:dyDescent="0.2">
      <c r="A385" s="106"/>
      <c r="B385" s="100"/>
      <c r="C385" s="99"/>
      <c r="D385" s="99"/>
      <c r="E385" s="99"/>
      <c r="F385" s="99"/>
      <c r="G385" s="77"/>
      <c r="H385" s="77"/>
      <c r="I385" s="77"/>
      <c r="J385" s="101"/>
    </row>
    <row r="386" spans="1:10" ht="30" customHeight="1" x14ac:dyDescent="0.2">
      <c r="A386" s="106"/>
      <c r="B386" s="136" t="s">
        <v>1061</v>
      </c>
      <c r="C386" s="137"/>
      <c r="D386" s="137"/>
      <c r="E386" s="137"/>
      <c r="F386" s="137"/>
      <c r="G386" s="138"/>
      <c r="H386" s="107">
        <f>+H9+H128+H140+H146+H159+H180+H186+H195+H201+H207+H217+H226+H247+H289+H323+H334+H359+H384</f>
        <v>25107611.839999996</v>
      </c>
      <c r="I386" s="108" t="e">
        <f>+#REF!+#REF!+#REF!+#REF!+#REF!+#REF!+#REF!+#REF!+I252+#REF!+#REF!+#REF!+I383</f>
        <v>#REF!</v>
      </c>
      <c r="J386" s="109">
        <f>+J9+J128+J140+J146+J159+J180+J186+J195+J201+J207+J217+J226+J247+J289+J323+J334+J359+J384</f>
        <v>115</v>
      </c>
    </row>
    <row r="387" spans="1:10" x14ac:dyDescent="0.2">
      <c r="A387" s="106"/>
      <c r="B387" s="100"/>
      <c r="C387" s="99"/>
      <c r="D387" s="99"/>
      <c r="E387" s="99"/>
      <c r="F387" s="99"/>
      <c r="G387" s="77"/>
      <c r="H387" s="77"/>
      <c r="I387" s="77"/>
      <c r="J387" s="101"/>
    </row>
    <row r="388" spans="1:10" x14ac:dyDescent="0.2">
      <c r="A388" s="106"/>
      <c r="B388" s="100"/>
      <c r="C388" s="99"/>
      <c r="D388" s="99"/>
      <c r="E388" s="99"/>
      <c r="F388" s="99"/>
      <c r="G388" s="77"/>
      <c r="H388" s="77"/>
      <c r="I388" s="77"/>
      <c r="J388" s="101"/>
    </row>
    <row r="389" spans="1:10" x14ac:dyDescent="0.2">
      <c r="A389" s="104" t="s">
        <v>1560</v>
      </c>
      <c r="B389" s="98"/>
      <c r="C389" s="99"/>
      <c r="D389" s="99"/>
      <c r="E389" s="98"/>
      <c r="F389" s="98"/>
      <c r="G389" s="76"/>
      <c r="H389" s="76"/>
      <c r="I389" s="76"/>
      <c r="J389" s="101"/>
    </row>
    <row r="390" spans="1:10" x14ac:dyDescent="0.2">
      <c r="A390" s="105" t="s">
        <v>2</v>
      </c>
      <c r="B390" s="98" t="s">
        <v>4</v>
      </c>
      <c r="C390" s="99"/>
      <c r="D390" s="99"/>
      <c r="E390" s="98"/>
      <c r="F390" s="98"/>
      <c r="G390" s="76"/>
      <c r="H390" s="76"/>
      <c r="I390" s="76"/>
      <c r="J390" s="101"/>
    </row>
    <row r="391" spans="1:10" outlineLevel="1" x14ac:dyDescent="0.2">
      <c r="A391" s="106"/>
      <c r="B391" s="99"/>
      <c r="C391" s="99"/>
      <c r="D391" s="99"/>
      <c r="E391" s="99" t="s">
        <v>1110</v>
      </c>
      <c r="F391" s="99"/>
      <c r="G391" s="77">
        <v>0</v>
      </c>
      <c r="H391" s="77">
        <v>0</v>
      </c>
      <c r="I391" s="77">
        <v>-804064.9</v>
      </c>
      <c r="J391" s="101"/>
    </row>
    <row r="392" spans="1:10" outlineLevel="1" x14ac:dyDescent="0.2">
      <c r="A392" s="106"/>
      <c r="B392" s="100">
        <v>43068</v>
      </c>
      <c r="C392" s="99">
        <v>287</v>
      </c>
      <c r="D392" s="99" t="s">
        <v>5</v>
      </c>
      <c r="E392" s="99" t="s">
        <v>8755</v>
      </c>
      <c r="F392" s="99" t="s">
        <v>8756</v>
      </c>
      <c r="G392" s="77">
        <v>0</v>
      </c>
      <c r="H392" s="77">
        <v>316444.49</v>
      </c>
      <c r="I392" s="77">
        <v>-1032140.68</v>
      </c>
      <c r="J392" s="101"/>
    </row>
    <row r="393" spans="1:10" x14ac:dyDescent="0.2">
      <c r="A393" s="106"/>
      <c r="B393" s="100"/>
      <c r="C393" s="99"/>
      <c r="D393" s="99"/>
      <c r="E393" s="99"/>
      <c r="F393" s="99"/>
      <c r="G393" s="77"/>
      <c r="H393" s="77"/>
      <c r="I393" s="77"/>
      <c r="J393" s="101"/>
    </row>
    <row r="394" spans="1:10" x14ac:dyDescent="0.2">
      <c r="A394" s="106"/>
      <c r="B394" s="100"/>
      <c r="C394" s="99"/>
      <c r="D394" s="99"/>
      <c r="E394" s="99"/>
      <c r="F394" s="99"/>
      <c r="G394" s="77"/>
      <c r="H394" s="102">
        <f>SUM(H391:H393)</f>
        <v>316444.49</v>
      </c>
      <c r="I394" s="102"/>
      <c r="J394" s="103">
        <f>COUNTIF(H392:H392,"&gt;1")-COUNTIF(H392:H392,"&lt;1")</f>
        <v>1</v>
      </c>
    </row>
    <row r="395" spans="1:10" x14ac:dyDescent="0.2">
      <c r="A395" s="104" t="s">
        <v>5341</v>
      </c>
      <c r="B395" s="98"/>
      <c r="C395" s="99"/>
      <c r="D395" s="99"/>
      <c r="E395" s="98"/>
      <c r="F395" s="98"/>
      <c r="G395" s="76"/>
      <c r="H395" s="76"/>
      <c r="I395" s="76"/>
      <c r="J395" s="101"/>
    </row>
    <row r="396" spans="1:10" x14ac:dyDescent="0.2">
      <c r="A396" s="105" t="s">
        <v>2</v>
      </c>
      <c r="B396" s="98" t="s">
        <v>5342</v>
      </c>
      <c r="C396" s="99"/>
      <c r="D396" s="99"/>
      <c r="E396" s="98"/>
      <c r="F396" s="98"/>
      <c r="G396" s="76"/>
      <c r="H396" s="76"/>
      <c r="I396" s="76"/>
      <c r="J396" s="101"/>
    </row>
    <row r="397" spans="1:10" outlineLevel="1" x14ac:dyDescent="0.2">
      <c r="A397" s="106"/>
      <c r="B397" s="99"/>
      <c r="C397" s="99"/>
      <c r="D397" s="99"/>
      <c r="E397" s="99" t="s">
        <v>1110</v>
      </c>
      <c r="F397" s="99"/>
      <c r="G397" s="77">
        <v>0</v>
      </c>
      <c r="H397" s="77">
        <v>0</v>
      </c>
      <c r="I397" s="77">
        <v>-804064.9</v>
      </c>
      <c r="J397" s="101"/>
    </row>
    <row r="398" spans="1:10" outlineLevel="1" x14ac:dyDescent="0.2">
      <c r="A398" s="106"/>
      <c r="B398" s="100">
        <v>43042</v>
      </c>
      <c r="C398" s="99">
        <v>9</v>
      </c>
      <c r="D398" s="99" t="s">
        <v>5</v>
      </c>
      <c r="E398" s="99" t="s">
        <v>8757</v>
      </c>
      <c r="F398" s="99" t="s">
        <v>8758</v>
      </c>
      <c r="G398" s="77">
        <v>0</v>
      </c>
      <c r="H398" s="77">
        <v>138943.57999999999</v>
      </c>
      <c r="I398" s="77">
        <v>-1032140.68</v>
      </c>
      <c r="J398" s="101"/>
    </row>
    <row r="399" spans="1:10" outlineLevel="1" x14ac:dyDescent="0.2">
      <c r="A399" s="106"/>
      <c r="B399" s="100">
        <v>43045</v>
      </c>
      <c r="C399" s="99">
        <v>16</v>
      </c>
      <c r="D399" s="99" t="s">
        <v>5</v>
      </c>
      <c r="E399" s="99" t="s">
        <v>8759</v>
      </c>
      <c r="F399" s="99" t="s">
        <v>8760</v>
      </c>
      <c r="G399" s="77">
        <v>0</v>
      </c>
      <c r="H399" s="77">
        <v>121617.78</v>
      </c>
      <c r="I399" s="77"/>
      <c r="J399" s="101"/>
    </row>
    <row r="400" spans="1:10" outlineLevel="1" x14ac:dyDescent="0.2">
      <c r="A400" s="106"/>
      <c r="B400" s="100">
        <v>43046</v>
      </c>
      <c r="C400" s="99">
        <v>28</v>
      </c>
      <c r="D400" s="99" t="s">
        <v>5</v>
      </c>
      <c r="E400" s="99" t="s">
        <v>8761</v>
      </c>
      <c r="F400" s="99" t="s">
        <v>8762</v>
      </c>
      <c r="G400" s="77">
        <v>0</v>
      </c>
      <c r="H400" s="77">
        <v>125896.82</v>
      </c>
      <c r="I400" s="77"/>
      <c r="J400" s="101"/>
    </row>
    <row r="401" spans="1:10" outlineLevel="1" x14ac:dyDescent="0.2">
      <c r="A401" s="106"/>
      <c r="B401" s="100">
        <v>43046</v>
      </c>
      <c r="C401" s="99">
        <v>29</v>
      </c>
      <c r="D401" s="99" t="s">
        <v>5</v>
      </c>
      <c r="E401" s="99" t="s">
        <v>8763</v>
      </c>
      <c r="F401" s="99" t="s">
        <v>8764</v>
      </c>
      <c r="G401" s="77">
        <v>0</v>
      </c>
      <c r="H401" s="77">
        <v>155864.79</v>
      </c>
      <c r="I401" s="77"/>
      <c r="J401" s="101"/>
    </row>
    <row r="402" spans="1:10" outlineLevel="1" x14ac:dyDescent="0.2">
      <c r="A402" s="106"/>
      <c r="B402" s="100">
        <v>43052</v>
      </c>
      <c r="C402" s="99">
        <v>72</v>
      </c>
      <c r="D402" s="99" t="s">
        <v>5</v>
      </c>
      <c r="E402" s="99" t="s">
        <v>7741</v>
      </c>
      <c r="F402" s="99" t="s">
        <v>8765</v>
      </c>
      <c r="G402" s="77">
        <v>0</v>
      </c>
      <c r="H402" s="77">
        <v>134991.07</v>
      </c>
      <c r="I402" s="77"/>
      <c r="J402" s="101"/>
    </row>
    <row r="403" spans="1:10" outlineLevel="1" x14ac:dyDescent="0.2">
      <c r="A403" s="106"/>
      <c r="B403" s="100">
        <v>43052</v>
      </c>
      <c r="C403" s="99">
        <v>78</v>
      </c>
      <c r="D403" s="99" t="s">
        <v>5</v>
      </c>
      <c r="E403" s="99" t="s">
        <v>7741</v>
      </c>
      <c r="F403" s="99" t="s">
        <v>8766</v>
      </c>
      <c r="G403" s="77">
        <v>0</v>
      </c>
      <c r="H403" s="77">
        <v>-134991.07</v>
      </c>
      <c r="I403" s="77"/>
      <c r="J403" s="101"/>
    </row>
    <row r="404" spans="1:10" outlineLevel="1" x14ac:dyDescent="0.2">
      <c r="A404" s="106"/>
      <c r="B404" s="100">
        <v>43052</v>
      </c>
      <c r="C404" s="99">
        <v>80</v>
      </c>
      <c r="D404" s="99" t="s">
        <v>5</v>
      </c>
      <c r="E404" s="99" t="s">
        <v>7741</v>
      </c>
      <c r="F404" s="99" t="s">
        <v>8767</v>
      </c>
      <c r="G404" s="77">
        <v>0</v>
      </c>
      <c r="H404" s="77">
        <v>134991.07</v>
      </c>
      <c r="I404" s="77"/>
      <c r="J404" s="101"/>
    </row>
    <row r="405" spans="1:10" outlineLevel="1" x14ac:dyDescent="0.2">
      <c r="A405" s="106"/>
      <c r="B405" s="100">
        <v>43053</v>
      </c>
      <c r="C405" s="99">
        <v>98</v>
      </c>
      <c r="D405" s="99" t="s">
        <v>5</v>
      </c>
      <c r="E405" s="99" t="s">
        <v>8768</v>
      </c>
      <c r="F405" s="99" t="s">
        <v>8769</v>
      </c>
      <c r="G405" s="77">
        <v>0</v>
      </c>
      <c r="H405" s="77">
        <v>138943.6</v>
      </c>
      <c r="I405" s="77"/>
      <c r="J405" s="101"/>
    </row>
    <row r="406" spans="1:10" outlineLevel="1" x14ac:dyDescent="0.2">
      <c r="A406" s="106"/>
      <c r="B406" s="100">
        <v>43057</v>
      </c>
      <c r="C406" s="99">
        <v>136</v>
      </c>
      <c r="D406" s="99" t="s">
        <v>5</v>
      </c>
      <c r="E406" s="99" t="s">
        <v>8770</v>
      </c>
      <c r="F406" s="99" t="s">
        <v>8771</v>
      </c>
      <c r="G406" s="77">
        <v>0</v>
      </c>
      <c r="H406" s="77">
        <v>159818.32999999999</v>
      </c>
      <c r="I406" s="77"/>
      <c r="J406" s="101"/>
    </row>
    <row r="407" spans="1:10" outlineLevel="1" x14ac:dyDescent="0.2">
      <c r="A407" s="106"/>
      <c r="B407" s="100">
        <v>43060</v>
      </c>
      <c r="C407" s="99">
        <v>179</v>
      </c>
      <c r="D407" s="99" t="s">
        <v>5</v>
      </c>
      <c r="E407" s="99" t="s">
        <v>8772</v>
      </c>
      <c r="F407" s="99" t="s">
        <v>8773</v>
      </c>
      <c r="G407" s="77">
        <v>0</v>
      </c>
      <c r="H407" s="77">
        <v>159818.32</v>
      </c>
      <c r="I407" s="77"/>
      <c r="J407" s="101"/>
    </row>
    <row r="408" spans="1:10" outlineLevel="1" x14ac:dyDescent="0.2">
      <c r="A408" s="106"/>
      <c r="B408" s="100">
        <v>43060</v>
      </c>
      <c r="C408" s="99">
        <v>180</v>
      </c>
      <c r="D408" s="99" t="s">
        <v>5</v>
      </c>
      <c r="E408" s="99" t="s">
        <v>8774</v>
      </c>
      <c r="F408" s="99" t="s">
        <v>8775</v>
      </c>
      <c r="G408" s="77">
        <v>0</v>
      </c>
      <c r="H408" s="77">
        <v>138943.57999999999</v>
      </c>
      <c r="I408" s="77"/>
      <c r="J408" s="101"/>
    </row>
    <row r="409" spans="1:10" outlineLevel="1" x14ac:dyDescent="0.2">
      <c r="A409" s="106"/>
      <c r="B409" s="100">
        <v>43063</v>
      </c>
      <c r="C409" s="99">
        <v>224</v>
      </c>
      <c r="D409" s="99" t="s">
        <v>5</v>
      </c>
      <c r="E409" s="99" t="s">
        <v>8377</v>
      </c>
      <c r="F409" s="99" t="s">
        <v>8776</v>
      </c>
      <c r="G409" s="77">
        <v>0</v>
      </c>
      <c r="H409" s="77">
        <v>134991.07</v>
      </c>
      <c r="I409" s="77"/>
      <c r="J409" s="101"/>
    </row>
    <row r="410" spans="1:10" outlineLevel="1" x14ac:dyDescent="0.2">
      <c r="A410" s="106"/>
      <c r="B410" s="100">
        <v>43063</v>
      </c>
      <c r="C410" s="99">
        <v>225</v>
      </c>
      <c r="D410" s="99" t="s">
        <v>5</v>
      </c>
      <c r="E410" s="99" t="s">
        <v>8777</v>
      </c>
      <c r="F410" s="99" t="s">
        <v>8778</v>
      </c>
      <c r="G410" s="77">
        <v>0</v>
      </c>
      <c r="H410" s="77">
        <v>125896.86</v>
      </c>
      <c r="I410" s="77"/>
      <c r="J410" s="101"/>
    </row>
    <row r="411" spans="1:10" outlineLevel="1" x14ac:dyDescent="0.2">
      <c r="A411" s="106"/>
      <c r="B411" s="100">
        <v>43068</v>
      </c>
      <c r="C411" s="99">
        <v>288</v>
      </c>
      <c r="D411" s="99" t="s">
        <v>5</v>
      </c>
      <c r="E411" s="99" t="s">
        <v>7793</v>
      </c>
      <c r="F411" s="99" t="s">
        <v>8779</v>
      </c>
      <c r="G411" s="77">
        <v>0</v>
      </c>
      <c r="H411" s="77">
        <v>159818.32999999999</v>
      </c>
      <c r="I411" s="77"/>
      <c r="J411" s="101"/>
    </row>
    <row r="412" spans="1:10" outlineLevel="1" x14ac:dyDescent="0.2">
      <c r="A412" s="106"/>
      <c r="B412" s="100">
        <v>43069</v>
      </c>
      <c r="C412" s="99">
        <v>310</v>
      </c>
      <c r="D412" s="99" t="s">
        <v>5</v>
      </c>
      <c r="E412" s="99" t="s">
        <v>8483</v>
      </c>
      <c r="F412" s="99" t="s">
        <v>8780</v>
      </c>
      <c r="G412" s="77">
        <v>0</v>
      </c>
      <c r="H412" s="77">
        <v>138943.57999999999</v>
      </c>
      <c r="I412" s="77"/>
      <c r="J412" s="101"/>
    </row>
    <row r="413" spans="1:10" outlineLevel="1" x14ac:dyDescent="0.2">
      <c r="A413" s="106"/>
      <c r="B413" s="100">
        <v>43069</v>
      </c>
      <c r="C413" s="99">
        <v>321</v>
      </c>
      <c r="D413" s="99" t="s">
        <v>5</v>
      </c>
      <c r="E413" s="99" t="s">
        <v>8781</v>
      </c>
      <c r="F413" s="99" t="s">
        <v>8782</v>
      </c>
      <c r="G413" s="77">
        <v>0</v>
      </c>
      <c r="H413" s="77">
        <v>134990.03</v>
      </c>
      <c r="I413" s="77"/>
      <c r="J413" s="101"/>
    </row>
    <row r="414" spans="1:10" outlineLevel="1" x14ac:dyDescent="0.2">
      <c r="A414" s="106"/>
      <c r="B414" s="100">
        <v>43069</v>
      </c>
      <c r="C414" s="99">
        <v>322</v>
      </c>
      <c r="D414" s="99" t="s">
        <v>5</v>
      </c>
      <c r="E414" s="99" t="s">
        <v>8783</v>
      </c>
      <c r="F414" s="99" t="s">
        <v>8784</v>
      </c>
      <c r="G414" s="77">
        <v>0</v>
      </c>
      <c r="H414" s="77">
        <v>138943.57999999999</v>
      </c>
      <c r="I414" s="77"/>
      <c r="J414" s="101"/>
    </row>
    <row r="415" spans="1:10" x14ac:dyDescent="0.2">
      <c r="A415" s="106"/>
      <c r="B415" s="100"/>
      <c r="C415" s="99"/>
      <c r="D415" s="99"/>
      <c r="E415" s="99"/>
      <c r="F415" s="99"/>
      <c r="G415" s="77"/>
      <c r="H415" s="77"/>
      <c r="I415" s="77"/>
      <c r="J415" s="101"/>
    </row>
    <row r="416" spans="1:10" x14ac:dyDescent="0.2">
      <c r="A416" s="106"/>
      <c r="B416" s="100"/>
      <c r="C416" s="99"/>
      <c r="D416" s="99"/>
      <c r="E416" s="99"/>
      <c r="F416" s="99"/>
      <c r="G416" s="77"/>
      <c r="H416" s="102">
        <f>SUM(H397:H415)</f>
        <v>2108421.3200000003</v>
      </c>
      <c r="I416" s="102"/>
      <c r="J416" s="103">
        <f>COUNTIF(H398:H414,"&gt;1")-COUNTIF(H398:H414,"&lt;1")</f>
        <v>15</v>
      </c>
    </row>
    <row r="417" spans="1:10" x14ac:dyDescent="0.2">
      <c r="A417" s="104" t="s">
        <v>6810</v>
      </c>
      <c r="B417" s="98"/>
      <c r="C417" s="99"/>
      <c r="D417" s="99"/>
      <c r="E417" s="99"/>
      <c r="F417" s="99"/>
      <c r="G417" s="77"/>
      <c r="H417" s="102"/>
      <c r="I417" s="102"/>
      <c r="J417" s="103"/>
    </row>
    <row r="418" spans="1:10" x14ac:dyDescent="0.2">
      <c r="A418" s="105" t="s">
        <v>2</v>
      </c>
      <c r="B418" s="98" t="s">
        <v>6811</v>
      </c>
      <c r="C418" s="99"/>
      <c r="D418" s="99"/>
      <c r="E418" s="99"/>
      <c r="F418" s="99"/>
      <c r="G418" s="77"/>
      <c r="H418" s="102"/>
      <c r="I418" s="102"/>
      <c r="J418" s="103"/>
    </row>
    <row r="419" spans="1:10" outlineLevel="1" x14ac:dyDescent="0.2">
      <c r="A419" s="106"/>
      <c r="B419" s="100"/>
      <c r="C419" s="99"/>
      <c r="D419" s="99"/>
      <c r="E419" s="99" t="s">
        <v>1110</v>
      </c>
      <c r="F419" s="99"/>
      <c r="G419" s="77">
        <v>0</v>
      </c>
      <c r="H419" s="77">
        <v>0</v>
      </c>
      <c r="I419" s="102"/>
      <c r="J419" s="103"/>
    </row>
    <row r="420" spans="1:10" outlineLevel="1" x14ac:dyDescent="0.2">
      <c r="A420" s="106"/>
      <c r="B420" s="100">
        <v>43047</v>
      </c>
      <c r="C420" s="99">
        <v>42</v>
      </c>
      <c r="D420" s="99" t="s">
        <v>5</v>
      </c>
      <c r="E420" s="99" t="s">
        <v>8785</v>
      </c>
      <c r="F420" s="99" t="s">
        <v>8786</v>
      </c>
      <c r="G420" s="77">
        <v>0</v>
      </c>
      <c r="H420" s="77">
        <v>244959.86</v>
      </c>
      <c r="I420" s="102"/>
      <c r="J420" s="103"/>
    </row>
    <row r="421" spans="1:10" outlineLevel="1" x14ac:dyDescent="0.2">
      <c r="A421" s="106"/>
      <c r="B421" s="100">
        <v>43069</v>
      </c>
      <c r="C421" s="99">
        <v>309</v>
      </c>
      <c r="D421" s="99" t="s">
        <v>5</v>
      </c>
      <c r="E421" s="99" t="s">
        <v>8787</v>
      </c>
      <c r="F421" s="99" t="s">
        <v>8788</v>
      </c>
      <c r="G421" s="77">
        <v>0</v>
      </c>
      <c r="H421" s="77">
        <v>244959.86</v>
      </c>
      <c r="I421" s="102"/>
      <c r="J421" s="103"/>
    </row>
    <row r="422" spans="1:10" x14ac:dyDescent="0.2">
      <c r="A422" s="106"/>
      <c r="B422" s="100"/>
      <c r="C422" s="99"/>
      <c r="D422" s="99"/>
      <c r="E422" s="99"/>
      <c r="F422" s="99"/>
      <c r="G422" s="77"/>
      <c r="H422" s="102"/>
      <c r="I422" s="102"/>
      <c r="J422" s="103"/>
    </row>
    <row r="423" spans="1:10" x14ac:dyDescent="0.2">
      <c r="A423" s="106"/>
      <c r="B423" s="100"/>
      <c r="C423" s="99"/>
      <c r="D423" s="99"/>
      <c r="E423" s="99"/>
      <c r="F423" s="99"/>
      <c r="G423" s="77"/>
      <c r="H423" s="102">
        <f>SUM(H419:H422)</f>
        <v>489919.72</v>
      </c>
      <c r="I423" s="102"/>
      <c r="J423" s="103">
        <f>COUNTIF(H420:H421,"&gt;1")-COUNTIF(H420:H421,"&lt;1")</f>
        <v>2</v>
      </c>
    </row>
    <row r="424" spans="1:10" x14ac:dyDescent="0.2">
      <c r="A424" s="104" t="s">
        <v>573</v>
      </c>
      <c r="B424" s="98"/>
      <c r="C424" s="99"/>
      <c r="D424" s="99"/>
      <c r="E424" s="99"/>
      <c r="F424" s="99"/>
      <c r="G424" s="77"/>
      <c r="H424" s="102"/>
      <c r="I424" s="102"/>
      <c r="J424" s="103"/>
    </row>
    <row r="425" spans="1:10" x14ac:dyDescent="0.2">
      <c r="A425" s="105" t="s">
        <v>2</v>
      </c>
      <c r="B425" s="98" t="s">
        <v>21</v>
      </c>
      <c r="C425" s="99"/>
      <c r="D425" s="99"/>
      <c r="E425" s="99"/>
      <c r="F425" s="99"/>
      <c r="G425" s="77"/>
      <c r="H425" s="102"/>
      <c r="I425" s="102"/>
      <c r="J425" s="103"/>
    </row>
    <row r="426" spans="1:10" outlineLevel="1" x14ac:dyDescent="0.2">
      <c r="A426" s="106"/>
      <c r="B426" s="100"/>
      <c r="C426" s="99"/>
      <c r="D426" s="99"/>
      <c r="E426" s="99" t="s">
        <v>1110</v>
      </c>
      <c r="F426" s="99"/>
      <c r="G426" s="77">
        <v>0</v>
      </c>
      <c r="H426" s="77">
        <v>0</v>
      </c>
      <c r="I426" s="102"/>
      <c r="J426" s="103"/>
    </row>
    <row r="427" spans="1:10" outlineLevel="1" x14ac:dyDescent="0.2">
      <c r="A427" s="106"/>
      <c r="B427" s="100">
        <v>43046</v>
      </c>
      <c r="C427" s="99">
        <v>21</v>
      </c>
      <c r="D427" s="99" t="s">
        <v>5</v>
      </c>
      <c r="E427" s="99" t="s">
        <v>8789</v>
      </c>
      <c r="F427" s="99" t="s">
        <v>8790</v>
      </c>
      <c r="G427" s="77">
        <v>0</v>
      </c>
      <c r="H427" s="77">
        <v>219279.78</v>
      </c>
      <c r="I427" s="102"/>
      <c r="J427" s="103"/>
    </row>
    <row r="428" spans="1:10" outlineLevel="1" x14ac:dyDescent="0.2">
      <c r="A428" s="106"/>
      <c r="B428" s="100">
        <v>43048</v>
      </c>
      <c r="C428" s="99">
        <v>48</v>
      </c>
      <c r="D428" s="99" t="s">
        <v>5</v>
      </c>
      <c r="E428" s="99" t="s">
        <v>7825</v>
      </c>
      <c r="F428" s="99" t="s">
        <v>8791</v>
      </c>
      <c r="G428" s="77">
        <v>0</v>
      </c>
      <c r="H428" s="77">
        <v>193819.92</v>
      </c>
      <c r="I428" s="102"/>
      <c r="J428" s="103"/>
    </row>
    <row r="429" spans="1:10" outlineLevel="1" x14ac:dyDescent="0.2">
      <c r="A429" s="106"/>
      <c r="B429" s="100">
        <v>43057</v>
      </c>
      <c r="C429" s="99">
        <v>139</v>
      </c>
      <c r="D429" s="99" t="s">
        <v>5</v>
      </c>
      <c r="E429" s="99" t="s">
        <v>8792</v>
      </c>
      <c r="F429" s="99" t="s">
        <v>8793</v>
      </c>
      <c r="G429" s="77">
        <v>0</v>
      </c>
      <c r="H429" s="77">
        <v>206075.94</v>
      </c>
      <c r="I429" s="102"/>
      <c r="J429" s="103"/>
    </row>
    <row r="430" spans="1:10" outlineLevel="1" x14ac:dyDescent="0.2">
      <c r="A430" s="106"/>
      <c r="B430" s="100">
        <v>43063</v>
      </c>
      <c r="C430" s="99">
        <v>221</v>
      </c>
      <c r="D430" s="99" t="s">
        <v>5</v>
      </c>
      <c r="E430" s="99" t="s">
        <v>8794</v>
      </c>
      <c r="F430" s="99" t="s">
        <v>8795</v>
      </c>
      <c r="G430" s="77">
        <v>0</v>
      </c>
      <c r="H430" s="77">
        <v>219279.78</v>
      </c>
      <c r="I430" s="102"/>
      <c r="J430" s="103"/>
    </row>
    <row r="431" spans="1:10" outlineLevel="1" x14ac:dyDescent="0.2">
      <c r="A431" s="106"/>
      <c r="B431" s="100">
        <v>43068</v>
      </c>
      <c r="C431" s="99">
        <v>289</v>
      </c>
      <c r="D431" s="99" t="s">
        <v>5</v>
      </c>
      <c r="E431" s="99" t="s">
        <v>8796</v>
      </c>
      <c r="F431" s="99" t="s">
        <v>8797</v>
      </c>
      <c r="G431" s="77">
        <v>0</v>
      </c>
      <c r="H431" s="77">
        <v>206075.94</v>
      </c>
      <c r="I431" s="102"/>
      <c r="J431" s="103"/>
    </row>
    <row r="432" spans="1:10" x14ac:dyDescent="0.2">
      <c r="A432" s="106"/>
      <c r="B432" s="100"/>
      <c r="C432" s="99"/>
      <c r="D432" s="99"/>
      <c r="E432" s="99"/>
      <c r="F432" s="99"/>
      <c r="G432" s="77"/>
      <c r="H432" s="102"/>
      <c r="I432" s="102"/>
      <c r="J432" s="103"/>
    </row>
    <row r="433" spans="1:10" x14ac:dyDescent="0.2">
      <c r="A433" s="106"/>
      <c r="B433" s="100"/>
      <c r="C433" s="99"/>
      <c r="D433" s="99"/>
      <c r="E433" s="99"/>
      <c r="F433" s="99"/>
      <c r="G433" s="77"/>
      <c r="H433" s="102">
        <f>SUM(H426:H432)</f>
        <v>1044531.3600000001</v>
      </c>
      <c r="I433" s="102"/>
      <c r="J433" s="103">
        <f>COUNTIF(H427:H431,"&gt;1")-COUNTIF(H427:H431,"&lt;1")</f>
        <v>5</v>
      </c>
    </row>
    <row r="434" spans="1:10" x14ac:dyDescent="0.2">
      <c r="A434" s="104" t="s">
        <v>2526</v>
      </c>
      <c r="B434" s="98"/>
      <c r="C434" s="99"/>
      <c r="D434" s="99"/>
      <c r="E434" s="98"/>
      <c r="F434" s="98"/>
      <c r="G434" s="76"/>
      <c r="H434" s="76"/>
      <c r="I434" s="76"/>
      <c r="J434" s="101"/>
    </row>
    <row r="435" spans="1:10" x14ac:dyDescent="0.2">
      <c r="A435" s="105" t="s">
        <v>2</v>
      </c>
      <c r="B435" s="98" t="s">
        <v>2527</v>
      </c>
      <c r="C435" s="99"/>
      <c r="D435" s="99"/>
      <c r="E435" s="98"/>
      <c r="F435" s="98"/>
      <c r="G435" s="76"/>
      <c r="H435" s="76"/>
      <c r="I435" s="76"/>
      <c r="J435" s="101"/>
    </row>
    <row r="436" spans="1:10" outlineLevel="1" x14ac:dyDescent="0.2">
      <c r="A436" s="106"/>
      <c r="B436" s="99"/>
      <c r="C436" s="99"/>
      <c r="D436" s="99"/>
      <c r="E436" s="99" t="s">
        <v>1110</v>
      </c>
      <c r="F436" s="99"/>
      <c r="G436" s="77">
        <v>0</v>
      </c>
      <c r="H436" s="77">
        <v>0</v>
      </c>
      <c r="I436" s="77">
        <v>-804064.9</v>
      </c>
      <c r="J436" s="101"/>
    </row>
    <row r="437" spans="1:10" outlineLevel="1" x14ac:dyDescent="0.2">
      <c r="A437" s="106"/>
      <c r="B437" s="100">
        <v>43067</v>
      </c>
      <c r="C437" s="99">
        <v>272</v>
      </c>
      <c r="D437" s="99" t="s">
        <v>5</v>
      </c>
      <c r="E437" s="99" t="s">
        <v>8798</v>
      </c>
      <c r="F437" s="99" t="s">
        <v>8799</v>
      </c>
      <c r="G437" s="77">
        <v>0</v>
      </c>
      <c r="H437" s="77">
        <v>472348.22</v>
      </c>
      <c r="I437" s="77">
        <v>-1032140.68</v>
      </c>
      <c r="J437" s="101"/>
    </row>
    <row r="438" spans="1:10" x14ac:dyDescent="0.2">
      <c r="A438" s="106"/>
      <c r="B438" s="100"/>
      <c r="C438" s="99"/>
      <c r="D438" s="99"/>
      <c r="E438" s="99"/>
      <c r="F438" s="99"/>
      <c r="G438" s="77"/>
      <c r="H438" s="77"/>
      <c r="I438" s="77"/>
      <c r="J438" s="101"/>
    </row>
    <row r="439" spans="1:10" x14ac:dyDescent="0.2">
      <c r="A439" s="106"/>
      <c r="B439" s="100"/>
      <c r="C439" s="99"/>
      <c r="D439" s="99"/>
      <c r="E439" s="99"/>
      <c r="F439" s="99"/>
      <c r="G439" s="77"/>
      <c r="H439" s="102">
        <f>SUM(H436:H438)</f>
        <v>472348.22</v>
      </c>
      <c r="I439" s="102"/>
      <c r="J439" s="103">
        <f>COUNTIF(H437:H437,"&gt;1")-COUNTIF(H437:H437,"&lt;1")</f>
        <v>1</v>
      </c>
    </row>
    <row r="440" spans="1:10" x14ac:dyDescent="0.2">
      <c r="A440" s="104" t="s">
        <v>6092</v>
      </c>
      <c r="B440" s="98"/>
      <c r="C440" s="99"/>
      <c r="D440" s="99"/>
      <c r="E440" s="98"/>
      <c r="F440" s="98"/>
      <c r="G440" s="76"/>
      <c r="H440" s="76"/>
      <c r="I440" s="76"/>
      <c r="J440" s="101"/>
    </row>
    <row r="441" spans="1:10" x14ac:dyDescent="0.2">
      <c r="A441" s="105" t="s">
        <v>2</v>
      </c>
      <c r="B441" s="98" t="s">
        <v>6093</v>
      </c>
      <c r="C441" s="99"/>
      <c r="D441" s="99"/>
      <c r="E441" s="98"/>
      <c r="F441" s="98"/>
      <c r="G441" s="76"/>
      <c r="H441" s="76"/>
      <c r="I441" s="76"/>
      <c r="J441" s="101"/>
    </row>
    <row r="442" spans="1:10" outlineLevel="1" x14ac:dyDescent="0.2">
      <c r="A442" s="106"/>
      <c r="B442" s="99"/>
      <c r="C442" s="99"/>
      <c r="D442" s="99"/>
      <c r="E442" s="99" t="s">
        <v>1110</v>
      </c>
      <c r="F442" s="99"/>
      <c r="G442" s="77">
        <v>0</v>
      </c>
      <c r="H442" s="77">
        <v>0</v>
      </c>
      <c r="I442" s="77">
        <v>-804064.9</v>
      </c>
      <c r="J442" s="101"/>
    </row>
    <row r="443" spans="1:10" outlineLevel="1" x14ac:dyDescent="0.2">
      <c r="A443" s="106"/>
      <c r="B443" s="100">
        <v>43049</v>
      </c>
      <c r="C443" s="99">
        <v>59</v>
      </c>
      <c r="D443" s="99" t="s">
        <v>5</v>
      </c>
      <c r="E443" s="99" t="s">
        <v>8800</v>
      </c>
      <c r="F443" s="99" t="s">
        <v>8801</v>
      </c>
      <c r="G443" s="77">
        <v>0</v>
      </c>
      <c r="H443" s="77">
        <v>688289.55</v>
      </c>
      <c r="I443" s="77">
        <v>-1032140.68</v>
      </c>
      <c r="J443" s="101"/>
    </row>
    <row r="444" spans="1:10" outlineLevel="1" x14ac:dyDescent="0.2">
      <c r="A444" s="106"/>
      <c r="B444" s="100">
        <v>43053</v>
      </c>
      <c r="C444" s="99">
        <v>103</v>
      </c>
      <c r="D444" s="99" t="s">
        <v>5</v>
      </c>
      <c r="E444" s="99" t="s">
        <v>8802</v>
      </c>
      <c r="F444" s="99" t="s">
        <v>8803</v>
      </c>
      <c r="G444" s="77">
        <v>0</v>
      </c>
      <c r="H444" s="77">
        <v>632178.35</v>
      </c>
      <c r="I444" s="77"/>
      <c r="J444" s="101"/>
    </row>
    <row r="445" spans="1:10" x14ac:dyDescent="0.2">
      <c r="A445" s="106"/>
      <c r="B445" s="100"/>
      <c r="C445" s="99"/>
      <c r="D445" s="99"/>
      <c r="E445" s="99"/>
      <c r="F445" s="99"/>
      <c r="G445" s="77"/>
      <c r="H445" s="77"/>
      <c r="I445" s="77"/>
      <c r="J445" s="101"/>
    </row>
    <row r="446" spans="1:10" x14ac:dyDescent="0.2">
      <c r="A446" s="106"/>
      <c r="B446" s="100"/>
      <c r="C446" s="99"/>
      <c r="D446" s="99"/>
      <c r="E446" s="99"/>
      <c r="F446" s="99"/>
      <c r="G446" s="77"/>
      <c r="H446" s="102">
        <f>SUM(H442:H445)</f>
        <v>1320467.8999999999</v>
      </c>
      <c r="I446" s="102"/>
      <c r="J446" s="103">
        <f>COUNTIF(H443:H444,"&gt;1")-COUNTIF(H443:H444,"&lt;1")</f>
        <v>2</v>
      </c>
    </row>
    <row r="447" spans="1:10" x14ac:dyDescent="0.2">
      <c r="A447" s="104" t="s">
        <v>1575</v>
      </c>
      <c r="B447" s="98"/>
      <c r="C447" s="99"/>
      <c r="D447" s="99"/>
      <c r="E447" s="98"/>
      <c r="F447" s="98"/>
      <c r="G447" s="76"/>
      <c r="H447" s="76"/>
      <c r="I447" s="76"/>
      <c r="J447" s="101"/>
    </row>
    <row r="448" spans="1:10" x14ac:dyDescent="0.2">
      <c r="A448" s="105" t="s">
        <v>2</v>
      </c>
      <c r="B448" s="98" t="s">
        <v>2527</v>
      </c>
      <c r="C448" s="99"/>
      <c r="D448" s="99"/>
      <c r="E448" s="98"/>
      <c r="F448" s="98"/>
      <c r="G448" s="76"/>
      <c r="H448" s="76"/>
      <c r="I448" s="76"/>
      <c r="J448" s="101"/>
    </row>
    <row r="449" spans="1:10" outlineLevel="1" x14ac:dyDescent="0.2">
      <c r="A449" s="106"/>
      <c r="B449" s="99"/>
      <c r="C449" s="99"/>
      <c r="D449" s="99"/>
      <c r="E449" s="99" t="s">
        <v>1110</v>
      </c>
      <c r="F449" s="99"/>
      <c r="G449" s="77">
        <v>0</v>
      </c>
      <c r="H449" s="77">
        <v>0</v>
      </c>
      <c r="I449" s="77">
        <v>-804064.9</v>
      </c>
      <c r="J449" s="101"/>
    </row>
    <row r="450" spans="1:10" outlineLevel="1" x14ac:dyDescent="0.2">
      <c r="A450" s="106"/>
      <c r="B450" s="100">
        <v>43049</v>
      </c>
      <c r="C450" s="99">
        <v>56</v>
      </c>
      <c r="D450" s="99" t="s">
        <v>5</v>
      </c>
      <c r="E450" s="99" t="s">
        <v>8804</v>
      </c>
      <c r="F450" s="99" t="s">
        <v>8805</v>
      </c>
      <c r="G450" s="77">
        <v>0</v>
      </c>
      <c r="H450" s="77">
        <v>244668.04</v>
      </c>
      <c r="I450" s="77">
        <v>-1032140.68</v>
      </c>
      <c r="J450" s="101"/>
    </row>
    <row r="451" spans="1:10" x14ac:dyDescent="0.2">
      <c r="A451" s="106"/>
      <c r="B451" s="100"/>
      <c r="C451" s="99"/>
      <c r="D451" s="99"/>
      <c r="E451" s="99"/>
      <c r="F451" s="99"/>
      <c r="G451" s="77"/>
      <c r="H451" s="77"/>
      <c r="I451" s="77"/>
      <c r="J451" s="101"/>
    </row>
    <row r="452" spans="1:10" x14ac:dyDescent="0.2">
      <c r="A452" s="106"/>
      <c r="B452" s="100"/>
      <c r="C452" s="99"/>
      <c r="D452" s="99"/>
      <c r="E452" s="99"/>
      <c r="F452" s="99"/>
      <c r="G452" s="77"/>
      <c r="H452" s="102">
        <f>SUM(H449:H451)</f>
        <v>244668.04</v>
      </c>
      <c r="I452" s="102"/>
      <c r="J452" s="103">
        <f>COUNTIF(H450:H450,"&gt;1")-COUNTIF(H450:H450,"&lt;1")</f>
        <v>1</v>
      </c>
    </row>
    <row r="453" spans="1:10" x14ac:dyDescent="0.2">
      <c r="A453" s="104" t="s">
        <v>587</v>
      </c>
      <c r="B453" s="98"/>
      <c r="C453" s="99"/>
      <c r="D453" s="99"/>
      <c r="E453" s="98"/>
      <c r="F453" s="98"/>
      <c r="G453" s="76"/>
      <c r="H453" s="76"/>
      <c r="I453" s="76"/>
      <c r="J453" s="101"/>
    </row>
    <row r="454" spans="1:10" x14ac:dyDescent="0.2">
      <c r="A454" s="105" t="s">
        <v>2</v>
      </c>
      <c r="B454" s="98" t="s">
        <v>91</v>
      </c>
      <c r="C454" s="99"/>
      <c r="D454" s="99"/>
      <c r="E454" s="98"/>
      <c r="F454" s="98"/>
      <c r="G454" s="76"/>
      <c r="H454" s="76"/>
      <c r="I454" s="76"/>
      <c r="J454" s="101"/>
    </row>
    <row r="455" spans="1:10" outlineLevel="1" x14ac:dyDescent="0.2">
      <c r="A455" s="106"/>
      <c r="B455" s="99"/>
      <c r="C455" s="99"/>
      <c r="D455" s="99"/>
      <c r="E455" s="99" t="s">
        <v>1110</v>
      </c>
      <c r="F455" s="99"/>
      <c r="G455" s="77">
        <v>0</v>
      </c>
      <c r="H455" s="77">
        <v>0</v>
      </c>
      <c r="I455" s="77">
        <v>-804064.9</v>
      </c>
      <c r="J455" s="101"/>
    </row>
    <row r="456" spans="1:10" outlineLevel="1" x14ac:dyDescent="0.2">
      <c r="A456" s="106"/>
      <c r="B456" s="100">
        <v>43062</v>
      </c>
      <c r="C456" s="99">
        <v>211</v>
      </c>
      <c r="D456" s="99" t="s">
        <v>5</v>
      </c>
      <c r="E456" s="99" t="s">
        <v>8806</v>
      </c>
      <c r="F456" s="99" t="s">
        <v>8807</v>
      </c>
      <c r="G456" s="77">
        <v>0</v>
      </c>
      <c r="H456" s="77">
        <v>365061.99</v>
      </c>
      <c r="I456" s="77">
        <v>-1032140.68</v>
      </c>
      <c r="J456" s="101"/>
    </row>
    <row r="457" spans="1:10" x14ac:dyDescent="0.2">
      <c r="A457" s="106"/>
      <c r="B457" s="100"/>
      <c r="C457" s="99"/>
      <c r="D457" s="99"/>
      <c r="E457" s="99"/>
      <c r="F457" s="99"/>
      <c r="G457" s="77"/>
      <c r="H457" s="77"/>
      <c r="I457" s="77"/>
      <c r="J457" s="101"/>
    </row>
    <row r="458" spans="1:10" x14ac:dyDescent="0.2">
      <c r="A458" s="106"/>
      <c r="B458" s="100"/>
      <c r="C458" s="99"/>
      <c r="D458" s="99"/>
      <c r="E458" s="99"/>
      <c r="F458" s="99"/>
      <c r="G458" s="77"/>
      <c r="H458" s="102">
        <f>SUM(H455:H457)</f>
        <v>365061.99</v>
      </c>
      <c r="I458" s="102"/>
      <c r="J458" s="103">
        <f>COUNTIF(H456:H456,"&gt;1")-COUNTIF(H456:H456,"&lt;1")</f>
        <v>1</v>
      </c>
    </row>
    <row r="459" spans="1:10" x14ac:dyDescent="0.2">
      <c r="A459" s="104" t="s">
        <v>598</v>
      </c>
      <c r="B459" s="98"/>
      <c r="C459" s="99"/>
      <c r="D459" s="99"/>
      <c r="E459" s="98"/>
      <c r="F459" s="98"/>
      <c r="G459" s="76"/>
      <c r="H459" s="76"/>
      <c r="I459" s="76"/>
      <c r="J459" s="101"/>
    </row>
    <row r="460" spans="1:10" x14ac:dyDescent="0.2">
      <c r="A460" s="105" t="s">
        <v>2</v>
      </c>
      <c r="B460" s="98" t="s">
        <v>108</v>
      </c>
      <c r="C460" s="99"/>
      <c r="D460" s="99"/>
      <c r="E460" s="98"/>
      <c r="F460" s="98"/>
      <c r="G460" s="76"/>
      <c r="H460" s="76"/>
      <c r="I460" s="76"/>
      <c r="J460" s="101"/>
    </row>
    <row r="461" spans="1:10" outlineLevel="1" x14ac:dyDescent="0.2">
      <c r="A461" s="106"/>
      <c r="B461" s="99"/>
      <c r="C461" s="99"/>
      <c r="D461" s="99"/>
      <c r="E461" s="99" t="s">
        <v>1110</v>
      </c>
      <c r="F461" s="99"/>
      <c r="G461" s="77">
        <v>0</v>
      </c>
      <c r="H461" s="77">
        <v>0</v>
      </c>
      <c r="I461" s="77">
        <v>-6049657.0700000003</v>
      </c>
      <c r="J461" s="101"/>
    </row>
    <row r="462" spans="1:10" outlineLevel="1" x14ac:dyDescent="0.2">
      <c r="A462" s="106"/>
      <c r="B462" s="100">
        <v>43045</v>
      </c>
      <c r="C462" s="99">
        <v>12</v>
      </c>
      <c r="D462" s="99" t="s">
        <v>5</v>
      </c>
      <c r="E462" s="99" t="s">
        <v>8808</v>
      </c>
      <c r="F462" s="99" t="s">
        <v>8809</v>
      </c>
      <c r="G462" s="77">
        <v>0</v>
      </c>
      <c r="H462" s="77">
        <v>158078.76999999999</v>
      </c>
      <c r="I462" s="77">
        <v>-6202349.7599999998</v>
      </c>
      <c r="J462" s="101"/>
    </row>
    <row r="463" spans="1:10" outlineLevel="1" x14ac:dyDescent="0.2">
      <c r="A463" s="106"/>
      <c r="B463" s="100">
        <v>43048</v>
      </c>
      <c r="C463" s="99">
        <v>46</v>
      </c>
      <c r="D463" s="99" t="s">
        <v>5</v>
      </c>
      <c r="E463" s="99" t="s">
        <v>8810</v>
      </c>
      <c r="F463" s="99" t="s">
        <v>8811</v>
      </c>
      <c r="G463" s="77">
        <v>0</v>
      </c>
      <c r="H463" s="77">
        <v>158078.76999999999</v>
      </c>
      <c r="I463" s="77"/>
      <c r="J463" s="101"/>
    </row>
    <row r="464" spans="1:10" outlineLevel="1" x14ac:dyDescent="0.2">
      <c r="A464" s="106"/>
      <c r="B464" s="100">
        <v>43048</v>
      </c>
      <c r="C464" s="99">
        <v>47</v>
      </c>
      <c r="D464" s="99" t="s">
        <v>5</v>
      </c>
      <c r="E464" s="99" t="s">
        <v>8812</v>
      </c>
      <c r="F464" s="99" t="s">
        <v>8813</v>
      </c>
      <c r="G464" s="77">
        <v>0</v>
      </c>
      <c r="H464" s="77">
        <v>188521.14</v>
      </c>
      <c r="I464" s="77"/>
      <c r="J464" s="101"/>
    </row>
    <row r="465" spans="1:10" outlineLevel="1" x14ac:dyDescent="0.2">
      <c r="A465" s="106"/>
      <c r="B465" s="100">
        <v>43049</v>
      </c>
      <c r="C465" s="99">
        <v>53</v>
      </c>
      <c r="D465" s="99" t="s">
        <v>5</v>
      </c>
      <c r="E465" s="99" t="s">
        <v>8814</v>
      </c>
      <c r="F465" s="99" t="s">
        <v>8815</v>
      </c>
      <c r="G465" s="77">
        <v>0</v>
      </c>
      <c r="H465" s="77">
        <v>172312.6</v>
      </c>
      <c r="I465" s="77"/>
      <c r="J465" s="101"/>
    </row>
    <row r="466" spans="1:10" outlineLevel="1" x14ac:dyDescent="0.2">
      <c r="A466" s="106"/>
      <c r="B466" s="100">
        <v>43049</v>
      </c>
      <c r="C466" s="99">
        <v>58</v>
      </c>
      <c r="D466" s="99" t="s">
        <v>5</v>
      </c>
      <c r="E466" s="99" t="s">
        <v>8816</v>
      </c>
      <c r="F466" s="99" t="s">
        <v>8817</v>
      </c>
      <c r="G466" s="77">
        <v>0</v>
      </c>
      <c r="H466" s="77">
        <v>188521.14</v>
      </c>
      <c r="I466" s="77"/>
      <c r="J466" s="101"/>
    </row>
    <row r="467" spans="1:10" outlineLevel="1" x14ac:dyDescent="0.2">
      <c r="A467" s="106"/>
      <c r="B467" s="100">
        <v>43052</v>
      </c>
      <c r="C467" s="99">
        <v>71</v>
      </c>
      <c r="D467" s="99" t="s">
        <v>5</v>
      </c>
      <c r="E467" s="99" t="s">
        <v>8818</v>
      </c>
      <c r="F467" s="99" t="s">
        <v>8819</v>
      </c>
      <c r="G467" s="77">
        <v>0</v>
      </c>
      <c r="H467" s="77">
        <v>172312.6</v>
      </c>
      <c r="I467" s="77"/>
      <c r="J467" s="101"/>
    </row>
    <row r="468" spans="1:10" outlineLevel="1" x14ac:dyDescent="0.2">
      <c r="A468" s="106"/>
      <c r="B468" s="100">
        <v>43052</v>
      </c>
      <c r="C468" s="99">
        <v>74</v>
      </c>
      <c r="D468" s="99" t="s">
        <v>5</v>
      </c>
      <c r="E468" s="99" t="s">
        <v>8820</v>
      </c>
      <c r="F468" s="99" t="s">
        <v>8821</v>
      </c>
      <c r="G468" s="77">
        <v>0</v>
      </c>
      <c r="H468" s="77">
        <v>172311.57</v>
      </c>
      <c r="I468" s="77"/>
      <c r="J468" s="101"/>
    </row>
    <row r="469" spans="1:10" outlineLevel="1" x14ac:dyDescent="0.2">
      <c r="A469" s="106"/>
      <c r="B469" s="100">
        <v>43052</v>
      </c>
      <c r="C469" s="99">
        <v>76</v>
      </c>
      <c r="D469" s="99" t="s">
        <v>5</v>
      </c>
      <c r="E469" s="99" t="s">
        <v>8822</v>
      </c>
      <c r="F469" s="99" t="s">
        <v>8823</v>
      </c>
      <c r="G469" s="77">
        <v>0</v>
      </c>
      <c r="H469" s="77">
        <v>158078.76999999999</v>
      </c>
      <c r="I469" s="77"/>
      <c r="J469" s="101"/>
    </row>
    <row r="470" spans="1:10" outlineLevel="1" x14ac:dyDescent="0.2">
      <c r="A470" s="106"/>
      <c r="B470" s="100">
        <v>43053</v>
      </c>
      <c r="C470" s="99">
        <v>96</v>
      </c>
      <c r="D470" s="99" t="s">
        <v>5</v>
      </c>
      <c r="E470" s="99" t="s">
        <v>8824</v>
      </c>
      <c r="F470" s="99" t="s">
        <v>8825</v>
      </c>
      <c r="G470" s="77">
        <v>0</v>
      </c>
      <c r="H470" s="77">
        <v>172311.57</v>
      </c>
      <c r="I470" s="77"/>
      <c r="J470" s="101"/>
    </row>
    <row r="471" spans="1:10" outlineLevel="1" x14ac:dyDescent="0.2">
      <c r="A471" s="106"/>
      <c r="B471" s="100">
        <v>43062</v>
      </c>
      <c r="C471" s="99">
        <v>212</v>
      </c>
      <c r="D471" s="99" t="s">
        <v>5</v>
      </c>
      <c r="E471" s="99" t="s">
        <v>8826</v>
      </c>
      <c r="F471" s="99" t="s">
        <v>8827</v>
      </c>
      <c r="G471" s="77">
        <v>0</v>
      </c>
      <c r="H471" s="77">
        <v>172311.57</v>
      </c>
      <c r="I471" s="77"/>
      <c r="J471" s="101"/>
    </row>
    <row r="472" spans="1:10" outlineLevel="1" x14ac:dyDescent="0.2">
      <c r="A472" s="106"/>
      <c r="B472" s="100">
        <v>43063</v>
      </c>
      <c r="C472" s="99">
        <v>222</v>
      </c>
      <c r="D472" s="99" t="s">
        <v>5</v>
      </c>
      <c r="E472" s="99" t="s">
        <v>8828</v>
      </c>
      <c r="F472" s="99" t="s">
        <v>8829</v>
      </c>
      <c r="G472" s="77">
        <v>0</v>
      </c>
      <c r="H472" s="77">
        <v>167962.65</v>
      </c>
      <c r="I472" s="77"/>
      <c r="J472" s="101"/>
    </row>
    <row r="473" spans="1:10" outlineLevel="1" x14ac:dyDescent="0.2">
      <c r="A473" s="106"/>
      <c r="B473" s="100">
        <v>43063</v>
      </c>
      <c r="C473" s="99">
        <v>223</v>
      </c>
      <c r="D473" s="99" t="s">
        <v>5</v>
      </c>
      <c r="E473" s="99" t="s">
        <v>8830</v>
      </c>
      <c r="F473" s="99" t="s">
        <v>8831</v>
      </c>
      <c r="G473" s="77">
        <v>0</v>
      </c>
      <c r="H473" s="77">
        <v>172312.6</v>
      </c>
      <c r="I473" s="77"/>
      <c r="J473" s="101"/>
    </row>
    <row r="474" spans="1:10" outlineLevel="1" x14ac:dyDescent="0.2">
      <c r="A474" s="106"/>
      <c r="B474" s="100">
        <v>43067</v>
      </c>
      <c r="C474" s="99">
        <v>273</v>
      </c>
      <c r="D474" s="99" t="s">
        <v>5</v>
      </c>
      <c r="E474" s="99" t="s">
        <v>8616</v>
      </c>
      <c r="F474" s="99" t="s">
        <v>8832</v>
      </c>
      <c r="G474" s="77">
        <v>0</v>
      </c>
      <c r="H474" s="77">
        <v>182195.45</v>
      </c>
      <c r="I474" s="77"/>
      <c r="J474" s="101"/>
    </row>
    <row r="475" spans="1:10" x14ac:dyDescent="0.2">
      <c r="A475" s="106"/>
      <c r="B475" s="100"/>
      <c r="C475" s="99"/>
      <c r="D475" s="99"/>
      <c r="E475" s="99"/>
      <c r="F475" s="99"/>
      <c r="G475" s="77"/>
      <c r="H475" s="77"/>
      <c r="I475" s="77"/>
      <c r="J475" s="101"/>
    </row>
    <row r="476" spans="1:10" x14ac:dyDescent="0.2">
      <c r="A476" s="106"/>
      <c r="B476" s="100"/>
      <c r="C476" s="99"/>
      <c r="D476" s="99"/>
      <c r="E476" s="99"/>
      <c r="F476" s="99"/>
      <c r="G476" s="77"/>
      <c r="H476" s="102">
        <f>SUM(H461:H475)</f>
        <v>2235309.2000000002</v>
      </c>
      <c r="I476" s="102"/>
      <c r="J476" s="103">
        <f>COUNTIF(H462:I475,"&gt;1")-COUNTIF(H462:H475,"&lt;1")</f>
        <v>13</v>
      </c>
    </row>
    <row r="477" spans="1:10" x14ac:dyDescent="0.2">
      <c r="A477" s="104" t="s">
        <v>2563</v>
      </c>
      <c r="B477" s="98"/>
      <c r="C477" s="99"/>
      <c r="D477" s="99"/>
      <c r="E477" s="98"/>
      <c r="F477" s="98"/>
      <c r="G477" s="76"/>
      <c r="H477" s="76"/>
      <c r="I477" s="76"/>
      <c r="J477" s="101"/>
    </row>
    <row r="478" spans="1:10" x14ac:dyDescent="0.2">
      <c r="A478" s="105" t="s">
        <v>2</v>
      </c>
      <c r="B478" s="98" t="s">
        <v>2263</v>
      </c>
      <c r="C478" s="99"/>
      <c r="D478" s="99"/>
      <c r="E478" s="98"/>
      <c r="F478" s="98"/>
      <c r="G478" s="76"/>
      <c r="H478" s="76"/>
      <c r="I478" s="76"/>
      <c r="J478" s="101"/>
    </row>
    <row r="479" spans="1:10" outlineLevel="1" x14ac:dyDescent="0.2">
      <c r="A479" s="106"/>
      <c r="B479" s="99"/>
      <c r="C479" s="99"/>
      <c r="D479" s="99"/>
      <c r="E479" s="99" t="s">
        <v>1110</v>
      </c>
      <c r="F479" s="99"/>
      <c r="G479" s="77">
        <v>0</v>
      </c>
      <c r="H479" s="77">
        <v>0</v>
      </c>
      <c r="I479" s="77">
        <v>-804064.9</v>
      </c>
      <c r="J479" s="101"/>
    </row>
    <row r="480" spans="1:10" outlineLevel="1" x14ac:dyDescent="0.2">
      <c r="A480" s="106"/>
      <c r="B480" s="100">
        <v>43052</v>
      </c>
      <c r="C480" s="99">
        <v>73</v>
      </c>
      <c r="D480" s="99" t="s">
        <v>5</v>
      </c>
      <c r="E480" s="99" t="s">
        <v>6028</v>
      </c>
      <c r="F480" s="99" t="s">
        <v>8833</v>
      </c>
      <c r="G480" s="77">
        <v>0</v>
      </c>
      <c r="H480" s="77">
        <v>706414.32</v>
      </c>
      <c r="I480" s="77">
        <v>-1032140.68</v>
      </c>
      <c r="J480" s="101"/>
    </row>
    <row r="481" spans="1:10" outlineLevel="1" x14ac:dyDescent="0.2">
      <c r="A481" s="106"/>
      <c r="B481" s="100">
        <v>43055</v>
      </c>
      <c r="C481" s="99">
        <v>114</v>
      </c>
      <c r="D481" s="99" t="s">
        <v>5</v>
      </c>
      <c r="E481" s="99" t="s">
        <v>8834</v>
      </c>
      <c r="F481" s="99" t="s">
        <v>8835</v>
      </c>
      <c r="G481" s="77">
        <v>0</v>
      </c>
      <c r="H481" s="77">
        <v>456445.07</v>
      </c>
      <c r="I481" s="77"/>
      <c r="J481" s="101"/>
    </row>
    <row r="482" spans="1:10" outlineLevel="1" x14ac:dyDescent="0.2">
      <c r="A482" s="106"/>
      <c r="B482" s="100">
        <v>43055</v>
      </c>
      <c r="C482" s="99">
        <v>119</v>
      </c>
      <c r="D482" s="99" t="s">
        <v>5</v>
      </c>
      <c r="E482" s="99" t="s">
        <v>8836</v>
      </c>
      <c r="F482" s="99" t="s">
        <v>8837</v>
      </c>
      <c r="G482" s="77">
        <v>0</v>
      </c>
      <c r="H482" s="77">
        <v>737289.85</v>
      </c>
      <c r="I482" s="77"/>
      <c r="J482" s="101"/>
    </row>
    <row r="483" spans="1:10" x14ac:dyDescent="0.2">
      <c r="A483" s="106"/>
      <c r="B483" s="100"/>
      <c r="C483" s="99"/>
      <c r="D483" s="99"/>
      <c r="E483" s="99"/>
      <c r="F483" s="99"/>
      <c r="G483" s="77"/>
      <c r="H483" s="77"/>
      <c r="I483" s="77"/>
      <c r="J483" s="101"/>
    </row>
    <row r="484" spans="1:10" x14ac:dyDescent="0.2">
      <c r="A484" s="106"/>
      <c r="B484" s="100"/>
      <c r="C484" s="99"/>
      <c r="D484" s="99"/>
      <c r="E484" s="99"/>
      <c r="F484" s="99"/>
      <c r="G484" s="77"/>
      <c r="H484" s="102">
        <f>SUM(H479:H483)</f>
        <v>1900149.2399999998</v>
      </c>
      <c r="I484" s="102"/>
      <c r="J484" s="103">
        <f>COUNTIF(H480:H482,"&gt;1")-COUNTIF(H480:H482,"&lt;1")</f>
        <v>3</v>
      </c>
    </row>
    <row r="485" spans="1:10" x14ac:dyDescent="0.2">
      <c r="A485" s="104" t="s">
        <v>663</v>
      </c>
      <c r="B485" s="98"/>
      <c r="C485" s="99"/>
      <c r="D485" s="99"/>
      <c r="E485" s="98"/>
      <c r="F485" s="98"/>
      <c r="G485" s="76"/>
      <c r="H485" s="76"/>
      <c r="I485" s="76"/>
      <c r="J485" s="101"/>
    </row>
    <row r="486" spans="1:10" x14ac:dyDescent="0.2">
      <c r="A486" s="105" t="s">
        <v>2</v>
      </c>
      <c r="B486" s="98" t="s">
        <v>422</v>
      </c>
      <c r="C486" s="99"/>
      <c r="D486" s="99"/>
      <c r="E486" s="98"/>
      <c r="F486" s="98"/>
      <c r="G486" s="76"/>
      <c r="H486" s="76"/>
      <c r="I486" s="76"/>
      <c r="J486" s="101"/>
    </row>
    <row r="487" spans="1:10" outlineLevel="1" x14ac:dyDescent="0.2">
      <c r="A487" s="106"/>
      <c r="B487" s="99"/>
      <c r="C487" s="99"/>
      <c r="D487" s="99"/>
      <c r="E487" s="99" t="s">
        <v>1110</v>
      </c>
      <c r="F487" s="99"/>
      <c r="G487" s="77">
        <v>0</v>
      </c>
      <c r="H487" s="77">
        <v>0</v>
      </c>
      <c r="I487" s="77">
        <v>-804064.9</v>
      </c>
      <c r="J487" s="101"/>
    </row>
    <row r="488" spans="1:10" outlineLevel="1" x14ac:dyDescent="0.2">
      <c r="A488" s="106"/>
      <c r="B488" s="100">
        <v>43046</v>
      </c>
      <c r="C488" s="99">
        <v>26</v>
      </c>
      <c r="D488" s="99" t="s">
        <v>5</v>
      </c>
      <c r="E488" s="99" t="s">
        <v>8838</v>
      </c>
      <c r="F488" s="99" t="s">
        <v>8839</v>
      </c>
      <c r="G488" s="77">
        <v>0</v>
      </c>
      <c r="H488" s="77">
        <v>154837.9</v>
      </c>
      <c r="I488" s="77">
        <v>-1032140.68</v>
      </c>
      <c r="J488" s="101"/>
    </row>
    <row r="489" spans="1:10" outlineLevel="1" x14ac:dyDescent="0.2">
      <c r="A489" s="106"/>
      <c r="B489" s="100">
        <v>43069</v>
      </c>
      <c r="C489" s="99">
        <v>308</v>
      </c>
      <c r="D489" s="99" t="s">
        <v>5</v>
      </c>
      <c r="E489" s="99" t="s">
        <v>8840</v>
      </c>
      <c r="F489" s="99" t="s">
        <v>8841</v>
      </c>
      <c r="G489" s="77">
        <v>0</v>
      </c>
      <c r="H489" s="77">
        <v>181721.02</v>
      </c>
      <c r="I489" s="77"/>
      <c r="J489" s="101"/>
    </row>
    <row r="490" spans="1:10" x14ac:dyDescent="0.2">
      <c r="A490" s="106"/>
      <c r="B490" s="100"/>
      <c r="C490" s="99"/>
      <c r="D490" s="99"/>
      <c r="E490" s="99"/>
      <c r="F490" s="99"/>
      <c r="G490" s="77"/>
      <c r="H490" s="77"/>
      <c r="I490" s="77"/>
      <c r="J490" s="101"/>
    </row>
    <row r="491" spans="1:10" x14ac:dyDescent="0.2">
      <c r="A491" s="106"/>
      <c r="B491" s="100"/>
      <c r="C491" s="99"/>
      <c r="D491" s="99"/>
      <c r="E491" s="99"/>
      <c r="F491" s="99"/>
      <c r="G491" s="77"/>
      <c r="H491" s="102">
        <f>SUM(H487:H490)</f>
        <v>336558.92</v>
      </c>
      <c r="I491" s="102"/>
      <c r="J491" s="103">
        <f>COUNTIF(H488:H489,"&gt;1")-COUNTIF(H488:H489,"&lt;1")</f>
        <v>2</v>
      </c>
    </row>
    <row r="492" spans="1:10" x14ac:dyDescent="0.2">
      <c r="A492" s="104" t="s">
        <v>702</v>
      </c>
      <c r="B492" s="98"/>
      <c r="C492" s="99"/>
      <c r="D492" s="99"/>
      <c r="E492" s="98"/>
      <c r="F492" s="98"/>
      <c r="G492" s="76"/>
      <c r="H492" s="76"/>
      <c r="I492" s="76"/>
      <c r="J492" s="101"/>
    </row>
    <row r="493" spans="1:10" x14ac:dyDescent="0.2">
      <c r="A493" s="105" t="s">
        <v>2</v>
      </c>
      <c r="B493" s="98" t="s">
        <v>532</v>
      </c>
      <c r="C493" s="99"/>
      <c r="D493" s="99"/>
      <c r="E493" s="98"/>
      <c r="F493" s="98"/>
      <c r="G493" s="76"/>
      <c r="H493" s="76"/>
      <c r="I493" s="76"/>
      <c r="J493" s="101"/>
    </row>
    <row r="494" spans="1:10" outlineLevel="1" x14ac:dyDescent="0.2">
      <c r="A494" s="106"/>
      <c r="B494" s="99"/>
      <c r="C494" s="99"/>
      <c r="D494" s="99"/>
      <c r="E494" s="99" t="s">
        <v>1110</v>
      </c>
      <c r="F494" s="99"/>
      <c r="G494" s="77">
        <v>0</v>
      </c>
      <c r="H494" s="77">
        <v>0</v>
      </c>
      <c r="I494" s="77">
        <v>-2339528.0699999998</v>
      </c>
      <c r="J494" s="101"/>
    </row>
    <row r="495" spans="1:10" outlineLevel="1" x14ac:dyDescent="0.2">
      <c r="A495" s="106"/>
      <c r="B495" s="100">
        <v>43062</v>
      </c>
      <c r="C495" s="99">
        <v>209</v>
      </c>
      <c r="D495" s="99" t="s">
        <v>5</v>
      </c>
      <c r="E495" s="99" t="s">
        <v>8842</v>
      </c>
      <c r="F495" s="99" t="s">
        <v>8843</v>
      </c>
      <c r="G495" s="77">
        <v>0</v>
      </c>
      <c r="H495" s="77">
        <v>298582.34999999998</v>
      </c>
      <c r="I495" s="77">
        <v>-2554846.7799999998</v>
      </c>
      <c r="J495" s="101"/>
    </row>
    <row r="496" spans="1:10" outlineLevel="1" x14ac:dyDescent="0.2">
      <c r="A496" s="106"/>
      <c r="B496" s="100">
        <v>43062</v>
      </c>
      <c r="C496" s="99">
        <v>210</v>
      </c>
      <c r="D496" s="99" t="s">
        <v>5</v>
      </c>
      <c r="E496" s="99" t="s">
        <v>8844</v>
      </c>
      <c r="F496" s="99" t="s">
        <v>8845</v>
      </c>
      <c r="G496" s="77">
        <v>0</v>
      </c>
      <c r="H496" s="77">
        <v>298582.34999999998</v>
      </c>
      <c r="I496" s="77"/>
      <c r="J496" s="101"/>
    </row>
    <row r="497" spans="1:10" outlineLevel="1" x14ac:dyDescent="0.2">
      <c r="A497" s="106"/>
      <c r="B497" s="100">
        <v>43069</v>
      </c>
      <c r="C497" s="99">
        <v>307</v>
      </c>
      <c r="D497" s="99" t="s">
        <v>5</v>
      </c>
      <c r="E497" s="99" t="s">
        <v>8846</v>
      </c>
      <c r="F497" s="99" t="s">
        <v>8847</v>
      </c>
      <c r="G497" s="77">
        <v>0</v>
      </c>
      <c r="H497" s="77">
        <v>298582.34999999998</v>
      </c>
      <c r="I497" s="77"/>
      <c r="J497" s="101"/>
    </row>
    <row r="498" spans="1:10" outlineLevel="1" x14ac:dyDescent="0.2">
      <c r="A498" s="106"/>
      <c r="B498" s="100">
        <v>43069</v>
      </c>
      <c r="C498" s="99">
        <v>332</v>
      </c>
      <c r="D498" s="99" t="s">
        <v>5</v>
      </c>
      <c r="E498" s="99" t="s">
        <v>8848</v>
      </c>
      <c r="F498" s="99" t="s">
        <v>8849</v>
      </c>
      <c r="G498" s="77">
        <v>0</v>
      </c>
      <c r="H498" s="77">
        <v>298582.34999999998</v>
      </c>
      <c r="I498" s="77"/>
      <c r="J498" s="101"/>
    </row>
    <row r="499" spans="1:10" x14ac:dyDescent="0.2">
      <c r="A499" s="106"/>
      <c r="B499" s="100"/>
      <c r="C499" s="99"/>
      <c r="D499" s="99"/>
      <c r="E499" s="99"/>
      <c r="F499" s="99"/>
      <c r="G499" s="77"/>
      <c r="H499" s="77"/>
      <c r="I499" s="77"/>
      <c r="J499" s="101"/>
    </row>
    <row r="500" spans="1:10" x14ac:dyDescent="0.2">
      <c r="A500" s="106"/>
      <c r="B500" s="100"/>
      <c r="C500" s="99"/>
      <c r="D500" s="99"/>
      <c r="E500" s="99"/>
      <c r="F500" s="99"/>
      <c r="G500" s="77"/>
      <c r="H500" s="102">
        <f>SUM(H494:H499)</f>
        <v>1194329.3999999999</v>
      </c>
      <c r="I500" s="102"/>
      <c r="J500" s="103">
        <f>COUNTIF(H495:H498,"&gt;1")-COUNTIF(H495:H498,"&lt;1")</f>
        <v>4</v>
      </c>
    </row>
    <row r="501" spans="1:10" x14ac:dyDescent="0.2">
      <c r="A501" s="106"/>
      <c r="B501" s="100"/>
      <c r="C501" s="99"/>
      <c r="D501" s="99"/>
      <c r="E501" s="99"/>
      <c r="F501" s="99"/>
      <c r="G501" s="77"/>
      <c r="H501" s="77"/>
      <c r="I501" s="77"/>
      <c r="J501" s="101"/>
    </row>
    <row r="502" spans="1:10" ht="33" customHeight="1" x14ac:dyDescent="0.2">
      <c r="A502" s="106"/>
      <c r="B502" s="136" t="s">
        <v>1062</v>
      </c>
      <c r="C502" s="137"/>
      <c r="D502" s="137"/>
      <c r="E502" s="137"/>
      <c r="F502" s="137"/>
      <c r="G502" s="138"/>
      <c r="H502" s="107">
        <f>+H394+H416+H423+H433+H439+H446+H452+H458+H476+H484+H491+H500</f>
        <v>12028209.800000001</v>
      </c>
      <c r="I502" s="108" t="e">
        <f>+#REF!+#REF!+#REF!+#REF!+#REF!+#REF!+#REF!+#REF!+#REF!+I358+#REF!+#REF!+I499</f>
        <v>#REF!</v>
      </c>
      <c r="J502" s="109">
        <f>+J394+J416+J423+J433+J439+J446+J452+J458+J476+J484+J491+J500</f>
        <v>50</v>
      </c>
    </row>
    <row r="503" spans="1:10" x14ac:dyDescent="0.2">
      <c r="A503" s="106"/>
      <c r="B503" s="100"/>
      <c r="C503" s="99"/>
      <c r="D503" s="99"/>
      <c r="E503" s="99"/>
      <c r="F503" s="99"/>
      <c r="G503" s="77"/>
      <c r="H503" s="77"/>
      <c r="I503" s="77"/>
      <c r="J503" s="101"/>
    </row>
    <row r="504" spans="1:10" x14ac:dyDescent="0.2">
      <c r="A504" s="106"/>
      <c r="B504" s="100"/>
      <c r="C504" s="99"/>
      <c r="D504" s="99"/>
      <c r="E504" s="99"/>
      <c r="F504" s="99"/>
      <c r="G504" s="77"/>
      <c r="H504" s="77"/>
      <c r="I504" s="77"/>
      <c r="J504" s="101"/>
    </row>
    <row r="505" spans="1:10" x14ac:dyDescent="0.2">
      <c r="A505" s="106"/>
      <c r="B505" s="100"/>
      <c r="C505" s="99"/>
      <c r="D505" s="99"/>
      <c r="E505" s="99"/>
      <c r="F505" s="99"/>
      <c r="G505" s="77"/>
      <c r="H505" s="77"/>
      <c r="I505" s="77"/>
      <c r="J505" s="101"/>
    </row>
    <row r="506" spans="1:10" x14ac:dyDescent="0.2">
      <c r="A506" s="104" t="s">
        <v>713</v>
      </c>
      <c r="B506" s="98"/>
      <c r="C506" s="99"/>
      <c r="D506" s="99"/>
      <c r="E506" s="98"/>
      <c r="F506" s="98"/>
      <c r="G506" s="76"/>
      <c r="H506" s="76"/>
      <c r="I506" s="76"/>
      <c r="J506" s="101"/>
    </row>
    <row r="507" spans="1:10" x14ac:dyDescent="0.2">
      <c r="A507" s="105" t="s">
        <v>2</v>
      </c>
      <c r="B507" s="98" t="s">
        <v>714</v>
      </c>
      <c r="C507" s="99"/>
      <c r="D507" s="99"/>
      <c r="E507" s="98"/>
      <c r="F507" s="98"/>
      <c r="G507" s="76"/>
      <c r="H507" s="76"/>
      <c r="I507" s="76"/>
      <c r="J507" s="101"/>
    </row>
    <row r="508" spans="1:10" outlineLevel="1" x14ac:dyDescent="0.2">
      <c r="A508" s="106"/>
      <c r="B508" s="99"/>
      <c r="C508" s="99"/>
      <c r="D508" s="99"/>
      <c r="E508" s="99" t="s">
        <v>1110</v>
      </c>
      <c r="F508" s="99"/>
      <c r="G508" s="77">
        <v>0</v>
      </c>
      <c r="H508" s="77">
        <v>0</v>
      </c>
      <c r="I508" s="77">
        <v>908070.29</v>
      </c>
      <c r="J508" s="101"/>
    </row>
    <row r="509" spans="1:10" outlineLevel="1" x14ac:dyDescent="0.2">
      <c r="A509" s="106"/>
      <c r="B509" s="100">
        <v>43040</v>
      </c>
      <c r="C509" s="99">
        <v>1</v>
      </c>
      <c r="D509" s="99" t="s">
        <v>715</v>
      </c>
      <c r="E509" s="99" t="s">
        <v>716</v>
      </c>
      <c r="F509" s="99" t="s">
        <v>8850</v>
      </c>
      <c r="G509" s="77">
        <v>0</v>
      </c>
      <c r="H509" s="77">
        <v>-4310.3500000000004</v>
      </c>
      <c r="I509" s="77">
        <v>913242.7</v>
      </c>
      <c r="J509" s="101"/>
    </row>
    <row r="510" spans="1:10" outlineLevel="1" x14ac:dyDescent="0.2">
      <c r="A510" s="106"/>
      <c r="B510" s="100">
        <v>43040</v>
      </c>
      <c r="C510" s="99">
        <v>2</v>
      </c>
      <c r="D510" s="99" t="s">
        <v>715</v>
      </c>
      <c r="E510" s="99" t="s">
        <v>716</v>
      </c>
      <c r="F510" s="99" t="s">
        <v>8851</v>
      </c>
      <c r="G510" s="77">
        <v>0</v>
      </c>
      <c r="H510" s="77">
        <v>4310.3500000000004</v>
      </c>
      <c r="I510" s="77">
        <v>908932.35</v>
      </c>
      <c r="J510" s="101"/>
    </row>
    <row r="511" spans="1:10" outlineLevel="1" x14ac:dyDescent="0.2">
      <c r="A511" s="106"/>
      <c r="B511" s="100">
        <v>43040</v>
      </c>
      <c r="C511" s="99">
        <v>3</v>
      </c>
      <c r="D511" s="99" t="s">
        <v>715</v>
      </c>
      <c r="E511" s="99" t="s">
        <v>716</v>
      </c>
      <c r="F511" s="99" t="s">
        <v>8852</v>
      </c>
      <c r="G511" s="77">
        <v>0</v>
      </c>
      <c r="H511" s="77">
        <v>-4310.3500000000004</v>
      </c>
      <c r="I511" s="77">
        <v>913294.42</v>
      </c>
      <c r="J511" s="101"/>
    </row>
    <row r="512" spans="1:10" outlineLevel="1" x14ac:dyDescent="0.2">
      <c r="A512" s="106"/>
      <c r="B512" s="100">
        <v>43040</v>
      </c>
      <c r="C512" s="99">
        <v>1</v>
      </c>
      <c r="D512" s="99" t="s">
        <v>82</v>
      </c>
      <c r="E512" s="99" t="s">
        <v>720</v>
      </c>
      <c r="F512" s="99" t="s">
        <v>8853</v>
      </c>
      <c r="G512" s="77">
        <v>0</v>
      </c>
      <c r="H512" s="77">
        <v>-10344.83</v>
      </c>
      <c r="I512" s="77">
        <v>917303.04</v>
      </c>
      <c r="J512" s="101"/>
    </row>
    <row r="513" spans="1:10" outlineLevel="1" x14ac:dyDescent="0.2">
      <c r="A513" s="106"/>
      <c r="B513" s="100">
        <v>43040</v>
      </c>
      <c r="C513" s="99">
        <v>4</v>
      </c>
      <c r="D513" s="99" t="s">
        <v>715</v>
      </c>
      <c r="E513" s="99" t="s">
        <v>716</v>
      </c>
      <c r="F513" s="99" t="s">
        <v>8854</v>
      </c>
      <c r="G513" s="77">
        <v>0</v>
      </c>
      <c r="H513" s="77">
        <v>-5172.41</v>
      </c>
      <c r="I513" s="77">
        <v>918596.14</v>
      </c>
      <c r="J513" s="101"/>
    </row>
    <row r="514" spans="1:10" outlineLevel="1" x14ac:dyDescent="0.2">
      <c r="A514" s="106"/>
      <c r="B514" s="100">
        <v>43041</v>
      </c>
      <c r="C514" s="99">
        <v>2</v>
      </c>
      <c r="D514" s="99" t="s">
        <v>82</v>
      </c>
      <c r="E514" s="99" t="s">
        <v>720</v>
      </c>
      <c r="F514" s="99" t="s">
        <v>8855</v>
      </c>
      <c r="G514" s="77">
        <v>0</v>
      </c>
      <c r="H514" s="77">
        <v>-2012.08</v>
      </c>
      <c r="I514" s="77">
        <v>919458.21</v>
      </c>
      <c r="J514" s="101"/>
    </row>
    <row r="515" spans="1:10" outlineLevel="1" x14ac:dyDescent="0.2">
      <c r="A515" s="106"/>
      <c r="B515" s="100">
        <v>43042</v>
      </c>
      <c r="C515" s="99">
        <v>5</v>
      </c>
      <c r="D515" s="99" t="s">
        <v>715</v>
      </c>
      <c r="E515" s="99" t="s">
        <v>716</v>
      </c>
      <c r="F515" s="99" t="s">
        <v>8856</v>
      </c>
      <c r="G515" s="77">
        <v>0</v>
      </c>
      <c r="H515" s="77">
        <v>8620.69</v>
      </c>
      <c r="I515" s="77">
        <v>921182.35</v>
      </c>
      <c r="J515" s="101"/>
    </row>
    <row r="516" spans="1:10" outlineLevel="1" x14ac:dyDescent="0.2">
      <c r="A516" s="106"/>
      <c r="B516" s="100">
        <v>43042</v>
      </c>
      <c r="C516" s="99">
        <v>6</v>
      </c>
      <c r="D516" s="99" t="s">
        <v>715</v>
      </c>
      <c r="E516" s="99" t="s">
        <v>716</v>
      </c>
      <c r="F516" s="99" t="s">
        <v>8857</v>
      </c>
      <c r="G516" s="77">
        <v>0</v>
      </c>
      <c r="H516" s="77">
        <v>-8681.0400000000009</v>
      </c>
      <c r="I516" s="77">
        <v>924630.63</v>
      </c>
      <c r="J516" s="101"/>
    </row>
    <row r="517" spans="1:10" outlineLevel="1" x14ac:dyDescent="0.2">
      <c r="A517" s="106"/>
      <c r="B517" s="100">
        <v>43042</v>
      </c>
      <c r="C517" s="99">
        <v>3</v>
      </c>
      <c r="D517" s="99" t="s">
        <v>82</v>
      </c>
      <c r="E517" s="99" t="s">
        <v>720</v>
      </c>
      <c r="F517" s="99" t="s">
        <v>8858</v>
      </c>
      <c r="G517" s="77">
        <v>0</v>
      </c>
      <c r="H517" s="77">
        <v>-4517.24</v>
      </c>
      <c r="I517" s="77"/>
      <c r="J517" s="101"/>
    </row>
    <row r="518" spans="1:10" outlineLevel="1" x14ac:dyDescent="0.2">
      <c r="A518" s="106"/>
      <c r="B518" s="100">
        <v>43045</v>
      </c>
      <c r="C518" s="99">
        <v>5</v>
      </c>
      <c r="D518" s="99" t="s">
        <v>82</v>
      </c>
      <c r="E518" s="99" t="s">
        <v>720</v>
      </c>
      <c r="F518" s="99" t="s">
        <v>8859</v>
      </c>
      <c r="G518" s="77">
        <v>0</v>
      </c>
      <c r="H518" s="77">
        <v>-1724.14</v>
      </c>
      <c r="I518" s="77"/>
      <c r="J518" s="101"/>
    </row>
    <row r="519" spans="1:10" outlineLevel="1" x14ac:dyDescent="0.2">
      <c r="A519" s="106"/>
      <c r="B519" s="100">
        <v>43045</v>
      </c>
      <c r="C519" s="99">
        <v>9</v>
      </c>
      <c r="D519" s="99" t="s">
        <v>715</v>
      </c>
      <c r="E519" s="99" t="s">
        <v>716</v>
      </c>
      <c r="F519" s="99" t="s">
        <v>8860</v>
      </c>
      <c r="G519" s="77">
        <v>0</v>
      </c>
      <c r="H519" s="77">
        <v>-47068.97</v>
      </c>
      <c r="I519" s="77">
        <v>928078.91</v>
      </c>
      <c r="J519" s="101"/>
    </row>
    <row r="520" spans="1:10" outlineLevel="1" x14ac:dyDescent="0.2">
      <c r="A520" s="106"/>
      <c r="B520" s="100">
        <v>43045</v>
      </c>
      <c r="C520" s="99">
        <v>6</v>
      </c>
      <c r="D520" s="99" t="s">
        <v>82</v>
      </c>
      <c r="E520" s="99" t="s">
        <v>720</v>
      </c>
      <c r="F520" s="99" t="s">
        <v>8861</v>
      </c>
      <c r="G520" s="77">
        <v>0</v>
      </c>
      <c r="H520" s="77">
        <v>-3828.37</v>
      </c>
      <c r="I520" s="77">
        <v>925492.7</v>
      </c>
      <c r="J520" s="101"/>
    </row>
    <row r="521" spans="1:10" outlineLevel="1" x14ac:dyDescent="0.2">
      <c r="A521" s="106"/>
      <c r="B521" s="100">
        <v>43046</v>
      </c>
      <c r="C521" s="99">
        <v>7</v>
      </c>
      <c r="D521" s="99" t="s">
        <v>82</v>
      </c>
      <c r="E521" s="99" t="s">
        <v>720</v>
      </c>
      <c r="F521" s="99" t="s">
        <v>8862</v>
      </c>
      <c r="G521" s="77">
        <v>0</v>
      </c>
      <c r="H521" s="77">
        <v>-11551.72</v>
      </c>
      <c r="I521" s="77"/>
      <c r="J521" s="101"/>
    </row>
    <row r="522" spans="1:10" outlineLevel="1" x14ac:dyDescent="0.2">
      <c r="A522" s="106"/>
      <c r="B522" s="100">
        <v>43046</v>
      </c>
      <c r="C522" s="99">
        <v>12</v>
      </c>
      <c r="D522" s="99" t="s">
        <v>715</v>
      </c>
      <c r="E522" s="99" t="s">
        <v>716</v>
      </c>
      <c r="F522" s="99" t="s">
        <v>8863</v>
      </c>
      <c r="G522" s="77">
        <v>0</v>
      </c>
      <c r="H522" s="77">
        <v>-3448.28</v>
      </c>
      <c r="I522" s="77"/>
      <c r="J522" s="101"/>
    </row>
    <row r="523" spans="1:10" outlineLevel="1" x14ac:dyDescent="0.2">
      <c r="A523" s="106"/>
      <c r="B523" s="100">
        <v>43046</v>
      </c>
      <c r="C523" s="99">
        <v>9</v>
      </c>
      <c r="D523" s="99" t="s">
        <v>82</v>
      </c>
      <c r="E523" s="99" t="s">
        <v>720</v>
      </c>
      <c r="F523" s="99" t="s">
        <v>8864</v>
      </c>
      <c r="G523" s="77">
        <v>0</v>
      </c>
      <c r="H523" s="77">
        <v>-3491.91</v>
      </c>
      <c r="I523" s="77"/>
      <c r="J523" s="101"/>
    </row>
    <row r="524" spans="1:10" outlineLevel="1" x14ac:dyDescent="0.2">
      <c r="A524" s="106"/>
      <c r="B524" s="100">
        <v>43046</v>
      </c>
      <c r="C524" s="99">
        <v>13</v>
      </c>
      <c r="D524" s="99" t="s">
        <v>715</v>
      </c>
      <c r="E524" s="99" t="s">
        <v>716</v>
      </c>
      <c r="F524" s="99" t="s">
        <v>8865</v>
      </c>
      <c r="G524" s="77">
        <v>0</v>
      </c>
      <c r="H524" s="77">
        <v>-12931.04</v>
      </c>
      <c r="I524" s="77"/>
      <c r="J524" s="101"/>
    </row>
    <row r="525" spans="1:10" outlineLevel="1" x14ac:dyDescent="0.2">
      <c r="A525" s="106"/>
      <c r="B525" s="100">
        <v>43046</v>
      </c>
      <c r="C525" s="99">
        <v>14</v>
      </c>
      <c r="D525" s="99" t="s">
        <v>715</v>
      </c>
      <c r="E525" s="99" t="s">
        <v>716</v>
      </c>
      <c r="F525" s="99" t="s">
        <v>8866</v>
      </c>
      <c r="G525" s="77">
        <v>0</v>
      </c>
      <c r="H525" s="77">
        <v>-8620.69</v>
      </c>
      <c r="I525" s="77"/>
      <c r="J525" s="101"/>
    </row>
    <row r="526" spans="1:10" outlineLevel="1" x14ac:dyDescent="0.2">
      <c r="A526" s="106"/>
      <c r="B526" s="100">
        <v>43046</v>
      </c>
      <c r="C526" s="99">
        <v>10</v>
      </c>
      <c r="D526" s="99" t="s">
        <v>82</v>
      </c>
      <c r="E526" s="99" t="s">
        <v>720</v>
      </c>
      <c r="F526" s="99" t="s">
        <v>8867</v>
      </c>
      <c r="G526" s="77">
        <v>0</v>
      </c>
      <c r="H526" s="77">
        <v>-3448.28</v>
      </c>
      <c r="I526" s="77"/>
      <c r="J526" s="101"/>
    </row>
    <row r="527" spans="1:10" outlineLevel="1" x14ac:dyDescent="0.2">
      <c r="A527" s="106"/>
      <c r="B527" s="100">
        <v>43047</v>
      </c>
      <c r="C527" s="99">
        <v>16</v>
      </c>
      <c r="D527" s="99" t="s">
        <v>715</v>
      </c>
      <c r="E527" s="99" t="s">
        <v>716</v>
      </c>
      <c r="F527" s="99" t="s">
        <v>8868</v>
      </c>
      <c r="G527" s="77">
        <v>0</v>
      </c>
      <c r="H527" s="77">
        <v>3448.28</v>
      </c>
      <c r="I527" s="77"/>
      <c r="J527" s="101"/>
    </row>
    <row r="528" spans="1:10" outlineLevel="1" x14ac:dyDescent="0.2">
      <c r="A528" s="106"/>
      <c r="B528" s="100">
        <v>43047</v>
      </c>
      <c r="C528" s="99">
        <v>17</v>
      </c>
      <c r="D528" s="99" t="s">
        <v>715</v>
      </c>
      <c r="E528" s="99" t="s">
        <v>716</v>
      </c>
      <c r="F528" s="99" t="s">
        <v>8869</v>
      </c>
      <c r="G528" s="77">
        <v>0</v>
      </c>
      <c r="H528" s="77">
        <v>-4525.8599999999997</v>
      </c>
      <c r="I528" s="77"/>
      <c r="J528" s="101"/>
    </row>
    <row r="529" spans="1:10" outlineLevel="1" x14ac:dyDescent="0.2">
      <c r="A529" s="106"/>
      <c r="B529" s="100">
        <v>43047</v>
      </c>
      <c r="C529" s="99">
        <v>18</v>
      </c>
      <c r="D529" s="99" t="s">
        <v>715</v>
      </c>
      <c r="E529" s="99" t="s">
        <v>716</v>
      </c>
      <c r="F529" s="99" t="s">
        <v>8870</v>
      </c>
      <c r="G529" s="77">
        <v>0</v>
      </c>
      <c r="H529" s="77">
        <v>-3534.48</v>
      </c>
      <c r="I529" s="77"/>
      <c r="J529" s="101"/>
    </row>
    <row r="530" spans="1:10" outlineLevel="1" x14ac:dyDescent="0.2">
      <c r="A530" s="106"/>
      <c r="B530" s="100">
        <v>43047</v>
      </c>
      <c r="C530" s="99">
        <v>11</v>
      </c>
      <c r="D530" s="99" t="s">
        <v>82</v>
      </c>
      <c r="E530" s="99" t="s">
        <v>720</v>
      </c>
      <c r="F530" s="99" t="s">
        <v>8871</v>
      </c>
      <c r="G530" s="77">
        <v>0</v>
      </c>
      <c r="H530" s="77">
        <v>-6466.44</v>
      </c>
      <c r="I530" s="77"/>
      <c r="J530" s="101"/>
    </row>
    <row r="531" spans="1:10" outlineLevel="1" x14ac:dyDescent="0.2">
      <c r="A531" s="106"/>
      <c r="B531" s="100">
        <v>43047</v>
      </c>
      <c r="C531" s="99">
        <v>19</v>
      </c>
      <c r="D531" s="99" t="s">
        <v>715</v>
      </c>
      <c r="E531" s="99" t="s">
        <v>716</v>
      </c>
      <c r="F531" s="99" t="s">
        <v>8872</v>
      </c>
      <c r="G531" s="77">
        <v>0</v>
      </c>
      <c r="H531" s="77">
        <v>-31637.93</v>
      </c>
      <c r="I531" s="77"/>
      <c r="J531" s="101"/>
    </row>
    <row r="532" spans="1:10" outlineLevel="1" x14ac:dyDescent="0.2">
      <c r="A532" s="106"/>
      <c r="B532" s="100">
        <v>43048</v>
      </c>
      <c r="C532" s="99">
        <v>15</v>
      </c>
      <c r="D532" s="99" t="s">
        <v>82</v>
      </c>
      <c r="E532" s="99" t="s">
        <v>720</v>
      </c>
      <c r="F532" s="99" t="s">
        <v>8873</v>
      </c>
      <c r="G532" s="77">
        <v>0</v>
      </c>
      <c r="H532" s="77">
        <v>-1979.54</v>
      </c>
      <c r="I532" s="77"/>
      <c r="J532" s="101"/>
    </row>
    <row r="533" spans="1:10" outlineLevel="1" x14ac:dyDescent="0.2">
      <c r="A533" s="106"/>
      <c r="B533" s="100">
        <v>43048</v>
      </c>
      <c r="C533" s="99">
        <v>22</v>
      </c>
      <c r="D533" s="99" t="s">
        <v>82</v>
      </c>
      <c r="E533" s="99" t="s">
        <v>720</v>
      </c>
      <c r="F533" s="99" t="s">
        <v>8874</v>
      </c>
      <c r="G533" s="77">
        <v>0</v>
      </c>
      <c r="H533" s="77">
        <v>-15000</v>
      </c>
      <c r="I533" s="77">
        <v>932820.29</v>
      </c>
      <c r="J533" s="101"/>
    </row>
    <row r="534" spans="1:10" outlineLevel="1" x14ac:dyDescent="0.2">
      <c r="A534" s="106"/>
      <c r="B534" s="100">
        <v>43048</v>
      </c>
      <c r="C534" s="99">
        <v>23</v>
      </c>
      <c r="D534" s="99" t="s">
        <v>82</v>
      </c>
      <c r="E534" s="99" t="s">
        <v>720</v>
      </c>
      <c r="F534" s="99" t="s">
        <v>8875</v>
      </c>
      <c r="G534" s="77">
        <v>0</v>
      </c>
      <c r="H534" s="77">
        <v>-7566.2</v>
      </c>
      <c r="I534" s="77">
        <v>934544.43</v>
      </c>
      <c r="J534" s="101"/>
    </row>
    <row r="535" spans="1:10" outlineLevel="1" x14ac:dyDescent="0.2">
      <c r="A535" s="106"/>
      <c r="B535" s="100">
        <v>43048</v>
      </c>
      <c r="C535" s="99">
        <v>21</v>
      </c>
      <c r="D535" s="99" t="s">
        <v>715</v>
      </c>
      <c r="E535" s="99" t="s">
        <v>716</v>
      </c>
      <c r="F535" s="99" t="s">
        <v>8876</v>
      </c>
      <c r="G535" s="77">
        <v>0</v>
      </c>
      <c r="H535" s="77">
        <v>-25862.07</v>
      </c>
      <c r="I535" s="77">
        <v>931958.22</v>
      </c>
      <c r="J535" s="101"/>
    </row>
    <row r="536" spans="1:10" outlineLevel="1" x14ac:dyDescent="0.2">
      <c r="A536" s="106"/>
      <c r="B536" s="100">
        <v>43049</v>
      </c>
      <c r="C536" s="99">
        <v>27</v>
      </c>
      <c r="D536" s="99" t="s">
        <v>82</v>
      </c>
      <c r="E536" s="99" t="s">
        <v>720</v>
      </c>
      <c r="F536" s="99" t="s">
        <v>8877</v>
      </c>
      <c r="G536" s="77">
        <v>0</v>
      </c>
      <c r="H536" s="77">
        <v>-6256.83</v>
      </c>
      <c r="I536" s="77">
        <v>937130.63</v>
      </c>
      <c r="J536" s="101"/>
    </row>
    <row r="537" spans="1:10" outlineLevel="1" x14ac:dyDescent="0.2">
      <c r="A537" s="106"/>
      <c r="B537" s="100">
        <v>43049</v>
      </c>
      <c r="C537" s="99">
        <v>23</v>
      </c>
      <c r="D537" s="99" t="s">
        <v>715</v>
      </c>
      <c r="E537" s="99" t="s">
        <v>716</v>
      </c>
      <c r="F537" s="99" t="s">
        <v>8878</v>
      </c>
      <c r="G537" s="77">
        <v>0</v>
      </c>
      <c r="H537" s="77">
        <v>4525.8599999999997</v>
      </c>
      <c r="I537" s="77">
        <v>953466.84</v>
      </c>
      <c r="J537" s="101"/>
    </row>
    <row r="538" spans="1:10" outlineLevel="1" x14ac:dyDescent="0.2">
      <c r="A538" s="106"/>
      <c r="B538" s="100">
        <v>43049</v>
      </c>
      <c r="C538" s="99">
        <v>24</v>
      </c>
      <c r="D538" s="99" t="s">
        <v>715</v>
      </c>
      <c r="E538" s="99" t="s">
        <v>716</v>
      </c>
      <c r="F538" s="99" t="s">
        <v>8879</v>
      </c>
      <c r="G538" s="77">
        <v>0</v>
      </c>
      <c r="H538" s="77">
        <v>-3631.94</v>
      </c>
      <c r="I538" s="77">
        <v>1005190.98</v>
      </c>
      <c r="J538" s="101"/>
    </row>
    <row r="539" spans="1:10" outlineLevel="1" x14ac:dyDescent="0.2">
      <c r="A539" s="106"/>
      <c r="B539" s="100">
        <v>43052</v>
      </c>
      <c r="C539" s="99">
        <v>28</v>
      </c>
      <c r="D539" s="99" t="s">
        <v>82</v>
      </c>
      <c r="E539" s="99" t="s">
        <v>720</v>
      </c>
      <c r="F539" s="99" t="s">
        <v>8880</v>
      </c>
      <c r="G539" s="77">
        <v>0</v>
      </c>
      <c r="H539" s="77">
        <v>-4310.3500000000004</v>
      </c>
      <c r="I539" s="77">
        <v>1007777.19</v>
      </c>
      <c r="J539" s="101"/>
    </row>
    <row r="540" spans="1:10" outlineLevel="1" x14ac:dyDescent="0.2">
      <c r="A540" s="106"/>
      <c r="B540" s="100">
        <v>43052</v>
      </c>
      <c r="C540" s="99">
        <v>29</v>
      </c>
      <c r="D540" s="99" t="s">
        <v>82</v>
      </c>
      <c r="E540" s="99" t="s">
        <v>720</v>
      </c>
      <c r="F540" s="99" t="s">
        <v>8881</v>
      </c>
      <c r="G540" s="77">
        <v>0</v>
      </c>
      <c r="H540" s="77">
        <v>-2586.21</v>
      </c>
      <c r="I540" s="77">
        <v>1000449.6</v>
      </c>
      <c r="J540" s="101"/>
    </row>
    <row r="541" spans="1:10" outlineLevel="1" x14ac:dyDescent="0.2">
      <c r="A541" s="106"/>
      <c r="B541" s="100">
        <v>43052</v>
      </c>
      <c r="C541" s="99">
        <v>30</v>
      </c>
      <c r="D541" s="99" t="s">
        <v>82</v>
      </c>
      <c r="E541" s="99" t="s">
        <v>720</v>
      </c>
      <c r="F541" s="99" t="s">
        <v>8882</v>
      </c>
      <c r="G541" s="77">
        <v>0</v>
      </c>
      <c r="H541" s="77">
        <v>-787.49</v>
      </c>
      <c r="I541" s="77">
        <v>1007777.19</v>
      </c>
      <c r="J541" s="101"/>
    </row>
    <row r="542" spans="1:10" outlineLevel="1" x14ac:dyDescent="0.2">
      <c r="A542" s="106"/>
      <c r="B542" s="100">
        <v>43053</v>
      </c>
      <c r="C542" s="99">
        <v>31</v>
      </c>
      <c r="D542" s="99" t="s">
        <v>82</v>
      </c>
      <c r="E542" s="99" t="s">
        <v>720</v>
      </c>
      <c r="F542" s="99" t="s">
        <v>8883</v>
      </c>
      <c r="G542" s="77">
        <v>0</v>
      </c>
      <c r="H542" s="77">
        <v>-4310.3500000000004</v>
      </c>
      <c r="I542" s="77">
        <v>1016075.76</v>
      </c>
      <c r="J542" s="101"/>
    </row>
    <row r="543" spans="1:10" outlineLevel="1" x14ac:dyDescent="0.2">
      <c r="A543" s="106"/>
      <c r="B543" s="100">
        <v>43053</v>
      </c>
      <c r="C543" s="99">
        <v>33</v>
      </c>
      <c r="D543" s="99" t="s">
        <v>82</v>
      </c>
      <c r="E543" s="99" t="s">
        <v>720</v>
      </c>
      <c r="F543" s="99" t="s">
        <v>8884</v>
      </c>
      <c r="G543" s="77">
        <v>0</v>
      </c>
      <c r="H543" s="77">
        <v>-5086.21</v>
      </c>
      <c r="I543" s="77">
        <v>1050558.52</v>
      </c>
      <c r="J543" s="101"/>
    </row>
    <row r="544" spans="1:10" outlineLevel="1" x14ac:dyDescent="0.2">
      <c r="A544" s="106"/>
      <c r="B544" s="100">
        <v>43053</v>
      </c>
      <c r="C544" s="99">
        <v>34</v>
      </c>
      <c r="D544" s="99" t="s">
        <v>82</v>
      </c>
      <c r="E544" s="99" t="s">
        <v>720</v>
      </c>
      <c r="F544" s="99" t="s">
        <v>8885</v>
      </c>
      <c r="G544" s="77">
        <v>0</v>
      </c>
      <c r="H544" s="77">
        <v>-4310.34</v>
      </c>
      <c r="I544" s="77">
        <v>1047972.31</v>
      </c>
      <c r="J544" s="101"/>
    </row>
    <row r="545" spans="1:10" outlineLevel="1" x14ac:dyDescent="0.2">
      <c r="A545" s="106"/>
      <c r="B545" s="100">
        <v>43054</v>
      </c>
      <c r="C545" s="99">
        <v>40</v>
      </c>
      <c r="D545" s="99" t="s">
        <v>82</v>
      </c>
      <c r="E545" s="99" t="s">
        <v>720</v>
      </c>
      <c r="F545" s="99" t="s">
        <v>8886</v>
      </c>
      <c r="G545" s="77">
        <v>0</v>
      </c>
      <c r="H545" s="77">
        <v>-3103.45</v>
      </c>
      <c r="I545" s="77">
        <v>1050558.52</v>
      </c>
      <c r="J545" s="101"/>
    </row>
    <row r="546" spans="1:10" outlineLevel="1" x14ac:dyDescent="0.2">
      <c r="A546" s="106"/>
      <c r="B546" s="100">
        <v>43054</v>
      </c>
      <c r="C546" s="99">
        <v>44</v>
      </c>
      <c r="D546" s="99" t="s">
        <v>82</v>
      </c>
      <c r="E546" s="99" t="s">
        <v>720</v>
      </c>
      <c r="F546" s="99" t="s">
        <v>8887</v>
      </c>
      <c r="G546" s="77">
        <v>0</v>
      </c>
      <c r="H546" s="77">
        <v>-3203.46</v>
      </c>
      <c r="I546" s="77">
        <v>1051851.6200000001</v>
      </c>
      <c r="J546" s="101"/>
    </row>
    <row r="547" spans="1:10" outlineLevel="1" x14ac:dyDescent="0.2">
      <c r="A547" s="106"/>
      <c r="B547" s="100">
        <v>43055</v>
      </c>
      <c r="C547" s="99">
        <v>45</v>
      </c>
      <c r="D547" s="99" t="s">
        <v>82</v>
      </c>
      <c r="E547" s="99" t="s">
        <v>720</v>
      </c>
      <c r="F547" s="99" t="s">
        <v>8888</v>
      </c>
      <c r="G547" s="77">
        <v>0</v>
      </c>
      <c r="H547" s="77">
        <v>-3017.24</v>
      </c>
      <c r="I547" s="77">
        <v>1056161.97</v>
      </c>
      <c r="J547" s="101"/>
    </row>
    <row r="548" spans="1:10" outlineLevel="1" x14ac:dyDescent="0.2">
      <c r="A548" s="106"/>
      <c r="B548" s="100">
        <v>43055</v>
      </c>
      <c r="C548" s="99">
        <v>46</v>
      </c>
      <c r="D548" s="99" t="s">
        <v>82</v>
      </c>
      <c r="E548" s="99" t="s">
        <v>720</v>
      </c>
      <c r="F548" s="99" t="s">
        <v>8889</v>
      </c>
      <c r="G548" s="77">
        <v>0</v>
      </c>
      <c r="H548" s="77">
        <v>-7000</v>
      </c>
      <c r="I548" s="77">
        <v>1061065.21</v>
      </c>
      <c r="J548" s="101"/>
    </row>
    <row r="549" spans="1:10" outlineLevel="1" x14ac:dyDescent="0.2">
      <c r="A549" s="106"/>
      <c r="B549" s="100">
        <v>43055</v>
      </c>
      <c r="C549" s="99">
        <v>47</v>
      </c>
      <c r="D549" s="99" t="s">
        <v>82</v>
      </c>
      <c r="E549" s="99" t="s">
        <v>720</v>
      </c>
      <c r="F549" s="99" t="s">
        <v>8890</v>
      </c>
      <c r="G549" s="77">
        <v>0</v>
      </c>
      <c r="H549" s="77">
        <v>-6982.76</v>
      </c>
      <c r="I549" s="77">
        <v>1063651.42</v>
      </c>
      <c r="J549" s="101"/>
    </row>
    <row r="550" spans="1:10" outlineLevel="1" x14ac:dyDescent="0.2">
      <c r="A550" s="106"/>
      <c r="B550" s="100">
        <v>43055</v>
      </c>
      <c r="C550" s="99">
        <v>48</v>
      </c>
      <c r="D550" s="99" t="s">
        <v>82</v>
      </c>
      <c r="E550" s="99" t="s">
        <v>720</v>
      </c>
      <c r="F550" s="99" t="s">
        <v>8891</v>
      </c>
      <c r="G550" s="77">
        <v>0</v>
      </c>
      <c r="H550" s="77">
        <v>-3448.28</v>
      </c>
      <c r="I550" s="77">
        <v>1067961.77</v>
      </c>
      <c r="J550" s="101"/>
    </row>
    <row r="551" spans="1:10" outlineLevel="1" x14ac:dyDescent="0.2">
      <c r="A551" s="106"/>
      <c r="B551" s="100">
        <v>43055</v>
      </c>
      <c r="C551" s="99">
        <v>49</v>
      </c>
      <c r="D551" s="99" t="s">
        <v>82</v>
      </c>
      <c r="E551" s="99" t="s">
        <v>720</v>
      </c>
      <c r="F551" s="99" t="s">
        <v>8892</v>
      </c>
      <c r="G551" s="77">
        <v>0</v>
      </c>
      <c r="H551" s="77">
        <v>-11206.9</v>
      </c>
      <c r="I551" s="77"/>
      <c r="J551" s="101"/>
    </row>
    <row r="552" spans="1:10" outlineLevel="1" x14ac:dyDescent="0.2">
      <c r="A552" s="106"/>
      <c r="B552" s="100">
        <v>43055</v>
      </c>
      <c r="C552" s="99">
        <v>50</v>
      </c>
      <c r="D552" s="99" t="s">
        <v>82</v>
      </c>
      <c r="E552" s="99" t="s">
        <v>720</v>
      </c>
      <c r="F552" s="99" t="s">
        <v>8893</v>
      </c>
      <c r="G552" s="77">
        <v>0</v>
      </c>
      <c r="H552" s="77">
        <v>-6034.48</v>
      </c>
      <c r="I552" s="77"/>
      <c r="J552" s="101"/>
    </row>
    <row r="553" spans="1:10" outlineLevel="1" x14ac:dyDescent="0.2">
      <c r="A553" s="106"/>
      <c r="B553" s="100">
        <v>43055</v>
      </c>
      <c r="C553" s="99">
        <v>51</v>
      </c>
      <c r="D553" s="99" t="s">
        <v>82</v>
      </c>
      <c r="E553" s="99" t="s">
        <v>720</v>
      </c>
      <c r="F553" s="99" t="s">
        <v>8894</v>
      </c>
      <c r="G553" s="77">
        <v>0</v>
      </c>
      <c r="H553" s="77">
        <v>-2586.21</v>
      </c>
      <c r="I553" s="77"/>
      <c r="J553" s="101"/>
    </row>
    <row r="554" spans="1:10" outlineLevel="1" x14ac:dyDescent="0.2">
      <c r="A554" s="106"/>
      <c r="B554" s="100">
        <v>43055</v>
      </c>
      <c r="C554" s="99">
        <v>36</v>
      </c>
      <c r="D554" s="99" t="s">
        <v>715</v>
      </c>
      <c r="E554" s="99" t="s">
        <v>716</v>
      </c>
      <c r="F554" s="99" t="s">
        <v>8895</v>
      </c>
      <c r="G554" s="77">
        <v>0</v>
      </c>
      <c r="H554" s="77">
        <v>12931.04</v>
      </c>
      <c r="I554" s="77"/>
      <c r="J554" s="101"/>
    </row>
    <row r="555" spans="1:10" outlineLevel="1" x14ac:dyDescent="0.2">
      <c r="A555" s="106"/>
      <c r="B555" s="100">
        <v>43055</v>
      </c>
      <c r="C555" s="99">
        <v>52</v>
      </c>
      <c r="D555" s="99" t="s">
        <v>82</v>
      </c>
      <c r="E555" s="99" t="s">
        <v>720</v>
      </c>
      <c r="F555" s="99" t="s">
        <v>8896</v>
      </c>
      <c r="G555" s="77">
        <v>0</v>
      </c>
      <c r="H555" s="77">
        <v>-25862.07</v>
      </c>
      <c r="I555" s="77"/>
      <c r="J555" s="101"/>
    </row>
    <row r="556" spans="1:10" outlineLevel="1" x14ac:dyDescent="0.2">
      <c r="A556" s="106"/>
      <c r="B556" s="100">
        <v>43056</v>
      </c>
      <c r="C556" s="99">
        <v>53</v>
      </c>
      <c r="D556" s="99" t="s">
        <v>82</v>
      </c>
      <c r="E556" s="99" t="s">
        <v>720</v>
      </c>
      <c r="F556" s="99" t="s">
        <v>8897</v>
      </c>
      <c r="G556" s="77">
        <v>0</v>
      </c>
      <c r="H556" s="77">
        <v>-5015.7</v>
      </c>
      <c r="I556" s="77"/>
      <c r="J556" s="101"/>
    </row>
    <row r="557" spans="1:10" outlineLevel="1" x14ac:dyDescent="0.2">
      <c r="A557" s="106"/>
      <c r="B557" s="100">
        <v>43056</v>
      </c>
      <c r="C557" s="99">
        <v>54</v>
      </c>
      <c r="D557" s="99" t="s">
        <v>82</v>
      </c>
      <c r="E557" s="99" t="s">
        <v>720</v>
      </c>
      <c r="F557" s="99" t="s">
        <v>8897</v>
      </c>
      <c r="G557" s="77">
        <v>0</v>
      </c>
      <c r="H557" s="77">
        <v>5015.7</v>
      </c>
      <c r="I557" s="77"/>
      <c r="J557" s="101"/>
    </row>
    <row r="558" spans="1:10" outlineLevel="1" x14ac:dyDescent="0.2">
      <c r="A558" s="106"/>
      <c r="B558" s="100">
        <v>43056</v>
      </c>
      <c r="C558" s="99">
        <v>55</v>
      </c>
      <c r="D558" s="99" t="s">
        <v>82</v>
      </c>
      <c r="E558" s="99" t="s">
        <v>720</v>
      </c>
      <c r="F558" s="99" t="s">
        <v>8898</v>
      </c>
      <c r="G558" s="77">
        <v>0</v>
      </c>
      <c r="H558" s="77">
        <v>-5818.21</v>
      </c>
      <c r="I558" s="77"/>
      <c r="J558" s="101"/>
    </row>
    <row r="559" spans="1:10" outlineLevel="1" x14ac:dyDescent="0.2">
      <c r="A559" s="106"/>
      <c r="B559" s="100">
        <v>43056</v>
      </c>
      <c r="C559" s="99">
        <v>56</v>
      </c>
      <c r="D559" s="99" t="s">
        <v>82</v>
      </c>
      <c r="E559" s="99" t="s">
        <v>720</v>
      </c>
      <c r="F559" s="99" t="s">
        <v>8898</v>
      </c>
      <c r="G559" s="77">
        <v>0</v>
      </c>
      <c r="H559" s="77">
        <v>5818.21</v>
      </c>
      <c r="I559" s="77"/>
      <c r="J559" s="101"/>
    </row>
    <row r="560" spans="1:10" outlineLevel="1" x14ac:dyDescent="0.2">
      <c r="A560" s="106"/>
      <c r="B560" s="100">
        <v>43056</v>
      </c>
      <c r="C560" s="99">
        <v>57</v>
      </c>
      <c r="D560" s="99" t="s">
        <v>82</v>
      </c>
      <c r="E560" s="99" t="s">
        <v>720</v>
      </c>
      <c r="F560" s="99" t="s">
        <v>8899</v>
      </c>
      <c r="G560" s="77">
        <v>0</v>
      </c>
      <c r="H560" s="77">
        <v>-5818.21</v>
      </c>
      <c r="I560" s="77"/>
      <c r="J560" s="101"/>
    </row>
    <row r="561" spans="1:10" outlineLevel="1" x14ac:dyDescent="0.2">
      <c r="A561" s="106"/>
      <c r="B561" s="100">
        <v>43056</v>
      </c>
      <c r="C561" s="99">
        <v>58</v>
      </c>
      <c r="D561" s="99" t="s">
        <v>82</v>
      </c>
      <c r="E561" s="99" t="s">
        <v>720</v>
      </c>
      <c r="F561" s="99" t="s">
        <v>8900</v>
      </c>
      <c r="G561" s="77">
        <v>0</v>
      </c>
      <c r="H561" s="77">
        <v>-1724.14</v>
      </c>
      <c r="I561" s="77"/>
      <c r="J561" s="101"/>
    </row>
    <row r="562" spans="1:10" outlineLevel="1" x14ac:dyDescent="0.2">
      <c r="A562" s="106"/>
      <c r="B562" s="100">
        <v>43056</v>
      </c>
      <c r="C562" s="99">
        <v>59</v>
      </c>
      <c r="D562" s="99" t="s">
        <v>82</v>
      </c>
      <c r="E562" s="99" t="s">
        <v>720</v>
      </c>
      <c r="F562" s="99" t="s">
        <v>8901</v>
      </c>
      <c r="G562" s="77">
        <v>0</v>
      </c>
      <c r="H562" s="77">
        <v>-2820.69</v>
      </c>
      <c r="I562" s="77"/>
      <c r="J562" s="101"/>
    </row>
    <row r="563" spans="1:10" outlineLevel="1" x14ac:dyDescent="0.2">
      <c r="A563" s="106"/>
      <c r="B563" s="100">
        <v>43056</v>
      </c>
      <c r="C563" s="99">
        <v>60</v>
      </c>
      <c r="D563" s="99" t="s">
        <v>82</v>
      </c>
      <c r="E563" s="99" t="s">
        <v>720</v>
      </c>
      <c r="F563" s="99" t="s">
        <v>8902</v>
      </c>
      <c r="G563" s="77">
        <v>0</v>
      </c>
      <c r="H563" s="77">
        <v>-31637.93</v>
      </c>
      <c r="I563" s="77">
        <v>1070731.81</v>
      </c>
      <c r="J563" s="101"/>
    </row>
    <row r="564" spans="1:10" outlineLevel="1" x14ac:dyDescent="0.2">
      <c r="A564" s="106"/>
      <c r="B564" s="100">
        <v>43056</v>
      </c>
      <c r="C564" s="99">
        <v>61</v>
      </c>
      <c r="D564" s="99" t="s">
        <v>82</v>
      </c>
      <c r="E564" s="99" t="s">
        <v>720</v>
      </c>
      <c r="F564" s="99" t="s">
        <v>8903</v>
      </c>
      <c r="G564" s="77">
        <v>0</v>
      </c>
      <c r="H564" s="77">
        <v>-1882.76</v>
      </c>
      <c r="I564" s="77">
        <v>1072455.95</v>
      </c>
      <c r="J564" s="101"/>
    </row>
    <row r="565" spans="1:10" outlineLevel="1" x14ac:dyDescent="0.2">
      <c r="A565" s="106"/>
      <c r="B565" s="100">
        <v>43056</v>
      </c>
      <c r="C565" s="99">
        <v>62</v>
      </c>
      <c r="D565" s="99" t="s">
        <v>82</v>
      </c>
      <c r="E565" s="99" t="s">
        <v>720</v>
      </c>
      <c r="F565" s="99" t="s">
        <v>8904</v>
      </c>
      <c r="G565" s="77">
        <v>0</v>
      </c>
      <c r="H565" s="77">
        <v>-3517.25</v>
      </c>
      <c r="I565" s="77">
        <v>1072538.3700000001</v>
      </c>
      <c r="J565" s="101"/>
    </row>
    <row r="566" spans="1:10" outlineLevel="1" x14ac:dyDescent="0.2">
      <c r="A566" s="106"/>
      <c r="B566" s="100">
        <v>43056</v>
      </c>
      <c r="C566" s="99">
        <v>63</v>
      </c>
      <c r="D566" s="99" t="s">
        <v>82</v>
      </c>
      <c r="E566" s="99" t="s">
        <v>720</v>
      </c>
      <c r="F566" s="99" t="s">
        <v>8905</v>
      </c>
      <c r="G566" s="77">
        <v>0</v>
      </c>
      <c r="H566" s="77">
        <v>-4310.34</v>
      </c>
      <c r="I566" s="77">
        <v>1083400.44</v>
      </c>
      <c r="J566" s="101"/>
    </row>
    <row r="567" spans="1:10" outlineLevel="1" x14ac:dyDescent="0.2">
      <c r="A567" s="106"/>
      <c r="B567" s="100">
        <v>43057</v>
      </c>
      <c r="C567" s="99">
        <v>42</v>
      </c>
      <c r="D567" s="99" t="s">
        <v>715</v>
      </c>
      <c r="E567" s="99" t="s">
        <v>716</v>
      </c>
      <c r="F567" s="99" t="s">
        <v>8906</v>
      </c>
      <c r="G567" s="77">
        <v>0</v>
      </c>
      <c r="H567" s="77">
        <v>31637.93</v>
      </c>
      <c r="I567" s="77">
        <v>1084064.23</v>
      </c>
      <c r="J567" s="101"/>
    </row>
    <row r="568" spans="1:10" outlineLevel="1" x14ac:dyDescent="0.2">
      <c r="A568" s="106"/>
      <c r="B568" s="100">
        <v>43057</v>
      </c>
      <c r="C568" s="99">
        <v>65</v>
      </c>
      <c r="D568" s="99" t="s">
        <v>82</v>
      </c>
      <c r="E568" s="99" t="s">
        <v>720</v>
      </c>
      <c r="F568" s="99" t="s">
        <v>8907</v>
      </c>
      <c r="G568" s="77">
        <v>0</v>
      </c>
      <c r="H568" s="77">
        <v>-1724.14</v>
      </c>
      <c r="I568" s="77">
        <v>1084926.3</v>
      </c>
      <c r="J568" s="101"/>
    </row>
    <row r="569" spans="1:10" outlineLevel="1" x14ac:dyDescent="0.2">
      <c r="A569" s="106"/>
      <c r="B569" s="100">
        <v>43057</v>
      </c>
      <c r="C569" s="99">
        <v>66</v>
      </c>
      <c r="D569" s="99" t="s">
        <v>82</v>
      </c>
      <c r="E569" s="99" t="s">
        <v>720</v>
      </c>
      <c r="F569" s="99" t="s">
        <v>8901</v>
      </c>
      <c r="G569" s="77">
        <v>0</v>
      </c>
      <c r="H569" s="77">
        <v>2820.69</v>
      </c>
      <c r="I569" s="77">
        <v>1084955.47</v>
      </c>
      <c r="J569" s="101"/>
    </row>
    <row r="570" spans="1:10" outlineLevel="1" x14ac:dyDescent="0.2">
      <c r="A570" s="106"/>
      <c r="B570" s="100">
        <v>43057</v>
      </c>
      <c r="C570" s="99">
        <v>67</v>
      </c>
      <c r="D570" s="99" t="s">
        <v>82</v>
      </c>
      <c r="E570" s="99" t="s">
        <v>720</v>
      </c>
      <c r="F570" s="99" t="s">
        <v>8888</v>
      </c>
      <c r="G570" s="77">
        <v>0</v>
      </c>
      <c r="H570" s="77">
        <v>3017.24</v>
      </c>
      <c r="I570" s="77">
        <v>1086248.57</v>
      </c>
      <c r="J570" s="101"/>
    </row>
    <row r="571" spans="1:10" outlineLevel="1" x14ac:dyDescent="0.2">
      <c r="A571" s="106"/>
      <c r="B571" s="100">
        <v>43057</v>
      </c>
      <c r="C571" s="99">
        <v>68</v>
      </c>
      <c r="D571" s="99" t="s">
        <v>82</v>
      </c>
      <c r="E571" s="99" t="s">
        <v>720</v>
      </c>
      <c r="F571" s="99" t="s">
        <v>8908</v>
      </c>
      <c r="G571" s="77">
        <v>0</v>
      </c>
      <c r="H571" s="77">
        <v>-5000</v>
      </c>
      <c r="I571" s="77">
        <v>1088403.74</v>
      </c>
      <c r="J571" s="101"/>
    </row>
    <row r="572" spans="1:10" outlineLevel="1" x14ac:dyDescent="0.2">
      <c r="A572" s="106"/>
      <c r="B572" s="100">
        <v>43057</v>
      </c>
      <c r="C572" s="99">
        <v>70</v>
      </c>
      <c r="D572" s="99" t="s">
        <v>82</v>
      </c>
      <c r="E572" s="99" t="s">
        <v>720</v>
      </c>
      <c r="F572" s="99" t="s">
        <v>8909</v>
      </c>
      <c r="G572" s="77">
        <v>0</v>
      </c>
      <c r="H572" s="77">
        <v>-2820.69</v>
      </c>
      <c r="I572" s="77">
        <v>1085817.53</v>
      </c>
      <c r="J572" s="101"/>
    </row>
    <row r="573" spans="1:10" outlineLevel="1" x14ac:dyDescent="0.2">
      <c r="A573" s="106"/>
      <c r="B573" s="100">
        <v>43057</v>
      </c>
      <c r="C573" s="99">
        <v>71</v>
      </c>
      <c r="D573" s="99" t="s">
        <v>82</v>
      </c>
      <c r="E573" s="99" t="s">
        <v>720</v>
      </c>
      <c r="F573" s="99" t="s">
        <v>8910</v>
      </c>
      <c r="G573" s="77">
        <v>0</v>
      </c>
      <c r="H573" s="77">
        <v>-5163.21</v>
      </c>
      <c r="I573" s="77">
        <v>1088403.74</v>
      </c>
      <c r="J573" s="101"/>
    </row>
    <row r="574" spans="1:10" outlineLevel="1" x14ac:dyDescent="0.2">
      <c r="A574" s="106"/>
      <c r="B574" s="100">
        <v>43057</v>
      </c>
      <c r="C574" s="99">
        <v>72</v>
      </c>
      <c r="D574" s="99" t="s">
        <v>82</v>
      </c>
      <c r="E574" s="99" t="s">
        <v>720</v>
      </c>
      <c r="F574" s="99" t="s">
        <v>8911</v>
      </c>
      <c r="G574" s="77">
        <v>0</v>
      </c>
      <c r="H574" s="77">
        <v>-2558.48</v>
      </c>
      <c r="I574" s="77">
        <v>1095127.8799999999</v>
      </c>
      <c r="J574" s="101"/>
    </row>
    <row r="575" spans="1:10" outlineLevel="1" x14ac:dyDescent="0.2">
      <c r="A575" s="106"/>
      <c r="B575" s="100">
        <v>43060</v>
      </c>
      <c r="C575" s="99">
        <v>48</v>
      </c>
      <c r="D575" s="99" t="s">
        <v>715</v>
      </c>
      <c r="E575" s="99" t="s">
        <v>716</v>
      </c>
      <c r="F575" s="99" t="s">
        <v>8912</v>
      </c>
      <c r="G575" s="77">
        <v>0</v>
      </c>
      <c r="H575" s="77">
        <v>4310.3500000000004</v>
      </c>
      <c r="I575" s="77">
        <v>1100391.67</v>
      </c>
      <c r="J575" s="101"/>
    </row>
    <row r="576" spans="1:10" outlineLevel="1" x14ac:dyDescent="0.2">
      <c r="A576" s="106"/>
      <c r="B576" s="100">
        <v>43060</v>
      </c>
      <c r="C576" s="99">
        <v>73</v>
      </c>
      <c r="D576" s="99" t="s">
        <v>82</v>
      </c>
      <c r="E576" s="99" t="s">
        <v>720</v>
      </c>
      <c r="F576" s="99" t="s">
        <v>8913</v>
      </c>
      <c r="G576" s="77">
        <v>0</v>
      </c>
      <c r="H576" s="77">
        <v>-2586.21</v>
      </c>
      <c r="I576" s="77">
        <v>1102096.2</v>
      </c>
      <c r="J576" s="101"/>
    </row>
    <row r="577" spans="1:10" outlineLevel="1" x14ac:dyDescent="0.2">
      <c r="A577" s="106"/>
      <c r="B577" s="100">
        <v>43060</v>
      </c>
      <c r="C577" s="99">
        <v>74</v>
      </c>
      <c r="D577" s="99" t="s">
        <v>82</v>
      </c>
      <c r="E577" s="99" t="s">
        <v>720</v>
      </c>
      <c r="F577" s="99" t="s">
        <v>8914</v>
      </c>
      <c r="G577" s="77">
        <v>0</v>
      </c>
      <c r="H577" s="77">
        <v>-862.07</v>
      </c>
      <c r="I577" s="77">
        <v>1102357.4099999999</v>
      </c>
      <c r="J577" s="101"/>
    </row>
    <row r="578" spans="1:10" outlineLevel="1" x14ac:dyDescent="0.2">
      <c r="A578" s="106"/>
      <c r="B578" s="100">
        <v>43060</v>
      </c>
      <c r="C578" s="99">
        <v>75</v>
      </c>
      <c r="D578" s="99" t="s">
        <v>82</v>
      </c>
      <c r="E578" s="99" t="s">
        <v>720</v>
      </c>
      <c r="F578" s="99" t="s">
        <v>8915</v>
      </c>
      <c r="G578" s="77">
        <v>0</v>
      </c>
      <c r="H578" s="77">
        <v>-5000</v>
      </c>
      <c r="I578" s="77">
        <v>1107271.2</v>
      </c>
      <c r="J578" s="101"/>
    </row>
    <row r="579" spans="1:10" outlineLevel="1" x14ac:dyDescent="0.2">
      <c r="A579" s="106"/>
      <c r="B579" s="100">
        <v>43060</v>
      </c>
      <c r="C579" s="99">
        <v>76</v>
      </c>
      <c r="D579" s="99" t="s">
        <v>82</v>
      </c>
      <c r="E579" s="99" t="s">
        <v>720</v>
      </c>
      <c r="F579" s="99" t="s">
        <v>8915</v>
      </c>
      <c r="G579" s="77">
        <v>0</v>
      </c>
      <c r="H579" s="77">
        <v>5000</v>
      </c>
      <c r="I579" s="77">
        <v>1111022.67</v>
      </c>
      <c r="J579" s="101"/>
    </row>
    <row r="580" spans="1:10" outlineLevel="1" x14ac:dyDescent="0.2">
      <c r="A580" s="106"/>
      <c r="B580" s="100">
        <v>43060</v>
      </c>
      <c r="C580" s="99">
        <v>77</v>
      </c>
      <c r="D580" s="99" t="s">
        <v>82</v>
      </c>
      <c r="E580" s="99" t="s">
        <v>720</v>
      </c>
      <c r="F580" s="99" t="s">
        <v>8916</v>
      </c>
      <c r="G580" s="77">
        <v>0</v>
      </c>
      <c r="H580" s="77">
        <v>-4310.34</v>
      </c>
      <c r="I580" s="77">
        <v>1114470.95</v>
      </c>
      <c r="J580" s="101"/>
    </row>
    <row r="581" spans="1:10" outlineLevel="1" x14ac:dyDescent="0.2">
      <c r="A581" s="106"/>
      <c r="B581" s="100">
        <v>43060</v>
      </c>
      <c r="C581" s="99">
        <v>78</v>
      </c>
      <c r="D581" s="99" t="s">
        <v>82</v>
      </c>
      <c r="E581" s="99" t="s">
        <v>720</v>
      </c>
      <c r="F581" s="99" t="s">
        <v>8917</v>
      </c>
      <c r="G581" s="77">
        <v>0</v>
      </c>
      <c r="H581" s="77">
        <v>-2586.21</v>
      </c>
      <c r="I581" s="77">
        <v>1123953.71</v>
      </c>
      <c r="J581" s="101"/>
    </row>
    <row r="582" spans="1:10" outlineLevel="1" x14ac:dyDescent="0.2">
      <c r="A582" s="106"/>
      <c r="B582" s="100">
        <v>43061</v>
      </c>
      <c r="C582" s="99">
        <v>79</v>
      </c>
      <c r="D582" s="99" t="s">
        <v>82</v>
      </c>
      <c r="E582" s="99" t="s">
        <v>720</v>
      </c>
      <c r="F582" s="99" t="s">
        <v>8918</v>
      </c>
      <c r="G582" s="77">
        <v>0</v>
      </c>
      <c r="H582" s="77">
        <v>-39.18</v>
      </c>
      <c r="I582" s="77">
        <v>1135926.1200000001</v>
      </c>
      <c r="J582" s="101"/>
    </row>
    <row r="583" spans="1:10" outlineLevel="1" x14ac:dyDescent="0.2">
      <c r="A583" s="106"/>
      <c r="B583" s="100">
        <v>43061</v>
      </c>
      <c r="C583" s="99">
        <v>82</v>
      </c>
      <c r="D583" s="99" t="s">
        <v>82</v>
      </c>
      <c r="E583" s="99" t="s">
        <v>720</v>
      </c>
      <c r="F583" s="99" t="s">
        <v>8919</v>
      </c>
      <c r="G583" s="77">
        <v>0</v>
      </c>
      <c r="H583" s="77">
        <v>-6896.55</v>
      </c>
      <c r="I583" s="77">
        <v>1133339.9099999999</v>
      </c>
      <c r="J583" s="101"/>
    </row>
    <row r="584" spans="1:10" outlineLevel="1" x14ac:dyDescent="0.2">
      <c r="A584" s="106"/>
      <c r="B584" s="100">
        <v>43062</v>
      </c>
      <c r="C584" s="99">
        <v>83</v>
      </c>
      <c r="D584" s="99" t="s">
        <v>82</v>
      </c>
      <c r="E584" s="99" t="s">
        <v>720</v>
      </c>
      <c r="F584" s="99" t="s">
        <v>8920</v>
      </c>
      <c r="G584" s="77">
        <v>0</v>
      </c>
      <c r="H584" s="77">
        <v>-34482.76</v>
      </c>
      <c r="I584" s="77">
        <v>1137650.26</v>
      </c>
      <c r="J584" s="101"/>
    </row>
    <row r="585" spans="1:10" outlineLevel="1" x14ac:dyDescent="0.2">
      <c r="A585" s="106"/>
      <c r="B585" s="100">
        <v>43062</v>
      </c>
      <c r="C585" s="99">
        <v>84</v>
      </c>
      <c r="D585" s="99" t="s">
        <v>82</v>
      </c>
      <c r="E585" s="99" t="s">
        <v>720</v>
      </c>
      <c r="F585" s="99" t="s">
        <v>8921</v>
      </c>
      <c r="G585" s="77">
        <v>0</v>
      </c>
      <c r="H585" s="77">
        <v>-3017.24</v>
      </c>
      <c r="I585" s="77">
        <v>1141098.54</v>
      </c>
      <c r="J585" s="101"/>
    </row>
    <row r="586" spans="1:10" outlineLevel="1" x14ac:dyDescent="0.2">
      <c r="A586" s="106"/>
      <c r="B586" s="100">
        <v>43062</v>
      </c>
      <c r="C586" s="99">
        <v>85</v>
      </c>
      <c r="D586" s="99" t="s">
        <v>82</v>
      </c>
      <c r="E586" s="99" t="s">
        <v>720</v>
      </c>
      <c r="F586" s="99" t="s">
        <v>8922</v>
      </c>
      <c r="G586" s="77">
        <v>0</v>
      </c>
      <c r="H586" s="77">
        <v>-8620.69</v>
      </c>
      <c r="I586" s="77">
        <v>1144793.68</v>
      </c>
      <c r="J586" s="101"/>
    </row>
    <row r="587" spans="1:10" outlineLevel="1" x14ac:dyDescent="0.2">
      <c r="A587" s="106"/>
      <c r="B587" s="100">
        <v>43062</v>
      </c>
      <c r="C587" s="99">
        <v>86</v>
      </c>
      <c r="D587" s="99" t="s">
        <v>82</v>
      </c>
      <c r="E587" s="99" t="s">
        <v>720</v>
      </c>
      <c r="F587" s="99" t="s">
        <v>8923</v>
      </c>
      <c r="G587" s="77">
        <v>0</v>
      </c>
      <c r="H587" s="77">
        <v>-430.15</v>
      </c>
      <c r="I587" s="77">
        <v>1164621.27</v>
      </c>
      <c r="J587" s="101"/>
    </row>
    <row r="588" spans="1:10" outlineLevel="1" x14ac:dyDescent="0.2">
      <c r="A588" s="106"/>
      <c r="B588" s="100">
        <v>43062</v>
      </c>
      <c r="C588" s="99">
        <v>88</v>
      </c>
      <c r="D588" s="99" t="s">
        <v>82</v>
      </c>
      <c r="E588" s="99" t="s">
        <v>720</v>
      </c>
      <c r="F588" s="99" t="s">
        <v>8924</v>
      </c>
      <c r="G588" s="77">
        <v>0</v>
      </c>
      <c r="H588" s="77">
        <v>-4310.3500000000004</v>
      </c>
      <c r="I588" s="77">
        <v>1167207.48</v>
      </c>
      <c r="J588" s="101"/>
    </row>
    <row r="589" spans="1:10" outlineLevel="1" x14ac:dyDescent="0.2">
      <c r="A589" s="106"/>
      <c r="B589" s="100">
        <v>43062</v>
      </c>
      <c r="C589" s="99">
        <v>89</v>
      </c>
      <c r="D589" s="99" t="s">
        <v>82</v>
      </c>
      <c r="E589" s="99" t="s">
        <v>720</v>
      </c>
      <c r="F589" s="99" t="s">
        <v>8925</v>
      </c>
      <c r="G589" s="77">
        <v>0</v>
      </c>
      <c r="H589" s="77">
        <v>-5159.4799999999996</v>
      </c>
      <c r="I589" s="77">
        <v>1168500.58</v>
      </c>
      <c r="J589" s="101"/>
    </row>
    <row r="590" spans="1:10" outlineLevel="1" x14ac:dyDescent="0.2">
      <c r="A590" s="106"/>
      <c r="B590" s="100">
        <v>43062</v>
      </c>
      <c r="C590" s="99">
        <v>91</v>
      </c>
      <c r="D590" s="99" t="s">
        <v>82</v>
      </c>
      <c r="E590" s="99" t="s">
        <v>720</v>
      </c>
      <c r="F590" s="99" t="s">
        <v>8926</v>
      </c>
      <c r="G590" s="77">
        <v>0</v>
      </c>
      <c r="H590" s="77">
        <v>-4310.3500000000004</v>
      </c>
      <c r="I590" s="77">
        <v>1156528.17</v>
      </c>
      <c r="J590" s="101"/>
    </row>
    <row r="591" spans="1:10" outlineLevel="1" x14ac:dyDescent="0.2">
      <c r="A591" s="106"/>
      <c r="B591" s="100">
        <v>43063</v>
      </c>
      <c r="C591" s="99">
        <v>92</v>
      </c>
      <c r="D591" s="99" t="s">
        <v>82</v>
      </c>
      <c r="E591" s="99" t="s">
        <v>720</v>
      </c>
      <c r="F591" s="99" t="s">
        <v>8900</v>
      </c>
      <c r="G591" s="77">
        <v>0</v>
      </c>
      <c r="H591" s="77">
        <v>1724.14</v>
      </c>
      <c r="I591" s="77">
        <v>1168500.58</v>
      </c>
      <c r="J591" s="101"/>
    </row>
    <row r="592" spans="1:10" outlineLevel="1" x14ac:dyDescent="0.2">
      <c r="A592" s="106"/>
      <c r="B592" s="100">
        <v>43063</v>
      </c>
      <c r="C592" s="99">
        <v>93</v>
      </c>
      <c r="D592" s="99" t="s">
        <v>82</v>
      </c>
      <c r="E592" s="99" t="s">
        <v>720</v>
      </c>
      <c r="F592" s="99" t="s">
        <v>8927</v>
      </c>
      <c r="G592" s="77">
        <v>0</v>
      </c>
      <c r="H592" s="77">
        <v>-1724.14</v>
      </c>
      <c r="I592" s="77">
        <v>1176638.1499999999</v>
      </c>
      <c r="J592" s="101"/>
    </row>
    <row r="593" spans="1:10" outlineLevel="1" x14ac:dyDescent="0.2">
      <c r="A593" s="106"/>
      <c r="B593" s="100">
        <v>43063</v>
      </c>
      <c r="C593" s="99">
        <v>55</v>
      </c>
      <c r="D593" s="99" t="s">
        <v>715</v>
      </c>
      <c r="E593" s="99" t="s">
        <v>716</v>
      </c>
      <c r="F593" s="99" t="s">
        <v>8928</v>
      </c>
      <c r="G593" s="77">
        <v>0</v>
      </c>
      <c r="H593" s="77">
        <v>8620.69</v>
      </c>
      <c r="I593" s="77">
        <v>1180948.5</v>
      </c>
      <c r="J593" s="101"/>
    </row>
    <row r="594" spans="1:10" outlineLevel="1" x14ac:dyDescent="0.2">
      <c r="A594" s="106"/>
      <c r="B594" s="100">
        <v>43063</v>
      </c>
      <c r="C594" s="99">
        <v>96</v>
      </c>
      <c r="D594" s="99" t="s">
        <v>82</v>
      </c>
      <c r="E594" s="99" t="s">
        <v>720</v>
      </c>
      <c r="F594" s="99" t="s">
        <v>8929</v>
      </c>
      <c r="G594" s="77">
        <v>0</v>
      </c>
      <c r="H594" s="77">
        <v>-3948.28</v>
      </c>
      <c r="I594" s="77">
        <v>1182241.6000000001</v>
      </c>
      <c r="J594" s="101"/>
    </row>
    <row r="595" spans="1:10" outlineLevel="1" x14ac:dyDescent="0.2">
      <c r="A595" s="106"/>
      <c r="B595" s="100">
        <v>43063</v>
      </c>
      <c r="C595" s="99">
        <v>97</v>
      </c>
      <c r="D595" s="99" t="s">
        <v>82</v>
      </c>
      <c r="E595" s="99" t="s">
        <v>720</v>
      </c>
      <c r="F595" s="99" t="s">
        <v>8930</v>
      </c>
      <c r="G595" s="77">
        <v>0</v>
      </c>
      <c r="H595" s="77">
        <v>-17241.38</v>
      </c>
      <c r="I595" s="77">
        <v>1182375.06</v>
      </c>
      <c r="J595" s="101"/>
    </row>
    <row r="596" spans="1:10" outlineLevel="1" x14ac:dyDescent="0.2">
      <c r="A596" s="106"/>
      <c r="B596" s="100">
        <v>43063</v>
      </c>
      <c r="C596" s="99">
        <v>98</v>
      </c>
      <c r="D596" s="99" t="s">
        <v>82</v>
      </c>
      <c r="E596" s="99" t="s">
        <v>720</v>
      </c>
      <c r="F596" s="99" t="s">
        <v>8909</v>
      </c>
      <c r="G596" s="77">
        <v>0</v>
      </c>
      <c r="H596" s="77">
        <v>2820.69</v>
      </c>
      <c r="I596" s="77">
        <v>1185753.31</v>
      </c>
      <c r="J596" s="101"/>
    </row>
    <row r="597" spans="1:10" outlineLevel="1" x14ac:dyDescent="0.2">
      <c r="A597" s="106"/>
      <c r="B597" s="100">
        <v>43063</v>
      </c>
      <c r="C597" s="99">
        <v>99</v>
      </c>
      <c r="D597" s="99" t="s">
        <v>82</v>
      </c>
      <c r="E597" s="99" t="s">
        <v>720</v>
      </c>
      <c r="F597" s="99" t="s">
        <v>8931</v>
      </c>
      <c r="G597" s="77">
        <v>0</v>
      </c>
      <c r="H597" s="77">
        <v>-2793.59</v>
      </c>
      <c r="I597" s="77">
        <v>1182375.06</v>
      </c>
      <c r="J597" s="101"/>
    </row>
    <row r="598" spans="1:10" outlineLevel="1" x14ac:dyDescent="0.2">
      <c r="A598" s="106"/>
      <c r="B598" s="100">
        <v>43063</v>
      </c>
      <c r="C598" s="99">
        <v>100</v>
      </c>
      <c r="D598" s="99" t="s">
        <v>82</v>
      </c>
      <c r="E598" s="99" t="s">
        <v>720</v>
      </c>
      <c r="F598" s="99" t="s">
        <v>8932</v>
      </c>
      <c r="G598" s="77">
        <v>0</v>
      </c>
      <c r="H598" s="77">
        <v>-6227.04</v>
      </c>
      <c r="I598" s="77">
        <v>1185070.52</v>
      </c>
      <c r="J598" s="101"/>
    </row>
    <row r="599" spans="1:10" outlineLevel="1" x14ac:dyDescent="0.2">
      <c r="A599" s="106"/>
      <c r="B599" s="100">
        <v>43064</v>
      </c>
      <c r="C599" s="99">
        <v>101</v>
      </c>
      <c r="D599" s="99" t="s">
        <v>82</v>
      </c>
      <c r="E599" s="99" t="s">
        <v>720</v>
      </c>
      <c r="F599" s="99" t="s">
        <v>8933</v>
      </c>
      <c r="G599" s="77">
        <v>0</v>
      </c>
      <c r="H599" s="77">
        <v>-3448.28</v>
      </c>
      <c r="I599" s="77"/>
      <c r="J599" s="101"/>
    </row>
    <row r="600" spans="1:10" outlineLevel="1" x14ac:dyDescent="0.2">
      <c r="A600" s="106"/>
      <c r="B600" s="100">
        <v>43066</v>
      </c>
      <c r="C600" s="99">
        <v>102</v>
      </c>
      <c r="D600" s="99" t="s">
        <v>82</v>
      </c>
      <c r="E600" s="99" t="s">
        <v>720</v>
      </c>
      <c r="F600" s="99" t="s">
        <v>8893</v>
      </c>
      <c r="G600" s="77">
        <v>0</v>
      </c>
      <c r="H600" s="77">
        <v>6034.48</v>
      </c>
      <c r="I600" s="77"/>
      <c r="J600" s="101"/>
    </row>
    <row r="601" spans="1:10" outlineLevel="1" x14ac:dyDescent="0.2">
      <c r="A601" s="106"/>
      <c r="B601" s="100">
        <v>43066</v>
      </c>
      <c r="C601" s="99">
        <v>103</v>
      </c>
      <c r="D601" s="99" t="s">
        <v>82</v>
      </c>
      <c r="E601" s="99" t="s">
        <v>720</v>
      </c>
      <c r="F601" s="99" t="s">
        <v>8934</v>
      </c>
      <c r="G601" s="77">
        <v>0</v>
      </c>
      <c r="H601" s="77">
        <v>-3592.12</v>
      </c>
      <c r="I601" s="77">
        <v>1202311.8999999999</v>
      </c>
      <c r="J601" s="101"/>
    </row>
    <row r="602" spans="1:10" outlineLevel="1" x14ac:dyDescent="0.2">
      <c r="A602" s="106"/>
      <c r="B602" s="100">
        <v>43066</v>
      </c>
      <c r="C602" s="99">
        <v>104</v>
      </c>
      <c r="D602" s="99" t="s">
        <v>82</v>
      </c>
      <c r="E602" s="99" t="s">
        <v>720</v>
      </c>
      <c r="F602" s="99" t="s">
        <v>8935</v>
      </c>
      <c r="G602" s="77">
        <v>0</v>
      </c>
      <c r="H602" s="77">
        <v>-3448.28</v>
      </c>
      <c r="I602" s="77">
        <v>1204036.04</v>
      </c>
      <c r="J602" s="101"/>
    </row>
    <row r="603" spans="1:10" outlineLevel="1" x14ac:dyDescent="0.2">
      <c r="A603" s="106"/>
      <c r="B603" s="100">
        <v>43066</v>
      </c>
      <c r="C603" s="99">
        <v>105</v>
      </c>
      <c r="D603" s="99" t="s">
        <v>82</v>
      </c>
      <c r="E603" s="99" t="s">
        <v>720</v>
      </c>
      <c r="F603" s="99" t="s">
        <v>8936</v>
      </c>
      <c r="G603" s="77">
        <v>0</v>
      </c>
      <c r="H603" s="77">
        <v>-3448.28</v>
      </c>
      <c r="I603" s="77">
        <v>1204553.28</v>
      </c>
      <c r="J603" s="101"/>
    </row>
    <row r="604" spans="1:10" outlineLevel="1" x14ac:dyDescent="0.2">
      <c r="A604" s="106"/>
      <c r="B604" s="100">
        <v>43066</v>
      </c>
      <c r="C604" s="99">
        <v>106</v>
      </c>
      <c r="D604" s="99" t="s">
        <v>82</v>
      </c>
      <c r="E604" s="99" t="s">
        <v>720</v>
      </c>
      <c r="F604" s="99" t="s">
        <v>8937</v>
      </c>
      <c r="G604" s="77">
        <v>0</v>
      </c>
      <c r="H604" s="77">
        <v>-15345.84</v>
      </c>
      <c r="I604" s="77">
        <v>1221794.6599999999</v>
      </c>
      <c r="J604" s="101"/>
    </row>
    <row r="605" spans="1:10" outlineLevel="1" x14ac:dyDescent="0.2">
      <c r="A605" s="106"/>
      <c r="B605" s="100">
        <v>43067</v>
      </c>
      <c r="C605" s="99">
        <v>107</v>
      </c>
      <c r="D605" s="99" t="s">
        <v>82</v>
      </c>
      <c r="E605" s="99" t="s">
        <v>720</v>
      </c>
      <c r="F605" s="99" t="s">
        <v>8938</v>
      </c>
      <c r="G605" s="77">
        <v>0</v>
      </c>
      <c r="H605" s="77">
        <v>-4310.3500000000004</v>
      </c>
      <c r="I605" s="77">
        <v>1226105.01</v>
      </c>
      <c r="J605" s="101"/>
    </row>
    <row r="606" spans="1:10" outlineLevel="1" x14ac:dyDescent="0.2">
      <c r="A606" s="106"/>
      <c r="B606" s="100">
        <v>43067</v>
      </c>
      <c r="C606" s="99">
        <v>108</v>
      </c>
      <c r="D606" s="99" t="s">
        <v>82</v>
      </c>
      <c r="E606" s="99" t="s">
        <v>720</v>
      </c>
      <c r="F606" s="99" t="s">
        <v>8939</v>
      </c>
      <c r="G606" s="77">
        <v>0</v>
      </c>
      <c r="H606" s="77">
        <v>-6951.03</v>
      </c>
      <c r="I606" s="77">
        <v>1224811.9099999999</v>
      </c>
      <c r="J606" s="101"/>
    </row>
    <row r="607" spans="1:10" outlineLevel="1" x14ac:dyDescent="0.2">
      <c r="A607" s="106"/>
      <c r="B607" s="100">
        <v>43067</v>
      </c>
      <c r="C607" s="99">
        <v>109</v>
      </c>
      <c r="D607" s="99" t="s">
        <v>82</v>
      </c>
      <c r="E607" s="99" t="s">
        <v>720</v>
      </c>
      <c r="F607" s="99" t="s">
        <v>8940</v>
      </c>
      <c r="G607" s="77">
        <v>0</v>
      </c>
      <c r="H607" s="77">
        <v>-4310.3500000000004</v>
      </c>
      <c r="I607" s="77"/>
      <c r="J607" s="101"/>
    </row>
    <row r="608" spans="1:10" outlineLevel="1" x14ac:dyDescent="0.2">
      <c r="A608" s="106"/>
      <c r="B608" s="100">
        <v>43067</v>
      </c>
      <c r="C608" s="99">
        <v>110</v>
      </c>
      <c r="D608" s="99" t="s">
        <v>82</v>
      </c>
      <c r="E608" s="99" t="s">
        <v>720</v>
      </c>
      <c r="F608" s="99" t="s">
        <v>8941</v>
      </c>
      <c r="G608" s="77">
        <v>0</v>
      </c>
      <c r="H608" s="77">
        <v>-4310.3500000000004</v>
      </c>
      <c r="I608" s="77"/>
      <c r="J608" s="101"/>
    </row>
    <row r="609" spans="1:10" outlineLevel="1" x14ac:dyDescent="0.2">
      <c r="A609" s="106"/>
      <c r="B609" s="100">
        <v>43068</v>
      </c>
      <c r="C609" s="99">
        <v>111</v>
      </c>
      <c r="D609" s="99" t="s">
        <v>82</v>
      </c>
      <c r="E609" s="99" t="s">
        <v>720</v>
      </c>
      <c r="F609" s="99" t="s">
        <v>8942</v>
      </c>
      <c r="G609" s="77">
        <v>0</v>
      </c>
      <c r="H609" s="77">
        <v>-2586.21</v>
      </c>
      <c r="I609" s="77"/>
      <c r="J609" s="101"/>
    </row>
    <row r="610" spans="1:10" outlineLevel="1" x14ac:dyDescent="0.2">
      <c r="A610" s="106"/>
      <c r="B610" s="100">
        <v>43068</v>
      </c>
      <c r="C610" s="99">
        <v>112</v>
      </c>
      <c r="D610" s="99" t="s">
        <v>82</v>
      </c>
      <c r="E610" s="99" t="s">
        <v>720</v>
      </c>
      <c r="F610" s="99" t="s">
        <v>8943</v>
      </c>
      <c r="G610" s="77">
        <v>0</v>
      </c>
      <c r="H610" s="77">
        <v>-6034.48</v>
      </c>
      <c r="I610" s="77"/>
      <c r="J610" s="101"/>
    </row>
    <row r="611" spans="1:10" outlineLevel="1" x14ac:dyDescent="0.2">
      <c r="A611" s="106"/>
      <c r="B611" s="100">
        <v>43068</v>
      </c>
      <c r="C611" s="99">
        <v>117</v>
      </c>
      <c r="D611" s="99" t="s">
        <v>82</v>
      </c>
      <c r="E611" s="99" t="s">
        <v>720</v>
      </c>
      <c r="F611" s="99" t="s">
        <v>8944</v>
      </c>
      <c r="G611" s="77">
        <v>0</v>
      </c>
      <c r="H611" s="77">
        <v>-2586.21</v>
      </c>
      <c r="I611" s="77"/>
      <c r="J611" s="101"/>
    </row>
    <row r="612" spans="1:10" outlineLevel="1" x14ac:dyDescent="0.2">
      <c r="A612" s="106"/>
      <c r="B612" s="100">
        <v>43068</v>
      </c>
      <c r="C612" s="99">
        <v>118</v>
      </c>
      <c r="D612" s="99" t="s">
        <v>82</v>
      </c>
      <c r="E612" s="99" t="s">
        <v>720</v>
      </c>
      <c r="F612" s="99" t="s">
        <v>8945</v>
      </c>
      <c r="G612" s="77">
        <v>0</v>
      </c>
      <c r="H612" s="77">
        <v>-6034.48</v>
      </c>
      <c r="I612" s="77"/>
      <c r="J612" s="101"/>
    </row>
    <row r="613" spans="1:10" outlineLevel="1" x14ac:dyDescent="0.2">
      <c r="A613" s="106"/>
      <c r="B613" s="100">
        <v>43068</v>
      </c>
      <c r="C613" s="99">
        <v>119</v>
      </c>
      <c r="D613" s="99" t="s">
        <v>82</v>
      </c>
      <c r="E613" s="99" t="s">
        <v>720</v>
      </c>
      <c r="F613" s="99" t="s">
        <v>8946</v>
      </c>
      <c r="G613" s="77">
        <v>0</v>
      </c>
      <c r="H613" s="77">
        <v>-3448.28</v>
      </c>
      <c r="I613" s="77"/>
      <c r="J613" s="101"/>
    </row>
    <row r="614" spans="1:10" outlineLevel="1" x14ac:dyDescent="0.2">
      <c r="A614" s="106"/>
      <c r="B614" s="100">
        <v>43068</v>
      </c>
      <c r="C614" s="99">
        <v>120</v>
      </c>
      <c r="D614" s="99" t="s">
        <v>82</v>
      </c>
      <c r="E614" s="99" t="s">
        <v>720</v>
      </c>
      <c r="F614" s="99" t="s">
        <v>8947</v>
      </c>
      <c r="G614" s="77">
        <v>0</v>
      </c>
      <c r="H614" s="77">
        <v>-5172.41</v>
      </c>
      <c r="I614" s="77"/>
      <c r="J614" s="101"/>
    </row>
    <row r="615" spans="1:10" outlineLevel="1" x14ac:dyDescent="0.2">
      <c r="A615" s="106"/>
      <c r="B615" s="100">
        <v>43068</v>
      </c>
      <c r="C615" s="99">
        <v>121</v>
      </c>
      <c r="D615" s="99" t="s">
        <v>82</v>
      </c>
      <c r="E615" s="99" t="s">
        <v>720</v>
      </c>
      <c r="F615" s="99" t="s">
        <v>8948</v>
      </c>
      <c r="G615" s="77">
        <v>0</v>
      </c>
      <c r="H615" s="77">
        <v>-9482.76</v>
      </c>
      <c r="I615" s="77"/>
      <c r="J615" s="101"/>
    </row>
    <row r="616" spans="1:10" outlineLevel="1" x14ac:dyDescent="0.2">
      <c r="A616" s="106"/>
      <c r="B616" s="100">
        <v>43069</v>
      </c>
      <c r="C616" s="99">
        <v>127</v>
      </c>
      <c r="D616" s="99" t="s">
        <v>82</v>
      </c>
      <c r="E616" s="99" t="s">
        <v>720</v>
      </c>
      <c r="F616" s="99" t="s">
        <v>8949</v>
      </c>
      <c r="G616" s="77">
        <v>0</v>
      </c>
      <c r="H616" s="77">
        <v>-862.07</v>
      </c>
      <c r="I616" s="77"/>
      <c r="J616" s="101"/>
    </row>
    <row r="617" spans="1:10" outlineLevel="1" x14ac:dyDescent="0.2">
      <c r="A617" s="106"/>
      <c r="B617" s="100">
        <v>43069</v>
      </c>
      <c r="C617" s="99">
        <v>129</v>
      </c>
      <c r="D617" s="99" t="s">
        <v>82</v>
      </c>
      <c r="E617" s="99" t="s">
        <v>720</v>
      </c>
      <c r="F617" s="99" t="s">
        <v>8950</v>
      </c>
      <c r="G617" s="77">
        <v>0</v>
      </c>
      <c r="H617" s="77">
        <v>-12931.03</v>
      </c>
      <c r="I617" s="77"/>
      <c r="J617" s="101"/>
    </row>
    <row r="618" spans="1:10" outlineLevel="1" x14ac:dyDescent="0.2">
      <c r="A618" s="106"/>
      <c r="B618" s="100">
        <v>43069</v>
      </c>
      <c r="C618" s="99">
        <v>130</v>
      </c>
      <c r="D618" s="99" t="s">
        <v>82</v>
      </c>
      <c r="E618" s="99" t="s">
        <v>720</v>
      </c>
      <c r="F618" s="99" t="s">
        <v>8951</v>
      </c>
      <c r="G618" s="77">
        <v>0</v>
      </c>
      <c r="H618" s="77">
        <v>-7758.62</v>
      </c>
      <c r="I618" s="77"/>
      <c r="J618" s="101"/>
    </row>
    <row r="619" spans="1:10" outlineLevel="1" x14ac:dyDescent="0.2">
      <c r="A619" s="106"/>
      <c r="B619" s="100">
        <v>43069</v>
      </c>
      <c r="C619" s="99">
        <v>131</v>
      </c>
      <c r="D619" s="99" t="s">
        <v>82</v>
      </c>
      <c r="E619" s="99" t="s">
        <v>720</v>
      </c>
      <c r="F619" s="99" t="s">
        <v>8952</v>
      </c>
      <c r="G619" s="77">
        <v>0</v>
      </c>
      <c r="H619" s="77">
        <v>-4310.3500000000004</v>
      </c>
      <c r="I619" s="77"/>
      <c r="J619" s="101"/>
    </row>
    <row r="620" spans="1:10" outlineLevel="1" x14ac:dyDescent="0.2">
      <c r="A620" s="106"/>
      <c r="B620" s="100">
        <v>43069</v>
      </c>
      <c r="C620" s="99">
        <v>132</v>
      </c>
      <c r="D620" s="99" t="s">
        <v>82</v>
      </c>
      <c r="E620" s="99" t="s">
        <v>720</v>
      </c>
      <c r="F620" s="99" t="s">
        <v>8953</v>
      </c>
      <c r="G620" s="77">
        <v>0</v>
      </c>
      <c r="H620" s="77">
        <v>-15517.24</v>
      </c>
      <c r="I620" s="77"/>
      <c r="J620" s="101"/>
    </row>
    <row r="621" spans="1:10" x14ac:dyDescent="0.2">
      <c r="A621" s="106"/>
      <c r="B621" s="100"/>
      <c r="C621" s="99"/>
      <c r="D621" s="99"/>
      <c r="E621" s="99"/>
      <c r="F621" s="99"/>
      <c r="G621" s="77"/>
      <c r="H621" s="77"/>
      <c r="I621" s="77"/>
      <c r="J621" s="101"/>
    </row>
    <row r="622" spans="1:10" x14ac:dyDescent="0.2">
      <c r="A622" s="106"/>
      <c r="B622" s="100"/>
      <c r="C622" s="99"/>
      <c r="D622" s="99"/>
      <c r="E622" s="99"/>
      <c r="F622" s="99"/>
      <c r="G622" s="77"/>
      <c r="H622" s="110">
        <f>SUM(H508:H621)</f>
        <v>-545349.23000000033</v>
      </c>
      <c r="I622" s="77"/>
      <c r="J622" s="101"/>
    </row>
    <row r="623" spans="1:10" x14ac:dyDescent="0.2">
      <c r="A623" s="104" t="s">
        <v>817</v>
      </c>
      <c r="B623" s="98"/>
      <c r="C623" s="99"/>
      <c r="D623" s="99"/>
      <c r="E623" s="98"/>
      <c r="F623" s="98"/>
      <c r="G623" s="76"/>
      <c r="H623" s="76"/>
      <c r="I623" s="76"/>
      <c r="J623" s="101"/>
    </row>
    <row r="624" spans="1:10" x14ac:dyDescent="0.2">
      <c r="A624" s="105" t="s">
        <v>2</v>
      </c>
      <c r="B624" s="98" t="s">
        <v>818</v>
      </c>
      <c r="C624" s="99"/>
      <c r="D624" s="99"/>
      <c r="E624" s="98"/>
      <c r="F624" s="98"/>
      <c r="G624" s="76"/>
      <c r="H624" s="76"/>
      <c r="I624" s="76"/>
      <c r="J624" s="101"/>
    </row>
    <row r="625" spans="1:10" outlineLevel="1" x14ac:dyDescent="0.2">
      <c r="A625" s="106"/>
      <c r="B625" s="99"/>
      <c r="C625" s="99"/>
      <c r="D625" s="99"/>
      <c r="E625" s="99" t="s">
        <v>1110</v>
      </c>
      <c r="F625" s="99"/>
      <c r="G625" s="77">
        <v>0</v>
      </c>
      <c r="H625" s="77">
        <v>0</v>
      </c>
      <c r="I625" s="77">
        <v>430172.44</v>
      </c>
      <c r="J625" s="101"/>
    </row>
    <row r="626" spans="1:10" outlineLevel="1" x14ac:dyDescent="0.2">
      <c r="A626" s="106"/>
      <c r="B626" s="100">
        <v>43048</v>
      </c>
      <c r="C626" s="99">
        <v>12</v>
      </c>
      <c r="D626" s="99" t="s">
        <v>82</v>
      </c>
      <c r="E626" s="99" t="s">
        <v>720</v>
      </c>
      <c r="F626" s="99" t="s">
        <v>8954</v>
      </c>
      <c r="G626" s="77">
        <v>0</v>
      </c>
      <c r="H626" s="77">
        <v>-2586.21</v>
      </c>
      <c r="I626" s="77">
        <v>499137.96</v>
      </c>
      <c r="J626" s="101"/>
    </row>
    <row r="627" spans="1:10" outlineLevel="1" x14ac:dyDescent="0.2">
      <c r="A627" s="106"/>
      <c r="B627" s="100">
        <v>43048</v>
      </c>
      <c r="C627" s="99">
        <v>13</v>
      </c>
      <c r="D627" s="99" t="s">
        <v>82</v>
      </c>
      <c r="E627" s="99" t="s">
        <v>720</v>
      </c>
      <c r="F627" s="99" t="s">
        <v>8955</v>
      </c>
      <c r="G627" s="77">
        <v>0</v>
      </c>
      <c r="H627" s="77">
        <v>-8620.69</v>
      </c>
      <c r="I627" s="77"/>
      <c r="J627" s="101"/>
    </row>
    <row r="628" spans="1:10" outlineLevel="1" x14ac:dyDescent="0.2">
      <c r="A628" s="106"/>
      <c r="B628" s="100">
        <v>43048</v>
      </c>
      <c r="C628" s="99">
        <v>14</v>
      </c>
      <c r="D628" s="99" t="s">
        <v>82</v>
      </c>
      <c r="E628" s="99" t="s">
        <v>720</v>
      </c>
      <c r="F628" s="99" t="s">
        <v>8956</v>
      </c>
      <c r="G628" s="77">
        <v>0</v>
      </c>
      <c r="H628" s="77">
        <v>-34482.76</v>
      </c>
      <c r="I628" s="77"/>
      <c r="J628" s="101"/>
    </row>
    <row r="629" spans="1:10" outlineLevel="1" x14ac:dyDescent="0.2">
      <c r="A629" s="106"/>
      <c r="B629" s="100">
        <v>43063</v>
      </c>
      <c r="C629" s="99">
        <v>94</v>
      </c>
      <c r="D629" s="99" t="s">
        <v>82</v>
      </c>
      <c r="E629" s="99" t="s">
        <v>720</v>
      </c>
      <c r="F629" s="99" t="s">
        <v>8957</v>
      </c>
      <c r="G629" s="77">
        <v>0</v>
      </c>
      <c r="H629" s="77">
        <v>-30172.41</v>
      </c>
      <c r="I629" s="77"/>
      <c r="J629" s="101"/>
    </row>
    <row r="630" spans="1:10" outlineLevel="1" x14ac:dyDescent="0.2">
      <c r="A630" s="106"/>
      <c r="B630" s="100">
        <v>43063</v>
      </c>
      <c r="C630" s="99">
        <v>95</v>
      </c>
      <c r="D630" s="99" t="s">
        <v>82</v>
      </c>
      <c r="E630" s="99" t="s">
        <v>720</v>
      </c>
      <c r="F630" s="99" t="s">
        <v>8958</v>
      </c>
      <c r="G630" s="77">
        <v>0</v>
      </c>
      <c r="H630" s="77">
        <v>-25862.07</v>
      </c>
      <c r="I630" s="77"/>
      <c r="J630" s="101"/>
    </row>
    <row r="631" spans="1:10" outlineLevel="1" x14ac:dyDescent="0.2">
      <c r="A631" s="106"/>
      <c r="B631" s="100">
        <v>43068</v>
      </c>
      <c r="C631" s="99">
        <v>114</v>
      </c>
      <c r="D631" s="99" t="s">
        <v>82</v>
      </c>
      <c r="E631" s="99" t="s">
        <v>720</v>
      </c>
      <c r="F631" s="99" t="s">
        <v>8959</v>
      </c>
      <c r="G631" s="77">
        <v>0</v>
      </c>
      <c r="H631" s="77">
        <v>-51724.14</v>
      </c>
      <c r="I631" s="77"/>
      <c r="J631" s="101"/>
    </row>
    <row r="632" spans="1:10" outlineLevel="1" x14ac:dyDescent="0.2">
      <c r="A632" s="106"/>
      <c r="B632" s="100">
        <v>43068</v>
      </c>
      <c r="C632" s="99">
        <v>115</v>
      </c>
      <c r="D632" s="99" t="s">
        <v>82</v>
      </c>
      <c r="E632" s="99" t="s">
        <v>720</v>
      </c>
      <c r="F632" s="99" t="s">
        <v>8959</v>
      </c>
      <c r="G632" s="77">
        <v>0</v>
      </c>
      <c r="H632" s="77">
        <v>51724.14</v>
      </c>
      <c r="I632" s="77"/>
      <c r="J632" s="101"/>
    </row>
    <row r="633" spans="1:10" outlineLevel="1" x14ac:dyDescent="0.2">
      <c r="A633" s="106"/>
      <c r="B633" s="100">
        <v>43068</v>
      </c>
      <c r="C633" s="99">
        <v>116</v>
      </c>
      <c r="D633" s="99" t="s">
        <v>82</v>
      </c>
      <c r="E633" s="99" t="s">
        <v>720</v>
      </c>
      <c r="F633" s="99" t="s">
        <v>8960</v>
      </c>
      <c r="G633" s="77">
        <v>0</v>
      </c>
      <c r="H633" s="77">
        <v>-51724.14</v>
      </c>
      <c r="I633" s="77"/>
      <c r="J633" s="101"/>
    </row>
    <row r="634" spans="1:10" outlineLevel="1" x14ac:dyDescent="0.2">
      <c r="A634" s="106"/>
      <c r="B634" s="100">
        <v>43069</v>
      </c>
      <c r="C634" s="99">
        <v>123</v>
      </c>
      <c r="D634" s="99" t="s">
        <v>82</v>
      </c>
      <c r="E634" s="99" t="s">
        <v>720</v>
      </c>
      <c r="F634" s="99" t="s">
        <v>8961</v>
      </c>
      <c r="G634" s="77">
        <v>0</v>
      </c>
      <c r="H634" s="77">
        <v>-4310.3500000000004</v>
      </c>
      <c r="I634" s="77"/>
      <c r="J634" s="101"/>
    </row>
    <row r="635" spans="1:10" outlineLevel="1" x14ac:dyDescent="0.2">
      <c r="A635" s="106"/>
      <c r="B635" s="100">
        <v>43069</v>
      </c>
      <c r="C635" s="99">
        <v>124</v>
      </c>
      <c r="D635" s="99" t="s">
        <v>82</v>
      </c>
      <c r="E635" s="99" t="s">
        <v>720</v>
      </c>
      <c r="F635" s="99" t="s">
        <v>8962</v>
      </c>
      <c r="G635" s="77">
        <v>0</v>
      </c>
      <c r="H635" s="77">
        <v>-17241.38</v>
      </c>
      <c r="I635" s="77"/>
      <c r="J635" s="101"/>
    </row>
    <row r="636" spans="1:10" outlineLevel="1" x14ac:dyDescent="0.2">
      <c r="A636" s="106"/>
      <c r="B636" s="100">
        <v>43069</v>
      </c>
      <c r="C636" s="99">
        <v>125</v>
      </c>
      <c r="D636" s="99" t="s">
        <v>82</v>
      </c>
      <c r="E636" s="99" t="s">
        <v>720</v>
      </c>
      <c r="F636" s="99" t="s">
        <v>8962</v>
      </c>
      <c r="G636" s="77">
        <v>0</v>
      </c>
      <c r="H636" s="77">
        <v>17241.38</v>
      </c>
      <c r="I636" s="77"/>
      <c r="J636" s="101"/>
    </row>
    <row r="637" spans="1:10" outlineLevel="1" x14ac:dyDescent="0.2">
      <c r="A637" s="106"/>
      <c r="B637" s="100">
        <v>43069</v>
      </c>
      <c r="C637" s="99">
        <v>126</v>
      </c>
      <c r="D637" s="99" t="s">
        <v>82</v>
      </c>
      <c r="E637" s="99" t="s">
        <v>720</v>
      </c>
      <c r="F637" s="99" t="s">
        <v>8963</v>
      </c>
      <c r="G637" s="77">
        <v>0</v>
      </c>
      <c r="H637" s="77">
        <v>-17241.38</v>
      </c>
      <c r="I637" s="77"/>
      <c r="J637" s="101"/>
    </row>
    <row r="638" spans="1:10" x14ac:dyDescent="0.2">
      <c r="A638" s="106"/>
      <c r="B638" s="100"/>
      <c r="C638" s="99"/>
      <c r="D638" s="99"/>
      <c r="E638" s="99"/>
      <c r="F638" s="99"/>
      <c r="G638" s="77"/>
      <c r="H638" s="77"/>
      <c r="I638" s="77"/>
      <c r="J638" s="101"/>
    </row>
    <row r="639" spans="1:10" x14ac:dyDescent="0.2">
      <c r="A639" s="106"/>
      <c r="B639" s="100"/>
      <c r="C639" s="99"/>
      <c r="D639" s="99"/>
      <c r="E639" s="99"/>
      <c r="F639" s="99"/>
      <c r="G639" s="77"/>
      <c r="H639" s="102">
        <f>SUM(H625:H638)</f>
        <v>-175000.01000000004</v>
      </c>
      <c r="I639" s="77"/>
      <c r="J639" s="101"/>
    </row>
    <row r="640" spans="1:10" x14ac:dyDescent="0.2">
      <c r="A640" s="106"/>
      <c r="B640" s="100"/>
      <c r="C640" s="99"/>
      <c r="D640" s="99"/>
      <c r="E640" s="99"/>
      <c r="F640" s="99"/>
      <c r="G640" s="77"/>
      <c r="H640" s="77"/>
      <c r="I640" s="77"/>
      <c r="J640" s="101"/>
    </row>
    <row r="641" spans="1:10" ht="33" customHeight="1" x14ac:dyDescent="0.2">
      <c r="A641" s="106"/>
      <c r="B641" s="136" t="s">
        <v>3860</v>
      </c>
      <c r="C641" s="137"/>
      <c r="D641" s="137"/>
      <c r="E641" s="137"/>
      <c r="F641" s="137"/>
      <c r="G641" s="138"/>
      <c r="H641" s="119">
        <f>+H622+H639</f>
        <v>-720349.24000000034</v>
      </c>
      <c r="I641" s="77"/>
      <c r="J641" s="101"/>
    </row>
    <row r="642" spans="1:10" x14ac:dyDescent="0.2">
      <c r="A642" s="106"/>
      <c r="B642" s="100"/>
      <c r="C642" s="99"/>
      <c r="D642" s="99"/>
      <c r="E642" s="99"/>
      <c r="F642" s="99"/>
      <c r="G642" s="77"/>
      <c r="H642" s="77"/>
      <c r="I642" s="77"/>
      <c r="J642" s="101"/>
    </row>
    <row r="643" spans="1:10" x14ac:dyDescent="0.2">
      <c r="A643" s="106"/>
      <c r="B643" s="100"/>
      <c r="C643" s="99"/>
      <c r="D643" s="99"/>
      <c r="E643" s="99"/>
      <c r="F643" s="99"/>
      <c r="G643" s="77"/>
      <c r="H643" s="77"/>
      <c r="I643" s="77"/>
      <c r="J643" s="101"/>
    </row>
    <row r="644" spans="1:10" x14ac:dyDescent="0.2">
      <c r="A644" s="104" t="s">
        <v>827</v>
      </c>
      <c r="B644" s="98"/>
      <c r="C644" s="99"/>
      <c r="D644" s="99"/>
      <c r="E644" s="98"/>
      <c r="F644" s="98"/>
      <c r="G644" s="76"/>
      <c r="H644" s="76"/>
      <c r="I644" s="76"/>
      <c r="J644" s="101"/>
    </row>
    <row r="645" spans="1:10" x14ac:dyDescent="0.2">
      <c r="A645" s="105" t="s">
        <v>2</v>
      </c>
      <c r="B645" s="98" t="s">
        <v>828</v>
      </c>
      <c r="C645" s="99"/>
      <c r="D645" s="99"/>
      <c r="E645" s="98"/>
      <c r="F645" s="98"/>
      <c r="G645" s="76"/>
      <c r="H645" s="76"/>
      <c r="I645" s="76"/>
      <c r="J645" s="101"/>
    </row>
    <row r="646" spans="1:10" outlineLevel="1" x14ac:dyDescent="0.2">
      <c r="A646" s="106"/>
      <c r="B646" s="99"/>
      <c r="C646" s="99"/>
      <c r="D646" s="99"/>
      <c r="E646" s="99" t="s">
        <v>1110</v>
      </c>
      <c r="F646" s="99"/>
      <c r="G646" s="77">
        <v>0</v>
      </c>
      <c r="H646" s="77">
        <v>0</v>
      </c>
      <c r="I646" s="77">
        <v>-894209.4</v>
      </c>
      <c r="J646" s="101"/>
    </row>
    <row r="647" spans="1:10" outlineLevel="1" x14ac:dyDescent="0.2">
      <c r="A647" s="106"/>
      <c r="B647" s="100">
        <v>43042</v>
      </c>
      <c r="C647" s="99">
        <v>7</v>
      </c>
      <c r="D647" s="99" t="s">
        <v>715</v>
      </c>
      <c r="E647" s="99" t="s">
        <v>716</v>
      </c>
      <c r="F647" s="99" t="s">
        <v>8964</v>
      </c>
      <c r="G647" s="77">
        <v>0</v>
      </c>
      <c r="H647" s="77">
        <v>5603.45</v>
      </c>
      <c r="I647" s="77">
        <v>-897657.68</v>
      </c>
      <c r="J647" s="101"/>
    </row>
    <row r="648" spans="1:10" outlineLevel="1" x14ac:dyDescent="0.2">
      <c r="A648" s="106"/>
      <c r="B648" s="100">
        <v>43042</v>
      </c>
      <c r="C648" s="99">
        <v>8</v>
      </c>
      <c r="D648" s="99" t="s">
        <v>715</v>
      </c>
      <c r="E648" s="99" t="s">
        <v>716</v>
      </c>
      <c r="F648" s="99" t="s">
        <v>8965</v>
      </c>
      <c r="G648" s="77">
        <v>0</v>
      </c>
      <c r="H648" s="77">
        <v>4741.38</v>
      </c>
      <c r="I648" s="77">
        <v>-901968.03</v>
      </c>
      <c r="J648" s="101"/>
    </row>
    <row r="649" spans="1:10" outlineLevel="1" x14ac:dyDescent="0.2">
      <c r="A649" s="106"/>
      <c r="B649" s="100">
        <v>43045</v>
      </c>
      <c r="C649" s="99">
        <v>10</v>
      </c>
      <c r="D649" s="99" t="s">
        <v>715</v>
      </c>
      <c r="E649" s="99" t="s">
        <v>716</v>
      </c>
      <c r="F649" s="99" t="s">
        <v>8966</v>
      </c>
      <c r="G649" s="77">
        <v>0</v>
      </c>
      <c r="H649" s="77">
        <v>-4741.38</v>
      </c>
      <c r="I649" s="77">
        <v>-906278.38</v>
      </c>
      <c r="J649" s="101"/>
    </row>
    <row r="650" spans="1:10" outlineLevel="1" x14ac:dyDescent="0.2">
      <c r="A650" s="106"/>
      <c r="B650" s="100">
        <v>43045</v>
      </c>
      <c r="C650" s="99">
        <v>11</v>
      </c>
      <c r="D650" s="99" t="s">
        <v>715</v>
      </c>
      <c r="E650" s="99" t="s">
        <v>716</v>
      </c>
      <c r="F650" s="99" t="s">
        <v>8967</v>
      </c>
      <c r="G650" s="77">
        <v>0</v>
      </c>
      <c r="H650" s="77">
        <v>4741.38</v>
      </c>
      <c r="I650" s="77">
        <v>-912312.86</v>
      </c>
      <c r="J650" s="101"/>
    </row>
    <row r="651" spans="1:10" outlineLevel="1" x14ac:dyDescent="0.2">
      <c r="A651" s="106"/>
      <c r="B651" s="100">
        <v>43047</v>
      </c>
      <c r="C651" s="99">
        <v>15</v>
      </c>
      <c r="D651" s="99" t="s">
        <v>715</v>
      </c>
      <c r="E651" s="99" t="s">
        <v>716</v>
      </c>
      <c r="F651" s="99" t="s">
        <v>8968</v>
      </c>
      <c r="G651" s="77">
        <v>0</v>
      </c>
      <c r="H651" s="77">
        <v>-3448.28</v>
      </c>
      <c r="I651" s="77">
        <v>-906278.38</v>
      </c>
      <c r="J651" s="101"/>
    </row>
    <row r="652" spans="1:10" outlineLevel="1" x14ac:dyDescent="0.2">
      <c r="A652" s="106"/>
      <c r="B652" s="100">
        <v>43048</v>
      </c>
      <c r="C652" s="99">
        <v>20</v>
      </c>
      <c r="D652" s="99" t="s">
        <v>715</v>
      </c>
      <c r="E652" s="99" t="s">
        <v>716</v>
      </c>
      <c r="F652" s="99" t="s">
        <v>8969</v>
      </c>
      <c r="G652" s="77">
        <v>0</v>
      </c>
      <c r="H652" s="77">
        <v>31034.48</v>
      </c>
      <c r="I652" s="77">
        <v>-912312.86</v>
      </c>
      <c r="J652" s="101"/>
    </row>
    <row r="653" spans="1:10" outlineLevel="1" x14ac:dyDescent="0.2">
      <c r="A653" s="106"/>
      <c r="B653" s="100">
        <v>43049</v>
      </c>
      <c r="C653" s="99">
        <v>128</v>
      </c>
      <c r="D653" s="99" t="s">
        <v>78</v>
      </c>
      <c r="E653" s="99" t="s">
        <v>859</v>
      </c>
      <c r="F653" s="99" t="s">
        <v>8234</v>
      </c>
      <c r="G653" s="77">
        <v>0</v>
      </c>
      <c r="H653" s="77">
        <v>-3620.69</v>
      </c>
      <c r="I653" s="77">
        <v>-925243.9</v>
      </c>
      <c r="J653" s="101"/>
    </row>
    <row r="654" spans="1:10" outlineLevel="1" x14ac:dyDescent="0.2">
      <c r="A654" s="106"/>
      <c r="B654" s="100">
        <v>43049</v>
      </c>
      <c r="C654" s="99">
        <v>129</v>
      </c>
      <c r="D654" s="99" t="s">
        <v>78</v>
      </c>
      <c r="E654" s="99" t="s">
        <v>859</v>
      </c>
      <c r="F654" s="99" t="s">
        <v>8970</v>
      </c>
      <c r="G654" s="77">
        <v>0</v>
      </c>
      <c r="H654" s="77">
        <v>1896.55</v>
      </c>
      <c r="I654" s="77">
        <v>-927571.49</v>
      </c>
      <c r="J654" s="101"/>
    </row>
    <row r="655" spans="1:10" outlineLevel="1" x14ac:dyDescent="0.2">
      <c r="A655" s="106"/>
      <c r="B655" s="100">
        <v>43049</v>
      </c>
      <c r="C655" s="99">
        <v>130</v>
      </c>
      <c r="D655" s="99" t="s">
        <v>78</v>
      </c>
      <c r="E655" s="99" t="s">
        <v>859</v>
      </c>
      <c r="F655" s="99" t="s">
        <v>8971</v>
      </c>
      <c r="G655" s="77">
        <v>0</v>
      </c>
      <c r="H655" s="77">
        <v>1724.14</v>
      </c>
      <c r="I655" s="77">
        <v>-936192.18</v>
      </c>
      <c r="J655" s="101"/>
    </row>
    <row r="656" spans="1:10" outlineLevel="1" x14ac:dyDescent="0.2">
      <c r="A656" s="106"/>
      <c r="B656" s="100">
        <v>43049</v>
      </c>
      <c r="C656" s="99">
        <v>25</v>
      </c>
      <c r="D656" s="99" t="s">
        <v>715</v>
      </c>
      <c r="E656" s="99" t="s">
        <v>716</v>
      </c>
      <c r="F656" s="99" t="s">
        <v>8972</v>
      </c>
      <c r="G656" s="77">
        <v>0</v>
      </c>
      <c r="H656" s="77">
        <v>3448.28</v>
      </c>
      <c r="I656" s="77">
        <v>-923261.14</v>
      </c>
      <c r="J656" s="101"/>
    </row>
    <row r="657" spans="1:10" outlineLevel="1" x14ac:dyDescent="0.2">
      <c r="A657" s="106"/>
      <c r="B657" s="100">
        <v>43053</v>
      </c>
      <c r="C657" s="99">
        <v>93</v>
      </c>
      <c r="D657" s="99" t="s">
        <v>5</v>
      </c>
      <c r="E657" s="99" t="s">
        <v>716</v>
      </c>
      <c r="F657" s="99" t="s">
        <v>8973</v>
      </c>
      <c r="G657" s="77">
        <v>0</v>
      </c>
      <c r="H657" s="77">
        <v>9482.76</v>
      </c>
      <c r="I657" s="77">
        <v>-936192.18</v>
      </c>
      <c r="J657" s="101"/>
    </row>
    <row r="658" spans="1:10" outlineLevel="1" x14ac:dyDescent="0.2">
      <c r="A658" s="106"/>
      <c r="B658" s="100">
        <v>43053</v>
      </c>
      <c r="C658" s="99">
        <v>94</v>
      </c>
      <c r="D658" s="99" t="s">
        <v>5</v>
      </c>
      <c r="E658" s="99" t="s">
        <v>716</v>
      </c>
      <c r="F658" s="99" t="s">
        <v>8974</v>
      </c>
      <c r="G658" s="77">
        <v>0</v>
      </c>
      <c r="H658" s="77">
        <v>4310.3500000000004</v>
      </c>
      <c r="I658" s="77">
        <v>-927571.49</v>
      </c>
      <c r="J658" s="101"/>
    </row>
    <row r="659" spans="1:10" outlineLevel="1" x14ac:dyDescent="0.2">
      <c r="A659" s="106"/>
      <c r="B659" s="100">
        <v>43053</v>
      </c>
      <c r="C659" s="99">
        <v>26</v>
      </c>
      <c r="D659" s="99" t="s">
        <v>715</v>
      </c>
      <c r="E659" s="99" t="s">
        <v>716</v>
      </c>
      <c r="F659" s="99" t="s">
        <v>8975</v>
      </c>
      <c r="G659" s="77">
        <v>0</v>
      </c>
      <c r="H659" s="77">
        <v>3017.24</v>
      </c>
      <c r="I659" s="77">
        <v>-936192.18</v>
      </c>
      <c r="J659" s="101"/>
    </row>
    <row r="660" spans="1:10" outlineLevel="1" x14ac:dyDescent="0.2">
      <c r="A660" s="106"/>
      <c r="B660" s="100">
        <v>43053</v>
      </c>
      <c r="C660" s="99">
        <v>27</v>
      </c>
      <c r="D660" s="99" t="s">
        <v>715</v>
      </c>
      <c r="E660" s="99" t="s">
        <v>716</v>
      </c>
      <c r="F660" s="99" t="s">
        <v>8976</v>
      </c>
      <c r="G660" s="77">
        <v>0</v>
      </c>
      <c r="H660" s="77">
        <v>7758.62</v>
      </c>
      <c r="I660" s="77">
        <v>-940502.53</v>
      </c>
      <c r="J660" s="101"/>
    </row>
    <row r="661" spans="1:10" outlineLevel="1" x14ac:dyDescent="0.2">
      <c r="A661" s="106"/>
      <c r="B661" s="100">
        <v>43053</v>
      </c>
      <c r="C661" s="99">
        <v>28</v>
      </c>
      <c r="D661" s="99" t="s">
        <v>715</v>
      </c>
      <c r="E661" s="99" t="s">
        <v>716</v>
      </c>
      <c r="F661" s="99" t="s">
        <v>8977</v>
      </c>
      <c r="G661" s="77">
        <v>0</v>
      </c>
      <c r="H661" s="77">
        <v>-12931.04</v>
      </c>
      <c r="I661" s="77">
        <v>-944381.84</v>
      </c>
      <c r="J661" s="101"/>
    </row>
    <row r="662" spans="1:10" outlineLevel="1" x14ac:dyDescent="0.2">
      <c r="A662" s="106"/>
      <c r="B662" s="100">
        <v>43053</v>
      </c>
      <c r="C662" s="99">
        <v>101</v>
      </c>
      <c r="D662" s="99" t="s">
        <v>5</v>
      </c>
      <c r="E662" s="99" t="s">
        <v>716</v>
      </c>
      <c r="F662" s="99" t="s">
        <v>8978</v>
      </c>
      <c r="G662" s="77">
        <v>0</v>
      </c>
      <c r="H662" s="77">
        <v>-4310.3500000000004</v>
      </c>
      <c r="I662" s="77">
        <v>-941364.6</v>
      </c>
      <c r="J662" s="101"/>
    </row>
    <row r="663" spans="1:10" outlineLevel="1" x14ac:dyDescent="0.2">
      <c r="A663" s="106"/>
      <c r="B663" s="100">
        <v>43053</v>
      </c>
      <c r="C663" s="99">
        <v>29</v>
      </c>
      <c r="D663" s="99" t="s">
        <v>715</v>
      </c>
      <c r="E663" s="99" t="s">
        <v>716</v>
      </c>
      <c r="F663" s="99" t="s">
        <v>8979</v>
      </c>
      <c r="G663" s="77">
        <v>0</v>
      </c>
      <c r="H663" s="77">
        <v>4310.3500000000004</v>
      </c>
      <c r="I663" s="77">
        <v>-937054.25</v>
      </c>
      <c r="J663" s="101"/>
    </row>
    <row r="664" spans="1:10" outlineLevel="1" x14ac:dyDescent="0.2">
      <c r="A664" s="106"/>
      <c r="B664" s="100">
        <v>43053</v>
      </c>
      <c r="C664" s="99">
        <v>102</v>
      </c>
      <c r="D664" s="99" t="s">
        <v>5</v>
      </c>
      <c r="E664" s="99" t="s">
        <v>716</v>
      </c>
      <c r="F664" s="99" t="s">
        <v>8980</v>
      </c>
      <c r="G664" s="77">
        <v>0</v>
      </c>
      <c r="H664" s="77">
        <v>-9482.76</v>
      </c>
      <c r="I664" s="77">
        <v>-938261.15</v>
      </c>
      <c r="J664" s="101"/>
    </row>
    <row r="665" spans="1:10" outlineLevel="1" x14ac:dyDescent="0.2">
      <c r="A665" s="106"/>
      <c r="B665" s="100">
        <v>43053</v>
      </c>
      <c r="C665" s="99">
        <v>30</v>
      </c>
      <c r="D665" s="99" t="s">
        <v>715</v>
      </c>
      <c r="E665" s="99" t="s">
        <v>716</v>
      </c>
      <c r="F665" s="99" t="s">
        <v>8981</v>
      </c>
      <c r="G665" s="77">
        <v>0</v>
      </c>
      <c r="H665" s="77">
        <v>9482.76</v>
      </c>
      <c r="I665" s="77">
        <v>-934381.84</v>
      </c>
      <c r="J665" s="101"/>
    </row>
    <row r="666" spans="1:10" outlineLevel="1" x14ac:dyDescent="0.2">
      <c r="A666" s="106"/>
      <c r="B666" s="100">
        <v>43055</v>
      </c>
      <c r="C666" s="99">
        <v>31</v>
      </c>
      <c r="D666" s="99" t="s">
        <v>715</v>
      </c>
      <c r="E666" s="99" t="s">
        <v>716</v>
      </c>
      <c r="F666" s="99" t="s">
        <v>8982</v>
      </c>
      <c r="G666" s="77">
        <v>0</v>
      </c>
      <c r="H666" s="77">
        <v>2155.17</v>
      </c>
      <c r="I666" s="77">
        <v>-951623.22</v>
      </c>
      <c r="J666" s="101"/>
    </row>
    <row r="667" spans="1:10" outlineLevel="1" x14ac:dyDescent="0.2">
      <c r="A667" s="106"/>
      <c r="B667" s="100">
        <v>43055</v>
      </c>
      <c r="C667" s="99">
        <v>32</v>
      </c>
      <c r="D667" s="99" t="s">
        <v>715</v>
      </c>
      <c r="E667" s="99" t="s">
        <v>716</v>
      </c>
      <c r="F667" s="99" t="s">
        <v>8983</v>
      </c>
      <c r="G667" s="77">
        <v>0</v>
      </c>
      <c r="H667" s="77">
        <v>2155.17</v>
      </c>
      <c r="I667" s="77">
        <v>-955933.57</v>
      </c>
      <c r="J667" s="101"/>
    </row>
    <row r="668" spans="1:10" outlineLevel="1" x14ac:dyDescent="0.2">
      <c r="A668" s="106"/>
      <c r="B668" s="100">
        <v>43055</v>
      </c>
      <c r="C668" s="99">
        <v>33</v>
      </c>
      <c r="D668" s="99" t="s">
        <v>715</v>
      </c>
      <c r="E668" s="99" t="s">
        <v>716</v>
      </c>
      <c r="F668" s="99" t="s">
        <v>8984</v>
      </c>
      <c r="G668" s="77">
        <v>0</v>
      </c>
      <c r="H668" s="77">
        <v>-8620.69</v>
      </c>
      <c r="I668" s="77">
        <v>-957657.71</v>
      </c>
      <c r="J668" s="101"/>
    </row>
    <row r="669" spans="1:10" outlineLevel="1" x14ac:dyDescent="0.2">
      <c r="A669" s="106"/>
      <c r="B669" s="100">
        <v>43055</v>
      </c>
      <c r="C669" s="99">
        <v>34</v>
      </c>
      <c r="D669" s="99" t="s">
        <v>715</v>
      </c>
      <c r="E669" s="99" t="s">
        <v>716</v>
      </c>
      <c r="F669" s="99" t="s">
        <v>8985</v>
      </c>
      <c r="G669" s="77">
        <v>0</v>
      </c>
      <c r="H669" s="77">
        <v>13362.07</v>
      </c>
      <c r="I669" s="77">
        <v>-947312.88</v>
      </c>
      <c r="J669" s="101"/>
    </row>
    <row r="670" spans="1:10" outlineLevel="1" x14ac:dyDescent="0.2">
      <c r="A670" s="106"/>
      <c r="B670" s="100">
        <v>43055</v>
      </c>
      <c r="C670" s="99">
        <v>35</v>
      </c>
      <c r="D670" s="99" t="s">
        <v>715</v>
      </c>
      <c r="E670" s="99" t="s">
        <v>716</v>
      </c>
      <c r="F670" s="99" t="s">
        <v>8986</v>
      </c>
      <c r="G670" s="77">
        <v>0</v>
      </c>
      <c r="H670" s="77">
        <v>5603.45</v>
      </c>
      <c r="I670" s="77"/>
      <c r="J670" s="101"/>
    </row>
    <row r="671" spans="1:10" outlineLevel="1" x14ac:dyDescent="0.2">
      <c r="A671" s="106"/>
      <c r="B671" s="100">
        <v>43055</v>
      </c>
      <c r="C671" s="99">
        <v>37</v>
      </c>
      <c r="D671" s="99" t="s">
        <v>715</v>
      </c>
      <c r="E671" s="99" t="s">
        <v>716</v>
      </c>
      <c r="F671" s="99" t="s">
        <v>8987</v>
      </c>
      <c r="G671" s="77">
        <v>0</v>
      </c>
      <c r="H671" s="77">
        <v>1293.0999999999999</v>
      </c>
      <c r="I671" s="77"/>
      <c r="J671" s="101"/>
    </row>
    <row r="672" spans="1:10" outlineLevel="1" x14ac:dyDescent="0.2">
      <c r="A672" s="106"/>
      <c r="B672" s="100">
        <v>43055</v>
      </c>
      <c r="C672" s="99">
        <v>38</v>
      </c>
      <c r="D672" s="99" t="s">
        <v>715</v>
      </c>
      <c r="E672" s="99" t="s">
        <v>716</v>
      </c>
      <c r="F672" s="99" t="s">
        <v>8988</v>
      </c>
      <c r="G672" s="77">
        <v>0</v>
      </c>
      <c r="H672" s="77">
        <v>4310.3500000000004</v>
      </c>
      <c r="I672" s="77"/>
      <c r="J672" s="101"/>
    </row>
    <row r="673" spans="1:10" outlineLevel="1" x14ac:dyDescent="0.2">
      <c r="A673" s="106"/>
      <c r="B673" s="100">
        <v>43055</v>
      </c>
      <c r="C673" s="99">
        <v>39</v>
      </c>
      <c r="D673" s="99" t="s">
        <v>715</v>
      </c>
      <c r="E673" s="99" t="s">
        <v>716</v>
      </c>
      <c r="F673" s="99" t="s">
        <v>8989</v>
      </c>
      <c r="G673" s="77">
        <v>0</v>
      </c>
      <c r="H673" s="77">
        <v>4310.3500000000004</v>
      </c>
      <c r="I673" s="77"/>
      <c r="J673" s="101"/>
    </row>
    <row r="674" spans="1:10" outlineLevel="1" x14ac:dyDescent="0.2">
      <c r="A674" s="106"/>
      <c r="B674" s="100">
        <v>43055</v>
      </c>
      <c r="C674" s="99">
        <v>40</v>
      </c>
      <c r="D674" s="99" t="s">
        <v>715</v>
      </c>
      <c r="E674" s="99" t="s">
        <v>716</v>
      </c>
      <c r="F674" s="99" t="s">
        <v>8990</v>
      </c>
      <c r="G674" s="77">
        <v>0</v>
      </c>
      <c r="H674" s="77">
        <v>3017.24</v>
      </c>
      <c r="I674" s="77"/>
      <c r="J674" s="101"/>
    </row>
    <row r="675" spans="1:10" outlineLevel="1" x14ac:dyDescent="0.2">
      <c r="A675" s="106"/>
      <c r="B675" s="100">
        <v>43056</v>
      </c>
      <c r="C675" s="99">
        <v>41</v>
      </c>
      <c r="D675" s="99" t="s">
        <v>715</v>
      </c>
      <c r="E675" s="99" t="s">
        <v>716</v>
      </c>
      <c r="F675" s="99" t="s">
        <v>8991</v>
      </c>
      <c r="G675" s="77">
        <v>0</v>
      </c>
      <c r="H675" s="77">
        <v>2586.21</v>
      </c>
      <c r="I675" s="77"/>
      <c r="J675" s="101"/>
    </row>
    <row r="676" spans="1:10" outlineLevel="1" x14ac:dyDescent="0.2">
      <c r="A676" s="106"/>
      <c r="B676" s="100">
        <v>43057</v>
      </c>
      <c r="C676" s="99">
        <v>43</v>
      </c>
      <c r="D676" s="99" t="s">
        <v>715</v>
      </c>
      <c r="E676" s="99" t="s">
        <v>716</v>
      </c>
      <c r="F676" s="99" t="s">
        <v>8992</v>
      </c>
      <c r="G676" s="77">
        <v>0</v>
      </c>
      <c r="H676" s="77">
        <v>-1293.0999999999999</v>
      </c>
      <c r="I676" s="77">
        <v>-951623.23</v>
      </c>
      <c r="J676" s="101"/>
    </row>
    <row r="677" spans="1:10" outlineLevel="1" x14ac:dyDescent="0.2">
      <c r="A677" s="106"/>
      <c r="B677" s="100">
        <v>43057</v>
      </c>
      <c r="C677" s="99">
        <v>44</v>
      </c>
      <c r="D677" s="99" t="s">
        <v>715</v>
      </c>
      <c r="E677" s="99" t="s">
        <v>716</v>
      </c>
      <c r="F677" s="99" t="s">
        <v>8993</v>
      </c>
      <c r="G677" s="77">
        <v>0</v>
      </c>
      <c r="H677" s="77">
        <v>1293.0999999999999</v>
      </c>
      <c r="I677" s="77">
        <v>-947312.88</v>
      </c>
      <c r="J677" s="101"/>
    </row>
    <row r="678" spans="1:10" outlineLevel="1" x14ac:dyDescent="0.2">
      <c r="A678" s="106"/>
      <c r="B678" s="100">
        <v>43057</v>
      </c>
      <c r="C678" s="99">
        <v>45</v>
      </c>
      <c r="D678" s="99" t="s">
        <v>715</v>
      </c>
      <c r="E678" s="99" t="s">
        <v>716</v>
      </c>
      <c r="F678" s="99" t="s">
        <v>8994</v>
      </c>
      <c r="G678" s="77">
        <v>0</v>
      </c>
      <c r="H678" s="77">
        <v>2844.83</v>
      </c>
      <c r="I678" s="77">
        <v>-951623.23</v>
      </c>
      <c r="J678" s="101"/>
    </row>
    <row r="679" spans="1:10" outlineLevel="1" x14ac:dyDescent="0.2">
      <c r="A679" s="106"/>
      <c r="B679" s="100">
        <v>43057</v>
      </c>
      <c r="C679" s="99">
        <v>46</v>
      </c>
      <c r="D679" s="99" t="s">
        <v>715</v>
      </c>
      <c r="E679" s="99" t="s">
        <v>716</v>
      </c>
      <c r="F679" s="99" t="s">
        <v>8995</v>
      </c>
      <c r="G679" s="77">
        <v>0</v>
      </c>
      <c r="H679" s="77">
        <v>-3879.31</v>
      </c>
      <c r="I679" s="77">
        <v>-964554.27</v>
      </c>
      <c r="J679" s="101"/>
    </row>
    <row r="680" spans="1:10" outlineLevel="1" x14ac:dyDescent="0.2">
      <c r="A680" s="106"/>
      <c r="B680" s="100">
        <v>43057</v>
      </c>
      <c r="C680" s="99">
        <v>47</v>
      </c>
      <c r="D680" s="99" t="s">
        <v>715</v>
      </c>
      <c r="E680" s="99" t="s">
        <v>716</v>
      </c>
      <c r="F680" s="99" t="s">
        <v>8996</v>
      </c>
      <c r="G680" s="77">
        <v>0</v>
      </c>
      <c r="H680" s="77">
        <v>2155.17</v>
      </c>
      <c r="I680" s="77">
        <v>-960243.92</v>
      </c>
      <c r="J680" s="101"/>
    </row>
    <row r="681" spans="1:10" outlineLevel="1" x14ac:dyDescent="0.2">
      <c r="A681" s="106"/>
      <c r="B681" s="100">
        <v>43060</v>
      </c>
      <c r="C681" s="99">
        <v>49</v>
      </c>
      <c r="D681" s="99" t="s">
        <v>715</v>
      </c>
      <c r="E681" s="99" t="s">
        <v>716</v>
      </c>
      <c r="F681" s="99" t="s">
        <v>8997</v>
      </c>
      <c r="G681" s="77">
        <v>0</v>
      </c>
      <c r="H681" s="77">
        <v>5172.41</v>
      </c>
      <c r="I681" s="77">
        <v>-964554.27</v>
      </c>
      <c r="J681" s="101"/>
    </row>
    <row r="682" spans="1:10" outlineLevel="1" x14ac:dyDescent="0.2">
      <c r="A682" s="106"/>
      <c r="B682" s="100">
        <v>43061</v>
      </c>
      <c r="C682" s="99">
        <v>50</v>
      </c>
      <c r="D682" s="99" t="s">
        <v>715</v>
      </c>
      <c r="E682" s="99" t="s">
        <v>716</v>
      </c>
      <c r="F682" s="99" t="s">
        <v>8998</v>
      </c>
      <c r="G682" s="77">
        <v>0</v>
      </c>
      <c r="H682" s="77">
        <v>3017.24</v>
      </c>
      <c r="I682" s="77">
        <v>-970588.75</v>
      </c>
      <c r="J682" s="101"/>
    </row>
    <row r="683" spans="1:10" outlineLevel="1" x14ac:dyDescent="0.2">
      <c r="A683" s="106"/>
      <c r="B683" s="100">
        <v>43061</v>
      </c>
      <c r="C683" s="99">
        <v>51</v>
      </c>
      <c r="D683" s="99" t="s">
        <v>715</v>
      </c>
      <c r="E683" s="99" t="s">
        <v>716</v>
      </c>
      <c r="F683" s="99" t="s">
        <v>8999</v>
      </c>
      <c r="G683" s="77">
        <v>0</v>
      </c>
      <c r="H683" s="77">
        <v>-6896.55</v>
      </c>
      <c r="I683" s="77">
        <v>-973605.99</v>
      </c>
      <c r="J683" s="101"/>
    </row>
    <row r="684" spans="1:10" outlineLevel="1" x14ac:dyDescent="0.2">
      <c r="A684" s="106"/>
      <c r="B684" s="100">
        <v>43062</v>
      </c>
      <c r="C684" s="99">
        <v>52</v>
      </c>
      <c r="D684" s="99" t="s">
        <v>715</v>
      </c>
      <c r="E684" s="99" t="s">
        <v>716</v>
      </c>
      <c r="F684" s="99" t="s">
        <v>9000</v>
      </c>
      <c r="G684" s="77">
        <v>0</v>
      </c>
      <c r="H684" s="77">
        <v>6034.48</v>
      </c>
      <c r="I684" s="77">
        <v>-977916.34</v>
      </c>
      <c r="J684" s="101"/>
    </row>
    <row r="685" spans="1:10" outlineLevel="1" x14ac:dyDescent="0.2">
      <c r="A685" s="106"/>
      <c r="B685" s="100">
        <v>43062</v>
      </c>
      <c r="C685" s="99">
        <v>53</v>
      </c>
      <c r="D685" s="99" t="s">
        <v>715</v>
      </c>
      <c r="E685" s="99" t="s">
        <v>716</v>
      </c>
      <c r="F685" s="99" t="s">
        <v>9001</v>
      </c>
      <c r="G685" s="77">
        <v>0</v>
      </c>
      <c r="H685" s="77">
        <v>-5172.41</v>
      </c>
      <c r="I685" s="77">
        <v>-964985.3</v>
      </c>
      <c r="J685" s="101"/>
    </row>
    <row r="686" spans="1:10" outlineLevel="1" x14ac:dyDescent="0.2">
      <c r="A686" s="106"/>
      <c r="B686" s="100">
        <v>43063</v>
      </c>
      <c r="C686" s="99">
        <v>54</v>
      </c>
      <c r="D686" s="99" t="s">
        <v>715</v>
      </c>
      <c r="E686" s="99" t="s">
        <v>716</v>
      </c>
      <c r="F686" s="99" t="s">
        <v>9002</v>
      </c>
      <c r="G686" s="77">
        <v>0</v>
      </c>
      <c r="H686" s="77">
        <v>6865.52</v>
      </c>
      <c r="I686" s="77">
        <v>-977916.34</v>
      </c>
      <c r="J686" s="101"/>
    </row>
    <row r="687" spans="1:10" outlineLevel="1" x14ac:dyDescent="0.2">
      <c r="A687" s="106"/>
      <c r="B687" s="100">
        <v>43064</v>
      </c>
      <c r="C687" s="99">
        <v>56</v>
      </c>
      <c r="D687" s="99" t="s">
        <v>715</v>
      </c>
      <c r="E687" s="99" t="s">
        <v>716</v>
      </c>
      <c r="F687" s="99" t="s">
        <v>9003</v>
      </c>
      <c r="G687" s="77">
        <v>0</v>
      </c>
      <c r="H687" s="77">
        <v>-6034.48</v>
      </c>
      <c r="I687" s="77">
        <v>-984812.89</v>
      </c>
      <c r="J687" s="101"/>
    </row>
    <row r="688" spans="1:10" outlineLevel="1" x14ac:dyDescent="0.2">
      <c r="A688" s="106"/>
      <c r="B688" s="100">
        <v>43064</v>
      </c>
      <c r="C688" s="99">
        <v>57</v>
      </c>
      <c r="D688" s="99" t="s">
        <v>715</v>
      </c>
      <c r="E688" s="99" t="s">
        <v>716</v>
      </c>
      <c r="F688" s="99" t="s">
        <v>9004</v>
      </c>
      <c r="G688" s="77">
        <v>0</v>
      </c>
      <c r="H688" s="77">
        <v>6034.48</v>
      </c>
      <c r="I688" s="77">
        <v>-993433.58</v>
      </c>
      <c r="J688" s="101"/>
    </row>
    <row r="689" spans="1:10" outlineLevel="1" x14ac:dyDescent="0.2">
      <c r="A689" s="106"/>
      <c r="B689" s="100">
        <v>43064</v>
      </c>
      <c r="C689" s="99">
        <v>58</v>
      </c>
      <c r="D689" s="99" t="s">
        <v>715</v>
      </c>
      <c r="E689" s="99" t="s">
        <v>716</v>
      </c>
      <c r="F689" s="99" t="s">
        <v>9005</v>
      </c>
      <c r="G689" s="77">
        <v>0</v>
      </c>
      <c r="H689" s="77">
        <v>5293.1</v>
      </c>
      <c r="I689" s="77">
        <v>-999468.06</v>
      </c>
      <c r="J689" s="101"/>
    </row>
    <row r="690" spans="1:10" outlineLevel="1" x14ac:dyDescent="0.2">
      <c r="A690" s="106"/>
      <c r="B690" s="100">
        <v>43066</v>
      </c>
      <c r="C690" s="99">
        <v>59</v>
      </c>
      <c r="D690" s="99" t="s">
        <v>715</v>
      </c>
      <c r="E690" s="99" t="s">
        <v>716</v>
      </c>
      <c r="F690" s="99" t="s">
        <v>9006</v>
      </c>
      <c r="G690" s="77">
        <v>0</v>
      </c>
      <c r="H690" s="77">
        <v>3448.28</v>
      </c>
      <c r="I690" s="77">
        <v>-995157.71</v>
      </c>
      <c r="J690" s="101"/>
    </row>
    <row r="691" spans="1:10" outlineLevel="1" x14ac:dyDescent="0.2">
      <c r="A691" s="106"/>
      <c r="B691" s="100">
        <v>43067</v>
      </c>
      <c r="C691" s="99">
        <v>61</v>
      </c>
      <c r="D691" s="99" t="s">
        <v>715</v>
      </c>
      <c r="E691" s="99" t="s">
        <v>716</v>
      </c>
      <c r="F691" s="99" t="s">
        <v>9007</v>
      </c>
      <c r="G691" s="77">
        <v>0</v>
      </c>
      <c r="H691" s="77">
        <v>-6865.52</v>
      </c>
      <c r="I691" s="77">
        <v>-999468.06</v>
      </c>
      <c r="J691" s="101"/>
    </row>
    <row r="692" spans="1:10" outlineLevel="1" x14ac:dyDescent="0.2">
      <c r="A692" s="106"/>
      <c r="B692" s="100">
        <v>43068</v>
      </c>
      <c r="C692" s="99">
        <v>62</v>
      </c>
      <c r="D692" s="99" t="s">
        <v>715</v>
      </c>
      <c r="E692" s="99" t="s">
        <v>716</v>
      </c>
      <c r="F692" s="99" t="s">
        <v>9008</v>
      </c>
      <c r="G692" s="77">
        <v>0</v>
      </c>
      <c r="H692" s="77">
        <v>3017.24</v>
      </c>
      <c r="I692" s="77">
        <v>-995157.71</v>
      </c>
      <c r="J692" s="101"/>
    </row>
    <row r="693" spans="1:10" outlineLevel="1" x14ac:dyDescent="0.2">
      <c r="A693" s="106"/>
      <c r="B693" s="100">
        <v>43068</v>
      </c>
      <c r="C693" s="99">
        <v>63</v>
      </c>
      <c r="D693" s="99" t="s">
        <v>715</v>
      </c>
      <c r="E693" s="99" t="s">
        <v>716</v>
      </c>
      <c r="F693" s="99" t="s">
        <v>9009</v>
      </c>
      <c r="G693" s="77">
        <v>0</v>
      </c>
      <c r="H693" s="77">
        <v>2155.17</v>
      </c>
      <c r="I693" s="77">
        <v>-1000330.12</v>
      </c>
      <c r="J693" s="101"/>
    </row>
    <row r="694" spans="1:10" outlineLevel="1" x14ac:dyDescent="0.2">
      <c r="A694" s="106"/>
      <c r="B694" s="100">
        <v>43069</v>
      </c>
      <c r="C694" s="99">
        <v>64</v>
      </c>
      <c r="D694" s="99" t="s">
        <v>715</v>
      </c>
      <c r="E694" s="99" t="s">
        <v>716</v>
      </c>
      <c r="F694" s="99" t="s">
        <v>9010</v>
      </c>
      <c r="G694" s="77">
        <v>0</v>
      </c>
      <c r="H694" s="77">
        <v>-2155.17</v>
      </c>
      <c r="I694" s="77">
        <v>-994295.64</v>
      </c>
      <c r="J694" s="101"/>
    </row>
    <row r="695" spans="1:10" outlineLevel="1" x14ac:dyDescent="0.2">
      <c r="A695" s="106"/>
      <c r="B695" s="100">
        <v>43069</v>
      </c>
      <c r="C695" s="99">
        <v>65</v>
      </c>
      <c r="D695" s="99" t="s">
        <v>715</v>
      </c>
      <c r="E695" s="99" t="s">
        <v>716</v>
      </c>
      <c r="F695" s="99" t="s">
        <v>9011</v>
      </c>
      <c r="G695" s="77">
        <v>0</v>
      </c>
      <c r="H695" s="77">
        <v>2155.17</v>
      </c>
      <c r="I695" s="77">
        <v>-1000330.12</v>
      </c>
      <c r="J695" s="101"/>
    </row>
    <row r="696" spans="1:10" outlineLevel="1" x14ac:dyDescent="0.2">
      <c r="A696" s="106"/>
      <c r="B696" s="100">
        <v>43069</v>
      </c>
      <c r="C696" s="99">
        <v>66</v>
      </c>
      <c r="D696" s="99" t="s">
        <v>715</v>
      </c>
      <c r="E696" s="99" t="s">
        <v>716</v>
      </c>
      <c r="F696" s="99" t="s">
        <v>9012</v>
      </c>
      <c r="G696" s="77">
        <v>0</v>
      </c>
      <c r="H696" s="77">
        <v>-5293.1</v>
      </c>
      <c r="I696" s="77">
        <v>-995588.74</v>
      </c>
      <c r="J696" s="101"/>
    </row>
    <row r="697" spans="1:10" x14ac:dyDescent="0.2">
      <c r="A697" s="106"/>
      <c r="B697" s="100"/>
      <c r="C697" s="99"/>
      <c r="D697" s="99"/>
      <c r="E697" s="99"/>
      <c r="F697" s="99"/>
      <c r="G697" s="77"/>
      <c r="H697" s="77"/>
      <c r="I697" s="77"/>
      <c r="J697" s="101"/>
    </row>
    <row r="698" spans="1:10" ht="28.5" customHeight="1" x14ac:dyDescent="0.2">
      <c r="A698" s="106"/>
      <c r="B698" s="136" t="s">
        <v>3859</v>
      </c>
      <c r="C698" s="137"/>
      <c r="D698" s="137"/>
      <c r="E698" s="137"/>
      <c r="F698" s="137"/>
      <c r="G698" s="138"/>
      <c r="H698" s="119">
        <f>SUM(H646:H697)</f>
        <v>95086.210000000021</v>
      </c>
      <c r="I698" s="120"/>
      <c r="J698" s="118">
        <f>COUNTIF(H647:H696,"&gt;1")-COUNTIF(H647:H696,"&lt;1")</f>
        <v>20</v>
      </c>
    </row>
    <row r="699" spans="1:10" x14ac:dyDescent="0.2">
      <c r="A699" s="106"/>
      <c r="B699" s="100"/>
      <c r="C699" s="99"/>
      <c r="D699" s="99"/>
      <c r="E699" s="99"/>
      <c r="F699" s="99"/>
      <c r="G699" s="77"/>
      <c r="H699" s="77"/>
      <c r="I699" s="77"/>
      <c r="J699" s="101"/>
    </row>
    <row r="700" spans="1:10" x14ac:dyDescent="0.2">
      <c r="A700" s="106"/>
      <c r="B700" s="100"/>
      <c r="C700" s="99"/>
      <c r="D700" s="99"/>
      <c r="E700" s="99"/>
      <c r="F700" s="99"/>
      <c r="G700" s="77"/>
      <c r="H700" s="77"/>
      <c r="I700" s="77"/>
      <c r="J700" s="101"/>
    </row>
    <row r="701" spans="1:10" x14ac:dyDescent="0.2">
      <c r="A701" s="104" t="s">
        <v>979</v>
      </c>
      <c r="B701" s="98"/>
      <c r="C701" s="99"/>
      <c r="D701" s="99"/>
      <c r="E701" s="98"/>
      <c r="F701" s="98"/>
      <c r="G701" s="76"/>
      <c r="H701" s="76"/>
      <c r="I701" s="76"/>
      <c r="J701" s="101"/>
    </row>
    <row r="702" spans="1:10" x14ac:dyDescent="0.2">
      <c r="A702" s="105" t="s">
        <v>2</v>
      </c>
      <c r="B702" s="98" t="s">
        <v>980</v>
      </c>
      <c r="C702" s="99"/>
      <c r="D702" s="99"/>
      <c r="E702" s="98"/>
      <c r="F702" s="98"/>
      <c r="G702" s="76"/>
      <c r="H702" s="76"/>
      <c r="I702" s="76"/>
      <c r="J702" s="101"/>
    </row>
    <row r="703" spans="1:10" outlineLevel="1" x14ac:dyDescent="0.2">
      <c r="A703" s="106"/>
      <c r="B703" s="99"/>
      <c r="C703" s="99"/>
      <c r="D703" s="99"/>
      <c r="E703" s="99" t="s">
        <v>1110</v>
      </c>
      <c r="F703" s="99"/>
      <c r="G703" s="77">
        <v>0</v>
      </c>
      <c r="H703" s="77">
        <v>0</v>
      </c>
      <c r="I703" s="77">
        <v>-12506419.949999999</v>
      </c>
      <c r="J703" s="101"/>
    </row>
    <row r="704" spans="1:10" outlineLevel="1" x14ac:dyDescent="0.2">
      <c r="A704" s="106"/>
      <c r="B704" s="100">
        <v>43041</v>
      </c>
      <c r="C704" s="99">
        <v>1</v>
      </c>
      <c r="D704" s="99" t="s">
        <v>981</v>
      </c>
      <c r="E704" s="99" t="s">
        <v>716</v>
      </c>
      <c r="F704" s="99" t="s">
        <v>9013</v>
      </c>
      <c r="G704" s="77">
        <v>0</v>
      </c>
      <c r="H704" s="77">
        <v>-182068.97</v>
      </c>
      <c r="I704" s="77">
        <v>-12675385.470000001</v>
      </c>
      <c r="J704" s="101"/>
    </row>
    <row r="705" spans="1:10" outlineLevel="1" x14ac:dyDescent="0.2">
      <c r="A705" s="106"/>
      <c r="B705" s="100">
        <v>43041</v>
      </c>
      <c r="C705" s="99">
        <v>2</v>
      </c>
      <c r="D705" s="99" t="s">
        <v>981</v>
      </c>
      <c r="E705" s="99" t="s">
        <v>716</v>
      </c>
      <c r="F705" s="99" t="s">
        <v>9014</v>
      </c>
      <c r="G705" s="77">
        <v>0</v>
      </c>
      <c r="H705" s="77">
        <v>167000</v>
      </c>
      <c r="I705" s="77">
        <v>-12570316.5</v>
      </c>
      <c r="J705" s="101"/>
    </row>
    <row r="706" spans="1:10" outlineLevel="1" x14ac:dyDescent="0.2">
      <c r="A706" s="106"/>
      <c r="B706" s="100">
        <v>43042</v>
      </c>
      <c r="C706" s="99">
        <v>3</v>
      </c>
      <c r="D706" s="99" t="s">
        <v>981</v>
      </c>
      <c r="E706" s="99" t="s">
        <v>716</v>
      </c>
      <c r="F706" s="99" t="s">
        <v>9015</v>
      </c>
      <c r="G706" s="77">
        <v>0</v>
      </c>
      <c r="H706" s="77">
        <v>-131000</v>
      </c>
      <c r="I706" s="77">
        <v>-12668695.810000001</v>
      </c>
      <c r="J706" s="101"/>
    </row>
    <row r="707" spans="1:10" outlineLevel="1" x14ac:dyDescent="0.2">
      <c r="A707" s="106"/>
      <c r="B707" s="100">
        <v>43042</v>
      </c>
      <c r="C707" s="99">
        <v>4</v>
      </c>
      <c r="D707" s="99" t="s">
        <v>981</v>
      </c>
      <c r="E707" s="99" t="s">
        <v>716</v>
      </c>
      <c r="F707" s="99" t="s">
        <v>9016</v>
      </c>
      <c r="G707" s="77">
        <v>0</v>
      </c>
      <c r="H707" s="77">
        <v>131000</v>
      </c>
      <c r="I707" s="77">
        <v>-12570316.5</v>
      </c>
      <c r="J707" s="101"/>
    </row>
    <row r="708" spans="1:10" outlineLevel="1" x14ac:dyDescent="0.2">
      <c r="A708" s="106"/>
      <c r="B708" s="100">
        <v>43042</v>
      </c>
      <c r="C708" s="99">
        <v>5</v>
      </c>
      <c r="D708" s="99" t="s">
        <v>981</v>
      </c>
      <c r="E708" s="99" t="s">
        <v>716</v>
      </c>
      <c r="F708" s="99" t="s">
        <v>9017</v>
      </c>
      <c r="G708" s="77">
        <v>0</v>
      </c>
      <c r="H708" s="77">
        <v>-160344.82999999999</v>
      </c>
      <c r="I708" s="77">
        <v>-12672557.880000001</v>
      </c>
      <c r="J708" s="101"/>
    </row>
    <row r="709" spans="1:10" outlineLevel="1" x14ac:dyDescent="0.2">
      <c r="A709" s="106"/>
      <c r="B709" s="100">
        <v>43042</v>
      </c>
      <c r="C709" s="99">
        <v>6</v>
      </c>
      <c r="D709" s="99" t="s">
        <v>981</v>
      </c>
      <c r="E709" s="99" t="s">
        <v>716</v>
      </c>
      <c r="F709" s="99" t="s">
        <v>9018</v>
      </c>
      <c r="G709" s="77">
        <v>0</v>
      </c>
      <c r="H709" s="77">
        <v>160344.82999999999</v>
      </c>
      <c r="I709" s="77">
        <v>-12794454.43</v>
      </c>
      <c r="J709" s="101"/>
    </row>
    <row r="710" spans="1:10" outlineLevel="1" x14ac:dyDescent="0.2">
      <c r="A710" s="106"/>
      <c r="B710" s="100">
        <v>43042</v>
      </c>
      <c r="C710" s="99">
        <v>7</v>
      </c>
      <c r="D710" s="99" t="s">
        <v>981</v>
      </c>
      <c r="E710" s="99" t="s">
        <v>716</v>
      </c>
      <c r="F710" s="99" t="s">
        <v>9019</v>
      </c>
      <c r="G710" s="77">
        <v>0</v>
      </c>
      <c r="H710" s="77">
        <v>-160344.82999999999</v>
      </c>
      <c r="I710" s="77">
        <v>-12672557.880000001</v>
      </c>
      <c r="J710" s="101"/>
    </row>
    <row r="711" spans="1:10" outlineLevel="1" x14ac:dyDescent="0.2">
      <c r="A711" s="106"/>
      <c r="B711" s="100">
        <v>43042</v>
      </c>
      <c r="C711" s="99">
        <v>8</v>
      </c>
      <c r="D711" s="99" t="s">
        <v>981</v>
      </c>
      <c r="E711" s="99" t="s">
        <v>716</v>
      </c>
      <c r="F711" s="99" t="s">
        <v>9020</v>
      </c>
      <c r="G711" s="77">
        <v>0</v>
      </c>
      <c r="H711" s="77">
        <v>-139000</v>
      </c>
      <c r="I711" s="77">
        <v>-12556316.5</v>
      </c>
      <c r="J711" s="101"/>
    </row>
    <row r="712" spans="1:10" outlineLevel="1" x14ac:dyDescent="0.2">
      <c r="A712" s="106"/>
      <c r="B712" s="100">
        <v>43042</v>
      </c>
      <c r="C712" s="99">
        <v>9</v>
      </c>
      <c r="D712" s="99" t="s">
        <v>981</v>
      </c>
      <c r="E712" s="99" t="s">
        <v>716</v>
      </c>
      <c r="F712" s="99" t="s">
        <v>9021</v>
      </c>
      <c r="G712" s="77">
        <v>0</v>
      </c>
      <c r="H712" s="77">
        <v>161689.66</v>
      </c>
      <c r="I712" s="77">
        <v>-12371144.09</v>
      </c>
      <c r="J712" s="101"/>
    </row>
    <row r="713" spans="1:10" outlineLevel="1" x14ac:dyDescent="0.2">
      <c r="A713" s="106"/>
      <c r="B713" s="100">
        <v>43042</v>
      </c>
      <c r="C713" s="99">
        <v>10</v>
      </c>
      <c r="D713" s="99" t="s">
        <v>981</v>
      </c>
      <c r="E713" s="99" t="s">
        <v>716</v>
      </c>
      <c r="F713" s="99" t="s">
        <v>9022</v>
      </c>
      <c r="G713" s="77">
        <v>0</v>
      </c>
      <c r="H713" s="77">
        <v>-167000</v>
      </c>
      <c r="I713" s="77">
        <v>-12123730.300000001</v>
      </c>
      <c r="J713" s="101"/>
    </row>
    <row r="714" spans="1:10" outlineLevel="1" x14ac:dyDescent="0.2">
      <c r="A714" s="106"/>
      <c r="B714" s="100">
        <v>43042</v>
      </c>
      <c r="C714" s="99">
        <v>11</v>
      </c>
      <c r="D714" s="99" t="s">
        <v>981</v>
      </c>
      <c r="E714" s="99" t="s">
        <v>716</v>
      </c>
      <c r="F714" s="99" t="s">
        <v>9023</v>
      </c>
      <c r="G714" s="77">
        <v>0</v>
      </c>
      <c r="H714" s="77">
        <v>167000</v>
      </c>
      <c r="I714" s="77"/>
      <c r="J714" s="101"/>
    </row>
    <row r="715" spans="1:10" outlineLevel="1" x14ac:dyDescent="0.2">
      <c r="A715" s="106"/>
      <c r="B715" s="100">
        <v>43045</v>
      </c>
      <c r="C715" s="99">
        <v>12</v>
      </c>
      <c r="D715" s="99" t="s">
        <v>981</v>
      </c>
      <c r="E715" s="99" t="s">
        <v>716</v>
      </c>
      <c r="F715" s="99" t="s">
        <v>9024</v>
      </c>
      <c r="G715" s="77">
        <v>0</v>
      </c>
      <c r="H715" s="77">
        <v>108413.79</v>
      </c>
      <c r="I715" s="77"/>
      <c r="J715" s="101"/>
    </row>
    <row r="716" spans="1:10" outlineLevel="1" x14ac:dyDescent="0.2">
      <c r="A716" s="106"/>
      <c r="B716" s="100">
        <v>43046</v>
      </c>
      <c r="C716" s="99">
        <v>13</v>
      </c>
      <c r="D716" s="99" t="s">
        <v>981</v>
      </c>
      <c r="E716" s="99" t="s">
        <v>716</v>
      </c>
      <c r="F716" s="99" t="s">
        <v>9025</v>
      </c>
      <c r="G716" s="77">
        <v>0</v>
      </c>
      <c r="H716" s="77">
        <v>-174568.97</v>
      </c>
      <c r="I716" s="77"/>
      <c r="J716" s="101"/>
    </row>
    <row r="717" spans="1:10" outlineLevel="1" x14ac:dyDescent="0.2">
      <c r="A717" s="106"/>
      <c r="B717" s="100">
        <v>43046</v>
      </c>
      <c r="C717" s="99">
        <v>14</v>
      </c>
      <c r="D717" s="99" t="s">
        <v>981</v>
      </c>
      <c r="E717" s="99" t="s">
        <v>716</v>
      </c>
      <c r="F717" s="99" t="s">
        <v>9026</v>
      </c>
      <c r="G717" s="77">
        <v>0</v>
      </c>
      <c r="H717" s="77">
        <v>174568.97</v>
      </c>
      <c r="I717" s="77"/>
      <c r="J717" s="101"/>
    </row>
    <row r="718" spans="1:10" outlineLevel="1" x14ac:dyDescent="0.2">
      <c r="A718" s="106"/>
      <c r="B718" s="100">
        <v>43046</v>
      </c>
      <c r="C718" s="99">
        <v>15</v>
      </c>
      <c r="D718" s="99" t="s">
        <v>981</v>
      </c>
      <c r="E718" s="99" t="s">
        <v>716</v>
      </c>
      <c r="F718" s="99" t="s">
        <v>9027</v>
      </c>
      <c r="G718" s="77">
        <v>0</v>
      </c>
      <c r="H718" s="77">
        <v>150172.41</v>
      </c>
      <c r="I718" s="77"/>
      <c r="J718" s="101"/>
    </row>
    <row r="719" spans="1:10" outlineLevel="1" x14ac:dyDescent="0.2">
      <c r="A719" s="106"/>
      <c r="B719" s="100">
        <v>43047</v>
      </c>
      <c r="C719" s="99">
        <v>16</v>
      </c>
      <c r="D719" s="99" t="s">
        <v>981</v>
      </c>
      <c r="E719" s="99" t="s">
        <v>716</v>
      </c>
      <c r="F719" s="99" t="s">
        <v>9028</v>
      </c>
      <c r="G719" s="77">
        <v>0</v>
      </c>
      <c r="H719" s="77">
        <v>-190505.39</v>
      </c>
      <c r="I719" s="77"/>
      <c r="J719" s="101"/>
    </row>
    <row r="720" spans="1:10" outlineLevel="1" x14ac:dyDescent="0.2">
      <c r="A720" s="106"/>
      <c r="B720" s="100">
        <v>43047</v>
      </c>
      <c r="C720" s="99">
        <v>17</v>
      </c>
      <c r="D720" s="99" t="s">
        <v>981</v>
      </c>
      <c r="E720" s="99" t="s">
        <v>716</v>
      </c>
      <c r="F720" s="99" t="s">
        <v>9029</v>
      </c>
      <c r="G720" s="77">
        <v>0</v>
      </c>
      <c r="H720" s="77">
        <v>173264.02</v>
      </c>
      <c r="I720" s="77"/>
      <c r="J720" s="101"/>
    </row>
    <row r="721" spans="1:10" outlineLevel="1" x14ac:dyDescent="0.2">
      <c r="A721" s="106"/>
      <c r="B721" s="100">
        <v>43047</v>
      </c>
      <c r="C721" s="99">
        <v>18</v>
      </c>
      <c r="D721" s="99" t="s">
        <v>981</v>
      </c>
      <c r="E721" s="99" t="s">
        <v>716</v>
      </c>
      <c r="F721" s="99" t="s">
        <v>9030</v>
      </c>
      <c r="G721" s="77">
        <v>0</v>
      </c>
      <c r="H721" s="77">
        <v>-278241.38</v>
      </c>
      <c r="I721" s="77"/>
      <c r="J721" s="101"/>
    </row>
    <row r="722" spans="1:10" outlineLevel="1" x14ac:dyDescent="0.2">
      <c r="A722" s="106"/>
      <c r="B722" s="100">
        <v>43047</v>
      </c>
      <c r="C722" s="99">
        <v>19</v>
      </c>
      <c r="D722" s="99" t="s">
        <v>981</v>
      </c>
      <c r="E722" s="99" t="s">
        <v>716</v>
      </c>
      <c r="F722" s="99" t="s">
        <v>9031</v>
      </c>
      <c r="G722" s="77">
        <v>0</v>
      </c>
      <c r="H722" s="77">
        <v>-161689.66</v>
      </c>
      <c r="I722" s="77"/>
      <c r="J722" s="101"/>
    </row>
    <row r="723" spans="1:10" outlineLevel="1" x14ac:dyDescent="0.2">
      <c r="A723" s="106"/>
      <c r="B723" s="100">
        <v>43047</v>
      </c>
      <c r="C723" s="99">
        <v>20</v>
      </c>
      <c r="D723" s="99" t="s">
        <v>981</v>
      </c>
      <c r="E723" s="99" t="s">
        <v>716</v>
      </c>
      <c r="F723" s="99" t="s">
        <v>9032</v>
      </c>
      <c r="G723" s="77">
        <v>0</v>
      </c>
      <c r="H723" s="77">
        <v>-173264.02</v>
      </c>
      <c r="I723" s="77"/>
      <c r="J723" s="101"/>
    </row>
    <row r="724" spans="1:10" outlineLevel="1" x14ac:dyDescent="0.2">
      <c r="A724" s="106"/>
      <c r="B724" s="100">
        <v>43047</v>
      </c>
      <c r="C724" s="99">
        <v>21</v>
      </c>
      <c r="D724" s="99" t="s">
        <v>981</v>
      </c>
      <c r="E724" s="99" t="s">
        <v>716</v>
      </c>
      <c r="F724" s="99" t="s">
        <v>9033</v>
      </c>
      <c r="G724" s="77">
        <v>0</v>
      </c>
      <c r="H724" s="77">
        <v>164212.29</v>
      </c>
      <c r="I724" s="77"/>
      <c r="J724" s="101"/>
    </row>
    <row r="725" spans="1:10" outlineLevel="1" x14ac:dyDescent="0.2">
      <c r="A725" s="106"/>
      <c r="B725" s="100">
        <v>43047</v>
      </c>
      <c r="C725" s="99">
        <v>22</v>
      </c>
      <c r="D725" s="99" t="s">
        <v>981</v>
      </c>
      <c r="E725" s="99" t="s">
        <v>716</v>
      </c>
      <c r="F725" s="99" t="s">
        <v>9034</v>
      </c>
      <c r="G725" s="77">
        <v>0</v>
      </c>
      <c r="H725" s="77">
        <v>-135331.03</v>
      </c>
      <c r="I725" s="77"/>
      <c r="J725" s="101"/>
    </row>
    <row r="726" spans="1:10" outlineLevel="1" x14ac:dyDescent="0.2">
      <c r="A726" s="106"/>
      <c r="B726" s="100">
        <v>43049</v>
      </c>
      <c r="C726" s="99">
        <v>23</v>
      </c>
      <c r="D726" s="99" t="s">
        <v>981</v>
      </c>
      <c r="E726" s="99" t="s">
        <v>716</v>
      </c>
      <c r="F726" s="99" t="s">
        <v>9035</v>
      </c>
      <c r="G726" s="77">
        <v>0</v>
      </c>
      <c r="H726" s="77">
        <v>390455.17</v>
      </c>
      <c r="I726" s="77"/>
      <c r="J726" s="101"/>
    </row>
    <row r="727" spans="1:10" outlineLevel="1" x14ac:dyDescent="0.2">
      <c r="A727" s="106"/>
      <c r="B727" s="100">
        <v>43049</v>
      </c>
      <c r="C727" s="99">
        <v>24</v>
      </c>
      <c r="D727" s="99" t="s">
        <v>981</v>
      </c>
      <c r="E727" s="99" t="s">
        <v>716</v>
      </c>
      <c r="F727" s="99" t="s">
        <v>9036</v>
      </c>
      <c r="G727" s="77">
        <v>0</v>
      </c>
      <c r="H727" s="77">
        <v>-390455.17</v>
      </c>
      <c r="I727" s="77"/>
      <c r="J727" s="101"/>
    </row>
    <row r="728" spans="1:10" outlineLevel="1" x14ac:dyDescent="0.2">
      <c r="A728" s="106"/>
      <c r="B728" s="100">
        <v>43049</v>
      </c>
      <c r="C728" s="99">
        <v>25</v>
      </c>
      <c r="D728" s="99" t="s">
        <v>981</v>
      </c>
      <c r="E728" s="99" t="s">
        <v>716</v>
      </c>
      <c r="F728" s="99" t="s">
        <v>9037</v>
      </c>
      <c r="G728" s="77">
        <v>0</v>
      </c>
      <c r="H728" s="77">
        <v>390455.17</v>
      </c>
      <c r="I728" s="77"/>
      <c r="J728" s="101"/>
    </row>
    <row r="729" spans="1:10" outlineLevel="1" x14ac:dyDescent="0.2">
      <c r="A729" s="106"/>
      <c r="B729" s="100">
        <v>43052</v>
      </c>
      <c r="C729" s="99">
        <v>26</v>
      </c>
      <c r="D729" s="99" t="s">
        <v>981</v>
      </c>
      <c r="E729" s="99" t="s">
        <v>716</v>
      </c>
      <c r="F729" s="99" t="s">
        <v>9038</v>
      </c>
      <c r="G729" s="77">
        <v>0</v>
      </c>
      <c r="H729" s="77">
        <v>-164034.48000000001</v>
      </c>
      <c r="I729" s="77"/>
      <c r="J729" s="101"/>
    </row>
    <row r="730" spans="1:10" outlineLevel="1" x14ac:dyDescent="0.2">
      <c r="A730" s="106"/>
      <c r="B730" s="100">
        <v>43052</v>
      </c>
      <c r="C730" s="99">
        <v>27</v>
      </c>
      <c r="D730" s="99" t="s">
        <v>981</v>
      </c>
      <c r="E730" s="99" t="s">
        <v>716</v>
      </c>
      <c r="F730" s="99" t="s">
        <v>9039</v>
      </c>
      <c r="G730" s="77">
        <v>0</v>
      </c>
      <c r="H730" s="77">
        <v>164034.48000000001</v>
      </c>
      <c r="I730" s="77"/>
      <c r="J730" s="101"/>
    </row>
    <row r="731" spans="1:10" outlineLevel="1" x14ac:dyDescent="0.2">
      <c r="A731" s="106"/>
      <c r="B731" s="100">
        <v>43053</v>
      </c>
      <c r="C731" s="99">
        <v>28</v>
      </c>
      <c r="D731" s="99" t="s">
        <v>981</v>
      </c>
      <c r="E731" s="99" t="s">
        <v>716</v>
      </c>
      <c r="F731" s="99" t="s">
        <v>9040</v>
      </c>
      <c r="G731" s="77">
        <v>0</v>
      </c>
      <c r="H731" s="77">
        <v>-219482.76</v>
      </c>
      <c r="I731" s="77"/>
      <c r="J731" s="101"/>
    </row>
    <row r="732" spans="1:10" outlineLevel="1" x14ac:dyDescent="0.2">
      <c r="A732" s="106"/>
      <c r="B732" s="100">
        <v>43053</v>
      </c>
      <c r="C732" s="99">
        <v>29</v>
      </c>
      <c r="D732" s="99" t="s">
        <v>981</v>
      </c>
      <c r="E732" s="99" t="s">
        <v>716</v>
      </c>
      <c r="F732" s="99" t="s">
        <v>9041</v>
      </c>
      <c r="G732" s="77">
        <v>0</v>
      </c>
      <c r="H732" s="77">
        <v>212586.21</v>
      </c>
      <c r="I732" s="77"/>
      <c r="J732" s="101"/>
    </row>
    <row r="733" spans="1:10" outlineLevel="1" x14ac:dyDescent="0.2">
      <c r="A733" s="106"/>
      <c r="B733" s="100">
        <v>43053</v>
      </c>
      <c r="C733" s="99">
        <v>30</v>
      </c>
      <c r="D733" s="99" t="s">
        <v>981</v>
      </c>
      <c r="E733" s="99" t="s">
        <v>716</v>
      </c>
      <c r="F733" s="99" t="s">
        <v>9042</v>
      </c>
      <c r="G733" s="77">
        <v>0</v>
      </c>
      <c r="H733" s="77">
        <v>-212586.21</v>
      </c>
      <c r="I733" s="77"/>
      <c r="J733" s="101"/>
    </row>
    <row r="734" spans="1:10" outlineLevel="1" x14ac:dyDescent="0.2">
      <c r="A734" s="106"/>
      <c r="B734" s="100">
        <v>43053</v>
      </c>
      <c r="C734" s="99">
        <v>31</v>
      </c>
      <c r="D734" s="99" t="s">
        <v>981</v>
      </c>
      <c r="E734" s="99" t="s">
        <v>716</v>
      </c>
      <c r="F734" s="99" t="s">
        <v>9043</v>
      </c>
      <c r="G734" s="77">
        <v>0</v>
      </c>
      <c r="H734" s="77">
        <v>212586.21</v>
      </c>
      <c r="I734" s="77">
        <v>-11998557.890000001</v>
      </c>
      <c r="J734" s="101"/>
    </row>
    <row r="735" spans="1:10" outlineLevel="1" x14ac:dyDescent="0.2">
      <c r="A735" s="106"/>
      <c r="B735" s="100">
        <v>43053</v>
      </c>
      <c r="C735" s="99">
        <v>32</v>
      </c>
      <c r="D735" s="99" t="s">
        <v>981</v>
      </c>
      <c r="E735" s="99" t="s">
        <v>716</v>
      </c>
      <c r="F735" s="99" t="s">
        <v>9044</v>
      </c>
      <c r="G735" s="77">
        <v>0</v>
      </c>
      <c r="H735" s="77">
        <v>175000</v>
      </c>
      <c r="I735" s="77">
        <v>-11829592.369999999</v>
      </c>
      <c r="J735" s="101"/>
    </row>
    <row r="736" spans="1:10" outlineLevel="1" x14ac:dyDescent="0.2">
      <c r="A736" s="106"/>
      <c r="B736" s="100">
        <v>43054</v>
      </c>
      <c r="C736" s="99">
        <v>33</v>
      </c>
      <c r="D736" s="99" t="s">
        <v>981</v>
      </c>
      <c r="E736" s="99" t="s">
        <v>716</v>
      </c>
      <c r="F736" s="99" t="s">
        <v>9045</v>
      </c>
      <c r="G736" s="77">
        <v>0</v>
      </c>
      <c r="H736" s="77">
        <v>178310.34</v>
      </c>
      <c r="I736" s="77">
        <v>-11727350.99</v>
      </c>
      <c r="J736" s="101"/>
    </row>
    <row r="737" spans="1:10" outlineLevel="1" x14ac:dyDescent="0.2">
      <c r="A737" s="106"/>
      <c r="B737" s="100">
        <v>43054</v>
      </c>
      <c r="C737" s="99">
        <v>34</v>
      </c>
      <c r="D737" s="99" t="s">
        <v>981</v>
      </c>
      <c r="E737" s="99" t="s">
        <v>716</v>
      </c>
      <c r="F737" s="99" t="s">
        <v>9046</v>
      </c>
      <c r="G737" s="77">
        <v>0</v>
      </c>
      <c r="H737" s="77">
        <v>219068.97</v>
      </c>
      <c r="I737" s="77">
        <v>-11533385.470000001</v>
      </c>
      <c r="J737" s="101"/>
    </row>
    <row r="738" spans="1:10" outlineLevel="1" x14ac:dyDescent="0.2">
      <c r="A738" s="106"/>
      <c r="B738" s="100">
        <v>43055</v>
      </c>
      <c r="C738" s="99">
        <v>35</v>
      </c>
      <c r="D738" s="99" t="s">
        <v>981</v>
      </c>
      <c r="E738" s="99" t="s">
        <v>716</v>
      </c>
      <c r="F738" s="99" t="s">
        <v>9047</v>
      </c>
      <c r="G738" s="77">
        <v>0</v>
      </c>
      <c r="H738" s="77">
        <v>-390455.17</v>
      </c>
      <c r="I738" s="77">
        <v>-11403971.68</v>
      </c>
      <c r="J738" s="101"/>
    </row>
    <row r="739" spans="1:10" outlineLevel="1" x14ac:dyDescent="0.2">
      <c r="A739" s="106"/>
      <c r="B739" s="100">
        <v>43055</v>
      </c>
      <c r="C739" s="99">
        <v>36</v>
      </c>
      <c r="D739" s="99" t="s">
        <v>981</v>
      </c>
      <c r="E739" s="99" t="s">
        <v>716</v>
      </c>
      <c r="F739" s="99" t="s">
        <v>9048</v>
      </c>
      <c r="G739" s="77">
        <v>0</v>
      </c>
      <c r="H739" s="77">
        <v>390455.17</v>
      </c>
      <c r="I739" s="77">
        <v>-11244833.75</v>
      </c>
      <c r="J739" s="101"/>
    </row>
    <row r="740" spans="1:10" outlineLevel="1" x14ac:dyDescent="0.2">
      <c r="A740" s="106"/>
      <c r="B740" s="100">
        <v>43055</v>
      </c>
      <c r="C740" s="99">
        <v>37</v>
      </c>
      <c r="D740" s="99" t="s">
        <v>981</v>
      </c>
      <c r="E740" s="99" t="s">
        <v>716</v>
      </c>
      <c r="F740" s="99" t="s">
        <v>9049</v>
      </c>
      <c r="G740" s="77">
        <v>0</v>
      </c>
      <c r="H740" s="77">
        <v>141413.79</v>
      </c>
      <c r="I740" s="77">
        <v>-11130178.58</v>
      </c>
      <c r="J740" s="101"/>
    </row>
    <row r="741" spans="1:10" outlineLevel="1" x14ac:dyDescent="0.2">
      <c r="A741" s="106"/>
      <c r="B741" s="100">
        <v>43055</v>
      </c>
      <c r="C741" s="99">
        <v>38</v>
      </c>
      <c r="D741" s="99" t="s">
        <v>981</v>
      </c>
      <c r="E741" s="99" t="s">
        <v>716</v>
      </c>
      <c r="F741" s="99" t="s">
        <v>9050</v>
      </c>
      <c r="G741" s="77">
        <v>0</v>
      </c>
      <c r="H741" s="77">
        <v>125103.45</v>
      </c>
      <c r="I741" s="77">
        <v>-11244833.75</v>
      </c>
      <c r="J741" s="101"/>
    </row>
    <row r="742" spans="1:10" outlineLevel="1" x14ac:dyDescent="0.2">
      <c r="A742" s="106"/>
      <c r="B742" s="100">
        <v>43055</v>
      </c>
      <c r="C742" s="99">
        <v>39</v>
      </c>
      <c r="D742" s="99" t="s">
        <v>981</v>
      </c>
      <c r="E742" s="99" t="s">
        <v>716</v>
      </c>
      <c r="F742" s="99" t="s">
        <v>9051</v>
      </c>
      <c r="G742" s="77">
        <v>0</v>
      </c>
      <c r="H742" s="77">
        <v>-150172.41</v>
      </c>
      <c r="I742" s="77">
        <v>-11403971.68</v>
      </c>
      <c r="J742" s="101"/>
    </row>
    <row r="743" spans="1:10" outlineLevel="1" x14ac:dyDescent="0.2">
      <c r="A743" s="106"/>
      <c r="B743" s="100">
        <v>43055</v>
      </c>
      <c r="C743" s="99">
        <v>40</v>
      </c>
      <c r="D743" s="99" t="s">
        <v>981</v>
      </c>
      <c r="E743" s="99" t="s">
        <v>716</v>
      </c>
      <c r="F743" s="99" t="s">
        <v>9052</v>
      </c>
      <c r="G743" s="77">
        <v>0</v>
      </c>
      <c r="H743" s="77">
        <v>143275.85999999999</v>
      </c>
      <c r="I743" s="77">
        <v>-11533385.470000001</v>
      </c>
      <c r="J743" s="101"/>
    </row>
    <row r="744" spans="1:10" outlineLevel="1" x14ac:dyDescent="0.2">
      <c r="A744" s="106"/>
      <c r="B744" s="100">
        <v>43055</v>
      </c>
      <c r="C744" s="99">
        <v>41</v>
      </c>
      <c r="D744" s="99" t="s">
        <v>981</v>
      </c>
      <c r="E744" s="99" t="s">
        <v>716</v>
      </c>
      <c r="F744" s="99" t="s">
        <v>9053</v>
      </c>
      <c r="G744" s="77">
        <v>0</v>
      </c>
      <c r="H744" s="77">
        <v>109689.66</v>
      </c>
      <c r="I744" s="77">
        <v>-11727350.99</v>
      </c>
      <c r="J744" s="101"/>
    </row>
    <row r="745" spans="1:10" outlineLevel="1" x14ac:dyDescent="0.2">
      <c r="A745" s="106"/>
      <c r="B745" s="100">
        <v>43055</v>
      </c>
      <c r="C745" s="99">
        <v>42</v>
      </c>
      <c r="D745" s="99" t="s">
        <v>981</v>
      </c>
      <c r="E745" s="99" t="s">
        <v>716</v>
      </c>
      <c r="F745" s="99" t="s">
        <v>9054</v>
      </c>
      <c r="G745" s="77">
        <v>0</v>
      </c>
      <c r="H745" s="77">
        <v>100931.03</v>
      </c>
      <c r="I745" s="77">
        <v>-11829592.369999999</v>
      </c>
      <c r="J745" s="101"/>
    </row>
    <row r="746" spans="1:10" outlineLevel="1" x14ac:dyDescent="0.2">
      <c r="A746" s="106"/>
      <c r="B746" s="100">
        <v>43055</v>
      </c>
      <c r="C746" s="99">
        <v>43</v>
      </c>
      <c r="D746" s="99" t="s">
        <v>981</v>
      </c>
      <c r="E746" s="99" t="s">
        <v>716</v>
      </c>
      <c r="F746" s="99" t="s">
        <v>9055</v>
      </c>
      <c r="G746" s="77">
        <v>0</v>
      </c>
      <c r="H746" s="77">
        <v>-143275.85999999999</v>
      </c>
      <c r="I746" s="77">
        <v>-11998557.890000001</v>
      </c>
      <c r="J746" s="101"/>
    </row>
    <row r="747" spans="1:10" outlineLevel="1" x14ac:dyDescent="0.2">
      <c r="A747" s="106"/>
      <c r="B747" s="100">
        <v>43055</v>
      </c>
      <c r="C747" s="99">
        <v>44</v>
      </c>
      <c r="D747" s="99" t="s">
        <v>981</v>
      </c>
      <c r="E747" s="99" t="s">
        <v>716</v>
      </c>
      <c r="F747" s="99" t="s">
        <v>9056</v>
      </c>
      <c r="G747" s="77">
        <v>0</v>
      </c>
      <c r="H747" s="77">
        <v>143275.85999999999</v>
      </c>
      <c r="I747" s="77">
        <v>-12123730.300000001</v>
      </c>
      <c r="J747" s="101"/>
    </row>
    <row r="748" spans="1:10" outlineLevel="1" x14ac:dyDescent="0.2">
      <c r="A748" s="106"/>
      <c r="B748" s="100">
        <v>43055</v>
      </c>
      <c r="C748" s="99">
        <v>45</v>
      </c>
      <c r="D748" s="99" t="s">
        <v>981</v>
      </c>
      <c r="E748" s="99" t="s">
        <v>716</v>
      </c>
      <c r="F748" s="99" t="s">
        <v>9057</v>
      </c>
      <c r="G748" s="77">
        <v>0</v>
      </c>
      <c r="H748" s="77">
        <v>143000</v>
      </c>
      <c r="I748" s="77">
        <v>-12371144.09</v>
      </c>
      <c r="J748" s="101"/>
    </row>
    <row r="749" spans="1:10" outlineLevel="1" x14ac:dyDescent="0.2">
      <c r="A749" s="106"/>
      <c r="B749" s="100">
        <v>43056</v>
      </c>
      <c r="C749" s="99">
        <v>46</v>
      </c>
      <c r="D749" s="99" t="s">
        <v>981</v>
      </c>
      <c r="E749" s="99" t="s">
        <v>716</v>
      </c>
      <c r="F749" s="99" t="s">
        <v>9058</v>
      </c>
      <c r="G749" s="77">
        <v>0</v>
      </c>
      <c r="H749" s="77">
        <v>-175000</v>
      </c>
      <c r="I749" s="77">
        <v>-12556316.5</v>
      </c>
      <c r="J749" s="101"/>
    </row>
    <row r="750" spans="1:10" outlineLevel="1" x14ac:dyDescent="0.2">
      <c r="A750" s="106"/>
      <c r="B750" s="100">
        <v>43056</v>
      </c>
      <c r="C750" s="99">
        <v>47</v>
      </c>
      <c r="D750" s="99" t="s">
        <v>981</v>
      </c>
      <c r="E750" s="99" t="s">
        <v>716</v>
      </c>
      <c r="F750" s="99" t="s">
        <v>9059</v>
      </c>
      <c r="G750" s="77">
        <v>0</v>
      </c>
      <c r="H750" s="77">
        <v>269620.69</v>
      </c>
      <c r="I750" s="77">
        <v>-12672557.880000001</v>
      </c>
      <c r="J750" s="101"/>
    </row>
    <row r="751" spans="1:10" outlineLevel="1" x14ac:dyDescent="0.2">
      <c r="A751" s="106"/>
      <c r="B751" s="100">
        <v>43056</v>
      </c>
      <c r="C751" s="99">
        <v>48</v>
      </c>
      <c r="D751" s="99" t="s">
        <v>981</v>
      </c>
      <c r="E751" s="99" t="s">
        <v>716</v>
      </c>
      <c r="F751" s="99" t="s">
        <v>9060</v>
      </c>
      <c r="G751" s="77">
        <v>0</v>
      </c>
      <c r="H751" s="77">
        <v>-178310.34</v>
      </c>
      <c r="I751" s="77">
        <v>-12794454.43</v>
      </c>
      <c r="J751" s="101"/>
    </row>
    <row r="752" spans="1:10" outlineLevel="1" x14ac:dyDescent="0.2">
      <c r="A752" s="106"/>
      <c r="B752" s="100">
        <v>43056</v>
      </c>
      <c r="C752" s="99">
        <v>49</v>
      </c>
      <c r="D752" s="99" t="s">
        <v>981</v>
      </c>
      <c r="E752" s="99" t="s">
        <v>716</v>
      </c>
      <c r="F752" s="99" t="s">
        <v>9061</v>
      </c>
      <c r="G752" s="77">
        <v>0</v>
      </c>
      <c r="H752" s="77">
        <v>178310.34</v>
      </c>
      <c r="I752" s="77">
        <v>-13474971.67</v>
      </c>
      <c r="J752" s="101"/>
    </row>
    <row r="753" spans="1:10" outlineLevel="1" x14ac:dyDescent="0.2">
      <c r="A753" s="106"/>
      <c r="B753" s="100">
        <v>43057</v>
      </c>
      <c r="C753" s="99">
        <v>50</v>
      </c>
      <c r="D753" s="99" t="s">
        <v>981</v>
      </c>
      <c r="E753" s="99" t="s">
        <v>716</v>
      </c>
      <c r="F753" s="99" t="s">
        <v>9062</v>
      </c>
      <c r="G753" s="77">
        <v>0</v>
      </c>
      <c r="H753" s="77">
        <v>-249482.76</v>
      </c>
      <c r="I753" s="77">
        <v>-13658144.08</v>
      </c>
      <c r="J753" s="101"/>
    </row>
    <row r="754" spans="1:10" outlineLevel="1" x14ac:dyDescent="0.2">
      <c r="A754" s="106"/>
      <c r="B754" s="100">
        <v>43057</v>
      </c>
      <c r="C754" s="99">
        <v>51</v>
      </c>
      <c r="D754" s="99" t="s">
        <v>981</v>
      </c>
      <c r="E754" s="99" t="s">
        <v>716</v>
      </c>
      <c r="F754" s="99" t="s">
        <v>9063</v>
      </c>
      <c r="G754" s="77">
        <v>0</v>
      </c>
      <c r="H754" s="77">
        <v>243448.28</v>
      </c>
      <c r="I754" s="77">
        <v>-13532971.67</v>
      </c>
      <c r="J754" s="101"/>
    </row>
    <row r="755" spans="1:10" outlineLevel="1" x14ac:dyDescent="0.2">
      <c r="A755" s="106"/>
      <c r="B755" s="100">
        <v>43057</v>
      </c>
      <c r="C755" s="99">
        <v>52</v>
      </c>
      <c r="D755" s="99" t="s">
        <v>981</v>
      </c>
      <c r="E755" s="99" t="s">
        <v>716</v>
      </c>
      <c r="F755" s="99" t="s">
        <v>9064</v>
      </c>
      <c r="G755" s="77">
        <v>0</v>
      </c>
      <c r="H755" s="77">
        <v>91379.31</v>
      </c>
      <c r="I755" s="77">
        <v>-13653833.74</v>
      </c>
      <c r="J755" s="101"/>
    </row>
    <row r="756" spans="1:10" outlineLevel="1" x14ac:dyDescent="0.2">
      <c r="A756" s="106"/>
      <c r="B756" s="100">
        <v>43057</v>
      </c>
      <c r="C756" s="99">
        <v>53</v>
      </c>
      <c r="D756" s="99" t="s">
        <v>981</v>
      </c>
      <c r="E756" s="99" t="s">
        <v>716</v>
      </c>
      <c r="F756" s="99" t="s">
        <v>9065</v>
      </c>
      <c r="G756" s="77">
        <v>0</v>
      </c>
      <c r="H756" s="77">
        <v>105000</v>
      </c>
      <c r="I756" s="77">
        <v>-13484868.220000001</v>
      </c>
      <c r="J756" s="101"/>
    </row>
    <row r="757" spans="1:10" outlineLevel="1" x14ac:dyDescent="0.2">
      <c r="A757" s="106"/>
      <c r="B757" s="100">
        <v>43057</v>
      </c>
      <c r="C757" s="99">
        <v>54</v>
      </c>
      <c r="D757" s="99" t="s">
        <v>981</v>
      </c>
      <c r="E757" s="99" t="s">
        <v>716</v>
      </c>
      <c r="F757" s="99" t="s">
        <v>9066</v>
      </c>
      <c r="G757" s="77">
        <v>0</v>
      </c>
      <c r="H757" s="77">
        <v>-109689.66</v>
      </c>
      <c r="I757" s="77"/>
      <c r="J757" s="101"/>
    </row>
    <row r="758" spans="1:10" outlineLevel="1" x14ac:dyDescent="0.2">
      <c r="A758" s="106"/>
      <c r="B758" s="100">
        <v>43057</v>
      </c>
      <c r="C758" s="99">
        <v>55</v>
      </c>
      <c r="D758" s="99" t="s">
        <v>981</v>
      </c>
      <c r="E758" s="99" t="s">
        <v>716</v>
      </c>
      <c r="F758" s="99" t="s">
        <v>9067</v>
      </c>
      <c r="G758" s="77">
        <v>0</v>
      </c>
      <c r="H758" s="77">
        <v>106241.38</v>
      </c>
      <c r="I758" s="77"/>
      <c r="J758" s="101"/>
    </row>
    <row r="759" spans="1:10" outlineLevel="1" x14ac:dyDescent="0.2">
      <c r="A759" s="106"/>
      <c r="B759" s="100">
        <v>43060</v>
      </c>
      <c r="C759" s="99">
        <v>56</v>
      </c>
      <c r="D759" s="99" t="s">
        <v>981</v>
      </c>
      <c r="E759" s="99" t="s">
        <v>716</v>
      </c>
      <c r="F759" s="99" t="s">
        <v>9068</v>
      </c>
      <c r="G759" s="77">
        <v>0</v>
      </c>
      <c r="H759" s="77">
        <v>446206.9</v>
      </c>
      <c r="I759" s="77"/>
      <c r="J759" s="101"/>
    </row>
    <row r="760" spans="1:10" outlineLevel="1" x14ac:dyDescent="0.2">
      <c r="A760" s="106"/>
      <c r="B760" s="100">
        <v>43060</v>
      </c>
      <c r="C760" s="99">
        <v>57</v>
      </c>
      <c r="D760" s="99" t="s">
        <v>981</v>
      </c>
      <c r="E760" s="99" t="s">
        <v>716</v>
      </c>
      <c r="F760" s="99" t="s">
        <v>9069</v>
      </c>
      <c r="G760" s="77">
        <v>0</v>
      </c>
      <c r="H760" s="77">
        <v>136331.03</v>
      </c>
      <c r="I760" s="77"/>
      <c r="J760" s="101"/>
    </row>
    <row r="761" spans="1:10" outlineLevel="1" x14ac:dyDescent="0.2">
      <c r="A761" s="106"/>
      <c r="B761" s="100">
        <v>43061</v>
      </c>
      <c r="C761" s="99">
        <v>58</v>
      </c>
      <c r="D761" s="99" t="s">
        <v>981</v>
      </c>
      <c r="E761" s="99" t="s">
        <v>716</v>
      </c>
      <c r="F761" s="99" t="s">
        <v>9070</v>
      </c>
      <c r="G761" s="77">
        <v>0</v>
      </c>
      <c r="H761" s="77">
        <v>131882.76</v>
      </c>
      <c r="I761" s="77"/>
      <c r="J761" s="101"/>
    </row>
    <row r="762" spans="1:10" outlineLevel="1" x14ac:dyDescent="0.2">
      <c r="A762" s="106"/>
      <c r="B762" s="100">
        <v>43061</v>
      </c>
      <c r="C762" s="99">
        <v>59</v>
      </c>
      <c r="D762" s="99" t="s">
        <v>981</v>
      </c>
      <c r="E762" s="99" t="s">
        <v>716</v>
      </c>
      <c r="F762" s="99" t="s">
        <v>9071</v>
      </c>
      <c r="G762" s="77">
        <v>0</v>
      </c>
      <c r="H762" s="77">
        <v>-131882.76</v>
      </c>
      <c r="I762" s="77"/>
      <c r="J762" s="101"/>
    </row>
    <row r="763" spans="1:10" outlineLevel="1" x14ac:dyDescent="0.2">
      <c r="A763" s="106"/>
      <c r="B763" s="100">
        <v>43061</v>
      </c>
      <c r="C763" s="99">
        <v>60</v>
      </c>
      <c r="D763" s="99" t="s">
        <v>981</v>
      </c>
      <c r="E763" s="99" t="s">
        <v>716</v>
      </c>
      <c r="F763" s="99" t="s">
        <v>9072</v>
      </c>
      <c r="G763" s="77">
        <v>0</v>
      </c>
      <c r="H763" s="77">
        <v>131882.76</v>
      </c>
      <c r="I763" s="77"/>
      <c r="J763" s="101"/>
    </row>
    <row r="764" spans="1:10" outlineLevel="1" x14ac:dyDescent="0.2">
      <c r="A764" s="106"/>
      <c r="B764" s="100">
        <v>43061</v>
      </c>
      <c r="C764" s="99">
        <v>61</v>
      </c>
      <c r="D764" s="99" t="s">
        <v>981</v>
      </c>
      <c r="E764" s="99" t="s">
        <v>716</v>
      </c>
      <c r="F764" s="99" t="s">
        <v>9073</v>
      </c>
      <c r="G764" s="77">
        <v>0</v>
      </c>
      <c r="H764" s="77">
        <v>140862.07</v>
      </c>
      <c r="I764" s="77"/>
      <c r="J764" s="101"/>
    </row>
    <row r="765" spans="1:10" outlineLevel="1" x14ac:dyDescent="0.2">
      <c r="A765" s="106"/>
      <c r="B765" s="100">
        <v>43062</v>
      </c>
      <c r="C765" s="99">
        <v>62</v>
      </c>
      <c r="D765" s="99" t="s">
        <v>981</v>
      </c>
      <c r="E765" s="99" t="s">
        <v>716</v>
      </c>
      <c r="F765" s="99" t="s">
        <v>9074</v>
      </c>
      <c r="G765" s="77">
        <v>0</v>
      </c>
      <c r="H765" s="77">
        <v>-100931.03</v>
      </c>
      <c r="I765" s="77"/>
      <c r="J765" s="101"/>
    </row>
    <row r="766" spans="1:10" outlineLevel="1" x14ac:dyDescent="0.2">
      <c r="A766" s="106"/>
      <c r="B766" s="100">
        <v>43062</v>
      </c>
      <c r="C766" s="99">
        <v>63</v>
      </c>
      <c r="D766" s="99" t="s">
        <v>981</v>
      </c>
      <c r="E766" s="99" t="s">
        <v>716</v>
      </c>
      <c r="F766" s="99" t="s">
        <v>9075</v>
      </c>
      <c r="G766" s="77">
        <v>0</v>
      </c>
      <c r="H766" s="77">
        <v>100931.03</v>
      </c>
      <c r="I766" s="77"/>
      <c r="J766" s="101"/>
    </row>
    <row r="767" spans="1:10" outlineLevel="1" x14ac:dyDescent="0.2">
      <c r="A767" s="106"/>
      <c r="B767" s="100">
        <v>43062</v>
      </c>
      <c r="C767" s="99">
        <v>64</v>
      </c>
      <c r="D767" s="99" t="s">
        <v>981</v>
      </c>
      <c r="E767" s="99" t="s">
        <v>716</v>
      </c>
      <c r="F767" s="99" t="s">
        <v>9076</v>
      </c>
      <c r="G767" s="77">
        <v>0</v>
      </c>
      <c r="H767" s="77">
        <v>-212586.21</v>
      </c>
      <c r="I767" s="77"/>
      <c r="J767" s="101"/>
    </row>
    <row r="768" spans="1:10" outlineLevel="1" x14ac:dyDescent="0.2">
      <c r="A768" s="106"/>
      <c r="B768" s="100">
        <v>43062</v>
      </c>
      <c r="C768" s="99">
        <v>65</v>
      </c>
      <c r="D768" s="99" t="s">
        <v>981</v>
      </c>
      <c r="E768" s="99" t="s">
        <v>716</v>
      </c>
      <c r="F768" s="99" t="s">
        <v>9077</v>
      </c>
      <c r="G768" s="77">
        <v>0</v>
      </c>
      <c r="H768" s="77">
        <v>213448.28</v>
      </c>
      <c r="I768" s="77">
        <v>-13653833.74</v>
      </c>
      <c r="J768" s="101"/>
    </row>
    <row r="769" spans="1:10" outlineLevel="1" x14ac:dyDescent="0.2">
      <c r="A769" s="106"/>
      <c r="B769" s="100">
        <v>43062</v>
      </c>
      <c r="C769" s="99">
        <v>66</v>
      </c>
      <c r="D769" s="99" t="s">
        <v>981</v>
      </c>
      <c r="E769" s="99" t="s">
        <v>716</v>
      </c>
      <c r="F769" s="99" t="s">
        <v>9078</v>
      </c>
      <c r="G769" s="77">
        <v>0</v>
      </c>
      <c r="H769" s="77">
        <v>-121275.86</v>
      </c>
      <c r="I769" s="77">
        <v>-13783833.74</v>
      </c>
      <c r="J769" s="101"/>
    </row>
    <row r="770" spans="1:10" outlineLevel="1" x14ac:dyDescent="0.2">
      <c r="A770" s="106"/>
      <c r="B770" s="100">
        <v>43062</v>
      </c>
      <c r="C770" s="99">
        <v>67</v>
      </c>
      <c r="D770" s="99" t="s">
        <v>981</v>
      </c>
      <c r="E770" s="99" t="s">
        <v>716</v>
      </c>
      <c r="F770" s="99" t="s">
        <v>9079</v>
      </c>
      <c r="G770" s="77">
        <v>0</v>
      </c>
      <c r="H770" s="77">
        <v>111793.1</v>
      </c>
      <c r="I770" s="77">
        <v>-13624695.810000001</v>
      </c>
      <c r="J770" s="101"/>
    </row>
    <row r="771" spans="1:10" outlineLevel="1" x14ac:dyDescent="0.2">
      <c r="A771" s="106"/>
      <c r="B771" s="100">
        <v>43064</v>
      </c>
      <c r="C771" s="99">
        <v>68</v>
      </c>
      <c r="D771" s="99" t="s">
        <v>981</v>
      </c>
      <c r="E771" s="99" t="s">
        <v>716</v>
      </c>
      <c r="F771" s="99" t="s">
        <v>9080</v>
      </c>
      <c r="G771" s="77">
        <v>0</v>
      </c>
      <c r="H771" s="77">
        <v>-91379.31</v>
      </c>
      <c r="I771" s="77">
        <v>-13495282.02</v>
      </c>
      <c r="J771" s="101"/>
    </row>
    <row r="772" spans="1:10" outlineLevel="1" x14ac:dyDescent="0.2">
      <c r="A772" s="106"/>
      <c r="B772" s="100">
        <v>43064</v>
      </c>
      <c r="C772" s="99">
        <v>69</v>
      </c>
      <c r="D772" s="99" t="s">
        <v>981</v>
      </c>
      <c r="E772" s="99" t="s">
        <v>716</v>
      </c>
      <c r="F772" s="99" t="s">
        <v>9081</v>
      </c>
      <c r="G772" s="77">
        <v>0</v>
      </c>
      <c r="H772" s="77">
        <v>85758.62</v>
      </c>
      <c r="I772" s="77">
        <v>-13617523.4</v>
      </c>
      <c r="J772" s="101"/>
    </row>
    <row r="773" spans="1:10" outlineLevel="1" x14ac:dyDescent="0.2">
      <c r="A773" s="106"/>
      <c r="B773" s="100">
        <v>43066</v>
      </c>
      <c r="C773" s="99">
        <v>70</v>
      </c>
      <c r="D773" s="99" t="s">
        <v>981</v>
      </c>
      <c r="E773" s="99" t="s">
        <v>716</v>
      </c>
      <c r="F773" s="99" t="s">
        <v>9082</v>
      </c>
      <c r="G773" s="77">
        <v>0</v>
      </c>
      <c r="H773" s="77">
        <v>-100931.03</v>
      </c>
      <c r="I773" s="77">
        <v>-13495282.02</v>
      </c>
      <c r="J773" s="101"/>
    </row>
    <row r="774" spans="1:10" outlineLevel="1" x14ac:dyDescent="0.2">
      <c r="A774" s="106"/>
      <c r="B774" s="100">
        <v>43066</v>
      </c>
      <c r="C774" s="99">
        <v>71</v>
      </c>
      <c r="D774" s="99" t="s">
        <v>981</v>
      </c>
      <c r="E774" s="99" t="s">
        <v>716</v>
      </c>
      <c r="F774" s="99" t="s">
        <v>9083</v>
      </c>
      <c r="G774" s="77">
        <v>0</v>
      </c>
      <c r="H774" s="77">
        <v>100931.03</v>
      </c>
      <c r="I774" s="77">
        <v>-13617523.4</v>
      </c>
      <c r="J774" s="101"/>
    </row>
    <row r="775" spans="1:10" outlineLevel="1" x14ac:dyDescent="0.2">
      <c r="A775" s="106"/>
      <c r="B775" s="100">
        <v>43066</v>
      </c>
      <c r="C775" s="99">
        <v>72</v>
      </c>
      <c r="D775" s="99" t="s">
        <v>981</v>
      </c>
      <c r="E775" s="99" t="s">
        <v>716</v>
      </c>
      <c r="F775" s="99" t="s">
        <v>9084</v>
      </c>
      <c r="G775" s="77">
        <v>0</v>
      </c>
      <c r="H775" s="77">
        <v>-100931.03</v>
      </c>
      <c r="I775" s="77">
        <v>-13495282.02</v>
      </c>
      <c r="J775" s="101"/>
    </row>
    <row r="776" spans="1:10" outlineLevel="1" x14ac:dyDescent="0.2">
      <c r="A776" s="106"/>
      <c r="B776" s="100">
        <v>43067</v>
      </c>
      <c r="C776" s="99">
        <v>73</v>
      </c>
      <c r="D776" s="99" t="s">
        <v>981</v>
      </c>
      <c r="E776" s="99" t="s">
        <v>716</v>
      </c>
      <c r="F776" s="99" t="s">
        <v>9085</v>
      </c>
      <c r="G776" s="77">
        <v>0</v>
      </c>
      <c r="H776" s="77">
        <v>100931.03</v>
      </c>
      <c r="I776" s="77">
        <v>-13617523.4</v>
      </c>
      <c r="J776" s="101"/>
    </row>
    <row r="777" spans="1:10" outlineLevel="1" x14ac:dyDescent="0.2">
      <c r="A777" s="106"/>
      <c r="B777" s="100">
        <v>43067</v>
      </c>
      <c r="C777" s="99">
        <v>74</v>
      </c>
      <c r="D777" s="99" t="s">
        <v>981</v>
      </c>
      <c r="E777" s="99" t="s">
        <v>716</v>
      </c>
      <c r="F777" s="99" t="s">
        <v>9086</v>
      </c>
      <c r="G777" s="77">
        <v>0</v>
      </c>
      <c r="H777" s="77">
        <v>114551.72</v>
      </c>
      <c r="I777" s="77">
        <v>-13529419.949999999</v>
      </c>
      <c r="J777" s="101"/>
    </row>
    <row r="778" spans="1:10" outlineLevel="1" x14ac:dyDescent="0.2">
      <c r="A778" s="106"/>
      <c r="B778" s="100">
        <v>43067</v>
      </c>
      <c r="C778" s="99">
        <v>75</v>
      </c>
      <c r="D778" s="99" t="s">
        <v>981</v>
      </c>
      <c r="E778" s="99" t="s">
        <v>716</v>
      </c>
      <c r="F778" s="99" t="s">
        <v>9087</v>
      </c>
      <c r="G778" s="77">
        <v>0</v>
      </c>
      <c r="H778" s="77">
        <v>-105000</v>
      </c>
      <c r="I778" s="77">
        <v>-13613213.050000001</v>
      </c>
      <c r="J778" s="101"/>
    </row>
    <row r="779" spans="1:10" outlineLevel="1" x14ac:dyDescent="0.2">
      <c r="A779" s="106"/>
      <c r="B779" s="100">
        <v>43067</v>
      </c>
      <c r="C779" s="99">
        <v>76</v>
      </c>
      <c r="D779" s="99" t="s">
        <v>981</v>
      </c>
      <c r="E779" s="99" t="s">
        <v>716</v>
      </c>
      <c r="F779" s="99" t="s">
        <v>9088</v>
      </c>
      <c r="G779" s="77">
        <v>0</v>
      </c>
      <c r="H779" s="77">
        <v>105000</v>
      </c>
      <c r="I779" s="77">
        <v>-13902523.390000001</v>
      </c>
      <c r="J779" s="101"/>
    </row>
    <row r="780" spans="1:10" outlineLevel="1" x14ac:dyDescent="0.2">
      <c r="A780" s="106"/>
      <c r="B780" s="100">
        <v>43067</v>
      </c>
      <c r="C780" s="99">
        <v>77</v>
      </c>
      <c r="D780" s="99" t="s">
        <v>981</v>
      </c>
      <c r="E780" s="99" t="s">
        <v>716</v>
      </c>
      <c r="F780" s="99" t="s">
        <v>9089</v>
      </c>
      <c r="G780" s="77">
        <v>0</v>
      </c>
      <c r="H780" s="77">
        <v>106896.55</v>
      </c>
      <c r="I780" s="77">
        <v>-13786282.01</v>
      </c>
      <c r="J780" s="101"/>
    </row>
    <row r="781" spans="1:10" outlineLevel="1" x14ac:dyDescent="0.2">
      <c r="A781" s="106"/>
      <c r="B781" s="100">
        <v>43067</v>
      </c>
      <c r="C781" s="99">
        <v>78</v>
      </c>
      <c r="D781" s="99" t="s">
        <v>981</v>
      </c>
      <c r="E781" s="99" t="s">
        <v>716</v>
      </c>
      <c r="F781" s="99" t="s">
        <v>9090</v>
      </c>
      <c r="G781" s="77">
        <v>0</v>
      </c>
      <c r="H781" s="77">
        <v>155620.69</v>
      </c>
      <c r="I781" s="77">
        <v>-13914385.460000001</v>
      </c>
      <c r="J781" s="101"/>
    </row>
    <row r="782" spans="1:10" outlineLevel="1" x14ac:dyDescent="0.2">
      <c r="A782" s="106"/>
      <c r="B782" s="100">
        <v>43069</v>
      </c>
      <c r="C782" s="99">
        <v>79</v>
      </c>
      <c r="D782" s="99" t="s">
        <v>981</v>
      </c>
      <c r="E782" s="99" t="s">
        <v>716</v>
      </c>
      <c r="F782" s="99" t="s">
        <v>9091</v>
      </c>
      <c r="G782" s="77">
        <v>0</v>
      </c>
      <c r="H782" s="77">
        <v>166000</v>
      </c>
      <c r="I782" s="77">
        <v>-13784385.460000001</v>
      </c>
      <c r="J782" s="101"/>
    </row>
    <row r="784" spans="1:10" ht="28.5" customHeight="1" x14ac:dyDescent="0.3">
      <c r="B784" s="136" t="s">
        <v>3858</v>
      </c>
      <c r="C784" s="137"/>
      <c r="D784" s="137"/>
      <c r="E784" s="137"/>
      <c r="F784" s="137"/>
      <c r="G784" s="138"/>
      <c r="H784" s="116">
        <f>SUM(H703:H783)</f>
        <v>2739113.7799999993</v>
      </c>
      <c r="I784" s="117"/>
      <c r="J784" s="118">
        <f>COUNTIF(H704:H782,"&gt;1")-COUNTIF(H704:H782,"&lt;1")</f>
        <v>17</v>
      </c>
    </row>
  </sheetData>
  <mergeCells count="5">
    <mergeCell ref="B386:G386"/>
    <mergeCell ref="B502:G502"/>
    <mergeCell ref="B641:G641"/>
    <mergeCell ref="B698:G698"/>
    <mergeCell ref="B784:G784"/>
  </mergeCells>
  <pageMargins left="0.70866141732283472" right="0.70866141732283472" top="0.19685039370078741" bottom="0.19685039370078741" header="0.31496062992125984" footer="0.31496062992125984"/>
  <pageSetup scale="7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36"/>
  <sheetViews>
    <sheetView tabSelected="1" zoomScale="85" zoomScaleNormal="85" workbookViewId="0">
      <pane ySplit="2" topLeftCell="A198" activePane="bottomLeft" state="frozen"/>
      <selection pane="bottomLeft" activeCell="O433" sqref="O433"/>
    </sheetView>
  </sheetViews>
  <sheetFormatPr baseColWidth="10" defaultRowHeight="15" outlineLevelRow="1" x14ac:dyDescent="0.3"/>
  <cols>
    <col min="1" max="1" width="1.7109375" style="112" customWidth="1"/>
    <col min="2" max="2" width="11.42578125" style="111"/>
    <col min="3" max="3" width="4.42578125" style="113" bestFit="1" customWidth="1"/>
    <col min="4" max="4" width="3.85546875" style="113" bestFit="1" customWidth="1"/>
    <col min="5" max="5" width="23.7109375" style="111" bestFit="1" customWidth="1"/>
    <col min="6" max="6" width="11.42578125" style="111" customWidth="1"/>
    <col min="7" max="7" width="11.7109375" style="114" customWidth="1"/>
    <col min="8" max="8" width="20.28515625" style="114" bestFit="1" customWidth="1"/>
    <col min="9" max="9" width="13.85546875" style="114" hidden="1" customWidth="1"/>
    <col min="10" max="10" width="11.5703125" style="115" bestFit="1" customWidth="1"/>
    <col min="11" max="11" width="11.42578125" style="111"/>
    <col min="12" max="12" width="14.140625" style="111" bestFit="1" customWidth="1"/>
    <col min="13" max="16384" width="11.42578125" style="111"/>
  </cols>
  <sheetData>
    <row r="1" spans="1:10" ht="16.5" x14ac:dyDescent="0.25">
      <c r="A1" s="17" t="s">
        <v>1059</v>
      </c>
    </row>
    <row r="2" spans="1:10" ht="14.25" x14ac:dyDescent="0.2">
      <c r="A2" s="14" t="s">
        <v>9093</v>
      </c>
    </row>
    <row r="4" spans="1:10" x14ac:dyDescent="0.2">
      <c r="A4" s="104" t="s">
        <v>3</v>
      </c>
      <c r="B4" s="98"/>
      <c r="C4" s="99"/>
      <c r="D4" s="99"/>
      <c r="E4" s="98"/>
      <c r="F4" s="98"/>
      <c r="G4" s="76"/>
      <c r="H4" s="76"/>
      <c r="I4" s="76"/>
      <c r="J4" s="101"/>
    </row>
    <row r="5" spans="1:10" x14ac:dyDescent="0.2">
      <c r="A5" s="105" t="s">
        <v>2</v>
      </c>
      <c r="B5" s="98" t="s">
        <v>4</v>
      </c>
      <c r="C5" s="99"/>
      <c r="D5" s="99"/>
      <c r="E5" s="98"/>
      <c r="F5" s="98"/>
      <c r="G5" s="76"/>
      <c r="H5" s="76"/>
      <c r="I5" s="76"/>
      <c r="J5" s="101"/>
    </row>
    <row r="6" spans="1:10" hidden="1" outlineLevel="1" x14ac:dyDescent="0.2">
      <c r="A6" s="106"/>
      <c r="B6" s="99"/>
      <c r="C6" s="99"/>
      <c r="D6" s="99"/>
      <c r="E6" s="99" t="s">
        <v>1110</v>
      </c>
      <c r="F6" s="99"/>
      <c r="G6" s="77">
        <v>0</v>
      </c>
      <c r="H6" s="77">
        <v>0</v>
      </c>
      <c r="I6" s="77">
        <v>-4151726.5</v>
      </c>
      <c r="J6" s="101"/>
    </row>
    <row r="7" spans="1:10" hidden="1" outlineLevel="1" x14ac:dyDescent="0.2">
      <c r="A7" s="106"/>
      <c r="B7" s="100">
        <v>43083</v>
      </c>
      <c r="C7" s="99">
        <v>107</v>
      </c>
      <c r="D7" s="99" t="s">
        <v>5</v>
      </c>
      <c r="E7" s="99" t="s">
        <v>9094</v>
      </c>
      <c r="F7" s="99" t="s">
        <v>9095</v>
      </c>
      <c r="G7" s="77">
        <v>0</v>
      </c>
      <c r="H7" s="77">
        <v>259956.1</v>
      </c>
      <c r="I7" s="77"/>
      <c r="J7" s="101"/>
    </row>
    <row r="8" spans="1:10" collapsed="1" x14ac:dyDescent="0.2">
      <c r="A8" s="106"/>
      <c r="B8" s="100"/>
      <c r="C8" s="99"/>
      <c r="D8" s="99"/>
      <c r="E8" s="99"/>
      <c r="F8" s="99"/>
      <c r="G8" s="77"/>
      <c r="H8" s="77"/>
      <c r="I8" s="77"/>
      <c r="J8" s="101"/>
    </row>
    <row r="9" spans="1:10" x14ac:dyDescent="0.2">
      <c r="A9" s="106"/>
      <c r="B9" s="100"/>
      <c r="C9" s="99"/>
      <c r="D9" s="99"/>
      <c r="E9" s="99"/>
      <c r="F9" s="99"/>
      <c r="G9" s="77"/>
      <c r="H9" s="102">
        <f>SUM(H6:H8)</f>
        <v>259956.1</v>
      </c>
      <c r="I9" s="102"/>
      <c r="J9" s="103">
        <f>COUNTIF(H7,"&gt;1")-COUNTIF(H7,"&lt;1")</f>
        <v>1</v>
      </c>
    </row>
    <row r="10" spans="1:10" x14ac:dyDescent="0.2">
      <c r="A10" s="104" t="s">
        <v>14</v>
      </c>
      <c r="B10" s="98"/>
      <c r="C10" s="99"/>
      <c r="D10" s="99"/>
      <c r="E10" s="98"/>
      <c r="F10" s="98"/>
      <c r="G10" s="76"/>
      <c r="H10" s="76"/>
      <c r="I10" s="76"/>
      <c r="J10" s="101"/>
    </row>
    <row r="11" spans="1:10" x14ac:dyDescent="0.2">
      <c r="A11" s="105" t="s">
        <v>2</v>
      </c>
      <c r="B11" s="98" t="s">
        <v>9096</v>
      </c>
      <c r="C11" s="99"/>
      <c r="D11" s="99"/>
      <c r="E11" s="98"/>
      <c r="F11" s="98"/>
      <c r="G11" s="76"/>
      <c r="H11" s="76"/>
      <c r="I11" s="76"/>
      <c r="J11" s="101"/>
    </row>
    <row r="12" spans="1:10" hidden="1" outlineLevel="1" x14ac:dyDescent="0.2">
      <c r="A12" s="106"/>
      <c r="B12" s="99"/>
      <c r="C12" s="99"/>
      <c r="D12" s="99"/>
      <c r="E12" s="99" t="s">
        <v>1110</v>
      </c>
      <c r="F12" s="99"/>
      <c r="G12" s="77">
        <v>0</v>
      </c>
      <c r="H12" s="77">
        <v>0</v>
      </c>
      <c r="I12" s="77">
        <v>-4151726.5</v>
      </c>
      <c r="J12" s="101"/>
    </row>
    <row r="13" spans="1:10" hidden="1" outlineLevel="1" x14ac:dyDescent="0.2">
      <c r="A13" s="106"/>
      <c r="B13" s="100">
        <v>43074</v>
      </c>
      <c r="C13" s="99">
        <v>42</v>
      </c>
      <c r="D13" s="99" t="s">
        <v>5</v>
      </c>
      <c r="E13" s="99" t="s">
        <v>9097</v>
      </c>
      <c r="F13" s="99" t="s">
        <v>9098</v>
      </c>
      <c r="G13" s="77">
        <v>0</v>
      </c>
      <c r="H13" s="77">
        <v>361271.52</v>
      </c>
      <c r="I13" s="77"/>
      <c r="J13" s="101"/>
    </row>
    <row r="14" spans="1:10" hidden="1" outlineLevel="1" x14ac:dyDescent="0.2">
      <c r="A14" s="106"/>
      <c r="B14" s="100">
        <v>43082</v>
      </c>
      <c r="C14" s="99">
        <v>96</v>
      </c>
      <c r="D14" s="99" t="s">
        <v>5</v>
      </c>
      <c r="E14" s="99" t="s">
        <v>9097</v>
      </c>
      <c r="F14" s="99" t="s">
        <v>9099</v>
      </c>
      <c r="G14" s="77">
        <v>0</v>
      </c>
      <c r="H14" s="77">
        <v>-361271.52</v>
      </c>
      <c r="I14" s="77"/>
      <c r="J14" s="101"/>
    </row>
    <row r="15" spans="1:10" hidden="1" outlineLevel="1" x14ac:dyDescent="0.2">
      <c r="A15" s="106"/>
      <c r="B15" s="100">
        <v>43082</v>
      </c>
      <c r="C15" s="99">
        <v>97</v>
      </c>
      <c r="D15" s="99" t="s">
        <v>5</v>
      </c>
      <c r="E15" s="99" t="s">
        <v>9100</v>
      </c>
      <c r="F15" s="99" t="s">
        <v>9101</v>
      </c>
      <c r="G15" s="77">
        <v>0</v>
      </c>
      <c r="H15" s="77">
        <v>361271.52</v>
      </c>
      <c r="I15" s="77"/>
      <c r="J15" s="101"/>
    </row>
    <row r="16" spans="1:10" hidden="1" outlineLevel="1" x14ac:dyDescent="0.2">
      <c r="A16" s="106"/>
      <c r="B16" s="100">
        <v>43084</v>
      </c>
      <c r="C16" s="99">
        <v>127</v>
      </c>
      <c r="D16" s="99" t="s">
        <v>5</v>
      </c>
      <c r="E16" s="99" t="s">
        <v>9100</v>
      </c>
      <c r="F16" s="99" t="s">
        <v>9102</v>
      </c>
      <c r="G16" s="77">
        <v>0</v>
      </c>
      <c r="H16" s="77">
        <v>-361271.52</v>
      </c>
      <c r="I16" s="77"/>
      <c r="J16" s="101"/>
    </row>
    <row r="17" spans="1:10" hidden="1" outlineLevel="1" x14ac:dyDescent="0.2">
      <c r="A17" s="106"/>
      <c r="B17" s="100">
        <v>43084</v>
      </c>
      <c r="C17" s="99">
        <v>128</v>
      </c>
      <c r="D17" s="99" t="s">
        <v>5</v>
      </c>
      <c r="E17" s="99" t="s">
        <v>9100</v>
      </c>
      <c r="F17" s="99" t="s">
        <v>9103</v>
      </c>
      <c r="G17" s="77">
        <v>0</v>
      </c>
      <c r="H17" s="77">
        <v>361271.52</v>
      </c>
      <c r="I17" s="77"/>
      <c r="J17" s="101"/>
    </row>
    <row r="18" spans="1:10" collapsed="1" x14ac:dyDescent="0.2">
      <c r="A18" s="106"/>
      <c r="B18" s="100"/>
      <c r="C18" s="99"/>
      <c r="D18" s="99"/>
      <c r="E18" s="99"/>
      <c r="F18" s="99"/>
      <c r="G18" s="77"/>
      <c r="H18" s="77"/>
      <c r="I18" s="77"/>
      <c r="J18" s="101"/>
    </row>
    <row r="19" spans="1:10" x14ac:dyDescent="0.2">
      <c r="A19" s="106"/>
      <c r="B19" s="100"/>
      <c r="C19" s="99"/>
      <c r="D19" s="99"/>
      <c r="E19" s="99"/>
      <c r="F19" s="99"/>
      <c r="G19" s="77"/>
      <c r="H19" s="102">
        <f>SUM(H12:H18)</f>
        <v>361271.52</v>
      </c>
      <c r="I19" s="102"/>
      <c r="J19" s="103">
        <f>COUNTIF(H13:H17,"&gt;1")-COUNTIF(H13:H17,"&lt;1")</f>
        <v>1</v>
      </c>
    </row>
    <row r="20" spans="1:10" x14ac:dyDescent="0.2">
      <c r="A20" s="104" t="s">
        <v>5789</v>
      </c>
      <c r="B20" s="98"/>
      <c r="C20" s="99"/>
      <c r="D20" s="99"/>
      <c r="E20" s="99"/>
      <c r="F20" s="99"/>
      <c r="G20" s="77"/>
      <c r="H20" s="102"/>
      <c r="I20" s="102"/>
      <c r="J20" s="103"/>
    </row>
    <row r="21" spans="1:10" x14ac:dyDescent="0.2">
      <c r="A21" s="105" t="s">
        <v>2</v>
      </c>
      <c r="B21" s="98" t="s">
        <v>5342</v>
      </c>
      <c r="C21" s="99"/>
      <c r="D21" s="99"/>
      <c r="E21" s="99"/>
      <c r="F21" s="99"/>
      <c r="G21" s="77"/>
      <c r="H21" s="102"/>
      <c r="I21" s="102"/>
      <c r="J21" s="103"/>
    </row>
    <row r="22" spans="1:10" hidden="1" outlineLevel="1" x14ac:dyDescent="0.2">
      <c r="A22" s="106"/>
      <c r="B22" s="100"/>
      <c r="C22" s="99"/>
      <c r="D22" s="99"/>
      <c r="E22" s="99" t="s">
        <v>1110</v>
      </c>
      <c r="F22" s="99"/>
      <c r="G22" s="77">
        <v>0</v>
      </c>
      <c r="H22" s="77">
        <v>0</v>
      </c>
      <c r="I22" s="102"/>
      <c r="J22" s="103"/>
    </row>
    <row r="23" spans="1:10" hidden="1" outlineLevel="1" x14ac:dyDescent="0.2">
      <c r="A23" s="106"/>
      <c r="B23" s="100">
        <v>43070</v>
      </c>
      <c r="C23" s="99">
        <v>1</v>
      </c>
      <c r="D23" s="99" t="s">
        <v>5</v>
      </c>
      <c r="E23" s="99" t="s">
        <v>8500</v>
      </c>
      <c r="F23" s="99" t="s">
        <v>9104</v>
      </c>
      <c r="G23" s="77">
        <v>0</v>
      </c>
      <c r="H23" s="126">
        <v>171379.31</v>
      </c>
      <c r="I23" s="102"/>
      <c r="J23" s="103"/>
    </row>
    <row r="24" spans="1:10" hidden="1" outlineLevel="1" x14ac:dyDescent="0.2">
      <c r="A24" s="106"/>
      <c r="B24" s="100">
        <v>43070</v>
      </c>
      <c r="C24" s="99">
        <v>6</v>
      </c>
      <c r="D24" s="99" t="s">
        <v>5</v>
      </c>
      <c r="E24" s="99" t="s">
        <v>8500</v>
      </c>
      <c r="F24" s="99" t="s">
        <v>9105</v>
      </c>
      <c r="G24" s="77">
        <v>0</v>
      </c>
      <c r="H24" s="126">
        <v>-166206.9</v>
      </c>
      <c r="I24" s="102"/>
      <c r="J24" s="103"/>
    </row>
    <row r="25" spans="1:10" hidden="1" outlineLevel="1" x14ac:dyDescent="0.2">
      <c r="A25" s="106"/>
      <c r="B25" s="100">
        <v>43071</v>
      </c>
      <c r="C25" s="99">
        <v>13</v>
      </c>
      <c r="D25" s="99" t="s">
        <v>5</v>
      </c>
      <c r="E25" s="99" t="s">
        <v>8369</v>
      </c>
      <c r="F25" s="99" t="s">
        <v>9106</v>
      </c>
      <c r="G25" s="77">
        <v>0</v>
      </c>
      <c r="H25" s="126">
        <v>139137.93</v>
      </c>
      <c r="I25" s="102"/>
      <c r="J25" s="103"/>
    </row>
    <row r="26" spans="1:10" hidden="1" outlineLevel="1" x14ac:dyDescent="0.2">
      <c r="A26" s="106"/>
      <c r="B26" s="100">
        <v>43073</v>
      </c>
      <c r="C26" s="99">
        <v>14</v>
      </c>
      <c r="D26" s="99" t="s">
        <v>5</v>
      </c>
      <c r="E26" s="99" t="s">
        <v>8495</v>
      </c>
      <c r="F26" s="99" t="s">
        <v>9107</v>
      </c>
      <c r="G26" s="77">
        <v>0</v>
      </c>
      <c r="H26" s="126">
        <v>-139137.93</v>
      </c>
      <c r="I26" s="102"/>
      <c r="J26" s="103"/>
    </row>
    <row r="27" spans="1:10" hidden="1" outlineLevel="1" x14ac:dyDescent="0.2">
      <c r="A27" s="106"/>
      <c r="B27" s="100">
        <v>43073</v>
      </c>
      <c r="C27" s="99">
        <v>15</v>
      </c>
      <c r="D27" s="99" t="s">
        <v>5</v>
      </c>
      <c r="E27" s="99" t="s">
        <v>8495</v>
      </c>
      <c r="F27" s="99" t="s">
        <v>9108</v>
      </c>
      <c r="G27" s="77">
        <v>0</v>
      </c>
      <c r="H27" s="126">
        <v>139137.93</v>
      </c>
      <c r="I27" s="102"/>
      <c r="J27" s="103"/>
    </row>
    <row r="28" spans="1:10" hidden="1" outlineLevel="1" x14ac:dyDescent="0.2">
      <c r="A28" s="106"/>
      <c r="B28" s="100">
        <v>43074</v>
      </c>
      <c r="C28" s="99">
        <v>31</v>
      </c>
      <c r="D28" s="99" t="s">
        <v>5</v>
      </c>
      <c r="E28" s="99" t="s">
        <v>8369</v>
      </c>
      <c r="F28" s="99" t="s">
        <v>9109</v>
      </c>
      <c r="G28" s="77">
        <v>0</v>
      </c>
      <c r="H28" s="126">
        <v>-139137.93</v>
      </c>
      <c r="I28" s="102"/>
      <c r="J28" s="103"/>
    </row>
    <row r="29" spans="1:10" hidden="1" outlineLevel="1" x14ac:dyDescent="0.2">
      <c r="A29" s="106"/>
      <c r="B29" s="100">
        <v>43074</v>
      </c>
      <c r="C29" s="99">
        <v>32</v>
      </c>
      <c r="D29" s="99" t="s">
        <v>5</v>
      </c>
      <c r="E29" s="99" t="s">
        <v>9110</v>
      </c>
      <c r="F29" s="99" t="s">
        <v>9111</v>
      </c>
      <c r="G29" s="77">
        <v>0</v>
      </c>
      <c r="H29" s="77">
        <v>139137.93</v>
      </c>
      <c r="I29" s="102"/>
      <c r="J29" s="103"/>
    </row>
    <row r="30" spans="1:10" hidden="1" outlineLevel="1" x14ac:dyDescent="0.2">
      <c r="A30" s="106"/>
      <c r="B30" s="100">
        <v>43074</v>
      </c>
      <c r="C30" s="99">
        <v>43</v>
      </c>
      <c r="D30" s="99" t="s">
        <v>5</v>
      </c>
      <c r="E30" s="99" t="s">
        <v>9112</v>
      </c>
      <c r="F30" s="99" t="s">
        <v>9113</v>
      </c>
      <c r="G30" s="77">
        <v>0</v>
      </c>
      <c r="H30" s="77">
        <v>134396.54999999999</v>
      </c>
      <c r="I30" s="102"/>
      <c r="J30" s="103"/>
    </row>
    <row r="31" spans="1:10" hidden="1" outlineLevel="1" x14ac:dyDescent="0.2">
      <c r="A31" s="106"/>
      <c r="B31" s="100">
        <v>43074</v>
      </c>
      <c r="C31" s="99">
        <v>44</v>
      </c>
      <c r="D31" s="99" t="s">
        <v>5</v>
      </c>
      <c r="E31" s="99" t="s">
        <v>9114</v>
      </c>
      <c r="F31" s="99" t="s">
        <v>9115</v>
      </c>
      <c r="G31" s="77">
        <v>0</v>
      </c>
      <c r="H31" s="77">
        <v>139137.93</v>
      </c>
      <c r="I31" s="102"/>
      <c r="J31" s="103"/>
    </row>
    <row r="32" spans="1:10" hidden="1" outlineLevel="1" x14ac:dyDescent="0.2">
      <c r="A32" s="106"/>
      <c r="B32" s="100">
        <v>43074</v>
      </c>
      <c r="C32" s="99">
        <v>45</v>
      </c>
      <c r="D32" s="99" t="s">
        <v>5</v>
      </c>
      <c r="E32" s="99" t="s">
        <v>9116</v>
      </c>
      <c r="F32" s="99" t="s">
        <v>9117</v>
      </c>
      <c r="G32" s="77">
        <v>0</v>
      </c>
      <c r="H32" s="77">
        <v>120603.45</v>
      </c>
      <c r="I32" s="102"/>
      <c r="J32" s="103"/>
    </row>
    <row r="33" spans="1:10" hidden="1" outlineLevel="1" x14ac:dyDescent="0.2">
      <c r="A33" s="106"/>
      <c r="B33" s="100">
        <v>43074</v>
      </c>
      <c r="C33" s="99">
        <v>46</v>
      </c>
      <c r="D33" s="99" t="s">
        <v>5</v>
      </c>
      <c r="E33" s="99" t="s">
        <v>9118</v>
      </c>
      <c r="F33" s="99" t="s">
        <v>9119</v>
      </c>
      <c r="G33" s="77">
        <v>0</v>
      </c>
      <c r="H33" s="77">
        <v>120603.45</v>
      </c>
      <c r="I33" s="102"/>
      <c r="J33" s="103"/>
    </row>
    <row r="34" spans="1:10" hidden="1" outlineLevel="1" x14ac:dyDescent="0.2">
      <c r="A34" s="106"/>
      <c r="B34" s="100">
        <v>43075</v>
      </c>
      <c r="C34" s="99">
        <v>54</v>
      </c>
      <c r="D34" s="99" t="s">
        <v>5</v>
      </c>
      <c r="E34" s="99" t="s">
        <v>9120</v>
      </c>
      <c r="F34" s="99" t="s">
        <v>9121</v>
      </c>
      <c r="G34" s="77">
        <v>0</v>
      </c>
      <c r="H34" s="126">
        <v>139137.93</v>
      </c>
      <c r="I34" s="102"/>
      <c r="J34" s="103"/>
    </row>
    <row r="35" spans="1:10" hidden="1" outlineLevel="1" x14ac:dyDescent="0.2">
      <c r="A35" s="106"/>
      <c r="B35" s="100">
        <v>43075</v>
      </c>
      <c r="C35" s="99">
        <v>59</v>
      </c>
      <c r="D35" s="99" t="s">
        <v>5</v>
      </c>
      <c r="E35" s="99" t="s">
        <v>8477</v>
      </c>
      <c r="F35" s="99" t="s">
        <v>9122</v>
      </c>
      <c r="G35" s="77">
        <v>0</v>
      </c>
      <c r="H35" s="126">
        <v>-143448.28</v>
      </c>
      <c r="I35" s="102"/>
      <c r="J35" s="103"/>
    </row>
    <row r="36" spans="1:10" hidden="1" outlineLevel="1" x14ac:dyDescent="0.2">
      <c r="A36" s="106"/>
      <c r="B36" s="100">
        <v>43075</v>
      </c>
      <c r="C36" s="99">
        <v>60</v>
      </c>
      <c r="D36" s="99" t="s">
        <v>5</v>
      </c>
      <c r="E36" s="99" t="s">
        <v>8497</v>
      </c>
      <c r="F36" s="99" t="s">
        <v>9123</v>
      </c>
      <c r="G36" s="77">
        <v>0</v>
      </c>
      <c r="H36" s="126">
        <v>-143448.28</v>
      </c>
      <c r="I36" s="102"/>
      <c r="J36" s="103"/>
    </row>
    <row r="37" spans="1:10" hidden="1" outlineLevel="1" x14ac:dyDescent="0.2">
      <c r="A37" s="106"/>
      <c r="B37" s="100">
        <v>43075</v>
      </c>
      <c r="C37" s="99">
        <v>61</v>
      </c>
      <c r="D37" s="99" t="s">
        <v>5</v>
      </c>
      <c r="E37" s="99" t="s">
        <v>8477</v>
      </c>
      <c r="F37" s="99" t="s">
        <v>9124</v>
      </c>
      <c r="G37" s="77">
        <v>0</v>
      </c>
      <c r="H37" s="126">
        <v>148620.69</v>
      </c>
      <c r="I37" s="102"/>
      <c r="J37" s="103"/>
    </row>
    <row r="38" spans="1:10" hidden="1" outlineLevel="1" x14ac:dyDescent="0.2">
      <c r="A38" s="106"/>
      <c r="B38" s="100">
        <v>43075</v>
      </c>
      <c r="C38" s="99">
        <v>62</v>
      </c>
      <c r="D38" s="99" t="s">
        <v>5</v>
      </c>
      <c r="E38" s="99" t="s">
        <v>8497</v>
      </c>
      <c r="F38" s="99" t="s">
        <v>9125</v>
      </c>
      <c r="G38" s="77">
        <v>0</v>
      </c>
      <c r="H38" s="77">
        <v>148620.69</v>
      </c>
      <c r="I38" s="102"/>
      <c r="J38" s="103"/>
    </row>
    <row r="39" spans="1:10" hidden="1" outlineLevel="1" x14ac:dyDescent="0.2">
      <c r="A39" s="106"/>
      <c r="B39" s="100">
        <v>43075</v>
      </c>
      <c r="C39" s="99">
        <v>64</v>
      </c>
      <c r="D39" s="99" t="s">
        <v>5</v>
      </c>
      <c r="E39" s="99" t="s">
        <v>9126</v>
      </c>
      <c r="F39" s="99" t="s">
        <v>9127</v>
      </c>
      <c r="G39" s="77">
        <v>0</v>
      </c>
      <c r="H39" s="126">
        <v>171379.31</v>
      </c>
      <c r="I39" s="102"/>
      <c r="J39" s="103"/>
    </row>
    <row r="40" spans="1:10" hidden="1" outlineLevel="1" x14ac:dyDescent="0.2">
      <c r="A40" s="106"/>
      <c r="B40" s="100">
        <v>43076</v>
      </c>
      <c r="C40" s="99">
        <v>26</v>
      </c>
      <c r="D40" s="99" t="s">
        <v>82</v>
      </c>
      <c r="E40" s="99" t="s">
        <v>8504</v>
      </c>
      <c r="F40" s="99" t="s">
        <v>9128</v>
      </c>
      <c r="G40" s="77">
        <v>0</v>
      </c>
      <c r="H40" s="126">
        <v>-123795.69</v>
      </c>
      <c r="I40" s="102"/>
      <c r="J40" s="103"/>
    </row>
    <row r="41" spans="1:10" hidden="1" outlineLevel="1" x14ac:dyDescent="0.2">
      <c r="A41" s="106"/>
      <c r="B41" s="100">
        <v>43076</v>
      </c>
      <c r="C41" s="99">
        <v>2</v>
      </c>
      <c r="D41" s="99" t="s">
        <v>78</v>
      </c>
      <c r="E41" s="99" t="s">
        <v>8504</v>
      </c>
      <c r="F41" s="99" t="s">
        <v>9129</v>
      </c>
      <c r="G41" s="77">
        <v>0</v>
      </c>
      <c r="H41" s="77">
        <v>150344.82999999999</v>
      </c>
      <c r="I41" s="102"/>
      <c r="J41" s="103"/>
    </row>
    <row r="42" spans="1:10" hidden="1" outlineLevel="1" x14ac:dyDescent="0.2">
      <c r="A42" s="106"/>
      <c r="B42" s="100">
        <v>43076</v>
      </c>
      <c r="C42" s="99">
        <v>65</v>
      </c>
      <c r="D42" s="99" t="s">
        <v>5</v>
      </c>
      <c r="E42" s="99" t="s">
        <v>9130</v>
      </c>
      <c r="F42" s="99" t="s">
        <v>9131</v>
      </c>
      <c r="G42" s="77">
        <v>0</v>
      </c>
      <c r="H42" s="77">
        <v>171379.31</v>
      </c>
      <c r="I42" s="102"/>
      <c r="J42" s="103"/>
    </row>
    <row r="43" spans="1:10" hidden="1" outlineLevel="1" x14ac:dyDescent="0.2">
      <c r="A43" s="106"/>
      <c r="B43" s="100">
        <v>43076</v>
      </c>
      <c r="C43" s="99">
        <v>71</v>
      </c>
      <c r="D43" s="99" t="s">
        <v>5</v>
      </c>
      <c r="E43" s="99" t="s">
        <v>9132</v>
      </c>
      <c r="F43" s="99" t="s">
        <v>9133</v>
      </c>
      <c r="G43" s="77">
        <v>0</v>
      </c>
      <c r="H43" s="77">
        <v>120603.45</v>
      </c>
      <c r="I43" s="102"/>
      <c r="J43" s="103"/>
    </row>
    <row r="44" spans="1:10" hidden="1" outlineLevel="1" x14ac:dyDescent="0.2">
      <c r="A44" s="106"/>
      <c r="B44" s="100">
        <v>43076</v>
      </c>
      <c r="C44" s="99">
        <v>73</v>
      </c>
      <c r="D44" s="99" t="s">
        <v>5</v>
      </c>
      <c r="E44" s="99" t="s">
        <v>7791</v>
      </c>
      <c r="F44" s="99" t="s">
        <v>9134</v>
      </c>
      <c r="G44" s="77">
        <v>0</v>
      </c>
      <c r="H44" s="77">
        <v>134396.54999999999</v>
      </c>
      <c r="I44" s="102"/>
      <c r="J44" s="103"/>
    </row>
    <row r="45" spans="1:10" hidden="1" outlineLevel="1" x14ac:dyDescent="0.2">
      <c r="A45" s="106"/>
      <c r="B45" s="100">
        <v>43076</v>
      </c>
      <c r="C45" s="99">
        <v>74</v>
      </c>
      <c r="D45" s="99" t="s">
        <v>5</v>
      </c>
      <c r="E45" s="99" t="s">
        <v>8444</v>
      </c>
      <c r="F45" s="99" t="s">
        <v>9135</v>
      </c>
      <c r="G45" s="77">
        <v>0</v>
      </c>
      <c r="H45" s="126">
        <v>134396.54999999999</v>
      </c>
      <c r="I45" s="102"/>
      <c r="J45" s="103"/>
    </row>
    <row r="46" spans="1:10" hidden="1" outlineLevel="1" x14ac:dyDescent="0.2">
      <c r="A46" s="106"/>
      <c r="B46" s="100">
        <v>43077</v>
      </c>
      <c r="C46" s="99">
        <v>75</v>
      </c>
      <c r="D46" s="99" t="s">
        <v>5</v>
      </c>
      <c r="E46" s="99" t="s">
        <v>7785</v>
      </c>
      <c r="F46" s="99" t="s">
        <v>9136</v>
      </c>
      <c r="G46" s="77">
        <v>0</v>
      </c>
      <c r="H46" s="126">
        <v>-139137.93</v>
      </c>
      <c r="I46" s="102"/>
      <c r="J46" s="103"/>
    </row>
    <row r="47" spans="1:10" hidden="1" outlineLevel="1" x14ac:dyDescent="0.2">
      <c r="A47" s="106"/>
      <c r="B47" s="100">
        <v>43077</v>
      </c>
      <c r="C47" s="99">
        <v>76</v>
      </c>
      <c r="D47" s="99" t="s">
        <v>5</v>
      </c>
      <c r="E47" s="99" t="s">
        <v>7785</v>
      </c>
      <c r="F47" s="99" t="s">
        <v>9137</v>
      </c>
      <c r="G47" s="77">
        <v>0</v>
      </c>
      <c r="H47" s="77">
        <v>139137.93</v>
      </c>
      <c r="I47" s="102"/>
      <c r="J47" s="103"/>
    </row>
    <row r="48" spans="1:10" hidden="1" outlineLevel="1" x14ac:dyDescent="0.2">
      <c r="A48" s="106"/>
      <c r="B48" s="100">
        <v>43077</v>
      </c>
      <c r="C48" s="99">
        <v>81</v>
      </c>
      <c r="D48" s="99" t="s">
        <v>5</v>
      </c>
      <c r="E48" s="99" t="s">
        <v>9138</v>
      </c>
      <c r="F48" s="99" t="s">
        <v>9139</v>
      </c>
      <c r="G48" s="77">
        <v>0</v>
      </c>
      <c r="H48" s="126">
        <v>139137.93</v>
      </c>
      <c r="I48" s="102"/>
      <c r="J48" s="103"/>
    </row>
    <row r="49" spans="1:10" hidden="1" outlineLevel="1" x14ac:dyDescent="0.2">
      <c r="A49" s="106"/>
      <c r="B49" s="100">
        <v>43077</v>
      </c>
      <c r="C49" s="99">
        <v>403</v>
      </c>
      <c r="D49" s="99" t="s">
        <v>5</v>
      </c>
      <c r="E49" s="99" t="s">
        <v>7752</v>
      </c>
      <c r="F49" s="99" t="s">
        <v>9140</v>
      </c>
      <c r="G49" s="77">
        <v>0</v>
      </c>
      <c r="H49" s="126">
        <v>-143448.28</v>
      </c>
      <c r="I49" s="102"/>
      <c r="J49" s="103"/>
    </row>
    <row r="50" spans="1:10" hidden="1" outlineLevel="1" x14ac:dyDescent="0.2">
      <c r="A50" s="106"/>
      <c r="B50" s="100">
        <v>43080</v>
      </c>
      <c r="C50" s="99">
        <v>85</v>
      </c>
      <c r="D50" s="99" t="s">
        <v>5</v>
      </c>
      <c r="E50" s="99" t="s">
        <v>9141</v>
      </c>
      <c r="F50" s="99" t="s">
        <v>9142</v>
      </c>
      <c r="G50" s="77">
        <v>0</v>
      </c>
      <c r="H50" s="126">
        <v>171379.31</v>
      </c>
      <c r="I50" s="102"/>
      <c r="J50" s="103"/>
    </row>
    <row r="51" spans="1:10" hidden="1" outlineLevel="1" x14ac:dyDescent="0.2">
      <c r="A51" s="106"/>
      <c r="B51" s="100">
        <v>43080</v>
      </c>
      <c r="C51" s="99">
        <v>86</v>
      </c>
      <c r="D51" s="99" t="s">
        <v>5</v>
      </c>
      <c r="E51" s="99" t="s">
        <v>9141</v>
      </c>
      <c r="F51" s="99" t="s">
        <v>9143</v>
      </c>
      <c r="G51" s="77">
        <v>0</v>
      </c>
      <c r="H51" s="126">
        <v>-171379.31</v>
      </c>
      <c r="I51" s="102"/>
      <c r="J51" s="103"/>
    </row>
    <row r="52" spans="1:10" hidden="1" outlineLevel="1" x14ac:dyDescent="0.2">
      <c r="A52" s="106"/>
      <c r="B52" s="100">
        <v>43081</v>
      </c>
      <c r="C52" s="99">
        <v>93</v>
      </c>
      <c r="D52" s="99" t="s">
        <v>5</v>
      </c>
      <c r="E52" s="99" t="s">
        <v>9144</v>
      </c>
      <c r="F52" s="99" t="s">
        <v>9145</v>
      </c>
      <c r="G52" s="77">
        <v>0</v>
      </c>
      <c r="H52" s="77">
        <v>171379.31</v>
      </c>
      <c r="I52" s="102"/>
      <c r="J52" s="103"/>
    </row>
    <row r="53" spans="1:10" hidden="1" outlineLevel="1" x14ac:dyDescent="0.2">
      <c r="A53" s="106"/>
      <c r="B53" s="100">
        <v>43082</v>
      </c>
      <c r="C53" s="99">
        <v>95</v>
      </c>
      <c r="D53" s="99" t="s">
        <v>5</v>
      </c>
      <c r="E53" s="99" t="s">
        <v>9146</v>
      </c>
      <c r="F53" s="99" t="s">
        <v>9147</v>
      </c>
      <c r="G53" s="77">
        <v>0</v>
      </c>
      <c r="H53" s="126">
        <v>139137.93</v>
      </c>
      <c r="I53" s="102"/>
      <c r="J53" s="103"/>
    </row>
    <row r="54" spans="1:10" hidden="1" outlineLevel="1" x14ac:dyDescent="0.2">
      <c r="A54" s="106"/>
      <c r="B54" s="100">
        <v>43082</v>
      </c>
      <c r="C54" s="99">
        <v>98</v>
      </c>
      <c r="D54" s="99" t="s">
        <v>5</v>
      </c>
      <c r="E54" s="99" t="s">
        <v>9146</v>
      </c>
      <c r="F54" s="99" t="s">
        <v>9148</v>
      </c>
      <c r="G54" s="77">
        <v>0</v>
      </c>
      <c r="H54" s="126">
        <v>-139137.93</v>
      </c>
      <c r="I54" s="102"/>
      <c r="J54" s="103"/>
    </row>
    <row r="55" spans="1:10" hidden="1" outlineLevel="1" x14ac:dyDescent="0.2">
      <c r="A55" s="106"/>
      <c r="B55" s="100">
        <v>43082</v>
      </c>
      <c r="C55" s="99">
        <v>99</v>
      </c>
      <c r="D55" s="99" t="s">
        <v>5</v>
      </c>
      <c r="E55" s="99" t="s">
        <v>9146</v>
      </c>
      <c r="F55" s="99" t="s">
        <v>9148</v>
      </c>
      <c r="G55" s="77">
        <v>0</v>
      </c>
      <c r="H55" s="126">
        <v>139137.93</v>
      </c>
      <c r="I55" s="102"/>
      <c r="J55" s="103"/>
    </row>
    <row r="56" spans="1:10" hidden="1" outlineLevel="1" x14ac:dyDescent="0.2">
      <c r="A56" s="106"/>
      <c r="B56" s="100">
        <v>43082</v>
      </c>
      <c r="C56" s="99">
        <v>100</v>
      </c>
      <c r="D56" s="99" t="s">
        <v>5</v>
      </c>
      <c r="E56" s="99" t="s">
        <v>9146</v>
      </c>
      <c r="F56" s="99" t="s">
        <v>9149</v>
      </c>
      <c r="G56" s="77">
        <v>0</v>
      </c>
      <c r="H56" s="126">
        <v>-139137.93</v>
      </c>
      <c r="I56" s="102"/>
      <c r="J56" s="103"/>
    </row>
    <row r="57" spans="1:10" hidden="1" outlineLevel="1" x14ac:dyDescent="0.2">
      <c r="A57" s="106"/>
      <c r="B57" s="100">
        <v>43082</v>
      </c>
      <c r="C57" s="99">
        <v>102</v>
      </c>
      <c r="D57" s="99" t="s">
        <v>5</v>
      </c>
      <c r="E57" s="99" t="s">
        <v>9146</v>
      </c>
      <c r="F57" s="99" t="s">
        <v>9150</v>
      </c>
      <c r="G57" s="77">
        <v>0</v>
      </c>
      <c r="H57" s="77">
        <v>139137.93</v>
      </c>
      <c r="I57" s="102"/>
      <c r="J57" s="103"/>
    </row>
    <row r="58" spans="1:10" hidden="1" outlineLevel="1" x14ac:dyDescent="0.2">
      <c r="A58" s="106"/>
      <c r="B58" s="100">
        <v>43083</v>
      </c>
      <c r="C58" s="99">
        <v>118</v>
      </c>
      <c r="D58" s="99" t="s">
        <v>5</v>
      </c>
      <c r="E58" s="99" t="s">
        <v>9151</v>
      </c>
      <c r="F58" s="99" t="s">
        <v>9152</v>
      </c>
      <c r="G58" s="77">
        <v>0</v>
      </c>
      <c r="H58" s="126">
        <v>171379.31</v>
      </c>
      <c r="I58" s="102"/>
      <c r="J58" s="103"/>
    </row>
    <row r="59" spans="1:10" hidden="1" outlineLevel="1" x14ac:dyDescent="0.2">
      <c r="A59" s="106"/>
      <c r="B59" s="100">
        <v>43083</v>
      </c>
      <c r="C59" s="99">
        <v>125</v>
      </c>
      <c r="D59" s="99" t="s">
        <v>5</v>
      </c>
      <c r="E59" s="99" t="s">
        <v>9153</v>
      </c>
      <c r="F59" s="99" t="s">
        <v>9154</v>
      </c>
      <c r="G59" s="77">
        <v>0</v>
      </c>
      <c r="H59" s="126">
        <v>157586.21</v>
      </c>
      <c r="I59" s="102"/>
      <c r="J59" s="103"/>
    </row>
    <row r="60" spans="1:10" hidden="1" outlineLevel="1" x14ac:dyDescent="0.2">
      <c r="A60" s="106"/>
      <c r="B60" s="100">
        <v>43083</v>
      </c>
      <c r="C60" s="99">
        <v>126</v>
      </c>
      <c r="D60" s="99" t="s">
        <v>5</v>
      </c>
      <c r="E60" s="99" t="s">
        <v>9155</v>
      </c>
      <c r="F60" s="99" t="s">
        <v>9156</v>
      </c>
      <c r="G60" s="77">
        <v>0</v>
      </c>
      <c r="H60" s="126">
        <v>171379.31</v>
      </c>
      <c r="I60" s="102"/>
      <c r="J60" s="103"/>
    </row>
    <row r="61" spans="1:10" hidden="1" outlineLevel="1" x14ac:dyDescent="0.2">
      <c r="A61" s="106"/>
      <c r="B61" s="100">
        <v>43084</v>
      </c>
      <c r="C61" s="99">
        <v>130</v>
      </c>
      <c r="D61" s="99" t="s">
        <v>5</v>
      </c>
      <c r="E61" s="99" t="s">
        <v>9146</v>
      </c>
      <c r="F61" s="99" t="s">
        <v>9157</v>
      </c>
      <c r="G61" s="77">
        <v>0</v>
      </c>
      <c r="H61" s="126">
        <v>-139137.93</v>
      </c>
      <c r="I61" s="102"/>
      <c r="J61" s="103"/>
    </row>
    <row r="62" spans="1:10" hidden="1" outlineLevel="1" x14ac:dyDescent="0.2">
      <c r="A62" s="106"/>
      <c r="B62" s="100">
        <v>43084</v>
      </c>
      <c r="C62" s="99">
        <v>131</v>
      </c>
      <c r="D62" s="99" t="s">
        <v>5</v>
      </c>
      <c r="E62" s="99" t="s">
        <v>8502</v>
      </c>
      <c r="F62" s="99" t="s">
        <v>9158</v>
      </c>
      <c r="G62" s="77">
        <v>0</v>
      </c>
      <c r="H62" s="126">
        <v>-166206.9</v>
      </c>
      <c r="I62" s="102"/>
      <c r="J62" s="103"/>
    </row>
    <row r="63" spans="1:10" hidden="1" outlineLevel="1" x14ac:dyDescent="0.2">
      <c r="A63" s="106"/>
      <c r="B63" s="100">
        <v>43084</v>
      </c>
      <c r="C63" s="99">
        <v>133</v>
      </c>
      <c r="D63" s="99" t="s">
        <v>5</v>
      </c>
      <c r="E63" s="99" t="s">
        <v>8468</v>
      </c>
      <c r="F63" s="99" t="s">
        <v>9159</v>
      </c>
      <c r="G63" s="77">
        <v>0</v>
      </c>
      <c r="H63" s="126">
        <v>-166206.9</v>
      </c>
      <c r="I63" s="102"/>
      <c r="J63" s="103"/>
    </row>
    <row r="64" spans="1:10" hidden="1" outlineLevel="1" x14ac:dyDescent="0.2">
      <c r="A64" s="106"/>
      <c r="B64" s="100">
        <v>43084</v>
      </c>
      <c r="C64" s="99">
        <v>136</v>
      </c>
      <c r="D64" s="99" t="s">
        <v>5</v>
      </c>
      <c r="E64" s="99" t="s">
        <v>9146</v>
      </c>
      <c r="F64" s="99" t="s">
        <v>9160</v>
      </c>
      <c r="G64" s="77">
        <v>0</v>
      </c>
      <c r="H64" s="77">
        <v>139137.93</v>
      </c>
      <c r="I64" s="102"/>
      <c r="J64" s="103"/>
    </row>
    <row r="65" spans="1:10" hidden="1" outlineLevel="1" x14ac:dyDescent="0.2">
      <c r="A65" s="106"/>
      <c r="B65" s="100">
        <v>43085</v>
      </c>
      <c r="C65" s="99">
        <v>149</v>
      </c>
      <c r="D65" s="99" t="s">
        <v>5</v>
      </c>
      <c r="E65" s="99" t="s">
        <v>8468</v>
      </c>
      <c r="F65" s="99" t="s">
        <v>9161</v>
      </c>
      <c r="G65" s="77">
        <v>0</v>
      </c>
      <c r="H65" s="77">
        <v>171379.31</v>
      </c>
      <c r="I65" s="102"/>
      <c r="J65" s="103"/>
    </row>
    <row r="66" spans="1:10" hidden="1" outlineLevel="1" x14ac:dyDescent="0.2">
      <c r="A66" s="106"/>
      <c r="B66" s="100">
        <v>43085</v>
      </c>
      <c r="C66" s="99">
        <v>401</v>
      </c>
      <c r="D66" s="99" t="s">
        <v>5</v>
      </c>
      <c r="E66" s="99" t="s">
        <v>8502</v>
      </c>
      <c r="F66" s="99" t="s">
        <v>9162</v>
      </c>
      <c r="G66" s="77">
        <v>0</v>
      </c>
      <c r="H66" s="126">
        <v>166206.9</v>
      </c>
      <c r="I66" s="102"/>
      <c r="J66" s="103"/>
    </row>
    <row r="67" spans="1:10" hidden="1" outlineLevel="1" x14ac:dyDescent="0.2">
      <c r="A67" s="106"/>
      <c r="B67" s="100">
        <v>43087</v>
      </c>
      <c r="C67" s="99">
        <v>170</v>
      </c>
      <c r="D67" s="99" t="s">
        <v>5</v>
      </c>
      <c r="E67" s="99" t="s">
        <v>8502</v>
      </c>
      <c r="F67" s="99" t="s">
        <v>9163</v>
      </c>
      <c r="G67" s="77">
        <v>0</v>
      </c>
      <c r="H67" s="126">
        <v>-166206.9</v>
      </c>
      <c r="I67" s="102"/>
      <c r="J67" s="103"/>
    </row>
    <row r="68" spans="1:10" hidden="1" outlineLevel="1" x14ac:dyDescent="0.2">
      <c r="A68" s="106"/>
      <c r="B68" s="100">
        <v>43087</v>
      </c>
      <c r="C68" s="99">
        <v>172</v>
      </c>
      <c r="D68" s="99" t="s">
        <v>5</v>
      </c>
      <c r="E68" s="99" t="s">
        <v>8502</v>
      </c>
      <c r="F68" s="99" t="s">
        <v>9164</v>
      </c>
      <c r="G68" s="77">
        <v>0</v>
      </c>
      <c r="H68" s="77">
        <v>171379.31</v>
      </c>
      <c r="I68" s="102"/>
      <c r="J68" s="103"/>
    </row>
    <row r="69" spans="1:10" hidden="1" outlineLevel="1" x14ac:dyDescent="0.2">
      <c r="A69" s="106"/>
      <c r="B69" s="100">
        <v>43088</v>
      </c>
      <c r="C69" s="99">
        <v>192</v>
      </c>
      <c r="D69" s="99" t="s">
        <v>5</v>
      </c>
      <c r="E69" s="99" t="s">
        <v>9165</v>
      </c>
      <c r="F69" s="99" t="s">
        <v>9166</v>
      </c>
      <c r="G69" s="77">
        <v>0</v>
      </c>
      <c r="H69" s="77">
        <v>152931.03</v>
      </c>
      <c r="I69" s="102"/>
      <c r="J69" s="103"/>
    </row>
    <row r="70" spans="1:10" hidden="1" outlineLevel="1" x14ac:dyDescent="0.2">
      <c r="A70" s="106"/>
      <c r="B70" s="100">
        <v>43088</v>
      </c>
      <c r="C70" s="99">
        <v>193</v>
      </c>
      <c r="D70" s="99" t="s">
        <v>5</v>
      </c>
      <c r="E70" s="99" t="s">
        <v>9167</v>
      </c>
      <c r="F70" s="99" t="s">
        <v>9168</v>
      </c>
      <c r="G70" s="77">
        <v>0</v>
      </c>
      <c r="H70" s="126">
        <v>139137.93</v>
      </c>
      <c r="I70" s="102"/>
      <c r="J70" s="103"/>
    </row>
    <row r="71" spans="1:10" hidden="1" outlineLevel="1" x14ac:dyDescent="0.2">
      <c r="A71" s="106"/>
      <c r="B71" s="100">
        <v>43088</v>
      </c>
      <c r="C71" s="99">
        <v>194</v>
      </c>
      <c r="D71" s="99" t="s">
        <v>5</v>
      </c>
      <c r="E71" s="99" t="s">
        <v>9167</v>
      </c>
      <c r="F71" s="99" t="s">
        <v>9169</v>
      </c>
      <c r="G71" s="77">
        <v>0</v>
      </c>
      <c r="H71" s="126">
        <v>-139137.93</v>
      </c>
      <c r="I71" s="102"/>
      <c r="J71" s="103"/>
    </row>
    <row r="72" spans="1:10" hidden="1" outlineLevel="1" x14ac:dyDescent="0.2">
      <c r="A72" s="106"/>
      <c r="B72" s="100">
        <v>43088</v>
      </c>
      <c r="C72" s="99">
        <v>195</v>
      </c>
      <c r="D72" s="99" t="s">
        <v>5</v>
      </c>
      <c r="E72" s="99" t="s">
        <v>9167</v>
      </c>
      <c r="F72" s="99" t="s">
        <v>9170</v>
      </c>
      <c r="G72" s="77">
        <v>0</v>
      </c>
      <c r="H72" s="77">
        <v>139137.93</v>
      </c>
      <c r="I72" s="102"/>
      <c r="J72" s="103"/>
    </row>
    <row r="73" spans="1:10" hidden="1" outlineLevel="1" x14ac:dyDescent="0.2">
      <c r="A73" s="106"/>
      <c r="B73" s="100">
        <v>43088</v>
      </c>
      <c r="C73" s="99">
        <v>199</v>
      </c>
      <c r="D73" s="99" t="s">
        <v>5</v>
      </c>
      <c r="E73" s="99" t="s">
        <v>9171</v>
      </c>
      <c r="F73" s="99" t="s">
        <v>9172</v>
      </c>
      <c r="G73" s="77">
        <v>0</v>
      </c>
      <c r="H73" s="77">
        <v>139137.93</v>
      </c>
      <c r="I73" s="102"/>
      <c r="J73" s="103"/>
    </row>
    <row r="74" spans="1:10" hidden="1" outlineLevel="1" x14ac:dyDescent="0.2">
      <c r="A74" s="106"/>
      <c r="B74" s="100">
        <v>43088</v>
      </c>
      <c r="C74" s="99">
        <v>200</v>
      </c>
      <c r="D74" s="99" t="s">
        <v>5</v>
      </c>
      <c r="E74" s="99" t="s">
        <v>9173</v>
      </c>
      <c r="F74" s="99" t="s">
        <v>9174</v>
      </c>
      <c r="G74" s="77">
        <v>0</v>
      </c>
      <c r="H74" s="77">
        <v>171379.31</v>
      </c>
      <c r="I74" s="102"/>
      <c r="J74" s="103"/>
    </row>
    <row r="75" spans="1:10" hidden="1" outlineLevel="1" x14ac:dyDescent="0.2">
      <c r="A75" s="106"/>
      <c r="B75" s="100">
        <v>43089</v>
      </c>
      <c r="C75" s="99">
        <v>205</v>
      </c>
      <c r="D75" s="99" t="s">
        <v>5</v>
      </c>
      <c r="E75" s="99" t="s">
        <v>9175</v>
      </c>
      <c r="F75" s="99" t="s">
        <v>9176</v>
      </c>
      <c r="G75" s="77">
        <v>0</v>
      </c>
      <c r="H75" s="77">
        <v>139137.93</v>
      </c>
      <c r="I75" s="102"/>
      <c r="J75" s="103"/>
    </row>
    <row r="76" spans="1:10" hidden="1" outlineLevel="1" x14ac:dyDescent="0.2">
      <c r="A76" s="106"/>
      <c r="B76" s="100">
        <v>43089</v>
      </c>
      <c r="C76" s="99">
        <v>208</v>
      </c>
      <c r="D76" s="99" t="s">
        <v>5</v>
      </c>
      <c r="E76" s="99" t="s">
        <v>9177</v>
      </c>
      <c r="F76" s="99" t="s">
        <v>9178</v>
      </c>
      <c r="G76" s="77">
        <v>0</v>
      </c>
      <c r="H76" s="126">
        <v>145520.69</v>
      </c>
      <c r="I76" s="102"/>
      <c r="J76" s="103"/>
    </row>
    <row r="77" spans="1:10" hidden="1" outlineLevel="1" x14ac:dyDescent="0.2">
      <c r="A77" s="106"/>
      <c r="B77" s="100">
        <v>43089</v>
      </c>
      <c r="C77" s="99">
        <v>211</v>
      </c>
      <c r="D77" s="99" t="s">
        <v>5</v>
      </c>
      <c r="E77" s="99" t="s">
        <v>9179</v>
      </c>
      <c r="F77" s="99" t="s">
        <v>9180</v>
      </c>
      <c r="G77" s="77">
        <v>0</v>
      </c>
      <c r="H77" s="126">
        <v>148620.69</v>
      </c>
      <c r="I77" s="102"/>
      <c r="J77" s="103"/>
    </row>
    <row r="78" spans="1:10" hidden="1" outlineLevel="1" x14ac:dyDescent="0.2">
      <c r="A78" s="106"/>
      <c r="B78" s="100">
        <v>43089</v>
      </c>
      <c r="C78" s="99">
        <v>212</v>
      </c>
      <c r="D78" s="99" t="s">
        <v>5</v>
      </c>
      <c r="E78" s="99" t="s">
        <v>8502</v>
      </c>
      <c r="F78" s="99" t="s">
        <v>9181</v>
      </c>
      <c r="G78" s="77">
        <v>0</v>
      </c>
      <c r="H78" s="126">
        <v>-171379.31</v>
      </c>
      <c r="I78" s="102"/>
      <c r="J78" s="103"/>
    </row>
    <row r="79" spans="1:10" hidden="1" outlineLevel="1" x14ac:dyDescent="0.2">
      <c r="A79" s="106"/>
      <c r="B79" s="100">
        <v>43089</v>
      </c>
      <c r="C79" s="99">
        <v>215</v>
      </c>
      <c r="D79" s="99" t="s">
        <v>5</v>
      </c>
      <c r="E79" s="99" t="s">
        <v>8502</v>
      </c>
      <c r="F79" s="99" t="s">
        <v>9182</v>
      </c>
      <c r="G79" s="77">
        <v>0</v>
      </c>
      <c r="H79" s="126">
        <v>171379.31</v>
      </c>
      <c r="I79" s="102"/>
      <c r="J79" s="103"/>
    </row>
    <row r="80" spans="1:10" hidden="1" outlineLevel="1" x14ac:dyDescent="0.2">
      <c r="A80" s="106"/>
      <c r="B80" s="100">
        <v>43089</v>
      </c>
      <c r="C80" s="99">
        <v>216</v>
      </c>
      <c r="D80" s="99" t="s">
        <v>5</v>
      </c>
      <c r="E80" s="99" t="s">
        <v>9177</v>
      </c>
      <c r="F80" s="99" t="s">
        <v>9183</v>
      </c>
      <c r="G80" s="77">
        <v>0</v>
      </c>
      <c r="H80" s="126">
        <v>-145520.69</v>
      </c>
      <c r="I80" s="102"/>
      <c r="J80" s="103"/>
    </row>
    <row r="81" spans="1:10" hidden="1" outlineLevel="1" x14ac:dyDescent="0.2">
      <c r="A81" s="106"/>
      <c r="B81" s="100">
        <v>43089</v>
      </c>
      <c r="C81" s="99">
        <v>219</v>
      </c>
      <c r="D81" s="99" t="s">
        <v>5</v>
      </c>
      <c r="E81" s="99" t="s">
        <v>9165</v>
      </c>
      <c r="F81" s="99" t="s">
        <v>9184</v>
      </c>
      <c r="G81" s="77">
        <v>0</v>
      </c>
      <c r="H81" s="126">
        <v>-152931.03</v>
      </c>
      <c r="I81" s="102"/>
      <c r="J81" s="103"/>
    </row>
    <row r="82" spans="1:10" hidden="1" outlineLevel="1" x14ac:dyDescent="0.2">
      <c r="A82" s="106"/>
      <c r="B82" s="100">
        <v>43089</v>
      </c>
      <c r="C82" s="99">
        <v>221</v>
      </c>
      <c r="D82" s="99" t="s">
        <v>5</v>
      </c>
      <c r="E82" s="99" t="s">
        <v>9165</v>
      </c>
      <c r="F82" s="99" t="s">
        <v>9185</v>
      </c>
      <c r="G82" s="77">
        <v>0</v>
      </c>
      <c r="H82" s="126">
        <v>148620.69</v>
      </c>
      <c r="I82" s="102"/>
      <c r="J82" s="103"/>
    </row>
    <row r="83" spans="1:10" hidden="1" outlineLevel="1" x14ac:dyDescent="0.2">
      <c r="A83" s="106"/>
      <c r="B83" s="100">
        <v>43089</v>
      </c>
      <c r="C83" s="99">
        <v>239</v>
      </c>
      <c r="D83" s="99" t="s">
        <v>5</v>
      </c>
      <c r="E83" s="99" t="s">
        <v>8383</v>
      </c>
      <c r="F83" s="99" t="s">
        <v>9186</v>
      </c>
      <c r="G83" s="77">
        <v>0</v>
      </c>
      <c r="H83" s="126">
        <v>-139137.93</v>
      </c>
      <c r="I83" s="102"/>
      <c r="J83" s="103"/>
    </row>
    <row r="84" spans="1:10" hidden="1" outlineLevel="1" x14ac:dyDescent="0.2">
      <c r="A84" s="106"/>
      <c r="B84" s="100">
        <v>43089</v>
      </c>
      <c r="C84" s="99">
        <v>240</v>
      </c>
      <c r="D84" s="99" t="s">
        <v>5</v>
      </c>
      <c r="E84" s="99" t="s">
        <v>8383</v>
      </c>
      <c r="F84" s="99" t="s">
        <v>9187</v>
      </c>
      <c r="G84" s="77">
        <v>0</v>
      </c>
      <c r="H84" s="126">
        <v>139137.93</v>
      </c>
      <c r="I84" s="102"/>
      <c r="J84" s="103"/>
    </row>
    <row r="85" spans="1:10" hidden="1" outlineLevel="1" x14ac:dyDescent="0.2">
      <c r="A85" s="106"/>
      <c r="B85" s="100">
        <v>43089</v>
      </c>
      <c r="C85" s="99">
        <v>241</v>
      </c>
      <c r="D85" s="99" t="s">
        <v>5</v>
      </c>
      <c r="E85" s="99" t="s">
        <v>8383</v>
      </c>
      <c r="F85" s="99" t="s">
        <v>9188</v>
      </c>
      <c r="G85" s="77">
        <v>0</v>
      </c>
      <c r="H85" s="126">
        <v>-139137.93</v>
      </c>
      <c r="I85" s="102"/>
      <c r="J85" s="103"/>
    </row>
    <row r="86" spans="1:10" hidden="1" outlineLevel="1" x14ac:dyDescent="0.2">
      <c r="A86" s="106"/>
      <c r="B86" s="100">
        <v>43089</v>
      </c>
      <c r="C86" s="99">
        <v>242</v>
      </c>
      <c r="D86" s="99" t="s">
        <v>5</v>
      </c>
      <c r="E86" s="99" t="s">
        <v>8383</v>
      </c>
      <c r="F86" s="99" t="s">
        <v>9189</v>
      </c>
      <c r="G86" s="77">
        <v>0</v>
      </c>
      <c r="H86" s="77">
        <v>139137.93</v>
      </c>
      <c r="I86" s="102"/>
      <c r="J86" s="103"/>
    </row>
    <row r="87" spans="1:10" hidden="1" outlineLevel="1" x14ac:dyDescent="0.2">
      <c r="A87" s="106"/>
      <c r="B87" s="100">
        <v>43090</v>
      </c>
      <c r="C87" s="99">
        <v>244</v>
      </c>
      <c r="D87" s="99" t="s">
        <v>5</v>
      </c>
      <c r="E87" s="99" t="s">
        <v>9190</v>
      </c>
      <c r="F87" s="99" t="s">
        <v>9191</v>
      </c>
      <c r="G87" s="77">
        <v>0</v>
      </c>
      <c r="H87" s="77">
        <v>134396.54999999999</v>
      </c>
      <c r="I87" s="102"/>
      <c r="J87" s="103"/>
    </row>
    <row r="88" spans="1:10" hidden="1" outlineLevel="1" x14ac:dyDescent="0.2">
      <c r="A88" s="106"/>
      <c r="B88" s="100">
        <v>43090</v>
      </c>
      <c r="C88" s="99">
        <v>263</v>
      </c>
      <c r="D88" s="99" t="s">
        <v>5</v>
      </c>
      <c r="E88" s="99" t="s">
        <v>9192</v>
      </c>
      <c r="F88" s="99" t="s">
        <v>9193</v>
      </c>
      <c r="G88" s="77">
        <v>0</v>
      </c>
      <c r="H88" s="77">
        <v>148620.69</v>
      </c>
      <c r="I88" s="102"/>
      <c r="J88" s="103"/>
    </row>
    <row r="89" spans="1:10" hidden="1" outlineLevel="1" x14ac:dyDescent="0.2">
      <c r="A89" s="106"/>
      <c r="B89" s="100">
        <v>43090</v>
      </c>
      <c r="C89" s="99">
        <v>264</v>
      </c>
      <c r="D89" s="99" t="s">
        <v>5</v>
      </c>
      <c r="E89" s="99" t="s">
        <v>9194</v>
      </c>
      <c r="F89" s="99" t="s">
        <v>9195</v>
      </c>
      <c r="G89" s="77">
        <v>0</v>
      </c>
      <c r="H89" s="77">
        <v>171379.31</v>
      </c>
      <c r="I89" s="102"/>
      <c r="J89" s="103"/>
    </row>
    <row r="90" spans="1:10" hidden="1" outlineLevel="1" x14ac:dyDescent="0.2">
      <c r="A90" s="106"/>
      <c r="B90" s="100">
        <v>43091</v>
      </c>
      <c r="C90" s="99">
        <v>266</v>
      </c>
      <c r="D90" s="99" t="s">
        <v>5</v>
      </c>
      <c r="E90" s="99" t="s">
        <v>9196</v>
      </c>
      <c r="F90" s="99" t="s">
        <v>9197</v>
      </c>
      <c r="G90" s="77">
        <v>0</v>
      </c>
      <c r="H90" s="77">
        <v>171379.31</v>
      </c>
      <c r="I90" s="102"/>
      <c r="J90" s="103"/>
    </row>
    <row r="91" spans="1:10" hidden="1" outlineLevel="1" x14ac:dyDescent="0.2">
      <c r="A91" s="106"/>
      <c r="B91" s="100">
        <v>43091</v>
      </c>
      <c r="C91" s="99">
        <v>268</v>
      </c>
      <c r="D91" s="99" t="s">
        <v>5</v>
      </c>
      <c r="E91" s="99" t="s">
        <v>9198</v>
      </c>
      <c r="F91" s="99" t="s">
        <v>9199</v>
      </c>
      <c r="G91" s="77">
        <v>0</v>
      </c>
      <c r="H91" s="126">
        <v>148620.69</v>
      </c>
      <c r="I91" s="102"/>
      <c r="J91" s="103"/>
    </row>
    <row r="92" spans="1:10" hidden="1" outlineLevel="1" x14ac:dyDescent="0.2">
      <c r="A92" s="106"/>
      <c r="B92" s="100">
        <v>43091</v>
      </c>
      <c r="C92" s="99">
        <v>273</v>
      </c>
      <c r="D92" s="99" t="s">
        <v>5</v>
      </c>
      <c r="E92" s="99" t="s">
        <v>9200</v>
      </c>
      <c r="F92" s="99" t="s">
        <v>9201</v>
      </c>
      <c r="G92" s="77">
        <v>0</v>
      </c>
      <c r="H92" s="126">
        <v>171379.31</v>
      </c>
      <c r="I92" s="102"/>
      <c r="J92" s="103"/>
    </row>
    <row r="93" spans="1:10" hidden="1" outlineLevel="1" x14ac:dyDescent="0.2">
      <c r="A93" s="106"/>
      <c r="B93" s="100">
        <v>43091</v>
      </c>
      <c r="C93" s="99">
        <v>274</v>
      </c>
      <c r="D93" s="99" t="s">
        <v>5</v>
      </c>
      <c r="E93" s="99" t="s">
        <v>9165</v>
      </c>
      <c r="F93" s="99" t="s">
        <v>9202</v>
      </c>
      <c r="G93" s="77">
        <v>0</v>
      </c>
      <c r="H93" s="126">
        <v>-148620.69</v>
      </c>
      <c r="I93" s="102"/>
      <c r="J93" s="103"/>
    </row>
    <row r="94" spans="1:10" hidden="1" outlineLevel="1" x14ac:dyDescent="0.2">
      <c r="A94" s="106"/>
      <c r="B94" s="100">
        <v>43091</v>
      </c>
      <c r="C94" s="99">
        <v>284</v>
      </c>
      <c r="D94" s="99" t="s">
        <v>5</v>
      </c>
      <c r="E94" s="99" t="s">
        <v>9198</v>
      </c>
      <c r="F94" s="99" t="s">
        <v>9203</v>
      </c>
      <c r="G94" s="77">
        <v>0</v>
      </c>
      <c r="H94" s="126">
        <v>-148620.69</v>
      </c>
      <c r="I94" s="102"/>
      <c r="J94" s="103"/>
    </row>
    <row r="95" spans="1:10" hidden="1" outlineLevel="1" x14ac:dyDescent="0.2">
      <c r="A95" s="106"/>
      <c r="B95" s="100">
        <v>43091</v>
      </c>
      <c r="C95" s="99">
        <v>285</v>
      </c>
      <c r="D95" s="99" t="s">
        <v>5</v>
      </c>
      <c r="E95" s="99" t="s">
        <v>7752</v>
      </c>
      <c r="F95" s="99" t="s">
        <v>9204</v>
      </c>
      <c r="G95" s="77">
        <v>0</v>
      </c>
      <c r="H95" s="126">
        <v>148620.69</v>
      </c>
      <c r="I95" s="102"/>
      <c r="J95" s="103"/>
    </row>
    <row r="96" spans="1:10" hidden="1" outlineLevel="1" x14ac:dyDescent="0.2">
      <c r="A96" s="106"/>
      <c r="B96" s="100">
        <v>43095</v>
      </c>
      <c r="C96" s="99">
        <v>291</v>
      </c>
      <c r="D96" s="99" t="s">
        <v>5</v>
      </c>
      <c r="E96" s="99" t="s">
        <v>7791</v>
      </c>
      <c r="F96" s="99" t="s">
        <v>9205</v>
      </c>
      <c r="G96" s="77">
        <v>0</v>
      </c>
      <c r="H96" s="126">
        <v>-134396.54999999999</v>
      </c>
      <c r="I96" s="102"/>
      <c r="J96" s="103"/>
    </row>
    <row r="97" spans="1:10" hidden="1" outlineLevel="1" x14ac:dyDescent="0.2">
      <c r="A97" s="106"/>
      <c r="B97" s="100">
        <v>43095</v>
      </c>
      <c r="C97" s="99">
        <v>294</v>
      </c>
      <c r="D97" s="99" t="s">
        <v>5</v>
      </c>
      <c r="E97" s="99" t="s">
        <v>9200</v>
      </c>
      <c r="F97" s="99" t="s">
        <v>9206</v>
      </c>
      <c r="G97" s="77">
        <v>0</v>
      </c>
      <c r="H97" s="126">
        <v>-171379.31</v>
      </c>
      <c r="I97" s="102"/>
      <c r="J97" s="103"/>
    </row>
    <row r="98" spans="1:10" hidden="1" outlineLevel="1" x14ac:dyDescent="0.2">
      <c r="A98" s="106"/>
      <c r="B98" s="100">
        <v>43095</v>
      </c>
      <c r="C98" s="99">
        <v>298</v>
      </c>
      <c r="D98" s="99" t="s">
        <v>5</v>
      </c>
      <c r="E98" s="99" t="s">
        <v>9207</v>
      </c>
      <c r="F98" s="99" t="s">
        <v>9208</v>
      </c>
      <c r="G98" s="77">
        <v>0</v>
      </c>
      <c r="H98" s="126">
        <v>148620.69</v>
      </c>
      <c r="I98" s="102"/>
      <c r="J98" s="103"/>
    </row>
    <row r="99" spans="1:10" hidden="1" outlineLevel="1" x14ac:dyDescent="0.2">
      <c r="A99" s="106"/>
      <c r="B99" s="100">
        <v>43095</v>
      </c>
      <c r="C99" s="99">
        <v>301</v>
      </c>
      <c r="D99" s="99" t="s">
        <v>5</v>
      </c>
      <c r="E99" s="99" t="s">
        <v>9209</v>
      </c>
      <c r="F99" s="99" t="s">
        <v>9210</v>
      </c>
      <c r="G99" s="77">
        <v>0</v>
      </c>
      <c r="H99" s="77">
        <v>139137.93</v>
      </c>
      <c r="I99" s="102"/>
      <c r="J99" s="103"/>
    </row>
    <row r="100" spans="1:10" hidden="1" outlineLevel="1" x14ac:dyDescent="0.2">
      <c r="A100" s="106"/>
      <c r="B100" s="100">
        <v>43095</v>
      </c>
      <c r="C100" s="99">
        <v>304</v>
      </c>
      <c r="D100" s="99" t="s">
        <v>5</v>
      </c>
      <c r="E100" s="99" t="s">
        <v>9211</v>
      </c>
      <c r="F100" s="99" t="s">
        <v>9212</v>
      </c>
      <c r="G100" s="77">
        <v>0</v>
      </c>
      <c r="H100" s="126">
        <v>148620.69</v>
      </c>
      <c r="I100" s="102"/>
      <c r="J100" s="103"/>
    </row>
    <row r="101" spans="1:10" hidden="1" outlineLevel="1" x14ac:dyDescent="0.2">
      <c r="A101" s="106"/>
      <c r="B101" s="100">
        <v>43095</v>
      </c>
      <c r="C101" s="99">
        <v>306</v>
      </c>
      <c r="D101" s="99" t="s">
        <v>5</v>
      </c>
      <c r="E101" s="99" t="s">
        <v>9192</v>
      </c>
      <c r="F101" s="99" t="s">
        <v>9213</v>
      </c>
      <c r="G101" s="77">
        <v>0</v>
      </c>
      <c r="H101" s="126">
        <v>-148620.69</v>
      </c>
      <c r="I101" s="102"/>
      <c r="J101" s="103"/>
    </row>
    <row r="102" spans="1:10" hidden="1" outlineLevel="1" x14ac:dyDescent="0.2">
      <c r="A102" s="106"/>
      <c r="B102" s="100">
        <v>43095</v>
      </c>
      <c r="C102" s="99">
        <v>307</v>
      </c>
      <c r="D102" s="99" t="s">
        <v>5</v>
      </c>
      <c r="E102" s="99" t="s">
        <v>9192</v>
      </c>
      <c r="F102" s="99" t="s">
        <v>9214</v>
      </c>
      <c r="G102" s="77">
        <v>0</v>
      </c>
      <c r="H102" s="77">
        <v>148620.69</v>
      </c>
      <c r="I102" s="102"/>
      <c r="J102" s="103"/>
    </row>
    <row r="103" spans="1:10" hidden="1" outlineLevel="1" x14ac:dyDescent="0.2">
      <c r="A103" s="106"/>
      <c r="B103" s="100">
        <v>43095</v>
      </c>
      <c r="C103" s="99">
        <v>309</v>
      </c>
      <c r="D103" s="99" t="s">
        <v>5</v>
      </c>
      <c r="E103" s="99" t="s">
        <v>9215</v>
      </c>
      <c r="F103" s="99" t="s">
        <v>9216</v>
      </c>
      <c r="G103" s="77">
        <v>0</v>
      </c>
      <c r="H103" s="77">
        <v>171379.31</v>
      </c>
      <c r="I103" s="102"/>
      <c r="J103" s="103"/>
    </row>
    <row r="104" spans="1:10" hidden="1" outlineLevel="1" x14ac:dyDescent="0.2">
      <c r="A104" s="106"/>
      <c r="B104" s="100">
        <v>43095</v>
      </c>
      <c r="C104" s="99">
        <v>310</v>
      </c>
      <c r="D104" s="99" t="s">
        <v>5</v>
      </c>
      <c r="E104" s="99" t="s">
        <v>9217</v>
      </c>
      <c r="F104" s="99" t="s">
        <v>9218</v>
      </c>
      <c r="G104" s="77">
        <v>0</v>
      </c>
      <c r="H104" s="77">
        <v>148620.69</v>
      </c>
      <c r="I104" s="102"/>
      <c r="J104" s="103"/>
    </row>
    <row r="105" spans="1:10" hidden="1" outlineLevel="1" x14ac:dyDescent="0.2">
      <c r="A105" s="106"/>
      <c r="B105" s="100">
        <v>43095</v>
      </c>
      <c r="C105" s="99">
        <v>312</v>
      </c>
      <c r="D105" s="99" t="s">
        <v>5</v>
      </c>
      <c r="E105" s="99" t="s">
        <v>9219</v>
      </c>
      <c r="F105" s="99" t="s">
        <v>9220</v>
      </c>
      <c r="G105" s="77">
        <v>0</v>
      </c>
      <c r="H105" s="77">
        <v>139137.93</v>
      </c>
      <c r="I105" s="102"/>
      <c r="J105" s="103"/>
    </row>
    <row r="106" spans="1:10" hidden="1" outlineLevel="1" x14ac:dyDescent="0.2">
      <c r="A106" s="106"/>
      <c r="B106" s="100">
        <v>43095</v>
      </c>
      <c r="C106" s="99">
        <v>314</v>
      </c>
      <c r="D106" s="99" t="s">
        <v>5</v>
      </c>
      <c r="E106" s="99" t="s">
        <v>9221</v>
      </c>
      <c r="F106" s="99" t="s">
        <v>9222</v>
      </c>
      <c r="G106" s="77">
        <v>0</v>
      </c>
      <c r="H106" s="77">
        <v>171379.31</v>
      </c>
      <c r="I106" s="102"/>
      <c r="J106" s="103"/>
    </row>
    <row r="107" spans="1:10" hidden="1" outlineLevel="1" x14ac:dyDescent="0.2">
      <c r="A107" s="106"/>
      <c r="B107" s="100">
        <v>43095</v>
      </c>
      <c r="C107" s="99">
        <v>315</v>
      </c>
      <c r="D107" s="99" t="s">
        <v>5</v>
      </c>
      <c r="E107" s="99" t="s">
        <v>9223</v>
      </c>
      <c r="F107" s="99" t="s">
        <v>9224</v>
      </c>
      <c r="G107" s="77">
        <v>0</v>
      </c>
      <c r="H107" s="77">
        <v>139137.93</v>
      </c>
      <c r="I107" s="102"/>
      <c r="J107" s="103"/>
    </row>
    <row r="108" spans="1:10" hidden="1" outlineLevel="1" x14ac:dyDescent="0.2">
      <c r="A108" s="106"/>
      <c r="B108" s="100">
        <v>43095</v>
      </c>
      <c r="C108" s="99">
        <v>316</v>
      </c>
      <c r="D108" s="99" t="s">
        <v>5</v>
      </c>
      <c r="E108" s="99" t="s">
        <v>9225</v>
      </c>
      <c r="F108" s="99" t="s">
        <v>9226</v>
      </c>
      <c r="G108" s="77">
        <v>0</v>
      </c>
      <c r="H108" s="126">
        <v>120603.45</v>
      </c>
      <c r="I108" s="102"/>
      <c r="J108" s="103"/>
    </row>
    <row r="109" spans="1:10" hidden="1" outlineLevel="1" x14ac:dyDescent="0.2">
      <c r="A109" s="106"/>
      <c r="B109" s="100">
        <v>43095</v>
      </c>
      <c r="C109" s="99">
        <v>405</v>
      </c>
      <c r="D109" s="99" t="s">
        <v>5</v>
      </c>
      <c r="E109" s="99" t="s">
        <v>9217</v>
      </c>
      <c r="F109" s="99" t="s">
        <v>9218</v>
      </c>
      <c r="G109" s="77">
        <v>0</v>
      </c>
      <c r="H109" s="126">
        <v>-148620.69</v>
      </c>
      <c r="I109" s="102"/>
      <c r="J109" s="103"/>
    </row>
    <row r="110" spans="1:10" hidden="1" outlineLevel="1" x14ac:dyDescent="0.2">
      <c r="A110" s="106"/>
      <c r="B110" s="100">
        <v>43096</v>
      </c>
      <c r="C110" s="99">
        <v>320</v>
      </c>
      <c r="D110" s="99" t="s">
        <v>5</v>
      </c>
      <c r="E110" s="99" t="s">
        <v>9227</v>
      </c>
      <c r="F110" s="99" t="s">
        <v>9228</v>
      </c>
      <c r="G110" s="77">
        <v>0</v>
      </c>
      <c r="H110" s="77">
        <v>139137.93</v>
      </c>
      <c r="I110" s="102"/>
      <c r="J110" s="103"/>
    </row>
    <row r="111" spans="1:10" hidden="1" outlineLevel="1" x14ac:dyDescent="0.2">
      <c r="A111" s="106"/>
      <c r="B111" s="100">
        <v>43096</v>
      </c>
      <c r="C111" s="99">
        <v>323</v>
      </c>
      <c r="D111" s="99" t="s">
        <v>5</v>
      </c>
      <c r="E111" s="99" t="s">
        <v>9229</v>
      </c>
      <c r="F111" s="99" t="s">
        <v>9230</v>
      </c>
      <c r="G111" s="77">
        <v>0</v>
      </c>
      <c r="H111" s="126">
        <v>148620.69</v>
      </c>
      <c r="I111" s="102"/>
      <c r="J111" s="103"/>
    </row>
    <row r="112" spans="1:10" hidden="1" outlineLevel="1" x14ac:dyDescent="0.2">
      <c r="A112" s="106"/>
      <c r="B112" s="100">
        <v>43096</v>
      </c>
      <c r="C112" s="99">
        <v>324</v>
      </c>
      <c r="D112" s="99" t="s">
        <v>5</v>
      </c>
      <c r="E112" s="99" t="s">
        <v>9223</v>
      </c>
      <c r="F112" s="99" t="s">
        <v>9231</v>
      </c>
      <c r="G112" s="77">
        <v>0</v>
      </c>
      <c r="H112" s="126">
        <v>-139137.93</v>
      </c>
      <c r="I112" s="102"/>
      <c r="J112" s="103"/>
    </row>
    <row r="113" spans="1:10" hidden="1" outlineLevel="1" x14ac:dyDescent="0.2">
      <c r="A113" s="106"/>
      <c r="B113" s="100">
        <v>43096</v>
      </c>
      <c r="C113" s="99">
        <v>325</v>
      </c>
      <c r="D113" s="99" t="s">
        <v>5</v>
      </c>
      <c r="E113" s="99" t="s">
        <v>9232</v>
      </c>
      <c r="F113" s="99" t="s">
        <v>9233</v>
      </c>
      <c r="G113" s="77">
        <v>0</v>
      </c>
      <c r="H113" s="77">
        <v>171379.31</v>
      </c>
      <c r="I113" s="102"/>
      <c r="J113" s="103"/>
    </row>
    <row r="114" spans="1:10" hidden="1" outlineLevel="1" x14ac:dyDescent="0.2">
      <c r="A114" s="106"/>
      <c r="B114" s="100">
        <v>43096</v>
      </c>
      <c r="C114" s="99">
        <v>329</v>
      </c>
      <c r="D114" s="99" t="s">
        <v>5</v>
      </c>
      <c r="E114" s="99" t="s">
        <v>7791</v>
      </c>
      <c r="F114" s="99" t="s">
        <v>9234</v>
      </c>
      <c r="G114" s="77">
        <v>0</v>
      </c>
      <c r="H114" s="77">
        <v>134396.54999999999</v>
      </c>
      <c r="I114" s="102"/>
      <c r="J114" s="103"/>
    </row>
    <row r="115" spans="1:10" hidden="1" outlineLevel="1" x14ac:dyDescent="0.2">
      <c r="A115" s="106"/>
      <c r="B115" s="100">
        <v>43096</v>
      </c>
      <c r="C115" s="99">
        <v>332</v>
      </c>
      <c r="D115" s="99" t="s">
        <v>5</v>
      </c>
      <c r="E115" s="99" t="s">
        <v>9235</v>
      </c>
      <c r="F115" s="99" t="s">
        <v>9236</v>
      </c>
      <c r="G115" s="77">
        <v>0</v>
      </c>
      <c r="H115" s="77">
        <v>120603.45</v>
      </c>
      <c r="I115" s="102"/>
      <c r="J115" s="103"/>
    </row>
    <row r="116" spans="1:10" hidden="1" outlineLevel="1" x14ac:dyDescent="0.2">
      <c r="A116" s="106"/>
      <c r="B116" s="100">
        <v>43096</v>
      </c>
      <c r="C116" s="99">
        <v>335</v>
      </c>
      <c r="D116" s="99" t="s">
        <v>5</v>
      </c>
      <c r="E116" s="99" t="s">
        <v>9237</v>
      </c>
      <c r="F116" s="99" t="s">
        <v>9238</v>
      </c>
      <c r="G116" s="77">
        <v>0</v>
      </c>
      <c r="H116" s="126">
        <v>139137.93</v>
      </c>
      <c r="I116" s="102"/>
      <c r="J116" s="103"/>
    </row>
    <row r="117" spans="1:10" hidden="1" outlineLevel="1" x14ac:dyDescent="0.2">
      <c r="A117" s="106"/>
      <c r="B117" s="100">
        <v>43096</v>
      </c>
      <c r="C117" s="99">
        <v>337</v>
      </c>
      <c r="D117" s="99" t="s">
        <v>5</v>
      </c>
      <c r="E117" s="99" t="s">
        <v>9221</v>
      </c>
      <c r="F117" s="99" t="s">
        <v>9239</v>
      </c>
      <c r="G117" s="77">
        <v>0</v>
      </c>
      <c r="H117" s="126">
        <v>-171379.31</v>
      </c>
      <c r="I117" s="102"/>
      <c r="J117" s="103"/>
    </row>
    <row r="118" spans="1:10" hidden="1" outlineLevel="1" x14ac:dyDescent="0.2">
      <c r="A118" s="106"/>
      <c r="B118" s="100">
        <v>43096</v>
      </c>
      <c r="C118" s="99">
        <v>338</v>
      </c>
      <c r="D118" s="99" t="s">
        <v>5</v>
      </c>
      <c r="E118" s="99" t="s">
        <v>9240</v>
      </c>
      <c r="F118" s="99" t="s">
        <v>9241</v>
      </c>
      <c r="G118" s="77">
        <v>0</v>
      </c>
      <c r="H118" s="77">
        <v>171379.31</v>
      </c>
      <c r="I118" s="102"/>
      <c r="J118" s="103"/>
    </row>
    <row r="119" spans="1:10" hidden="1" outlineLevel="1" x14ac:dyDescent="0.2">
      <c r="A119" s="106"/>
      <c r="B119" s="100">
        <v>43097</v>
      </c>
      <c r="C119" s="99">
        <v>341</v>
      </c>
      <c r="D119" s="99" t="s">
        <v>5</v>
      </c>
      <c r="E119" s="99" t="s">
        <v>9242</v>
      </c>
      <c r="F119" s="99" t="s">
        <v>9243</v>
      </c>
      <c r="G119" s="77">
        <v>0</v>
      </c>
      <c r="H119" s="126">
        <v>148620.69</v>
      </c>
      <c r="I119" s="102"/>
      <c r="J119" s="103"/>
    </row>
    <row r="120" spans="1:10" hidden="1" outlineLevel="1" x14ac:dyDescent="0.2">
      <c r="A120" s="106"/>
      <c r="B120" s="100">
        <v>43097</v>
      </c>
      <c r="C120" s="99">
        <v>342</v>
      </c>
      <c r="D120" s="99" t="s">
        <v>5</v>
      </c>
      <c r="E120" s="99" t="s">
        <v>9242</v>
      </c>
      <c r="F120" s="99" t="s">
        <v>9244</v>
      </c>
      <c r="G120" s="77">
        <v>0</v>
      </c>
      <c r="H120" s="126">
        <v>-148620.69</v>
      </c>
      <c r="I120" s="102"/>
      <c r="J120" s="103"/>
    </row>
    <row r="121" spans="1:10" hidden="1" outlineLevel="1" x14ac:dyDescent="0.2">
      <c r="A121" s="106"/>
      <c r="B121" s="100">
        <v>43097</v>
      </c>
      <c r="C121" s="99">
        <v>343</v>
      </c>
      <c r="D121" s="99" t="s">
        <v>5</v>
      </c>
      <c r="E121" s="99" t="s">
        <v>9242</v>
      </c>
      <c r="F121" s="99" t="s">
        <v>9245</v>
      </c>
      <c r="G121" s="77">
        <v>0</v>
      </c>
      <c r="H121" s="126">
        <v>148620.69</v>
      </c>
      <c r="I121" s="102"/>
      <c r="J121" s="103"/>
    </row>
    <row r="122" spans="1:10" hidden="1" outlineLevel="1" x14ac:dyDescent="0.2">
      <c r="A122" s="106"/>
      <c r="B122" s="100">
        <v>43097</v>
      </c>
      <c r="C122" s="99">
        <v>349</v>
      </c>
      <c r="D122" s="99" t="s">
        <v>5</v>
      </c>
      <c r="E122" s="99" t="s">
        <v>9229</v>
      </c>
      <c r="F122" s="99" t="s">
        <v>9246</v>
      </c>
      <c r="G122" s="77">
        <v>0</v>
      </c>
      <c r="H122" s="126">
        <v>-148620.69</v>
      </c>
      <c r="I122" s="102"/>
      <c r="J122" s="103"/>
    </row>
    <row r="123" spans="1:10" hidden="1" outlineLevel="1" x14ac:dyDescent="0.2">
      <c r="A123" s="106"/>
      <c r="B123" s="100">
        <v>43097</v>
      </c>
      <c r="C123" s="99">
        <v>350</v>
      </c>
      <c r="D123" s="99" t="s">
        <v>5</v>
      </c>
      <c r="E123" s="99" t="s">
        <v>9229</v>
      </c>
      <c r="F123" s="99" t="s">
        <v>9247</v>
      </c>
      <c r="G123" s="77">
        <v>0</v>
      </c>
      <c r="H123" s="126">
        <v>148620.69</v>
      </c>
      <c r="I123" s="102"/>
      <c r="J123" s="103"/>
    </row>
    <row r="124" spans="1:10" hidden="1" outlineLevel="1" x14ac:dyDescent="0.2">
      <c r="A124" s="106"/>
      <c r="B124" s="100">
        <v>43097</v>
      </c>
      <c r="C124" s="99">
        <v>352</v>
      </c>
      <c r="D124" s="99" t="s">
        <v>5</v>
      </c>
      <c r="E124" s="99" t="s">
        <v>7752</v>
      </c>
      <c r="F124" s="99" t="s">
        <v>9248</v>
      </c>
      <c r="G124" s="77">
        <v>0</v>
      </c>
      <c r="H124" s="126">
        <v>-148620.69</v>
      </c>
      <c r="I124" s="102"/>
      <c r="J124" s="103"/>
    </row>
    <row r="125" spans="1:10" hidden="1" outlineLevel="1" x14ac:dyDescent="0.2">
      <c r="A125" s="106"/>
      <c r="B125" s="100">
        <v>43097</v>
      </c>
      <c r="C125" s="99">
        <v>367</v>
      </c>
      <c r="D125" s="99" t="s">
        <v>5</v>
      </c>
      <c r="E125" s="99" t="s">
        <v>7799</v>
      </c>
      <c r="F125" s="99" t="s">
        <v>9249</v>
      </c>
      <c r="G125" s="77">
        <v>0</v>
      </c>
      <c r="H125" s="126">
        <v>-139137.93</v>
      </c>
      <c r="I125" s="102"/>
      <c r="J125" s="103"/>
    </row>
    <row r="126" spans="1:10" hidden="1" outlineLevel="1" x14ac:dyDescent="0.2">
      <c r="A126" s="106"/>
      <c r="B126" s="100">
        <v>43098</v>
      </c>
      <c r="C126" s="99">
        <v>71</v>
      </c>
      <c r="D126" s="99" t="s">
        <v>78</v>
      </c>
      <c r="E126" s="99" t="s">
        <v>8427</v>
      </c>
      <c r="F126" s="99" t="s">
        <v>9250</v>
      </c>
      <c r="G126" s="77">
        <v>0</v>
      </c>
      <c r="H126" s="126">
        <v>114158.62</v>
      </c>
      <c r="I126" s="102"/>
      <c r="J126" s="103"/>
    </row>
    <row r="127" spans="1:10" hidden="1" outlineLevel="1" x14ac:dyDescent="0.2">
      <c r="A127" s="106"/>
      <c r="B127" s="100">
        <v>43098</v>
      </c>
      <c r="C127" s="99">
        <v>369</v>
      </c>
      <c r="D127" s="99" t="s">
        <v>5</v>
      </c>
      <c r="E127" s="99" t="s">
        <v>9251</v>
      </c>
      <c r="F127" s="99" t="s">
        <v>9252</v>
      </c>
      <c r="G127" s="77">
        <v>0</v>
      </c>
      <c r="H127" s="77">
        <v>139137.93</v>
      </c>
      <c r="I127" s="102"/>
      <c r="J127" s="103"/>
    </row>
    <row r="128" spans="1:10" hidden="1" outlineLevel="1" x14ac:dyDescent="0.2">
      <c r="A128" s="106"/>
      <c r="B128" s="100">
        <v>43098</v>
      </c>
      <c r="C128" s="99">
        <v>370</v>
      </c>
      <c r="D128" s="99" t="s">
        <v>5</v>
      </c>
      <c r="E128" s="99" t="s">
        <v>9253</v>
      </c>
      <c r="F128" s="99" t="s">
        <v>9254</v>
      </c>
      <c r="G128" s="77">
        <v>0</v>
      </c>
      <c r="H128" s="77">
        <v>171379.31</v>
      </c>
      <c r="I128" s="102"/>
      <c r="J128" s="103"/>
    </row>
    <row r="129" spans="1:11" hidden="1" outlineLevel="1" x14ac:dyDescent="0.2">
      <c r="A129" s="106"/>
      <c r="B129" s="100">
        <v>43098</v>
      </c>
      <c r="C129" s="99">
        <v>384</v>
      </c>
      <c r="D129" s="99" t="s">
        <v>5</v>
      </c>
      <c r="E129" s="99" t="s">
        <v>9255</v>
      </c>
      <c r="F129" s="99" t="s">
        <v>9256</v>
      </c>
      <c r="G129" s="77">
        <v>0</v>
      </c>
      <c r="H129" s="77">
        <v>139137.93</v>
      </c>
      <c r="I129" s="102"/>
      <c r="J129" s="103"/>
    </row>
    <row r="130" spans="1:11" hidden="1" outlineLevel="1" x14ac:dyDescent="0.2">
      <c r="A130" s="106"/>
      <c r="B130" s="100">
        <v>43098</v>
      </c>
      <c r="C130" s="99">
        <v>386</v>
      </c>
      <c r="D130" s="99" t="s">
        <v>5</v>
      </c>
      <c r="E130" s="99" t="s">
        <v>9255</v>
      </c>
      <c r="F130" s="99" t="s">
        <v>9257</v>
      </c>
      <c r="G130" s="77">
        <v>0</v>
      </c>
      <c r="H130" s="77">
        <v>139137.93</v>
      </c>
      <c r="I130" s="102"/>
      <c r="J130" s="103"/>
    </row>
    <row r="131" spans="1:11" hidden="1" outlineLevel="1" x14ac:dyDescent="0.2">
      <c r="A131" s="106"/>
      <c r="B131" s="100">
        <v>43098</v>
      </c>
      <c r="C131" s="99">
        <v>404</v>
      </c>
      <c r="D131" s="99" t="s">
        <v>5</v>
      </c>
      <c r="E131" s="99" t="s">
        <v>9255</v>
      </c>
      <c r="F131" s="99" t="s">
        <v>9258</v>
      </c>
      <c r="G131" s="77">
        <v>0</v>
      </c>
      <c r="H131" s="126">
        <v>-139137.93</v>
      </c>
      <c r="I131" s="102"/>
      <c r="J131" s="103"/>
    </row>
    <row r="132" spans="1:11" hidden="1" outlineLevel="1" x14ac:dyDescent="0.2">
      <c r="A132" s="106"/>
      <c r="B132" s="100">
        <v>43099</v>
      </c>
      <c r="C132" s="99">
        <v>393</v>
      </c>
      <c r="D132" s="99" t="s">
        <v>5</v>
      </c>
      <c r="E132" s="99" t="s">
        <v>9198</v>
      </c>
      <c r="F132" s="99" t="s">
        <v>9259</v>
      </c>
      <c r="G132" s="77">
        <v>0</v>
      </c>
      <c r="H132" s="126">
        <v>171379.31</v>
      </c>
      <c r="I132" s="102"/>
      <c r="J132" s="103"/>
    </row>
    <row r="133" spans="1:11" hidden="1" outlineLevel="1" x14ac:dyDescent="0.2">
      <c r="A133" s="106"/>
      <c r="B133" s="100">
        <v>43099</v>
      </c>
      <c r="C133" s="99">
        <v>398</v>
      </c>
      <c r="D133" s="99" t="s">
        <v>5</v>
      </c>
      <c r="E133" s="99" t="s">
        <v>9260</v>
      </c>
      <c r="F133" s="99" t="s">
        <v>9261</v>
      </c>
      <c r="G133" s="77">
        <v>0</v>
      </c>
      <c r="H133" s="77">
        <v>1</v>
      </c>
      <c r="I133" s="102"/>
      <c r="J133" s="103"/>
    </row>
    <row r="134" spans="1:11" hidden="1" outlineLevel="1" x14ac:dyDescent="0.2">
      <c r="A134" s="106"/>
      <c r="B134" s="100">
        <v>43099</v>
      </c>
      <c r="C134" s="99">
        <v>399</v>
      </c>
      <c r="D134" s="99" t="s">
        <v>5</v>
      </c>
      <c r="E134" s="99" t="s">
        <v>9262</v>
      </c>
      <c r="F134" s="99" t="s">
        <v>9263</v>
      </c>
      <c r="G134" s="77">
        <v>0</v>
      </c>
      <c r="H134" s="77">
        <v>114427.59</v>
      </c>
      <c r="I134" s="102"/>
      <c r="J134" s="103"/>
    </row>
    <row r="135" spans="1:11" hidden="1" outlineLevel="1" x14ac:dyDescent="0.2">
      <c r="A135" s="106"/>
      <c r="B135" s="100">
        <v>43099</v>
      </c>
      <c r="C135" s="99">
        <v>402</v>
      </c>
      <c r="D135" s="99" t="s">
        <v>5</v>
      </c>
      <c r="E135" s="99" t="s">
        <v>9264</v>
      </c>
      <c r="F135" s="99" t="s">
        <v>9265</v>
      </c>
      <c r="G135" s="77">
        <v>0</v>
      </c>
      <c r="H135" s="77">
        <v>114427.59</v>
      </c>
      <c r="I135" s="102"/>
      <c r="J135" s="103"/>
    </row>
    <row r="136" spans="1:11" collapsed="1" x14ac:dyDescent="0.2">
      <c r="A136" s="106"/>
      <c r="B136" s="100"/>
      <c r="C136" s="99"/>
      <c r="D136" s="99"/>
      <c r="E136" s="99"/>
      <c r="F136" s="99"/>
      <c r="G136" s="77"/>
      <c r="H136" s="102"/>
      <c r="I136" s="102"/>
      <c r="J136" s="103"/>
    </row>
    <row r="137" spans="1:11" x14ac:dyDescent="0.2">
      <c r="A137" s="106"/>
      <c r="B137" s="100"/>
      <c r="C137" s="99"/>
      <c r="D137" s="99"/>
      <c r="E137" s="99"/>
      <c r="F137" s="99"/>
      <c r="G137" s="77"/>
      <c r="H137" s="102">
        <f>SUM(H22:H136)</f>
        <v>6478615.629999998</v>
      </c>
      <c r="I137" s="102"/>
      <c r="J137" s="103">
        <f>COUNTIF(H23:H135,"&gt;0")-COUNTIF(H23:H135,"&lt;0")</f>
        <v>45</v>
      </c>
      <c r="K137" s="111" t="s">
        <v>9594</v>
      </c>
    </row>
    <row r="138" spans="1:11" x14ac:dyDescent="0.2">
      <c r="A138" s="104" t="s">
        <v>7219</v>
      </c>
      <c r="B138" s="98"/>
      <c r="C138" s="99"/>
      <c r="D138" s="99"/>
      <c r="E138" s="98"/>
      <c r="F138" s="98"/>
      <c r="G138" s="76"/>
      <c r="H138" s="76"/>
      <c r="I138" s="76"/>
      <c r="J138" s="101"/>
    </row>
    <row r="139" spans="1:11" x14ac:dyDescent="0.2">
      <c r="A139" s="105" t="s">
        <v>2</v>
      </c>
      <c r="B139" s="98" t="s">
        <v>6811</v>
      </c>
      <c r="C139" s="99"/>
      <c r="D139" s="99"/>
      <c r="E139" s="98"/>
      <c r="F139" s="98"/>
      <c r="G139" s="76"/>
      <c r="H139" s="76"/>
      <c r="I139" s="76"/>
      <c r="J139" s="101"/>
    </row>
    <row r="140" spans="1:11" hidden="1" outlineLevel="1" x14ac:dyDescent="0.2">
      <c r="A140" s="106"/>
      <c r="B140" s="99"/>
      <c r="C140" s="99"/>
      <c r="D140" s="99"/>
      <c r="E140" s="99" t="s">
        <v>1110</v>
      </c>
      <c r="F140" s="99"/>
      <c r="G140" s="77">
        <v>0</v>
      </c>
      <c r="H140" s="77">
        <v>0</v>
      </c>
      <c r="I140" s="77">
        <v>-1469643.12</v>
      </c>
      <c r="J140" s="101"/>
    </row>
    <row r="141" spans="1:11" hidden="1" outlineLevel="1" x14ac:dyDescent="0.2">
      <c r="A141" s="106"/>
      <c r="B141" s="100">
        <v>43070</v>
      </c>
      <c r="C141" s="99">
        <v>10</v>
      </c>
      <c r="D141" s="99" t="s">
        <v>5</v>
      </c>
      <c r="E141" s="99" t="s">
        <v>9266</v>
      </c>
      <c r="F141" s="99" t="s">
        <v>9267</v>
      </c>
      <c r="G141" s="77">
        <v>0</v>
      </c>
      <c r="H141" s="77">
        <v>206810.34</v>
      </c>
      <c r="I141" s="77">
        <v>-1901229.49</v>
      </c>
      <c r="J141" s="101"/>
    </row>
    <row r="142" spans="1:11" hidden="1" outlineLevel="1" x14ac:dyDescent="0.2">
      <c r="A142" s="106"/>
      <c r="B142" s="100">
        <v>43073</v>
      </c>
      <c r="C142" s="99">
        <v>29</v>
      </c>
      <c r="D142" s="99" t="s">
        <v>5</v>
      </c>
      <c r="E142" s="99" t="s">
        <v>9268</v>
      </c>
      <c r="F142" s="99" t="s">
        <v>9269</v>
      </c>
      <c r="G142" s="77">
        <v>0</v>
      </c>
      <c r="H142" s="77">
        <v>229515.19</v>
      </c>
      <c r="I142" s="77"/>
      <c r="J142" s="101"/>
    </row>
    <row r="143" spans="1:11" hidden="1" outlineLevel="1" x14ac:dyDescent="0.2">
      <c r="A143" s="106"/>
      <c r="B143" s="100">
        <v>43075</v>
      </c>
      <c r="C143" s="99">
        <v>55</v>
      </c>
      <c r="D143" s="99" t="s">
        <v>5</v>
      </c>
      <c r="E143" s="99" t="s">
        <v>9270</v>
      </c>
      <c r="F143" s="99" t="s">
        <v>9271</v>
      </c>
      <c r="G143" s="77">
        <v>0</v>
      </c>
      <c r="H143" s="77">
        <v>229515.19</v>
      </c>
      <c r="I143" s="77"/>
      <c r="J143" s="101"/>
    </row>
    <row r="144" spans="1:11" hidden="1" outlineLevel="1" x14ac:dyDescent="0.2">
      <c r="A144" s="106"/>
      <c r="B144" s="100">
        <v>43077</v>
      </c>
      <c r="C144" s="99">
        <v>78</v>
      </c>
      <c r="D144" s="99" t="s">
        <v>5</v>
      </c>
      <c r="E144" s="99" t="s">
        <v>7819</v>
      </c>
      <c r="F144" s="99" t="s">
        <v>9272</v>
      </c>
      <c r="G144" s="77">
        <v>0</v>
      </c>
      <c r="H144" s="77">
        <v>-253311.87</v>
      </c>
      <c r="I144" s="77"/>
      <c r="J144" s="101"/>
    </row>
    <row r="145" spans="1:10" hidden="1" outlineLevel="1" x14ac:dyDescent="0.2">
      <c r="A145" s="106"/>
      <c r="B145" s="100">
        <v>43077</v>
      </c>
      <c r="C145" s="99">
        <v>79</v>
      </c>
      <c r="D145" s="99" t="s">
        <v>5</v>
      </c>
      <c r="E145" s="99" t="s">
        <v>9273</v>
      </c>
      <c r="F145" s="99" t="s">
        <v>9274</v>
      </c>
      <c r="G145" s="77">
        <v>0</v>
      </c>
      <c r="H145" s="77">
        <v>253311.87</v>
      </c>
      <c r="I145" s="77"/>
      <c r="J145" s="101"/>
    </row>
    <row r="146" spans="1:10" hidden="1" outlineLevel="1" x14ac:dyDescent="0.2">
      <c r="A146" s="106"/>
      <c r="B146" s="100">
        <v>43080</v>
      </c>
      <c r="C146" s="99">
        <v>92</v>
      </c>
      <c r="D146" s="99" t="s">
        <v>5</v>
      </c>
      <c r="E146" s="99" t="s">
        <v>9275</v>
      </c>
      <c r="F146" s="99" t="s">
        <v>9276</v>
      </c>
      <c r="G146" s="77">
        <v>0</v>
      </c>
      <c r="H146" s="77">
        <v>206810.34</v>
      </c>
      <c r="I146" s="77"/>
      <c r="J146" s="101"/>
    </row>
    <row r="147" spans="1:10" hidden="1" outlineLevel="1" x14ac:dyDescent="0.2">
      <c r="A147" s="106"/>
      <c r="B147" s="100">
        <v>43083</v>
      </c>
      <c r="C147" s="99">
        <v>111</v>
      </c>
      <c r="D147" s="99" t="s">
        <v>5</v>
      </c>
      <c r="E147" s="99" t="s">
        <v>9273</v>
      </c>
      <c r="F147" s="99" t="s">
        <v>9277</v>
      </c>
      <c r="G147" s="77">
        <v>0</v>
      </c>
      <c r="H147" s="77">
        <v>-253311.87</v>
      </c>
      <c r="I147" s="77"/>
      <c r="J147" s="101"/>
    </row>
    <row r="148" spans="1:10" hidden="1" outlineLevel="1" x14ac:dyDescent="0.2">
      <c r="A148" s="106"/>
      <c r="B148" s="100">
        <v>43083</v>
      </c>
      <c r="C148" s="99">
        <v>117</v>
      </c>
      <c r="D148" s="99" t="s">
        <v>5</v>
      </c>
      <c r="E148" s="99" t="s">
        <v>9273</v>
      </c>
      <c r="F148" s="99" t="s">
        <v>9278</v>
      </c>
      <c r="G148" s="77">
        <v>0</v>
      </c>
      <c r="H148" s="77">
        <v>253311.87</v>
      </c>
      <c r="I148" s="77"/>
      <c r="J148" s="101"/>
    </row>
    <row r="149" spans="1:10" hidden="1" outlineLevel="1" x14ac:dyDescent="0.2">
      <c r="A149" s="106"/>
      <c r="B149" s="100">
        <v>43083</v>
      </c>
      <c r="C149" s="99">
        <v>124</v>
      </c>
      <c r="D149" s="99" t="s">
        <v>5</v>
      </c>
      <c r="E149" s="99" t="s">
        <v>9279</v>
      </c>
      <c r="F149" s="99" t="s">
        <v>9280</v>
      </c>
      <c r="G149" s="77">
        <v>0</v>
      </c>
      <c r="H149" s="77">
        <v>253311.88</v>
      </c>
      <c r="I149" s="77"/>
      <c r="J149" s="101"/>
    </row>
    <row r="150" spans="1:10" hidden="1" outlineLevel="1" x14ac:dyDescent="0.2">
      <c r="A150" s="106"/>
      <c r="B150" s="100">
        <v>43084</v>
      </c>
      <c r="C150" s="99">
        <v>137</v>
      </c>
      <c r="D150" s="99" t="s">
        <v>5</v>
      </c>
      <c r="E150" s="99" t="s">
        <v>9279</v>
      </c>
      <c r="F150" s="99" t="s">
        <v>9281</v>
      </c>
      <c r="G150" s="77">
        <v>0</v>
      </c>
      <c r="H150" s="77">
        <v>-253311.88</v>
      </c>
      <c r="I150" s="77"/>
      <c r="J150" s="101"/>
    </row>
    <row r="151" spans="1:10" hidden="1" outlineLevel="1" x14ac:dyDescent="0.2">
      <c r="A151" s="106"/>
      <c r="B151" s="100">
        <v>43084</v>
      </c>
      <c r="C151" s="99">
        <v>140</v>
      </c>
      <c r="D151" s="99" t="s">
        <v>5</v>
      </c>
      <c r="E151" s="99" t="s">
        <v>9279</v>
      </c>
      <c r="F151" s="99" t="s">
        <v>9282</v>
      </c>
      <c r="G151" s="77">
        <v>0</v>
      </c>
      <c r="H151" s="77">
        <v>253311.88</v>
      </c>
      <c r="I151" s="77"/>
      <c r="J151" s="101"/>
    </row>
    <row r="152" spans="1:10" hidden="1" outlineLevel="1" x14ac:dyDescent="0.2">
      <c r="A152" s="106"/>
      <c r="B152" s="100">
        <v>43084</v>
      </c>
      <c r="C152" s="99">
        <v>144</v>
      </c>
      <c r="D152" s="99" t="s">
        <v>5</v>
      </c>
      <c r="E152" s="99" t="s">
        <v>9283</v>
      </c>
      <c r="F152" s="99" t="s">
        <v>9284</v>
      </c>
      <c r="G152" s="77">
        <v>0</v>
      </c>
      <c r="H152" s="77">
        <v>229515.19</v>
      </c>
      <c r="I152" s="77"/>
      <c r="J152" s="101"/>
    </row>
    <row r="153" spans="1:10" hidden="1" outlineLevel="1" x14ac:dyDescent="0.2">
      <c r="A153" s="106"/>
      <c r="B153" s="100">
        <v>43087</v>
      </c>
      <c r="C153" s="99">
        <v>156</v>
      </c>
      <c r="D153" s="99" t="s">
        <v>5</v>
      </c>
      <c r="E153" s="99" t="s">
        <v>9285</v>
      </c>
      <c r="F153" s="99" t="s">
        <v>9286</v>
      </c>
      <c r="G153" s="77">
        <v>0</v>
      </c>
      <c r="H153" s="77">
        <v>229515.19</v>
      </c>
      <c r="I153" s="77"/>
      <c r="J153" s="101"/>
    </row>
    <row r="154" spans="1:10" hidden="1" outlineLevel="1" x14ac:dyDescent="0.2">
      <c r="A154" s="106"/>
      <c r="B154" s="100">
        <v>43087</v>
      </c>
      <c r="C154" s="99">
        <v>164</v>
      </c>
      <c r="D154" s="99" t="s">
        <v>5</v>
      </c>
      <c r="E154" s="99" t="s">
        <v>9283</v>
      </c>
      <c r="F154" s="99" t="s">
        <v>9287</v>
      </c>
      <c r="G154" s="77">
        <v>0</v>
      </c>
      <c r="H154" s="77">
        <v>-229515.19</v>
      </c>
      <c r="I154" s="77"/>
      <c r="J154" s="101"/>
    </row>
    <row r="155" spans="1:10" hidden="1" outlineLevel="1" x14ac:dyDescent="0.2">
      <c r="A155" s="106"/>
      <c r="B155" s="100">
        <v>43087</v>
      </c>
      <c r="C155" s="99">
        <v>166</v>
      </c>
      <c r="D155" s="99" t="s">
        <v>5</v>
      </c>
      <c r="E155" s="99" t="s">
        <v>9283</v>
      </c>
      <c r="F155" s="99" t="s">
        <v>9288</v>
      </c>
      <c r="G155" s="77">
        <v>0</v>
      </c>
      <c r="H155" s="77">
        <v>229515.19</v>
      </c>
      <c r="I155" s="77"/>
      <c r="J155" s="101"/>
    </row>
    <row r="156" spans="1:10" hidden="1" outlineLevel="1" x14ac:dyDescent="0.2">
      <c r="A156" s="106"/>
      <c r="B156" s="100">
        <v>43088</v>
      </c>
      <c r="C156" s="99">
        <v>198</v>
      </c>
      <c r="D156" s="99" t="s">
        <v>5</v>
      </c>
      <c r="E156" s="99" t="s">
        <v>9289</v>
      </c>
      <c r="F156" s="99" t="s">
        <v>9290</v>
      </c>
      <c r="G156" s="77">
        <v>0</v>
      </c>
      <c r="H156" s="77">
        <v>229515.19</v>
      </c>
      <c r="I156" s="77"/>
      <c r="J156" s="101"/>
    </row>
    <row r="157" spans="1:10" hidden="1" outlineLevel="1" x14ac:dyDescent="0.2">
      <c r="A157" s="106"/>
      <c r="B157" s="100">
        <v>43089</v>
      </c>
      <c r="C157" s="99">
        <v>206</v>
      </c>
      <c r="D157" s="99" t="s">
        <v>5</v>
      </c>
      <c r="E157" s="99" t="s">
        <v>9291</v>
      </c>
      <c r="F157" s="99" t="s">
        <v>9292</v>
      </c>
      <c r="G157" s="77">
        <v>0</v>
      </c>
      <c r="H157" s="77">
        <v>242659.6</v>
      </c>
      <c r="I157" s="77"/>
      <c r="J157" s="101"/>
    </row>
    <row r="158" spans="1:10" hidden="1" outlineLevel="1" x14ac:dyDescent="0.2">
      <c r="A158" s="106"/>
      <c r="B158" s="100">
        <v>43090</v>
      </c>
      <c r="C158" s="99">
        <v>251</v>
      </c>
      <c r="D158" s="99" t="s">
        <v>5</v>
      </c>
      <c r="E158" s="99" t="s">
        <v>9293</v>
      </c>
      <c r="F158" s="99" t="s">
        <v>9294</v>
      </c>
      <c r="G158" s="77">
        <v>0</v>
      </c>
      <c r="H158" s="77">
        <v>206810.34</v>
      </c>
      <c r="I158" s="77"/>
      <c r="J158" s="101"/>
    </row>
    <row r="159" spans="1:10" hidden="1" outlineLevel="1" x14ac:dyDescent="0.2">
      <c r="A159" s="106"/>
      <c r="B159" s="100">
        <v>43090</v>
      </c>
      <c r="C159" s="99">
        <v>255</v>
      </c>
      <c r="D159" s="99" t="s">
        <v>5</v>
      </c>
      <c r="E159" s="99" t="s">
        <v>9295</v>
      </c>
      <c r="F159" s="99" t="s">
        <v>9296</v>
      </c>
      <c r="G159" s="77">
        <v>0</v>
      </c>
      <c r="H159" s="77">
        <v>206810.34</v>
      </c>
      <c r="I159" s="77"/>
      <c r="J159" s="101"/>
    </row>
    <row r="160" spans="1:10" hidden="1" outlineLevel="1" x14ac:dyDescent="0.2">
      <c r="A160" s="106"/>
      <c r="B160" s="100">
        <v>43090</v>
      </c>
      <c r="C160" s="99">
        <v>259</v>
      </c>
      <c r="D160" s="99" t="s">
        <v>5</v>
      </c>
      <c r="E160" s="99" t="s">
        <v>9283</v>
      </c>
      <c r="F160" s="99" t="s">
        <v>9297</v>
      </c>
      <c r="G160" s="77">
        <v>0</v>
      </c>
      <c r="H160" s="77">
        <v>-229515.19</v>
      </c>
      <c r="I160" s="77"/>
      <c r="J160" s="101"/>
    </row>
    <row r="161" spans="1:10" hidden="1" outlineLevel="1" x14ac:dyDescent="0.2">
      <c r="A161" s="106"/>
      <c r="B161" s="100">
        <v>43090</v>
      </c>
      <c r="C161" s="99">
        <v>260</v>
      </c>
      <c r="D161" s="99" t="s">
        <v>5</v>
      </c>
      <c r="E161" s="99" t="s">
        <v>9283</v>
      </c>
      <c r="F161" s="99" t="s">
        <v>9298</v>
      </c>
      <c r="G161" s="77">
        <v>0</v>
      </c>
      <c r="H161" s="77">
        <v>229515.19</v>
      </c>
      <c r="I161" s="77"/>
      <c r="J161" s="101"/>
    </row>
    <row r="162" spans="1:10" hidden="1" outlineLevel="1" x14ac:dyDescent="0.2">
      <c r="A162" s="106"/>
      <c r="B162" s="100">
        <v>43095</v>
      </c>
      <c r="C162" s="99">
        <v>295</v>
      </c>
      <c r="D162" s="99" t="s">
        <v>5</v>
      </c>
      <c r="E162" s="99" t="s">
        <v>9289</v>
      </c>
      <c r="F162" s="99" t="s">
        <v>9299</v>
      </c>
      <c r="G162" s="77">
        <v>0</v>
      </c>
      <c r="H162" s="77">
        <v>-229515.19</v>
      </c>
      <c r="I162" s="77"/>
      <c r="J162" s="101"/>
    </row>
    <row r="163" spans="1:10" hidden="1" outlineLevel="1" x14ac:dyDescent="0.2">
      <c r="A163" s="106"/>
      <c r="B163" s="100">
        <v>43095</v>
      </c>
      <c r="C163" s="99">
        <v>296</v>
      </c>
      <c r="D163" s="99" t="s">
        <v>5</v>
      </c>
      <c r="E163" s="99" t="s">
        <v>9289</v>
      </c>
      <c r="F163" s="99" t="s">
        <v>9300</v>
      </c>
      <c r="G163" s="77">
        <v>0</v>
      </c>
      <c r="H163" s="77">
        <v>229515.19</v>
      </c>
      <c r="I163" s="77"/>
      <c r="J163" s="101"/>
    </row>
    <row r="164" spans="1:10" hidden="1" outlineLevel="1" x14ac:dyDescent="0.2">
      <c r="A164" s="106"/>
      <c r="B164" s="100">
        <v>43095</v>
      </c>
      <c r="C164" s="99">
        <v>297</v>
      </c>
      <c r="D164" s="99" t="s">
        <v>5</v>
      </c>
      <c r="E164" s="99" t="s">
        <v>9301</v>
      </c>
      <c r="F164" s="99" t="s">
        <v>9302</v>
      </c>
      <c r="G164" s="77">
        <v>0</v>
      </c>
      <c r="H164" s="77">
        <v>242659.6</v>
      </c>
      <c r="I164" s="77"/>
      <c r="J164" s="101"/>
    </row>
    <row r="165" spans="1:10" hidden="1" outlineLevel="1" x14ac:dyDescent="0.2">
      <c r="A165" s="106"/>
      <c r="B165" s="100">
        <v>43095</v>
      </c>
      <c r="C165" s="99">
        <v>302</v>
      </c>
      <c r="D165" s="99" t="s">
        <v>5</v>
      </c>
      <c r="E165" s="99" t="s">
        <v>9289</v>
      </c>
      <c r="F165" s="99" t="s">
        <v>9303</v>
      </c>
      <c r="G165" s="77">
        <v>0</v>
      </c>
      <c r="H165" s="77">
        <v>-229515.19</v>
      </c>
      <c r="I165" s="77"/>
      <c r="J165" s="101"/>
    </row>
    <row r="166" spans="1:10" hidden="1" outlineLevel="1" x14ac:dyDescent="0.2">
      <c r="A166" s="106"/>
      <c r="B166" s="100">
        <v>43095</v>
      </c>
      <c r="C166" s="99">
        <v>303</v>
      </c>
      <c r="D166" s="99" t="s">
        <v>5</v>
      </c>
      <c r="E166" s="99" t="s">
        <v>9289</v>
      </c>
      <c r="F166" s="99" t="s">
        <v>9304</v>
      </c>
      <c r="G166" s="77">
        <v>0</v>
      </c>
      <c r="H166" s="77">
        <v>229515.19</v>
      </c>
      <c r="I166" s="77"/>
      <c r="J166" s="101"/>
    </row>
    <row r="167" spans="1:10" hidden="1" outlineLevel="1" x14ac:dyDescent="0.2">
      <c r="A167" s="106"/>
      <c r="B167" s="100">
        <v>43095</v>
      </c>
      <c r="C167" s="99">
        <v>319</v>
      </c>
      <c r="D167" s="99" t="s">
        <v>5</v>
      </c>
      <c r="E167" s="99" t="s">
        <v>9291</v>
      </c>
      <c r="F167" s="99" t="s">
        <v>9305</v>
      </c>
      <c r="G167" s="77">
        <v>0</v>
      </c>
      <c r="H167" s="77">
        <v>-242659.6</v>
      </c>
      <c r="I167" s="77"/>
      <c r="J167" s="101"/>
    </row>
    <row r="168" spans="1:10" hidden="1" outlineLevel="1" x14ac:dyDescent="0.2">
      <c r="A168" s="106"/>
      <c r="B168" s="100">
        <v>43096</v>
      </c>
      <c r="C168" s="99">
        <v>333</v>
      </c>
      <c r="D168" s="99" t="s">
        <v>5</v>
      </c>
      <c r="E168" s="99" t="s">
        <v>9275</v>
      </c>
      <c r="F168" s="99" t="s">
        <v>9306</v>
      </c>
      <c r="G168" s="77">
        <v>0</v>
      </c>
      <c r="H168" s="77">
        <v>-206810.34</v>
      </c>
      <c r="I168" s="77"/>
      <c r="J168" s="101"/>
    </row>
    <row r="169" spans="1:10" hidden="1" outlineLevel="1" x14ac:dyDescent="0.2">
      <c r="A169" s="106"/>
      <c r="B169" s="100">
        <v>43099</v>
      </c>
      <c r="C169" s="99">
        <v>397</v>
      </c>
      <c r="D169" s="99" t="s">
        <v>5</v>
      </c>
      <c r="E169" s="99" t="s">
        <v>9275</v>
      </c>
      <c r="F169" s="99" t="s">
        <v>9307</v>
      </c>
      <c r="G169" s="77">
        <v>0</v>
      </c>
      <c r="H169" s="77">
        <v>206810.34</v>
      </c>
      <c r="I169" s="77"/>
      <c r="J169" s="101"/>
    </row>
    <row r="170" spans="1:10" collapsed="1" x14ac:dyDescent="0.2">
      <c r="A170" s="106"/>
      <c r="B170" s="100"/>
      <c r="C170" s="99"/>
      <c r="D170" s="99"/>
      <c r="E170" s="99"/>
      <c r="F170" s="99"/>
      <c r="G170" s="77"/>
      <c r="H170" s="77"/>
      <c r="I170" s="77"/>
      <c r="J170" s="101"/>
    </row>
    <row r="171" spans="1:10" x14ac:dyDescent="0.2">
      <c r="A171" s="106"/>
      <c r="B171" s="100"/>
      <c r="C171" s="99"/>
      <c r="D171" s="99"/>
      <c r="E171" s="99"/>
      <c r="F171" s="99"/>
      <c r="G171" s="77"/>
      <c r="H171" s="102">
        <f>SUM(H140:H170)</f>
        <v>2470788.7899999996</v>
      </c>
      <c r="I171" s="102"/>
      <c r="J171" s="103">
        <f>COUNTIF(H141:H169,"&gt;1")-COUNTIF(H141:H169,"&lt;1")</f>
        <v>11</v>
      </c>
    </row>
    <row r="172" spans="1:10" x14ac:dyDescent="0.2">
      <c r="A172" s="104" t="s">
        <v>1882</v>
      </c>
      <c r="B172" s="98"/>
      <c r="C172" s="99"/>
      <c r="D172" s="99"/>
      <c r="E172" s="98"/>
      <c r="F172" s="98"/>
      <c r="G172" s="76"/>
      <c r="H172" s="76"/>
      <c r="I172" s="76"/>
      <c r="J172" s="101"/>
    </row>
    <row r="173" spans="1:10" x14ac:dyDescent="0.2">
      <c r="A173" s="105" t="s">
        <v>2</v>
      </c>
      <c r="B173" s="98" t="s">
        <v>1883</v>
      </c>
      <c r="C173" s="99"/>
      <c r="D173" s="99"/>
      <c r="E173" s="98"/>
      <c r="F173" s="98"/>
      <c r="G173" s="76"/>
      <c r="H173" s="76"/>
      <c r="I173" s="76"/>
      <c r="J173" s="101"/>
    </row>
    <row r="174" spans="1:10" hidden="1" outlineLevel="1" x14ac:dyDescent="0.2">
      <c r="A174" s="106"/>
      <c r="B174" s="99"/>
      <c r="C174" s="99"/>
      <c r="D174" s="99"/>
      <c r="E174" s="99" t="s">
        <v>1110</v>
      </c>
      <c r="F174" s="99"/>
      <c r="G174" s="77">
        <v>0</v>
      </c>
      <c r="H174" s="77">
        <v>0</v>
      </c>
      <c r="I174" s="77">
        <v>-2565000</v>
      </c>
      <c r="J174" s="101"/>
    </row>
    <row r="175" spans="1:10" hidden="1" outlineLevel="1" x14ac:dyDescent="0.2">
      <c r="A175" s="106"/>
      <c r="B175" s="100">
        <v>43096</v>
      </c>
      <c r="C175" s="99">
        <v>322</v>
      </c>
      <c r="D175" s="99" t="s">
        <v>5</v>
      </c>
      <c r="E175" s="99" t="s">
        <v>8517</v>
      </c>
      <c r="F175" s="99" t="s">
        <v>9308</v>
      </c>
      <c r="G175" s="77">
        <v>0</v>
      </c>
      <c r="H175" s="77">
        <v>-618572.73</v>
      </c>
      <c r="I175" s="77">
        <v>-2748448.28</v>
      </c>
      <c r="J175" s="101"/>
    </row>
    <row r="176" spans="1:10" collapsed="1" x14ac:dyDescent="0.2">
      <c r="A176" s="106"/>
      <c r="B176" s="100"/>
      <c r="C176" s="99"/>
      <c r="D176" s="99"/>
      <c r="E176" s="99"/>
      <c r="F176" s="99"/>
      <c r="G176" s="77"/>
      <c r="H176" s="77"/>
      <c r="I176" s="77"/>
      <c r="J176" s="101"/>
    </row>
    <row r="177" spans="1:10" x14ac:dyDescent="0.2">
      <c r="A177" s="106"/>
      <c r="B177" s="100"/>
      <c r="C177" s="99"/>
      <c r="D177" s="99"/>
      <c r="E177" s="99"/>
      <c r="F177" s="99"/>
      <c r="G177" s="77"/>
      <c r="H177" s="102">
        <f>SUM(H174:H176)</f>
        <v>-618572.73</v>
      </c>
      <c r="I177" s="102"/>
      <c r="J177" s="103">
        <f>COUNTIF(H175:H175,"&gt;1")-COUNTIF(H175:H175,"&lt;1")</f>
        <v>-1</v>
      </c>
    </row>
    <row r="178" spans="1:10" x14ac:dyDescent="0.2">
      <c r="A178" s="104" t="s">
        <v>20</v>
      </c>
      <c r="B178" s="98"/>
      <c r="C178" s="99"/>
      <c r="D178" s="99"/>
      <c r="E178" s="98"/>
      <c r="F178" s="98"/>
      <c r="G178" s="76"/>
      <c r="H178" s="76"/>
      <c r="I178" s="76"/>
      <c r="J178" s="101"/>
    </row>
    <row r="179" spans="1:10" x14ac:dyDescent="0.2">
      <c r="A179" s="105" t="s">
        <v>2</v>
      </c>
      <c r="B179" s="98" t="s">
        <v>21</v>
      </c>
      <c r="C179" s="99"/>
      <c r="D179" s="99"/>
      <c r="E179" s="98"/>
      <c r="F179" s="98"/>
      <c r="G179" s="76"/>
      <c r="H179" s="76"/>
      <c r="I179" s="76"/>
      <c r="J179" s="101"/>
    </row>
    <row r="180" spans="1:10" hidden="1" outlineLevel="1" x14ac:dyDescent="0.2">
      <c r="A180" s="106"/>
      <c r="B180" s="99"/>
      <c r="C180" s="99"/>
      <c r="D180" s="99"/>
      <c r="E180" s="99" t="s">
        <v>1110</v>
      </c>
      <c r="F180" s="99"/>
      <c r="G180" s="77">
        <v>0</v>
      </c>
      <c r="H180" s="77">
        <v>0</v>
      </c>
      <c r="I180" s="77">
        <v>-2565000</v>
      </c>
      <c r="J180" s="101"/>
    </row>
    <row r="181" spans="1:10" hidden="1" outlineLevel="1" x14ac:dyDescent="0.2">
      <c r="A181" s="106"/>
      <c r="B181" s="100">
        <v>43091</v>
      </c>
      <c r="C181" s="99">
        <v>279</v>
      </c>
      <c r="D181" s="99" t="s">
        <v>5</v>
      </c>
      <c r="E181" s="99" t="s">
        <v>9309</v>
      </c>
      <c r="F181" s="99" t="s">
        <v>9310</v>
      </c>
      <c r="G181" s="77">
        <v>0</v>
      </c>
      <c r="H181" s="77">
        <v>189051.72</v>
      </c>
      <c r="I181" s="77">
        <v>-2748448.28</v>
      </c>
      <c r="J181" s="101"/>
    </row>
    <row r="182" spans="1:10" hidden="1" outlineLevel="1" x14ac:dyDescent="0.2">
      <c r="A182" s="106"/>
      <c r="B182" s="100">
        <v>43091</v>
      </c>
      <c r="C182" s="99">
        <v>280</v>
      </c>
      <c r="D182" s="99" t="s">
        <v>5</v>
      </c>
      <c r="E182" s="99" t="s">
        <v>9309</v>
      </c>
      <c r="F182" s="99" t="s">
        <v>9311</v>
      </c>
      <c r="G182" s="77">
        <v>0</v>
      </c>
      <c r="H182" s="77">
        <v>-189051.72</v>
      </c>
      <c r="I182" s="77"/>
      <c r="J182" s="101"/>
    </row>
    <row r="183" spans="1:10" hidden="1" outlineLevel="1" x14ac:dyDescent="0.2">
      <c r="A183" s="106"/>
      <c r="B183" s="100">
        <v>43091</v>
      </c>
      <c r="C183" s="99">
        <v>281</v>
      </c>
      <c r="D183" s="99" t="s">
        <v>5</v>
      </c>
      <c r="E183" s="99" t="s">
        <v>9309</v>
      </c>
      <c r="F183" s="99" t="s">
        <v>9312</v>
      </c>
      <c r="G183" s="77">
        <v>0</v>
      </c>
      <c r="H183" s="77">
        <v>189051.72</v>
      </c>
      <c r="I183" s="77"/>
      <c r="J183" s="101"/>
    </row>
    <row r="184" spans="1:10" hidden="1" outlineLevel="1" x14ac:dyDescent="0.2">
      <c r="A184" s="106"/>
      <c r="B184" s="100">
        <v>43096</v>
      </c>
      <c r="C184" s="99">
        <v>340</v>
      </c>
      <c r="D184" s="99" t="s">
        <v>5</v>
      </c>
      <c r="E184" s="99" t="s">
        <v>9313</v>
      </c>
      <c r="F184" s="99" t="s">
        <v>9314</v>
      </c>
      <c r="G184" s="77">
        <v>0</v>
      </c>
      <c r="H184" s="77">
        <v>211120.69</v>
      </c>
      <c r="I184" s="77"/>
      <c r="J184" s="101"/>
    </row>
    <row r="185" spans="1:10" hidden="1" outlineLevel="1" x14ac:dyDescent="0.2">
      <c r="A185" s="106"/>
      <c r="B185" s="100">
        <v>43097</v>
      </c>
      <c r="C185" s="99">
        <v>355</v>
      </c>
      <c r="D185" s="99" t="s">
        <v>5</v>
      </c>
      <c r="E185" s="99" t="s">
        <v>8521</v>
      </c>
      <c r="F185" s="99" t="s">
        <v>9315</v>
      </c>
      <c r="G185" s="77">
        <v>0</v>
      </c>
      <c r="H185" s="77">
        <v>-175689.66</v>
      </c>
      <c r="I185" s="77"/>
      <c r="J185" s="101"/>
    </row>
    <row r="186" spans="1:10" hidden="1" outlineLevel="1" x14ac:dyDescent="0.2">
      <c r="A186" s="106"/>
      <c r="B186" s="100">
        <v>43097</v>
      </c>
      <c r="C186" s="99">
        <v>356</v>
      </c>
      <c r="D186" s="99" t="s">
        <v>5</v>
      </c>
      <c r="E186" s="99" t="s">
        <v>9313</v>
      </c>
      <c r="F186" s="99" t="s">
        <v>9316</v>
      </c>
      <c r="G186" s="77">
        <v>0</v>
      </c>
      <c r="H186" s="77">
        <v>-211120.69</v>
      </c>
      <c r="I186" s="77"/>
      <c r="J186" s="101"/>
    </row>
    <row r="187" spans="1:10" hidden="1" outlineLevel="1" x14ac:dyDescent="0.2">
      <c r="A187" s="106"/>
      <c r="B187" s="100">
        <v>43097</v>
      </c>
      <c r="C187" s="99">
        <v>357</v>
      </c>
      <c r="D187" s="99" t="s">
        <v>5</v>
      </c>
      <c r="E187" s="99" t="s">
        <v>9313</v>
      </c>
      <c r="F187" s="99" t="s">
        <v>9317</v>
      </c>
      <c r="G187" s="77">
        <v>0</v>
      </c>
      <c r="H187" s="77">
        <v>209396.55</v>
      </c>
      <c r="I187" s="77"/>
      <c r="J187" s="101"/>
    </row>
    <row r="188" spans="1:10" hidden="1" outlineLevel="1" x14ac:dyDescent="0.2">
      <c r="A188" s="106"/>
      <c r="B188" s="100">
        <v>43097</v>
      </c>
      <c r="C188" s="99">
        <v>358</v>
      </c>
      <c r="D188" s="99" t="s">
        <v>5</v>
      </c>
      <c r="E188" s="99" t="s">
        <v>9318</v>
      </c>
      <c r="F188" s="99" t="s">
        <v>9319</v>
      </c>
      <c r="G188" s="77">
        <v>0</v>
      </c>
      <c r="H188" s="77">
        <v>189051.72</v>
      </c>
      <c r="I188" s="77"/>
      <c r="J188" s="101"/>
    </row>
    <row r="189" spans="1:10" hidden="1" outlineLevel="1" x14ac:dyDescent="0.2">
      <c r="A189" s="106"/>
      <c r="B189" s="100">
        <v>43097</v>
      </c>
      <c r="C189" s="99">
        <v>359</v>
      </c>
      <c r="D189" s="99" t="s">
        <v>5</v>
      </c>
      <c r="E189" s="99" t="s">
        <v>9318</v>
      </c>
      <c r="F189" s="99" t="s">
        <v>9320</v>
      </c>
      <c r="G189" s="77">
        <v>0</v>
      </c>
      <c r="H189" s="77">
        <v>-189051.72</v>
      </c>
      <c r="I189" s="77"/>
      <c r="J189" s="101"/>
    </row>
    <row r="190" spans="1:10" hidden="1" outlineLevel="1" x14ac:dyDescent="0.2">
      <c r="A190" s="106"/>
      <c r="B190" s="100">
        <v>43097</v>
      </c>
      <c r="C190" s="99">
        <v>360</v>
      </c>
      <c r="D190" s="99" t="s">
        <v>5</v>
      </c>
      <c r="E190" s="99" t="s">
        <v>9318</v>
      </c>
      <c r="F190" s="99" t="s">
        <v>9321</v>
      </c>
      <c r="G190" s="77">
        <v>0</v>
      </c>
      <c r="H190" s="77">
        <v>189051.72</v>
      </c>
      <c r="I190" s="77"/>
      <c r="J190" s="101"/>
    </row>
    <row r="191" spans="1:10" hidden="1" outlineLevel="1" x14ac:dyDescent="0.2">
      <c r="A191" s="106"/>
      <c r="B191" s="100">
        <v>43097</v>
      </c>
      <c r="C191" s="99">
        <v>361</v>
      </c>
      <c r="D191" s="99" t="s">
        <v>5</v>
      </c>
      <c r="E191" s="99" t="s">
        <v>9318</v>
      </c>
      <c r="F191" s="99" t="s">
        <v>9322</v>
      </c>
      <c r="G191" s="77">
        <v>0</v>
      </c>
      <c r="H191" s="77">
        <v>-189051.72</v>
      </c>
      <c r="I191" s="77"/>
      <c r="J191" s="101"/>
    </row>
    <row r="192" spans="1:10" hidden="1" outlineLevel="1" x14ac:dyDescent="0.2">
      <c r="A192" s="106"/>
      <c r="B192" s="100">
        <v>43097</v>
      </c>
      <c r="C192" s="99">
        <v>362</v>
      </c>
      <c r="D192" s="99" t="s">
        <v>5</v>
      </c>
      <c r="E192" s="99" t="s">
        <v>9318</v>
      </c>
      <c r="F192" s="99" t="s">
        <v>9323</v>
      </c>
      <c r="G192" s="77">
        <v>0</v>
      </c>
      <c r="H192" s="77">
        <v>189051.72</v>
      </c>
      <c r="I192" s="77"/>
      <c r="J192" s="101"/>
    </row>
    <row r="193" spans="1:10" hidden="1" outlineLevel="1" x14ac:dyDescent="0.2">
      <c r="A193" s="106"/>
      <c r="B193" s="100">
        <v>43098</v>
      </c>
      <c r="C193" s="99">
        <v>382</v>
      </c>
      <c r="D193" s="99" t="s">
        <v>5</v>
      </c>
      <c r="E193" s="99" t="s">
        <v>9324</v>
      </c>
      <c r="F193" s="99" t="s">
        <v>9325</v>
      </c>
      <c r="G193" s="77">
        <v>0</v>
      </c>
      <c r="H193" s="77">
        <v>189051.72</v>
      </c>
      <c r="I193" s="77"/>
      <c r="J193" s="101"/>
    </row>
    <row r="194" spans="1:10" hidden="1" outlineLevel="1" x14ac:dyDescent="0.2">
      <c r="A194" s="106"/>
      <c r="B194" s="100">
        <v>43099</v>
      </c>
      <c r="C194" s="99">
        <v>389</v>
      </c>
      <c r="D194" s="99" t="s">
        <v>5</v>
      </c>
      <c r="E194" s="99" t="s">
        <v>9324</v>
      </c>
      <c r="F194" s="99" t="s">
        <v>9326</v>
      </c>
      <c r="G194" s="77">
        <v>0</v>
      </c>
      <c r="H194" s="77">
        <v>-189051.72</v>
      </c>
      <c r="I194" s="77"/>
      <c r="J194" s="101"/>
    </row>
    <row r="195" spans="1:10" hidden="1" outlineLevel="1" x14ac:dyDescent="0.2">
      <c r="A195" s="106"/>
      <c r="B195" s="100">
        <v>43099</v>
      </c>
      <c r="C195" s="99">
        <v>390</v>
      </c>
      <c r="D195" s="99" t="s">
        <v>5</v>
      </c>
      <c r="E195" s="99" t="s">
        <v>9324</v>
      </c>
      <c r="F195" s="99" t="s">
        <v>9327</v>
      </c>
      <c r="G195" s="77">
        <v>0</v>
      </c>
      <c r="H195" s="77">
        <v>189051.72</v>
      </c>
      <c r="I195" s="77"/>
      <c r="J195" s="101"/>
    </row>
    <row r="196" spans="1:10" hidden="1" outlineLevel="1" x14ac:dyDescent="0.2">
      <c r="A196" s="106"/>
      <c r="B196" s="100">
        <v>43099</v>
      </c>
      <c r="C196" s="99">
        <v>391</v>
      </c>
      <c r="D196" s="99" t="s">
        <v>5</v>
      </c>
      <c r="E196" s="99" t="s">
        <v>9324</v>
      </c>
      <c r="F196" s="99" t="s">
        <v>9328</v>
      </c>
      <c r="G196" s="77">
        <v>0</v>
      </c>
      <c r="H196" s="77">
        <v>-189051.72</v>
      </c>
      <c r="I196" s="77"/>
      <c r="J196" s="101"/>
    </row>
    <row r="197" spans="1:10" hidden="1" outlineLevel="1" x14ac:dyDescent="0.2">
      <c r="A197" s="106"/>
      <c r="B197" s="100">
        <v>43099</v>
      </c>
      <c r="C197" s="99">
        <v>392</v>
      </c>
      <c r="D197" s="99" t="s">
        <v>5</v>
      </c>
      <c r="E197" s="99" t="s">
        <v>9324</v>
      </c>
      <c r="F197" s="99" t="s">
        <v>9329</v>
      </c>
      <c r="G197" s="77">
        <v>0</v>
      </c>
      <c r="H197" s="77">
        <v>189051.72</v>
      </c>
      <c r="I197" s="77"/>
      <c r="J197" s="101"/>
    </row>
    <row r="198" spans="1:10" collapsed="1" x14ac:dyDescent="0.2">
      <c r="A198" s="106"/>
      <c r="B198" s="100"/>
      <c r="C198" s="99"/>
      <c r="D198" s="99"/>
      <c r="E198" s="99"/>
      <c r="F198" s="99"/>
      <c r="G198" s="77"/>
      <c r="H198" s="77"/>
      <c r="I198" s="77"/>
      <c r="J198" s="101"/>
    </row>
    <row r="199" spans="1:10" x14ac:dyDescent="0.2">
      <c r="A199" s="106"/>
      <c r="B199" s="100"/>
      <c r="C199" s="99"/>
      <c r="D199" s="99"/>
      <c r="E199" s="99"/>
      <c r="F199" s="99"/>
      <c r="G199" s="77"/>
      <c r="H199" s="102">
        <f>SUM(H180:H198)</f>
        <v>600862.05000000005</v>
      </c>
      <c r="I199" s="102"/>
      <c r="J199" s="103">
        <f>COUNTIF(H181:H197,"&gt;1")-COUNTIF(H181:H197,"&lt;1")</f>
        <v>3</v>
      </c>
    </row>
    <row r="200" spans="1:10" x14ac:dyDescent="0.2">
      <c r="A200" s="104" t="s">
        <v>1897</v>
      </c>
      <c r="B200" s="98"/>
      <c r="C200" s="99"/>
      <c r="D200" s="99"/>
      <c r="E200" s="98"/>
      <c r="F200" s="98"/>
      <c r="G200" s="76"/>
      <c r="H200" s="76"/>
      <c r="I200" s="76"/>
      <c r="J200" s="101"/>
    </row>
    <row r="201" spans="1:10" x14ac:dyDescent="0.2">
      <c r="A201" s="105" t="s">
        <v>2</v>
      </c>
      <c r="B201" s="98" t="s">
        <v>1898</v>
      </c>
      <c r="C201" s="99"/>
      <c r="D201" s="99"/>
      <c r="E201" s="98"/>
      <c r="F201" s="98"/>
      <c r="G201" s="76"/>
      <c r="H201" s="76"/>
      <c r="I201" s="76"/>
      <c r="J201" s="101"/>
    </row>
    <row r="202" spans="1:10" hidden="1" outlineLevel="1" x14ac:dyDescent="0.2">
      <c r="A202" s="106"/>
      <c r="B202" s="99"/>
      <c r="C202" s="99"/>
      <c r="D202" s="99"/>
      <c r="E202" s="99" t="s">
        <v>1110</v>
      </c>
      <c r="F202" s="99"/>
      <c r="G202" s="77">
        <v>0</v>
      </c>
      <c r="H202" s="77">
        <v>0</v>
      </c>
      <c r="I202" s="77">
        <v>-839929.4</v>
      </c>
      <c r="J202" s="101"/>
    </row>
    <row r="203" spans="1:10" hidden="1" outlineLevel="1" x14ac:dyDescent="0.2">
      <c r="A203" s="106"/>
      <c r="B203" s="100">
        <v>43090</v>
      </c>
      <c r="C203" s="99">
        <v>150</v>
      </c>
      <c r="D203" s="99" t="s">
        <v>82</v>
      </c>
      <c r="E203" s="99" t="s">
        <v>720</v>
      </c>
      <c r="F203" s="99" t="s">
        <v>9330</v>
      </c>
      <c r="G203" s="77">
        <v>0</v>
      </c>
      <c r="H203" s="77">
        <v>-12931.04</v>
      </c>
      <c r="I203" s="77"/>
      <c r="J203" s="101"/>
    </row>
    <row r="204" spans="1:10" hidden="1" outlineLevel="1" x14ac:dyDescent="0.2">
      <c r="A204" s="106"/>
      <c r="B204" s="100">
        <v>43090</v>
      </c>
      <c r="C204" s="99">
        <v>153</v>
      </c>
      <c r="D204" s="99" t="s">
        <v>82</v>
      </c>
      <c r="E204" s="99" t="s">
        <v>720</v>
      </c>
      <c r="F204" s="99" t="s">
        <v>9330</v>
      </c>
      <c r="G204" s="77">
        <v>0</v>
      </c>
      <c r="H204" s="77">
        <v>12931.04</v>
      </c>
      <c r="I204" s="77"/>
      <c r="J204" s="101"/>
    </row>
    <row r="205" spans="1:10" collapsed="1" x14ac:dyDescent="0.2">
      <c r="A205" s="106"/>
      <c r="B205" s="100"/>
      <c r="C205" s="99"/>
      <c r="D205" s="99"/>
      <c r="E205" s="99"/>
      <c r="F205" s="99"/>
      <c r="G205" s="77"/>
      <c r="H205" s="77"/>
      <c r="I205" s="77"/>
      <c r="J205" s="101"/>
    </row>
    <row r="206" spans="1:10" x14ac:dyDescent="0.2">
      <c r="A206" s="106"/>
      <c r="B206" s="100"/>
      <c r="C206" s="99"/>
      <c r="D206" s="99"/>
      <c r="E206" s="99"/>
      <c r="F206" s="99"/>
      <c r="G206" s="77"/>
      <c r="H206" s="102">
        <f>SUM(H202:H205)</f>
        <v>0</v>
      </c>
      <c r="I206" s="102"/>
      <c r="J206" s="103">
        <f>COUNTIF(H203:H204,"&gt;1")-COUNTIF(H203:H204,"&lt;1")</f>
        <v>0</v>
      </c>
    </row>
    <row r="207" spans="1:10" x14ac:dyDescent="0.2">
      <c r="A207" s="104" t="s">
        <v>38</v>
      </c>
      <c r="B207" s="98"/>
      <c r="C207" s="99"/>
      <c r="D207" s="99"/>
      <c r="E207" s="98"/>
      <c r="F207" s="98"/>
      <c r="G207" s="76"/>
      <c r="H207" s="76"/>
      <c r="I207" s="76"/>
      <c r="J207" s="101"/>
    </row>
    <row r="208" spans="1:10" x14ac:dyDescent="0.2">
      <c r="A208" s="105" t="s">
        <v>2</v>
      </c>
      <c r="B208" s="98" t="s">
        <v>39</v>
      </c>
      <c r="C208" s="99"/>
      <c r="D208" s="99"/>
      <c r="E208" s="98"/>
      <c r="F208" s="98"/>
      <c r="G208" s="76"/>
      <c r="H208" s="76"/>
      <c r="I208" s="76"/>
      <c r="J208" s="101"/>
    </row>
    <row r="209" spans="1:10" hidden="1" outlineLevel="1" x14ac:dyDescent="0.2">
      <c r="A209" s="106"/>
      <c r="B209" s="99"/>
      <c r="C209" s="99"/>
      <c r="D209" s="99"/>
      <c r="E209" s="99" t="s">
        <v>1110</v>
      </c>
      <c r="F209" s="99"/>
      <c r="G209" s="77">
        <v>0</v>
      </c>
      <c r="H209" s="77">
        <v>0</v>
      </c>
      <c r="I209" s="77">
        <v>-839929.4</v>
      </c>
      <c r="J209" s="101"/>
    </row>
    <row r="210" spans="1:10" hidden="1" outlineLevel="1" x14ac:dyDescent="0.2">
      <c r="A210" s="106"/>
      <c r="B210" s="100">
        <v>43077</v>
      </c>
      <c r="C210" s="99">
        <v>83</v>
      </c>
      <c r="D210" s="99" t="s">
        <v>5</v>
      </c>
      <c r="E210" s="99" t="s">
        <v>9331</v>
      </c>
      <c r="F210" s="99" t="s">
        <v>9332</v>
      </c>
      <c r="G210" s="77">
        <v>0</v>
      </c>
      <c r="H210" s="77">
        <v>509688.01</v>
      </c>
      <c r="I210" s="77">
        <v>-1244604.23</v>
      </c>
      <c r="J210" s="101"/>
    </row>
    <row r="211" spans="1:10" hidden="1" outlineLevel="1" x14ac:dyDescent="0.2">
      <c r="A211" s="106"/>
      <c r="B211" s="100">
        <v>43097</v>
      </c>
      <c r="C211" s="99">
        <v>353</v>
      </c>
      <c r="D211" s="99" t="s">
        <v>5</v>
      </c>
      <c r="E211" s="99" t="s">
        <v>9331</v>
      </c>
      <c r="F211" s="99" t="s">
        <v>9333</v>
      </c>
      <c r="G211" s="77">
        <v>0</v>
      </c>
      <c r="H211" s="77">
        <v>-509688.01</v>
      </c>
      <c r="I211" s="77"/>
      <c r="J211" s="101"/>
    </row>
    <row r="212" spans="1:10" collapsed="1" x14ac:dyDescent="0.2">
      <c r="A212" s="106"/>
      <c r="B212" s="100"/>
      <c r="C212" s="99"/>
      <c r="D212" s="99"/>
      <c r="E212" s="99"/>
      <c r="F212" s="99"/>
      <c r="G212" s="77"/>
      <c r="H212" s="77"/>
      <c r="I212" s="77"/>
      <c r="J212" s="101"/>
    </row>
    <row r="213" spans="1:10" x14ac:dyDescent="0.2">
      <c r="A213" s="106"/>
      <c r="B213" s="100"/>
      <c r="C213" s="99"/>
      <c r="D213" s="99"/>
      <c r="E213" s="99"/>
      <c r="F213" s="99"/>
      <c r="G213" s="77"/>
      <c r="H213" s="102">
        <f>SUM(H209:H212)</f>
        <v>0</v>
      </c>
      <c r="I213" s="102"/>
      <c r="J213" s="103">
        <f>COUNTIF(H210:H211,"&gt;1")-COUNTIF(H210:H211,"&lt;1")</f>
        <v>0</v>
      </c>
    </row>
    <row r="214" spans="1:10" x14ac:dyDescent="0.2">
      <c r="A214" s="104" t="s">
        <v>3869</v>
      </c>
      <c r="B214" s="98"/>
      <c r="C214" s="99"/>
      <c r="D214" s="99"/>
      <c r="E214" s="98"/>
      <c r="F214" s="98"/>
      <c r="G214" s="76"/>
      <c r="H214" s="76"/>
      <c r="I214" s="76"/>
      <c r="J214" s="101"/>
    </row>
    <row r="215" spans="1:10" x14ac:dyDescent="0.2">
      <c r="A215" s="105" t="s">
        <v>2</v>
      </c>
      <c r="B215" s="98" t="s">
        <v>3870</v>
      </c>
      <c r="C215" s="99"/>
      <c r="D215" s="99"/>
      <c r="E215" s="98"/>
      <c r="F215" s="98"/>
      <c r="G215" s="76"/>
      <c r="H215" s="76"/>
      <c r="I215" s="76"/>
      <c r="J215" s="101"/>
    </row>
    <row r="216" spans="1:10" hidden="1" outlineLevel="1" x14ac:dyDescent="0.2">
      <c r="A216" s="106"/>
      <c r="B216" s="99"/>
      <c r="C216" s="99"/>
      <c r="D216" s="99"/>
      <c r="E216" s="99" t="s">
        <v>1110</v>
      </c>
      <c r="F216" s="99"/>
      <c r="G216" s="77">
        <v>0</v>
      </c>
      <c r="H216" s="77">
        <v>0</v>
      </c>
      <c r="I216" s="77">
        <v>-839929.4</v>
      </c>
      <c r="J216" s="101"/>
    </row>
    <row r="217" spans="1:10" hidden="1" outlineLevel="1" x14ac:dyDescent="0.2">
      <c r="A217" s="106"/>
      <c r="B217" s="100">
        <v>43090</v>
      </c>
      <c r="C217" s="99">
        <v>248</v>
      </c>
      <c r="D217" s="99" t="s">
        <v>5</v>
      </c>
      <c r="E217" s="99" t="s">
        <v>9334</v>
      </c>
      <c r="F217" s="99" t="s">
        <v>9335</v>
      </c>
      <c r="G217" s="77">
        <v>0</v>
      </c>
      <c r="H217" s="77">
        <v>419211.82</v>
      </c>
      <c r="I217" s="77"/>
      <c r="J217" s="101"/>
    </row>
    <row r="218" spans="1:10" hidden="1" outlineLevel="1" x14ac:dyDescent="0.2">
      <c r="A218" s="106"/>
      <c r="B218" s="100">
        <v>43090</v>
      </c>
      <c r="C218" s="99">
        <v>249</v>
      </c>
      <c r="D218" s="99" t="s">
        <v>5</v>
      </c>
      <c r="E218" s="99" t="s">
        <v>9334</v>
      </c>
      <c r="F218" s="99" t="s">
        <v>9336</v>
      </c>
      <c r="G218" s="77">
        <v>0</v>
      </c>
      <c r="H218" s="77">
        <v>-419211.82</v>
      </c>
      <c r="I218" s="77"/>
      <c r="J218" s="101"/>
    </row>
    <row r="219" spans="1:10" hidden="1" outlineLevel="1" x14ac:dyDescent="0.2">
      <c r="A219" s="106"/>
      <c r="B219" s="100">
        <v>43090</v>
      </c>
      <c r="C219" s="99">
        <v>250</v>
      </c>
      <c r="D219" s="99" t="s">
        <v>5</v>
      </c>
      <c r="E219" s="99" t="s">
        <v>9334</v>
      </c>
      <c r="F219" s="99" t="s">
        <v>9337</v>
      </c>
      <c r="G219" s="77">
        <v>0</v>
      </c>
      <c r="H219" s="77">
        <v>419211.82</v>
      </c>
      <c r="I219" s="77"/>
      <c r="J219" s="101"/>
    </row>
    <row r="220" spans="1:10" hidden="1" outlineLevel="1" x14ac:dyDescent="0.2">
      <c r="A220" s="106"/>
      <c r="B220" s="100">
        <v>43090</v>
      </c>
      <c r="C220" s="99">
        <v>258</v>
      </c>
      <c r="D220" s="99" t="s">
        <v>5</v>
      </c>
      <c r="E220" s="99" t="s">
        <v>9334</v>
      </c>
      <c r="F220" s="99" t="s">
        <v>9338</v>
      </c>
      <c r="G220" s="77">
        <v>0</v>
      </c>
      <c r="H220" s="77">
        <v>-419211.82</v>
      </c>
      <c r="I220" s="77"/>
      <c r="J220" s="101"/>
    </row>
    <row r="221" spans="1:10" hidden="1" outlineLevel="1" x14ac:dyDescent="0.2">
      <c r="A221" s="106"/>
      <c r="B221" s="100">
        <v>43090</v>
      </c>
      <c r="C221" s="99">
        <v>262</v>
      </c>
      <c r="D221" s="99" t="s">
        <v>5</v>
      </c>
      <c r="E221" s="99" t="s">
        <v>9339</v>
      </c>
      <c r="F221" s="99" t="s">
        <v>9340</v>
      </c>
      <c r="G221" s="77">
        <v>0</v>
      </c>
      <c r="H221" s="77">
        <v>434154.34</v>
      </c>
      <c r="I221" s="77"/>
      <c r="J221" s="101"/>
    </row>
    <row r="222" spans="1:10" collapsed="1" x14ac:dyDescent="0.2">
      <c r="A222" s="106"/>
      <c r="B222" s="100"/>
      <c r="C222" s="99"/>
      <c r="D222" s="99"/>
      <c r="E222" s="99"/>
      <c r="F222" s="99"/>
      <c r="G222" s="77"/>
      <c r="H222" s="77"/>
      <c r="I222" s="77"/>
      <c r="J222" s="101"/>
    </row>
    <row r="223" spans="1:10" x14ac:dyDescent="0.2">
      <c r="A223" s="106"/>
      <c r="B223" s="100"/>
      <c r="C223" s="99"/>
      <c r="D223" s="99"/>
      <c r="E223" s="99"/>
      <c r="F223" s="99"/>
      <c r="G223" s="77"/>
      <c r="H223" s="102">
        <f>SUM(H216:H222)</f>
        <v>434154.34</v>
      </c>
      <c r="I223" s="102"/>
      <c r="J223" s="103">
        <f>COUNTIF(H217:H221,"&gt;1")-COUNTIF(H217:H221,"&lt;1")</f>
        <v>1</v>
      </c>
    </row>
    <row r="224" spans="1:10" x14ac:dyDescent="0.2">
      <c r="A224" s="104" t="s">
        <v>43</v>
      </c>
      <c r="B224" s="98"/>
      <c r="C224" s="99"/>
      <c r="D224" s="99"/>
      <c r="E224" s="98"/>
      <c r="F224" s="98"/>
      <c r="G224" s="76"/>
      <c r="H224" s="76"/>
      <c r="I224" s="76"/>
      <c r="J224" s="101"/>
    </row>
    <row r="225" spans="1:10" x14ac:dyDescent="0.2">
      <c r="A225" s="105" t="s">
        <v>2</v>
      </c>
      <c r="B225" s="98" t="s">
        <v>44</v>
      </c>
      <c r="C225" s="99"/>
      <c r="D225" s="99"/>
      <c r="E225" s="98"/>
      <c r="F225" s="98"/>
      <c r="G225" s="76"/>
      <c r="H225" s="76"/>
      <c r="I225" s="76"/>
      <c r="J225" s="101"/>
    </row>
    <row r="226" spans="1:10" hidden="1" outlineLevel="1" x14ac:dyDescent="0.2">
      <c r="A226" s="106"/>
      <c r="B226" s="99"/>
      <c r="C226" s="99"/>
      <c r="D226" s="99"/>
      <c r="E226" s="99" t="s">
        <v>1110</v>
      </c>
      <c r="F226" s="99"/>
      <c r="G226" s="77">
        <v>0</v>
      </c>
      <c r="H226" s="77">
        <v>0</v>
      </c>
      <c r="I226" s="77">
        <v>-839929.4</v>
      </c>
      <c r="J226" s="101"/>
    </row>
    <row r="227" spans="1:10" hidden="1" outlineLevel="1" x14ac:dyDescent="0.2">
      <c r="A227" s="106"/>
      <c r="B227" s="100">
        <v>43088</v>
      </c>
      <c r="C227" s="99">
        <v>190</v>
      </c>
      <c r="D227" s="99" t="s">
        <v>5</v>
      </c>
      <c r="E227" s="99" t="s">
        <v>9341</v>
      </c>
      <c r="F227" s="99" t="s">
        <v>9342</v>
      </c>
      <c r="G227" s="77">
        <v>0</v>
      </c>
      <c r="H227" s="77">
        <v>748306.1</v>
      </c>
      <c r="I227" s="77"/>
      <c r="J227" s="101"/>
    </row>
    <row r="228" spans="1:10" collapsed="1" x14ac:dyDescent="0.2">
      <c r="A228" s="106"/>
      <c r="B228" s="100"/>
      <c r="C228" s="99"/>
      <c r="D228" s="99"/>
      <c r="E228" s="99"/>
      <c r="F228" s="99"/>
      <c r="G228" s="77"/>
      <c r="H228" s="77"/>
      <c r="I228" s="77"/>
      <c r="J228" s="101"/>
    </row>
    <row r="229" spans="1:10" x14ac:dyDescent="0.2">
      <c r="A229" s="106"/>
      <c r="B229" s="100"/>
      <c r="C229" s="99"/>
      <c r="D229" s="99"/>
      <c r="E229" s="99"/>
      <c r="F229" s="99"/>
      <c r="G229" s="77"/>
      <c r="H229" s="102">
        <f>SUM(H226:H228)</f>
        <v>748306.1</v>
      </c>
      <c r="I229" s="102"/>
      <c r="J229" s="103">
        <f>COUNTIF(H227:H227,"&gt;1")-COUNTIF(H227:H227,"&lt;1")</f>
        <v>1</v>
      </c>
    </row>
    <row r="230" spans="1:10" x14ac:dyDescent="0.2">
      <c r="A230" s="104" t="s">
        <v>56</v>
      </c>
      <c r="B230" s="98"/>
      <c r="C230" s="99"/>
      <c r="D230" s="99"/>
      <c r="E230" s="98"/>
      <c r="F230" s="98"/>
      <c r="G230" s="76"/>
      <c r="H230" s="76"/>
      <c r="I230" s="76"/>
      <c r="J230" s="101"/>
    </row>
    <row r="231" spans="1:10" x14ac:dyDescent="0.2">
      <c r="A231" s="105" t="s">
        <v>2</v>
      </c>
      <c r="B231" s="98" t="s">
        <v>57</v>
      </c>
      <c r="C231" s="99"/>
      <c r="D231" s="99"/>
      <c r="E231" s="98"/>
      <c r="F231" s="98"/>
      <c r="G231" s="76"/>
      <c r="H231" s="76"/>
      <c r="I231" s="76"/>
      <c r="J231" s="101"/>
    </row>
    <row r="232" spans="1:10" hidden="1" outlineLevel="1" x14ac:dyDescent="0.2">
      <c r="A232" s="106"/>
      <c r="B232" s="99"/>
      <c r="C232" s="99"/>
      <c r="D232" s="99"/>
      <c r="E232" s="99" t="s">
        <v>1110</v>
      </c>
      <c r="F232" s="99"/>
      <c r="G232" s="77">
        <v>0</v>
      </c>
      <c r="H232" s="77">
        <v>0</v>
      </c>
      <c r="I232" s="77">
        <v>-2551100.2599999998</v>
      </c>
      <c r="J232" s="101"/>
    </row>
    <row r="233" spans="1:10" hidden="1" outlineLevel="1" x14ac:dyDescent="0.2">
      <c r="A233" s="106"/>
      <c r="B233" s="100">
        <v>43073</v>
      </c>
      <c r="C233" s="99">
        <v>18</v>
      </c>
      <c r="D233" s="99" t="s">
        <v>5</v>
      </c>
      <c r="E233" s="99" t="s">
        <v>9343</v>
      </c>
      <c r="F233" s="99" t="s">
        <v>9344</v>
      </c>
      <c r="G233" s="77">
        <v>0</v>
      </c>
      <c r="H233" s="77">
        <v>880151.71</v>
      </c>
      <c r="I233" s="77">
        <v>-2858801.34</v>
      </c>
      <c r="J233" s="101"/>
    </row>
    <row r="234" spans="1:10" hidden="1" outlineLevel="1" x14ac:dyDescent="0.2">
      <c r="A234" s="106"/>
      <c r="B234" s="100">
        <v>43074</v>
      </c>
      <c r="C234" s="99">
        <v>39</v>
      </c>
      <c r="D234" s="99" t="s">
        <v>5</v>
      </c>
      <c r="E234" s="99" t="s">
        <v>9345</v>
      </c>
      <c r="F234" s="99" t="s">
        <v>9346</v>
      </c>
      <c r="G234" s="77">
        <v>0</v>
      </c>
      <c r="H234" s="77">
        <v>827095.28</v>
      </c>
      <c r="I234" s="77"/>
      <c r="J234" s="101"/>
    </row>
    <row r="235" spans="1:10" hidden="1" outlineLevel="1" x14ac:dyDescent="0.2">
      <c r="A235" s="106"/>
      <c r="B235" s="100">
        <v>43088</v>
      </c>
      <c r="C235" s="99">
        <v>116</v>
      </c>
      <c r="D235" s="99" t="s">
        <v>82</v>
      </c>
      <c r="E235" s="99" t="s">
        <v>720</v>
      </c>
      <c r="F235" s="99" t="s">
        <v>9347</v>
      </c>
      <c r="G235" s="77">
        <v>0</v>
      </c>
      <c r="H235" s="77">
        <v>-31034.48</v>
      </c>
      <c r="I235" s="77"/>
      <c r="J235" s="101"/>
    </row>
    <row r="236" spans="1:10" hidden="1" outlineLevel="1" x14ac:dyDescent="0.2">
      <c r="A236" s="106"/>
      <c r="B236" s="100">
        <v>43088</v>
      </c>
      <c r="C236" s="99">
        <v>202</v>
      </c>
      <c r="D236" s="99" t="s">
        <v>5</v>
      </c>
      <c r="E236" s="99" t="s">
        <v>9348</v>
      </c>
      <c r="F236" s="99" t="s">
        <v>9349</v>
      </c>
      <c r="G236" s="77">
        <v>0</v>
      </c>
      <c r="H236" s="77">
        <v>760226.88</v>
      </c>
      <c r="I236" s="77"/>
      <c r="J236" s="101"/>
    </row>
    <row r="237" spans="1:10" hidden="1" outlineLevel="1" x14ac:dyDescent="0.2">
      <c r="A237" s="106"/>
      <c r="B237" s="100">
        <v>43089</v>
      </c>
      <c r="C237" s="99">
        <v>209</v>
      </c>
      <c r="D237" s="99" t="s">
        <v>5</v>
      </c>
      <c r="E237" s="99" t="s">
        <v>9348</v>
      </c>
      <c r="F237" s="99" t="s">
        <v>9350</v>
      </c>
      <c r="G237" s="77">
        <v>0</v>
      </c>
      <c r="H237" s="77">
        <v>-760226.88</v>
      </c>
      <c r="I237" s="77"/>
      <c r="J237" s="101"/>
    </row>
    <row r="238" spans="1:10" hidden="1" outlineLevel="1" x14ac:dyDescent="0.2">
      <c r="A238" s="106"/>
      <c r="B238" s="100">
        <v>43089</v>
      </c>
      <c r="C238" s="99">
        <v>128</v>
      </c>
      <c r="D238" s="99" t="s">
        <v>82</v>
      </c>
      <c r="E238" s="99" t="s">
        <v>720</v>
      </c>
      <c r="F238" s="99" t="s">
        <v>9347</v>
      </c>
      <c r="G238" s="77">
        <v>0</v>
      </c>
      <c r="H238" s="77">
        <v>31034.48</v>
      </c>
      <c r="I238" s="77"/>
      <c r="J238" s="101"/>
    </row>
    <row r="239" spans="1:10" hidden="1" outlineLevel="1" x14ac:dyDescent="0.2">
      <c r="A239" s="106"/>
      <c r="B239" s="100">
        <v>43089</v>
      </c>
      <c r="C239" s="99">
        <v>222</v>
      </c>
      <c r="D239" s="99" t="s">
        <v>5</v>
      </c>
      <c r="E239" s="99" t="s">
        <v>9348</v>
      </c>
      <c r="F239" s="99" t="s">
        <v>9351</v>
      </c>
      <c r="G239" s="77">
        <v>0</v>
      </c>
      <c r="H239" s="77">
        <v>758051.4</v>
      </c>
      <c r="I239" s="77"/>
      <c r="J239" s="101"/>
    </row>
    <row r="240" spans="1:10" collapsed="1" x14ac:dyDescent="0.2">
      <c r="A240" s="106"/>
      <c r="B240" s="100"/>
      <c r="C240" s="99"/>
      <c r="D240" s="99"/>
      <c r="E240" s="99"/>
      <c r="F240" s="99"/>
      <c r="G240" s="77"/>
      <c r="H240" s="77"/>
      <c r="I240" s="77"/>
      <c r="J240" s="101"/>
    </row>
    <row r="241" spans="1:10" x14ac:dyDescent="0.2">
      <c r="A241" s="106"/>
      <c r="B241" s="100"/>
      <c r="C241" s="99"/>
      <c r="D241" s="99"/>
      <c r="E241" s="99"/>
      <c r="F241" s="99"/>
      <c r="G241" s="77"/>
      <c r="H241" s="102">
        <f>SUM(H232:H240)</f>
        <v>2465298.39</v>
      </c>
      <c r="I241" s="102"/>
      <c r="J241" s="103">
        <f>COUNTIF(H233:H239,"&gt;1")-COUNTIF(H233:H239,"&lt;1")</f>
        <v>3</v>
      </c>
    </row>
    <row r="242" spans="1:10" x14ac:dyDescent="0.2">
      <c r="A242" s="104" t="s">
        <v>69</v>
      </c>
      <c r="B242" s="98"/>
      <c r="C242" s="99"/>
      <c r="D242" s="99"/>
      <c r="E242" s="98"/>
      <c r="F242" s="98"/>
      <c r="G242" s="76"/>
      <c r="H242" s="76"/>
      <c r="I242" s="76"/>
      <c r="J242" s="101"/>
    </row>
    <row r="243" spans="1:10" x14ac:dyDescent="0.2">
      <c r="A243" s="105" t="s">
        <v>2</v>
      </c>
      <c r="B243" s="98" t="s">
        <v>70</v>
      </c>
      <c r="C243" s="99"/>
      <c r="D243" s="99"/>
      <c r="E243" s="98"/>
      <c r="F243" s="98"/>
      <c r="G243" s="76"/>
      <c r="H243" s="76"/>
      <c r="I243" s="76"/>
      <c r="J243" s="101"/>
    </row>
    <row r="244" spans="1:10" hidden="1" outlineLevel="1" x14ac:dyDescent="0.2">
      <c r="A244" s="106"/>
      <c r="B244" s="99"/>
      <c r="C244" s="99"/>
      <c r="D244" s="99"/>
      <c r="E244" s="99" t="s">
        <v>1110</v>
      </c>
      <c r="F244" s="99"/>
      <c r="G244" s="77">
        <v>0</v>
      </c>
      <c r="H244" s="77">
        <v>0</v>
      </c>
      <c r="I244" s="77">
        <v>-2551100.2599999998</v>
      </c>
      <c r="J244" s="101"/>
    </row>
    <row r="245" spans="1:10" hidden="1" outlineLevel="1" x14ac:dyDescent="0.2">
      <c r="A245" s="106"/>
      <c r="B245" s="100">
        <v>43073</v>
      </c>
      <c r="C245" s="99">
        <v>16</v>
      </c>
      <c r="D245" s="99" t="s">
        <v>5</v>
      </c>
      <c r="E245" s="99" t="s">
        <v>6572</v>
      </c>
      <c r="F245" s="99" t="s">
        <v>9352</v>
      </c>
      <c r="G245" s="77">
        <v>0</v>
      </c>
      <c r="H245" s="77">
        <v>-259209.41</v>
      </c>
      <c r="I245" s="77"/>
      <c r="J245" s="101"/>
    </row>
    <row r="246" spans="1:10" hidden="1" outlineLevel="1" x14ac:dyDescent="0.2">
      <c r="A246" s="106"/>
      <c r="B246" s="100">
        <v>43073</v>
      </c>
      <c r="C246" s="99">
        <v>23</v>
      </c>
      <c r="D246" s="99" t="s">
        <v>5</v>
      </c>
      <c r="E246" s="99" t="s">
        <v>6572</v>
      </c>
      <c r="F246" s="99" t="s">
        <v>9353</v>
      </c>
      <c r="G246" s="77">
        <v>0</v>
      </c>
      <c r="H246" s="77">
        <v>259209.41</v>
      </c>
      <c r="I246" s="77"/>
      <c r="J246" s="101"/>
    </row>
    <row r="247" spans="1:10" hidden="1" outlineLevel="1" x14ac:dyDescent="0.2">
      <c r="A247" s="106"/>
      <c r="B247" s="100">
        <v>43073</v>
      </c>
      <c r="C247" s="99">
        <v>24</v>
      </c>
      <c r="D247" s="99" t="s">
        <v>5</v>
      </c>
      <c r="E247" s="99" t="s">
        <v>6572</v>
      </c>
      <c r="F247" s="99" t="s">
        <v>9354</v>
      </c>
      <c r="G247" s="77">
        <v>0</v>
      </c>
      <c r="H247" s="77">
        <v>-259209.41</v>
      </c>
      <c r="I247" s="77"/>
      <c r="J247" s="101"/>
    </row>
    <row r="248" spans="1:10" hidden="1" outlineLevel="1" x14ac:dyDescent="0.2">
      <c r="A248" s="106"/>
      <c r="B248" s="100">
        <v>43073</v>
      </c>
      <c r="C248" s="99">
        <v>26</v>
      </c>
      <c r="D248" s="99" t="s">
        <v>5</v>
      </c>
      <c r="E248" s="99" t="s">
        <v>6572</v>
      </c>
      <c r="F248" s="99" t="s">
        <v>9355</v>
      </c>
      <c r="G248" s="77">
        <v>0</v>
      </c>
      <c r="H248" s="77">
        <v>259209.41</v>
      </c>
      <c r="I248" s="77"/>
      <c r="J248" s="101"/>
    </row>
    <row r="249" spans="1:10" hidden="1" outlineLevel="1" x14ac:dyDescent="0.2">
      <c r="A249" s="106"/>
      <c r="B249" s="100">
        <v>43074</v>
      </c>
      <c r="C249" s="99">
        <v>35</v>
      </c>
      <c r="D249" s="99" t="s">
        <v>5</v>
      </c>
      <c r="E249" s="99" t="s">
        <v>6572</v>
      </c>
      <c r="F249" s="99" t="s">
        <v>9356</v>
      </c>
      <c r="G249" s="77">
        <v>0</v>
      </c>
      <c r="H249" s="77">
        <v>-259209.41</v>
      </c>
      <c r="I249" s="77"/>
      <c r="J249" s="101"/>
    </row>
    <row r="250" spans="1:10" hidden="1" outlineLevel="1" x14ac:dyDescent="0.2">
      <c r="A250" s="106"/>
      <c r="B250" s="100">
        <v>43074</v>
      </c>
      <c r="C250" s="99">
        <v>36</v>
      </c>
      <c r="D250" s="99" t="s">
        <v>5</v>
      </c>
      <c r="E250" s="99" t="s">
        <v>6572</v>
      </c>
      <c r="F250" s="99" t="s">
        <v>9357</v>
      </c>
      <c r="G250" s="77">
        <v>0</v>
      </c>
      <c r="H250" s="77">
        <v>259209.41</v>
      </c>
      <c r="I250" s="77"/>
      <c r="J250" s="101"/>
    </row>
    <row r="251" spans="1:10" collapsed="1" x14ac:dyDescent="0.2">
      <c r="A251" s="106"/>
      <c r="B251" s="100"/>
      <c r="C251" s="99"/>
      <c r="D251" s="99"/>
      <c r="E251" s="99"/>
      <c r="F251" s="99"/>
      <c r="G251" s="77"/>
      <c r="H251" s="77"/>
      <c r="I251" s="77"/>
      <c r="J251" s="101"/>
    </row>
    <row r="252" spans="1:10" x14ac:dyDescent="0.2">
      <c r="A252" s="106"/>
      <c r="B252" s="100"/>
      <c r="C252" s="99"/>
      <c r="D252" s="99"/>
      <c r="E252" s="99"/>
      <c r="F252" s="99"/>
      <c r="G252" s="77"/>
      <c r="H252" s="102">
        <f>SUM(H244:H251)</f>
        <v>0</v>
      </c>
      <c r="I252" s="102"/>
      <c r="J252" s="103">
        <f>COUNTIF(H245:H250,"&gt;1")-COUNTIF(H245:H250,"&lt;1")</f>
        <v>0</v>
      </c>
    </row>
    <row r="253" spans="1:10" x14ac:dyDescent="0.2">
      <c r="A253" s="104" t="s">
        <v>90</v>
      </c>
      <c r="B253" s="98"/>
      <c r="C253" s="99"/>
      <c r="D253" s="99"/>
      <c r="E253" s="98"/>
      <c r="F253" s="98"/>
      <c r="G253" s="76"/>
      <c r="H253" s="76"/>
      <c r="I253" s="76"/>
      <c r="J253" s="101"/>
    </row>
    <row r="254" spans="1:10" x14ac:dyDescent="0.2">
      <c r="A254" s="105" t="s">
        <v>2</v>
      </c>
      <c r="B254" s="98" t="s">
        <v>91</v>
      </c>
      <c r="C254" s="99"/>
      <c r="D254" s="99"/>
      <c r="E254" s="98"/>
      <c r="F254" s="98"/>
      <c r="G254" s="76"/>
      <c r="H254" s="76"/>
      <c r="I254" s="76"/>
      <c r="J254" s="101"/>
    </row>
    <row r="255" spans="1:10" hidden="1" outlineLevel="1" x14ac:dyDescent="0.2">
      <c r="A255" s="106"/>
      <c r="B255" s="99"/>
      <c r="C255" s="99"/>
      <c r="D255" s="99"/>
      <c r="E255" s="99" t="s">
        <v>1110</v>
      </c>
      <c r="F255" s="99"/>
      <c r="G255" s="77">
        <v>0</v>
      </c>
      <c r="H255" s="77">
        <v>0</v>
      </c>
      <c r="I255" s="77">
        <v>-4821508.9800000004</v>
      </c>
      <c r="J255" s="101"/>
    </row>
    <row r="256" spans="1:10" hidden="1" outlineLevel="1" x14ac:dyDescent="0.2">
      <c r="A256" s="106"/>
      <c r="B256" s="100">
        <v>43073</v>
      </c>
      <c r="C256" s="99">
        <v>27</v>
      </c>
      <c r="D256" s="99" t="s">
        <v>5</v>
      </c>
      <c r="E256" s="99" t="s">
        <v>8587</v>
      </c>
      <c r="F256" s="99" t="s">
        <v>9358</v>
      </c>
      <c r="G256" s="77">
        <v>0</v>
      </c>
      <c r="H256" s="77">
        <v>-429712.31</v>
      </c>
      <c r="I256" s="77">
        <v>-4443071.04</v>
      </c>
      <c r="J256" s="101"/>
    </row>
    <row r="257" spans="1:10" hidden="1" outlineLevel="1" x14ac:dyDescent="0.2">
      <c r="A257" s="106"/>
      <c r="B257" s="100">
        <v>43073</v>
      </c>
      <c r="C257" s="99">
        <v>28</v>
      </c>
      <c r="D257" s="99" t="s">
        <v>5</v>
      </c>
      <c r="E257" s="99" t="s">
        <v>9359</v>
      </c>
      <c r="F257" s="99" t="s">
        <v>9360</v>
      </c>
      <c r="G257" s="77">
        <v>0</v>
      </c>
      <c r="H257" s="77">
        <v>444685.31</v>
      </c>
      <c r="I257" s="77"/>
      <c r="J257" s="101"/>
    </row>
    <row r="258" spans="1:10" hidden="1" outlineLevel="1" x14ac:dyDescent="0.2">
      <c r="A258" s="106"/>
      <c r="B258" s="100">
        <v>43088</v>
      </c>
      <c r="C258" s="99">
        <v>189</v>
      </c>
      <c r="D258" s="99" t="s">
        <v>5</v>
      </c>
      <c r="E258" s="99" t="s">
        <v>9361</v>
      </c>
      <c r="F258" s="99" t="s">
        <v>9362</v>
      </c>
      <c r="G258" s="77">
        <v>0</v>
      </c>
      <c r="H258" s="77">
        <v>394353.24</v>
      </c>
      <c r="I258" s="77"/>
      <c r="J258" s="101"/>
    </row>
    <row r="259" spans="1:10" hidden="1" outlineLevel="1" x14ac:dyDescent="0.2">
      <c r="A259" s="106"/>
      <c r="B259" s="100">
        <v>43097</v>
      </c>
      <c r="C259" s="99">
        <v>354</v>
      </c>
      <c r="D259" s="99" t="s">
        <v>5</v>
      </c>
      <c r="E259" s="99" t="s">
        <v>8581</v>
      </c>
      <c r="F259" s="99" t="s">
        <v>9363</v>
      </c>
      <c r="G259" s="77">
        <v>0</v>
      </c>
      <c r="H259" s="77">
        <v>-444685.31</v>
      </c>
      <c r="I259" s="77"/>
      <c r="J259" s="101"/>
    </row>
    <row r="260" spans="1:10" collapsed="1" x14ac:dyDescent="0.2">
      <c r="A260" s="106"/>
      <c r="B260" s="100"/>
      <c r="C260" s="99"/>
      <c r="D260" s="99"/>
      <c r="E260" s="99"/>
      <c r="F260" s="99"/>
      <c r="G260" s="77"/>
      <c r="H260" s="77"/>
      <c r="I260" s="77"/>
      <c r="J260" s="101"/>
    </row>
    <row r="261" spans="1:10" x14ac:dyDescent="0.2">
      <c r="A261" s="106"/>
      <c r="B261" s="100"/>
      <c r="C261" s="99"/>
      <c r="D261" s="99"/>
      <c r="E261" s="99"/>
      <c r="F261" s="99"/>
      <c r="G261" s="77"/>
      <c r="H261" s="102">
        <f>SUM(H255:H260)</f>
        <v>-35359.070000000007</v>
      </c>
      <c r="I261" s="102"/>
      <c r="J261" s="103">
        <f>COUNTIF(H256:H259,"&gt;1")-COUNTIF(H256:H259,"&lt;1")</f>
        <v>0</v>
      </c>
    </row>
    <row r="262" spans="1:10" x14ac:dyDescent="0.2">
      <c r="A262" s="104" t="s">
        <v>107</v>
      </c>
      <c r="B262" s="98"/>
      <c r="C262" s="99"/>
      <c r="D262" s="99"/>
      <c r="E262" s="98"/>
      <c r="F262" s="98"/>
      <c r="G262" s="76"/>
      <c r="H262" s="76"/>
      <c r="I262" s="76"/>
      <c r="J262" s="101"/>
    </row>
    <row r="263" spans="1:10" x14ac:dyDescent="0.2">
      <c r="A263" s="105" t="s">
        <v>2</v>
      </c>
      <c r="B263" s="98" t="s">
        <v>108</v>
      </c>
      <c r="C263" s="99"/>
      <c r="D263" s="99"/>
      <c r="E263" s="98"/>
      <c r="F263" s="98"/>
      <c r="G263" s="76"/>
      <c r="H263" s="76"/>
      <c r="I263" s="76"/>
      <c r="J263" s="101"/>
    </row>
    <row r="264" spans="1:10" hidden="1" outlineLevel="1" x14ac:dyDescent="0.2">
      <c r="A264" s="106"/>
      <c r="B264" s="99"/>
      <c r="C264" s="99"/>
      <c r="D264" s="99"/>
      <c r="E264" s="99" t="s">
        <v>1110</v>
      </c>
      <c r="F264" s="99"/>
      <c r="G264" s="77">
        <v>0</v>
      </c>
      <c r="H264" s="77">
        <v>0</v>
      </c>
      <c r="I264" s="77">
        <v>-26207291.34</v>
      </c>
      <c r="J264" s="101"/>
    </row>
    <row r="265" spans="1:10" hidden="1" outlineLevel="1" x14ac:dyDescent="0.2">
      <c r="A265" s="106"/>
      <c r="B265" s="100">
        <v>43073</v>
      </c>
      <c r="C265" s="99">
        <v>20</v>
      </c>
      <c r="D265" s="99" t="s">
        <v>5</v>
      </c>
      <c r="E265" s="99" t="s">
        <v>8626</v>
      </c>
      <c r="F265" s="99" t="s">
        <v>9364</v>
      </c>
      <c r="G265" s="77">
        <v>0</v>
      </c>
      <c r="H265" s="77">
        <v>-188879.31</v>
      </c>
      <c r="I265" s="77">
        <v>-26378325.82</v>
      </c>
      <c r="J265" s="101"/>
    </row>
    <row r="266" spans="1:10" hidden="1" outlineLevel="1" x14ac:dyDescent="0.2">
      <c r="A266" s="106"/>
      <c r="B266" s="100">
        <v>43073</v>
      </c>
      <c r="C266" s="99">
        <v>22</v>
      </c>
      <c r="D266" s="99" t="s">
        <v>5</v>
      </c>
      <c r="E266" s="99" t="s">
        <v>9365</v>
      </c>
      <c r="F266" s="99" t="s">
        <v>9366</v>
      </c>
      <c r="G266" s="77">
        <v>0</v>
      </c>
      <c r="H266" s="77">
        <v>158706.9</v>
      </c>
      <c r="I266" s="77"/>
      <c r="J266" s="101"/>
    </row>
    <row r="267" spans="1:10" hidden="1" outlineLevel="1" x14ac:dyDescent="0.2">
      <c r="A267" s="106"/>
      <c r="B267" s="100">
        <v>43074</v>
      </c>
      <c r="C267" s="99">
        <v>41</v>
      </c>
      <c r="D267" s="99" t="s">
        <v>5</v>
      </c>
      <c r="E267" s="99" t="s">
        <v>8626</v>
      </c>
      <c r="F267" s="99" t="s">
        <v>9367</v>
      </c>
      <c r="G267" s="77">
        <v>0</v>
      </c>
      <c r="H267" s="77">
        <v>193189.66</v>
      </c>
      <c r="I267" s="77"/>
      <c r="J267" s="101"/>
    </row>
    <row r="268" spans="1:10" hidden="1" outlineLevel="1" x14ac:dyDescent="0.2">
      <c r="A268" s="106"/>
      <c r="B268" s="100">
        <v>43074</v>
      </c>
      <c r="C268" s="99">
        <v>47</v>
      </c>
      <c r="D268" s="99" t="s">
        <v>5</v>
      </c>
      <c r="E268" s="99" t="s">
        <v>7308</v>
      </c>
      <c r="F268" s="99" t="s">
        <v>9368</v>
      </c>
      <c r="G268" s="77">
        <v>0</v>
      </c>
      <c r="H268" s="77">
        <v>-174224.14</v>
      </c>
      <c r="I268" s="77"/>
      <c r="J268" s="101"/>
    </row>
    <row r="269" spans="1:10" hidden="1" outlineLevel="1" x14ac:dyDescent="0.2">
      <c r="A269" s="106"/>
      <c r="B269" s="100">
        <v>43074</v>
      </c>
      <c r="C269" s="99">
        <v>48</v>
      </c>
      <c r="D269" s="99" t="s">
        <v>5</v>
      </c>
      <c r="E269" s="99" t="s">
        <v>7308</v>
      </c>
      <c r="F269" s="99" t="s">
        <v>9369</v>
      </c>
      <c r="G269" s="77">
        <v>0</v>
      </c>
      <c r="H269" s="77">
        <v>170603.45</v>
      </c>
      <c r="I269" s="77"/>
      <c r="J269" s="101"/>
    </row>
    <row r="270" spans="1:10" hidden="1" outlineLevel="1" x14ac:dyDescent="0.2">
      <c r="A270" s="106"/>
      <c r="B270" s="100">
        <v>43075</v>
      </c>
      <c r="C270" s="99">
        <v>50</v>
      </c>
      <c r="D270" s="99" t="s">
        <v>5</v>
      </c>
      <c r="E270" s="99" t="s">
        <v>9370</v>
      </c>
      <c r="F270" s="99" t="s">
        <v>9371</v>
      </c>
      <c r="G270" s="77">
        <v>0</v>
      </c>
      <c r="H270" s="77">
        <v>158706.9</v>
      </c>
      <c r="I270" s="77"/>
      <c r="J270" s="101"/>
    </row>
    <row r="271" spans="1:10" hidden="1" outlineLevel="1" x14ac:dyDescent="0.2">
      <c r="A271" s="106"/>
      <c r="B271" s="100">
        <v>43075</v>
      </c>
      <c r="C271" s="99">
        <v>63</v>
      </c>
      <c r="D271" s="99" t="s">
        <v>5</v>
      </c>
      <c r="E271" s="99" t="s">
        <v>9372</v>
      </c>
      <c r="F271" s="99" t="s">
        <v>9373</v>
      </c>
      <c r="G271" s="77">
        <v>0</v>
      </c>
      <c r="H271" s="77">
        <v>174224.14</v>
      </c>
      <c r="I271" s="77"/>
      <c r="J271" s="101"/>
    </row>
    <row r="272" spans="1:10" hidden="1" outlineLevel="1" x14ac:dyDescent="0.2">
      <c r="A272" s="106"/>
      <c r="B272" s="100">
        <v>43077</v>
      </c>
      <c r="C272" s="99">
        <v>82</v>
      </c>
      <c r="D272" s="99" t="s">
        <v>5</v>
      </c>
      <c r="E272" s="99" t="s">
        <v>9374</v>
      </c>
      <c r="F272" s="99" t="s">
        <v>9375</v>
      </c>
      <c r="G272" s="77">
        <v>0</v>
      </c>
      <c r="H272" s="77">
        <v>158706.9</v>
      </c>
      <c r="I272" s="77"/>
      <c r="J272" s="101"/>
    </row>
    <row r="273" spans="1:10" hidden="1" outlineLevel="1" x14ac:dyDescent="0.2">
      <c r="A273" s="106"/>
      <c r="B273" s="100">
        <v>43078</v>
      </c>
      <c r="C273" s="99">
        <v>84</v>
      </c>
      <c r="D273" s="99" t="s">
        <v>5</v>
      </c>
      <c r="E273" s="99" t="s">
        <v>9376</v>
      </c>
      <c r="F273" s="99" t="s">
        <v>9377</v>
      </c>
      <c r="G273" s="77">
        <v>0</v>
      </c>
      <c r="H273" s="77">
        <v>174224.14</v>
      </c>
      <c r="I273" s="77"/>
      <c r="J273" s="101"/>
    </row>
    <row r="274" spans="1:10" hidden="1" outlineLevel="1" x14ac:dyDescent="0.2">
      <c r="A274" s="106"/>
      <c r="B274" s="100">
        <v>43081</v>
      </c>
      <c r="C274" s="99">
        <v>94</v>
      </c>
      <c r="D274" s="99" t="s">
        <v>5</v>
      </c>
      <c r="E274" s="99" t="s">
        <v>9378</v>
      </c>
      <c r="F274" s="99" t="s">
        <v>9379</v>
      </c>
      <c r="G274" s="77">
        <v>0</v>
      </c>
      <c r="H274" s="77">
        <v>174224.14</v>
      </c>
      <c r="I274" s="77"/>
      <c r="J274" s="101"/>
    </row>
    <row r="275" spans="1:10" hidden="1" outlineLevel="1" x14ac:dyDescent="0.2">
      <c r="A275" s="106"/>
      <c r="B275" s="100">
        <v>43082</v>
      </c>
      <c r="C275" s="99">
        <v>101</v>
      </c>
      <c r="D275" s="99" t="s">
        <v>5</v>
      </c>
      <c r="E275" s="99" t="s">
        <v>8621</v>
      </c>
      <c r="F275" s="99" t="s">
        <v>9380</v>
      </c>
      <c r="G275" s="77">
        <v>0</v>
      </c>
      <c r="H275" s="77">
        <v>-162586.21</v>
      </c>
      <c r="I275" s="77"/>
      <c r="J275" s="101"/>
    </row>
    <row r="276" spans="1:10" hidden="1" outlineLevel="1" x14ac:dyDescent="0.2">
      <c r="A276" s="106"/>
      <c r="B276" s="100">
        <v>43084</v>
      </c>
      <c r="C276" s="99">
        <v>132</v>
      </c>
      <c r="D276" s="99" t="s">
        <v>5</v>
      </c>
      <c r="E276" s="99" t="s">
        <v>8623</v>
      </c>
      <c r="F276" s="99" t="s">
        <v>9381</v>
      </c>
      <c r="G276" s="77">
        <v>0</v>
      </c>
      <c r="H276" s="77">
        <v>-178103.45</v>
      </c>
      <c r="I276" s="77"/>
      <c r="J276" s="101"/>
    </row>
    <row r="277" spans="1:10" hidden="1" outlineLevel="1" x14ac:dyDescent="0.2">
      <c r="A277" s="106"/>
      <c r="B277" s="100">
        <v>43084</v>
      </c>
      <c r="C277" s="99">
        <v>134</v>
      </c>
      <c r="D277" s="99" t="s">
        <v>5</v>
      </c>
      <c r="E277" s="99" t="s">
        <v>8614</v>
      </c>
      <c r="F277" s="99" t="s">
        <v>9382</v>
      </c>
      <c r="G277" s="77">
        <v>0</v>
      </c>
      <c r="H277" s="77">
        <v>-178103.45</v>
      </c>
      <c r="I277" s="77"/>
      <c r="J277" s="101"/>
    </row>
    <row r="278" spans="1:10" hidden="1" outlineLevel="1" x14ac:dyDescent="0.2">
      <c r="A278" s="106"/>
      <c r="B278" s="100">
        <v>43084</v>
      </c>
      <c r="C278" s="99">
        <v>135</v>
      </c>
      <c r="D278" s="99" t="s">
        <v>5</v>
      </c>
      <c r="E278" s="99" t="s">
        <v>7327</v>
      </c>
      <c r="F278" s="99" t="s">
        <v>9383</v>
      </c>
      <c r="G278" s="77">
        <v>0</v>
      </c>
      <c r="H278" s="77">
        <v>-178103.45</v>
      </c>
      <c r="I278" s="77"/>
      <c r="J278" s="101"/>
    </row>
    <row r="279" spans="1:10" hidden="1" outlineLevel="1" x14ac:dyDescent="0.2">
      <c r="A279" s="106"/>
      <c r="B279" s="100">
        <v>43084</v>
      </c>
      <c r="C279" s="99">
        <v>88</v>
      </c>
      <c r="D279" s="99" t="s">
        <v>82</v>
      </c>
      <c r="E279" s="99" t="s">
        <v>720</v>
      </c>
      <c r="F279" s="99" t="s">
        <v>9384</v>
      </c>
      <c r="G279" s="77">
        <v>0</v>
      </c>
      <c r="H279" s="77">
        <v>-2586.21</v>
      </c>
      <c r="I279" s="77"/>
      <c r="J279" s="101"/>
    </row>
    <row r="280" spans="1:10" hidden="1" outlineLevel="1" x14ac:dyDescent="0.2">
      <c r="A280" s="106"/>
      <c r="B280" s="100">
        <v>43084</v>
      </c>
      <c r="C280" s="99">
        <v>89</v>
      </c>
      <c r="D280" s="99" t="s">
        <v>82</v>
      </c>
      <c r="E280" s="99" t="s">
        <v>720</v>
      </c>
      <c r="F280" s="99" t="s">
        <v>9384</v>
      </c>
      <c r="G280" s="77">
        <v>0</v>
      </c>
      <c r="H280" s="77">
        <v>2586.21</v>
      </c>
      <c r="I280" s="77"/>
      <c r="J280" s="101"/>
    </row>
    <row r="281" spans="1:10" hidden="1" outlineLevel="1" x14ac:dyDescent="0.2">
      <c r="A281" s="106"/>
      <c r="B281" s="100">
        <v>43084</v>
      </c>
      <c r="C281" s="99">
        <v>143</v>
      </c>
      <c r="D281" s="99" t="s">
        <v>5</v>
      </c>
      <c r="E281" s="99" t="s">
        <v>7883</v>
      </c>
      <c r="F281" s="99" t="s">
        <v>9385</v>
      </c>
      <c r="G281" s="77">
        <v>0</v>
      </c>
      <c r="H281" s="77">
        <v>174224.14</v>
      </c>
      <c r="I281" s="77"/>
      <c r="J281" s="101"/>
    </row>
    <row r="282" spans="1:10" hidden="1" outlineLevel="1" x14ac:dyDescent="0.2">
      <c r="A282" s="106"/>
      <c r="B282" s="100">
        <v>43085</v>
      </c>
      <c r="C282" s="99">
        <v>148</v>
      </c>
      <c r="D282" s="99" t="s">
        <v>5</v>
      </c>
      <c r="E282" s="99" t="s">
        <v>8623</v>
      </c>
      <c r="F282" s="99" t="s">
        <v>9386</v>
      </c>
      <c r="G282" s="77">
        <v>0</v>
      </c>
      <c r="H282" s="77">
        <v>174224.14</v>
      </c>
      <c r="I282" s="77"/>
      <c r="J282" s="101"/>
    </row>
    <row r="283" spans="1:10" hidden="1" outlineLevel="1" x14ac:dyDescent="0.2">
      <c r="A283" s="106"/>
      <c r="B283" s="100">
        <v>43087</v>
      </c>
      <c r="C283" s="99">
        <v>152</v>
      </c>
      <c r="D283" s="99" t="s">
        <v>5</v>
      </c>
      <c r="E283" s="99" t="s">
        <v>7883</v>
      </c>
      <c r="F283" s="99" t="s">
        <v>9387</v>
      </c>
      <c r="G283" s="77">
        <v>0</v>
      </c>
      <c r="H283" s="77">
        <v>-174224.14</v>
      </c>
      <c r="I283" s="77"/>
      <c r="J283" s="101"/>
    </row>
    <row r="284" spans="1:10" hidden="1" outlineLevel="1" x14ac:dyDescent="0.2">
      <c r="A284" s="106"/>
      <c r="B284" s="100">
        <v>43087</v>
      </c>
      <c r="C284" s="99">
        <v>153</v>
      </c>
      <c r="D284" s="99" t="s">
        <v>5</v>
      </c>
      <c r="E284" s="99" t="s">
        <v>7329</v>
      </c>
      <c r="F284" s="99" t="s">
        <v>9388</v>
      </c>
      <c r="G284" s="77">
        <v>0</v>
      </c>
      <c r="H284" s="77">
        <v>-178103.45</v>
      </c>
      <c r="I284" s="77"/>
      <c r="J284" s="101"/>
    </row>
    <row r="285" spans="1:10" hidden="1" outlineLevel="1" x14ac:dyDescent="0.2">
      <c r="A285" s="106"/>
      <c r="B285" s="100">
        <v>43087</v>
      </c>
      <c r="C285" s="99">
        <v>154</v>
      </c>
      <c r="D285" s="99" t="s">
        <v>5</v>
      </c>
      <c r="E285" s="99" t="s">
        <v>7883</v>
      </c>
      <c r="F285" s="99" t="s">
        <v>9389</v>
      </c>
      <c r="G285" s="77">
        <v>0</v>
      </c>
      <c r="H285" s="77">
        <v>174224.14</v>
      </c>
      <c r="I285" s="77"/>
      <c r="J285" s="101"/>
    </row>
    <row r="286" spans="1:10" hidden="1" outlineLevel="1" x14ac:dyDescent="0.2">
      <c r="A286" s="106"/>
      <c r="B286" s="100">
        <v>43087</v>
      </c>
      <c r="C286" s="99">
        <v>155</v>
      </c>
      <c r="D286" s="99" t="s">
        <v>5</v>
      </c>
      <c r="E286" s="99" t="s">
        <v>7316</v>
      </c>
      <c r="F286" s="99" t="s">
        <v>9390</v>
      </c>
      <c r="G286" s="77">
        <v>0</v>
      </c>
      <c r="H286" s="77">
        <v>-178103.45</v>
      </c>
      <c r="I286" s="77"/>
      <c r="J286" s="101"/>
    </row>
    <row r="287" spans="1:10" hidden="1" outlineLevel="1" x14ac:dyDescent="0.2">
      <c r="A287" s="106"/>
      <c r="B287" s="100">
        <v>43087</v>
      </c>
      <c r="C287" s="99">
        <v>160</v>
      </c>
      <c r="D287" s="99" t="s">
        <v>5</v>
      </c>
      <c r="E287" s="99" t="s">
        <v>9391</v>
      </c>
      <c r="F287" s="99" t="s">
        <v>9392</v>
      </c>
      <c r="G287" s="77">
        <v>0</v>
      </c>
      <c r="H287" s="77">
        <v>174224.14</v>
      </c>
      <c r="I287" s="77"/>
      <c r="J287" s="101"/>
    </row>
    <row r="288" spans="1:10" hidden="1" outlineLevel="1" x14ac:dyDescent="0.2">
      <c r="A288" s="106"/>
      <c r="B288" s="100">
        <v>43087</v>
      </c>
      <c r="C288" s="99">
        <v>105</v>
      </c>
      <c r="D288" s="99" t="s">
        <v>82</v>
      </c>
      <c r="E288" s="99" t="s">
        <v>720</v>
      </c>
      <c r="F288" s="99" t="s">
        <v>9393</v>
      </c>
      <c r="G288" s="77">
        <v>0</v>
      </c>
      <c r="H288" s="77">
        <v>-1724.14</v>
      </c>
      <c r="I288" s="77"/>
      <c r="J288" s="101"/>
    </row>
    <row r="289" spans="1:10" hidden="1" outlineLevel="1" x14ac:dyDescent="0.2">
      <c r="A289" s="106"/>
      <c r="B289" s="100">
        <v>43087</v>
      </c>
      <c r="C289" s="99">
        <v>167</v>
      </c>
      <c r="D289" s="99" t="s">
        <v>5</v>
      </c>
      <c r="E289" s="99" t="s">
        <v>7327</v>
      </c>
      <c r="F289" s="99" t="s">
        <v>9394</v>
      </c>
      <c r="G289" s="77">
        <v>0</v>
      </c>
      <c r="H289" s="77">
        <v>174224.14</v>
      </c>
      <c r="I289" s="77"/>
      <c r="J289" s="101"/>
    </row>
    <row r="290" spans="1:10" hidden="1" outlineLevel="1" x14ac:dyDescent="0.2">
      <c r="A290" s="106"/>
      <c r="B290" s="100">
        <v>43087</v>
      </c>
      <c r="C290" s="99">
        <v>168</v>
      </c>
      <c r="D290" s="99" t="s">
        <v>5</v>
      </c>
      <c r="E290" s="99" t="s">
        <v>7316</v>
      </c>
      <c r="F290" s="99" t="s">
        <v>9395</v>
      </c>
      <c r="G290" s="77">
        <v>0</v>
      </c>
      <c r="H290" s="77">
        <v>174224.14</v>
      </c>
      <c r="I290" s="77"/>
      <c r="J290" s="101"/>
    </row>
    <row r="291" spans="1:10" hidden="1" outlineLevel="1" x14ac:dyDescent="0.2">
      <c r="A291" s="106"/>
      <c r="B291" s="100">
        <v>43087</v>
      </c>
      <c r="C291" s="99">
        <v>169</v>
      </c>
      <c r="D291" s="99" t="s">
        <v>5</v>
      </c>
      <c r="E291" s="99" t="s">
        <v>7329</v>
      </c>
      <c r="F291" s="99" t="s">
        <v>9396</v>
      </c>
      <c r="G291" s="77">
        <v>0</v>
      </c>
      <c r="H291" s="77">
        <v>174224.14</v>
      </c>
      <c r="I291" s="77"/>
      <c r="J291" s="101"/>
    </row>
    <row r="292" spans="1:10" hidden="1" outlineLevel="1" x14ac:dyDescent="0.2">
      <c r="A292" s="106"/>
      <c r="B292" s="100">
        <v>43087</v>
      </c>
      <c r="C292" s="99">
        <v>177</v>
      </c>
      <c r="D292" s="99" t="s">
        <v>5</v>
      </c>
      <c r="E292" s="99" t="s">
        <v>8614</v>
      </c>
      <c r="F292" s="99" t="s">
        <v>9397</v>
      </c>
      <c r="G292" s="77">
        <v>0</v>
      </c>
      <c r="H292" s="77">
        <v>174224.14</v>
      </c>
      <c r="I292" s="77"/>
      <c r="J292" s="101"/>
    </row>
    <row r="293" spans="1:10" hidden="1" outlineLevel="1" x14ac:dyDescent="0.2">
      <c r="A293" s="106"/>
      <c r="B293" s="100">
        <v>43087</v>
      </c>
      <c r="C293" s="99">
        <v>181</v>
      </c>
      <c r="D293" s="99" t="s">
        <v>5</v>
      </c>
      <c r="E293" s="99" t="s">
        <v>9398</v>
      </c>
      <c r="F293" s="99" t="s">
        <v>9399</v>
      </c>
      <c r="G293" s="77">
        <v>0</v>
      </c>
      <c r="H293" s="77">
        <v>158706.9</v>
      </c>
      <c r="I293" s="77"/>
      <c r="J293" s="101"/>
    </row>
    <row r="294" spans="1:10" hidden="1" outlineLevel="1" x14ac:dyDescent="0.2">
      <c r="A294" s="106"/>
      <c r="B294" s="100">
        <v>43088</v>
      </c>
      <c r="C294" s="99">
        <v>187</v>
      </c>
      <c r="D294" s="99" t="s">
        <v>5</v>
      </c>
      <c r="E294" s="99" t="s">
        <v>9400</v>
      </c>
      <c r="F294" s="99" t="s">
        <v>9401</v>
      </c>
      <c r="G294" s="77">
        <v>0</v>
      </c>
      <c r="H294" s="77">
        <v>140713.79</v>
      </c>
      <c r="I294" s="77"/>
      <c r="J294" s="101"/>
    </row>
    <row r="295" spans="1:10" hidden="1" outlineLevel="1" x14ac:dyDescent="0.2">
      <c r="A295" s="106"/>
      <c r="B295" s="100">
        <v>43088</v>
      </c>
      <c r="C295" s="99">
        <v>188</v>
      </c>
      <c r="D295" s="99" t="s">
        <v>5</v>
      </c>
      <c r="E295" s="99" t="s">
        <v>9402</v>
      </c>
      <c r="F295" s="99" t="s">
        <v>9403</v>
      </c>
      <c r="G295" s="77">
        <v>0</v>
      </c>
      <c r="H295" s="77">
        <v>158706.9</v>
      </c>
      <c r="I295" s="77"/>
      <c r="J295" s="101"/>
    </row>
    <row r="296" spans="1:10" hidden="1" outlineLevel="1" x14ac:dyDescent="0.2">
      <c r="A296" s="106"/>
      <c r="B296" s="100">
        <v>43088</v>
      </c>
      <c r="C296" s="99">
        <v>196</v>
      </c>
      <c r="D296" s="99" t="s">
        <v>5</v>
      </c>
      <c r="E296" s="99" t="s">
        <v>7329</v>
      </c>
      <c r="F296" s="99" t="s">
        <v>9404</v>
      </c>
      <c r="G296" s="77">
        <v>0</v>
      </c>
      <c r="H296" s="77">
        <v>-174224.14</v>
      </c>
      <c r="I296" s="77">
        <v>-26220739.609999999</v>
      </c>
      <c r="J296" s="101"/>
    </row>
    <row r="297" spans="1:10" hidden="1" outlineLevel="1" x14ac:dyDescent="0.2">
      <c r="A297" s="106"/>
      <c r="B297" s="100">
        <v>43088</v>
      </c>
      <c r="C297" s="99">
        <v>197</v>
      </c>
      <c r="D297" s="99" t="s">
        <v>5</v>
      </c>
      <c r="E297" s="99" t="s">
        <v>7329</v>
      </c>
      <c r="F297" s="99" t="s">
        <v>9405</v>
      </c>
      <c r="G297" s="77">
        <v>0</v>
      </c>
      <c r="H297" s="77">
        <v>174224.14</v>
      </c>
      <c r="I297" s="77">
        <v>-26378843.059999999</v>
      </c>
      <c r="J297" s="101"/>
    </row>
    <row r="298" spans="1:10" hidden="1" outlineLevel="1" x14ac:dyDescent="0.2">
      <c r="A298" s="106"/>
      <c r="B298" s="100">
        <v>43090</v>
      </c>
      <c r="C298" s="99">
        <v>252</v>
      </c>
      <c r="D298" s="99" t="s">
        <v>5</v>
      </c>
      <c r="E298" s="99" t="s">
        <v>9406</v>
      </c>
      <c r="F298" s="99" t="s">
        <v>9407</v>
      </c>
      <c r="G298" s="77">
        <v>0</v>
      </c>
      <c r="H298" s="77">
        <v>174224.14</v>
      </c>
      <c r="I298" s="77"/>
      <c r="J298" s="101"/>
    </row>
    <row r="299" spans="1:10" hidden="1" outlineLevel="1" x14ac:dyDescent="0.2">
      <c r="A299" s="106"/>
      <c r="B299" s="100">
        <v>43091</v>
      </c>
      <c r="C299" s="99">
        <v>275</v>
      </c>
      <c r="D299" s="99" t="s">
        <v>5</v>
      </c>
      <c r="E299" s="99" t="s">
        <v>9408</v>
      </c>
      <c r="F299" s="99" t="s">
        <v>9409</v>
      </c>
      <c r="G299" s="77">
        <v>0</v>
      </c>
      <c r="H299" s="77">
        <v>158706.9</v>
      </c>
      <c r="I299" s="77"/>
      <c r="J299" s="101"/>
    </row>
    <row r="300" spans="1:10" hidden="1" outlineLevel="1" x14ac:dyDescent="0.2">
      <c r="A300" s="106"/>
      <c r="B300" s="100">
        <v>43091</v>
      </c>
      <c r="C300" s="99">
        <v>278</v>
      </c>
      <c r="D300" s="99" t="s">
        <v>5</v>
      </c>
      <c r="E300" s="99" t="s">
        <v>9410</v>
      </c>
      <c r="F300" s="99" t="s">
        <v>9411</v>
      </c>
      <c r="G300" s="77">
        <v>0</v>
      </c>
      <c r="H300" s="77">
        <v>193189.66</v>
      </c>
      <c r="I300" s="77"/>
      <c r="J300" s="101"/>
    </row>
    <row r="301" spans="1:10" hidden="1" outlineLevel="1" x14ac:dyDescent="0.2">
      <c r="A301" s="106"/>
      <c r="B301" s="100">
        <v>43091</v>
      </c>
      <c r="C301" s="99">
        <v>283</v>
      </c>
      <c r="D301" s="99" t="s">
        <v>5</v>
      </c>
      <c r="E301" s="99" t="s">
        <v>9398</v>
      </c>
      <c r="F301" s="99" t="s">
        <v>9412</v>
      </c>
      <c r="G301" s="77">
        <v>0</v>
      </c>
      <c r="H301" s="77">
        <v>-158706.9</v>
      </c>
      <c r="I301" s="77"/>
      <c r="J301" s="101"/>
    </row>
    <row r="302" spans="1:10" hidden="1" outlineLevel="1" x14ac:dyDescent="0.2">
      <c r="A302" s="106"/>
      <c r="B302" s="100">
        <v>43095</v>
      </c>
      <c r="C302" s="99">
        <v>292</v>
      </c>
      <c r="D302" s="99" t="s">
        <v>5</v>
      </c>
      <c r="E302" s="99" t="s">
        <v>9410</v>
      </c>
      <c r="F302" s="99" t="s">
        <v>9413</v>
      </c>
      <c r="G302" s="77">
        <v>0</v>
      </c>
      <c r="H302" s="77">
        <v>-193189.66</v>
      </c>
      <c r="I302" s="77"/>
      <c r="J302" s="101"/>
    </row>
    <row r="303" spans="1:10" hidden="1" outlineLevel="1" x14ac:dyDescent="0.2">
      <c r="A303" s="106"/>
      <c r="B303" s="100">
        <v>43095</v>
      </c>
      <c r="C303" s="99">
        <v>293</v>
      </c>
      <c r="D303" s="99" t="s">
        <v>5</v>
      </c>
      <c r="E303" s="99" t="s">
        <v>9410</v>
      </c>
      <c r="F303" s="99" t="s">
        <v>9414</v>
      </c>
      <c r="G303" s="77">
        <v>0</v>
      </c>
      <c r="H303" s="77">
        <v>193189.66</v>
      </c>
      <c r="I303" s="77"/>
      <c r="J303" s="101"/>
    </row>
    <row r="304" spans="1:10" hidden="1" outlineLevel="1" x14ac:dyDescent="0.2">
      <c r="A304" s="106"/>
      <c r="B304" s="100">
        <v>43095</v>
      </c>
      <c r="C304" s="99">
        <v>308</v>
      </c>
      <c r="D304" s="99" t="s">
        <v>5</v>
      </c>
      <c r="E304" s="99" t="s">
        <v>9415</v>
      </c>
      <c r="F304" s="99" t="s">
        <v>9416</v>
      </c>
      <c r="G304" s="77">
        <v>0</v>
      </c>
      <c r="H304" s="77">
        <v>200086.21</v>
      </c>
      <c r="I304" s="77"/>
      <c r="J304" s="101"/>
    </row>
    <row r="305" spans="1:10" hidden="1" outlineLevel="1" x14ac:dyDescent="0.2">
      <c r="A305" s="106"/>
      <c r="B305" s="100">
        <v>43095</v>
      </c>
      <c r="C305" s="99">
        <v>311</v>
      </c>
      <c r="D305" s="99" t="s">
        <v>5</v>
      </c>
      <c r="E305" s="99" t="s">
        <v>9415</v>
      </c>
      <c r="F305" s="99" t="s">
        <v>9417</v>
      </c>
      <c r="G305" s="77">
        <v>0</v>
      </c>
      <c r="H305" s="77">
        <v>-200086.21</v>
      </c>
      <c r="I305" s="77"/>
      <c r="J305" s="101"/>
    </row>
    <row r="306" spans="1:10" hidden="1" outlineLevel="1" x14ac:dyDescent="0.2">
      <c r="A306" s="106"/>
      <c r="B306" s="100">
        <v>43095</v>
      </c>
      <c r="C306" s="99">
        <v>313</v>
      </c>
      <c r="D306" s="99" t="s">
        <v>5</v>
      </c>
      <c r="E306" s="99" t="s">
        <v>9415</v>
      </c>
      <c r="F306" s="99" t="s">
        <v>9418</v>
      </c>
      <c r="G306" s="77">
        <v>0</v>
      </c>
      <c r="H306" s="77">
        <v>158706.9</v>
      </c>
      <c r="I306" s="77"/>
      <c r="J306" s="101"/>
    </row>
    <row r="307" spans="1:10" hidden="1" outlineLevel="1" x14ac:dyDescent="0.2">
      <c r="A307" s="106"/>
      <c r="B307" s="100">
        <v>43096</v>
      </c>
      <c r="C307" s="99">
        <v>176</v>
      </c>
      <c r="D307" s="99" t="s">
        <v>82</v>
      </c>
      <c r="E307" s="99" t="s">
        <v>720</v>
      </c>
      <c r="F307" s="99" t="s">
        <v>9419</v>
      </c>
      <c r="G307" s="77">
        <v>0</v>
      </c>
      <c r="H307" s="77">
        <v>-2586.21</v>
      </c>
      <c r="I307" s="77"/>
      <c r="J307" s="101"/>
    </row>
    <row r="308" spans="1:10" hidden="1" outlineLevel="1" x14ac:dyDescent="0.2">
      <c r="A308" s="106"/>
      <c r="B308" s="100">
        <v>43096</v>
      </c>
      <c r="C308" s="99">
        <v>326</v>
      </c>
      <c r="D308" s="99" t="s">
        <v>5</v>
      </c>
      <c r="E308" s="99" t="s">
        <v>9420</v>
      </c>
      <c r="F308" s="99" t="s">
        <v>9421</v>
      </c>
      <c r="G308" s="77">
        <v>0</v>
      </c>
      <c r="H308" s="77">
        <v>191896.55</v>
      </c>
      <c r="I308" s="77"/>
      <c r="J308" s="101"/>
    </row>
    <row r="309" spans="1:10" hidden="1" outlineLevel="1" x14ac:dyDescent="0.2">
      <c r="A309" s="106"/>
      <c r="B309" s="100">
        <v>43096</v>
      </c>
      <c r="C309" s="99">
        <v>327</v>
      </c>
      <c r="D309" s="99" t="s">
        <v>5</v>
      </c>
      <c r="E309" s="99" t="s">
        <v>9420</v>
      </c>
      <c r="F309" s="99" t="s">
        <v>9422</v>
      </c>
      <c r="G309" s="77">
        <v>0</v>
      </c>
      <c r="H309" s="77">
        <v>-191896.55</v>
      </c>
      <c r="I309" s="77"/>
      <c r="J309" s="101"/>
    </row>
    <row r="310" spans="1:10" hidden="1" outlineLevel="1" x14ac:dyDescent="0.2">
      <c r="A310" s="106"/>
      <c r="B310" s="100">
        <v>43096</v>
      </c>
      <c r="C310" s="99">
        <v>328</v>
      </c>
      <c r="D310" s="99" t="s">
        <v>5</v>
      </c>
      <c r="E310" s="99" t="s">
        <v>9423</v>
      </c>
      <c r="F310" s="99" t="s">
        <v>9424</v>
      </c>
      <c r="G310" s="77">
        <v>0</v>
      </c>
      <c r="H310" s="77">
        <v>158706.9</v>
      </c>
      <c r="I310" s="77"/>
      <c r="J310" s="101"/>
    </row>
    <row r="311" spans="1:10" hidden="1" outlineLevel="1" x14ac:dyDescent="0.2">
      <c r="A311" s="106"/>
      <c r="B311" s="100">
        <v>43096</v>
      </c>
      <c r="C311" s="99">
        <v>330</v>
      </c>
      <c r="D311" s="99" t="s">
        <v>5</v>
      </c>
      <c r="E311" s="99" t="s">
        <v>8621</v>
      </c>
      <c r="F311" s="99" t="s">
        <v>9425</v>
      </c>
      <c r="G311" s="77">
        <v>0</v>
      </c>
      <c r="H311" s="77">
        <v>174224.14</v>
      </c>
      <c r="I311" s="77"/>
      <c r="J311" s="101"/>
    </row>
    <row r="312" spans="1:10" hidden="1" outlineLevel="1" x14ac:dyDescent="0.2">
      <c r="A312" s="106"/>
      <c r="B312" s="100">
        <v>43096</v>
      </c>
      <c r="C312" s="99">
        <v>331</v>
      </c>
      <c r="D312" s="99" t="s">
        <v>5</v>
      </c>
      <c r="E312" s="99" t="s">
        <v>7916</v>
      </c>
      <c r="F312" s="99" t="s">
        <v>9426</v>
      </c>
      <c r="G312" s="77">
        <v>0</v>
      </c>
      <c r="H312" s="77">
        <v>-174224.14</v>
      </c>
      <c r="I312" s="77"/>
      <c r="J312" s="101"/>
    </row>
    <row r="313" spans="1:10" hidden="1" outlineLevel="1" x14ac:dyDescent="0.2">
      <c r="A313" s="106"/>
      <c r="B313" s="100">
        <v>43096</v>
      </c>
      <c r="C313" s="99">
        <v>179</v>
      </c>
      <c r="D313" s="99" t="s">
        <v>82</v>
      </c>
      <c r="E313" s="99" t="s">
        <v>720</v>
      </c>
      <c r="F313" s="99" t="s">
        <v>9419</v>
      </c>
      <c r="G313" s="77">
        <v>0</v>
      </c>
      <c r="H313" s="77">
        <v>2586.21</v>
      </c>
      <c r="I313" s="77">
        <v>-26221256.850000001</v>
      </c>
      <c r="J313" s="101"/>
    </row>
    <row r="314" spans="1:10" hidden="1" outlineLevel="1" x14ac:dyDescent="0.2">
      <c r="A314" s="106"/>
      <c r="B314" s="100">
        <v>43096</v>
      </c>
      <c r="C314" s="99">
        <v>334</v>
      </c>
      <c r="D314" s="99" t="s">
        <v>5</v>
      </c>
      <c r="E314" s="99" t="s">
        <v>9420</v>
      </c>
      <c r="F314" s="99" t="s">
        <v>9427</v>
      </c>
      <c r="G314" s="77">
        <v>0</v>
      </c>
      <c r="H314" s="77">
        <v>191896.55</v>
      </c>
      <c r="I314" s="77">
        <v>-26379360.300000001</v>
      </c>
      <c r="J314" s="101"/>
    </row>
    <row r="315" spans="1:10" hidden="1" outlineLevel="1" x14ac:dyDescent="0.2">
      <c r="A315" s="106"/>
      <c r="B315" s="100">
        <v>43096</v>
      </c>
      <c r="C315" s="99">
        <v>184</v>
      </c>
      <c r="D315" s="99" t="s">
        <v>82</v>
      </c>
      <c r="E315" s="99" t="s">
        <v>720</v>
      </c>
      <c r="F315" s="99" t="s">
        <v>9393</v>
      </c>
      <c r="G315" s="77">
        <v>0</v>
      </c>
      <c r="H315" s="77">
        <v>1724.14</v>
      </c>
      <c r="I315" s="77">
        <v>-26550394.780000001</v>
      </c>
      <c r="J315" s="101"/>
    </row>
    <row r="316" spans="1:10" hidden="1" outlineLevel="1" x14ac:dyDescent="0.2">
      <c r="A316" s="106"/>
      <c r="B316" s="100">
        <v>43096</v>
      </c>
      <c r="C316" s="99">
        <v>339</v>
      </c>
      <c r="D316" s="99" t="s">
        <v>5</v>
      </c>
      <c r="E316" s="99" t="s">
        <v>9423</v>
      </c>
      <c r="F316" s="99" t="s">
        <v>9428</v>
      </c>
      <c r="G316" s="77">
        <v>0</v>
      </c>
      <c r="H316" s="77">
        <v>158706.9</v>
      </c>
      <c r="I316" s="77">
        <v>-26379360.300000001</v>
      </c>
      <c r="J316" s="101"/>
    </row>
    <row r="317" spans="1:10" hidden="1" outlineLevel="1" x14ac:dyDescent="0.2">
      <c r="A317" s="106"/>
      <c r="B317" s="100">
        <v>43096</v>
      </c>
      <c r="C317" s="99">
        <v>400</v>
      </c>
      <c r="D317" s="99" t="s">
        <v>5</v>
      </c>
      <c r="E317" s="99" t="s">
        <v>9423</v>
      </c>
      <c r="F317" s="99" t="s">
        <v>9429</v>
      </c>
      <c r="G317" s="77">
        <v>0</v>
      </c>
      <c r="H317" s="77">
        <v>-158706.9</v>
      </c>
      <c r="I317" s="77">
        <v>-26563498.23</v>
      </c>
      <c r="J317" s="101"/>
    </row>
    <row r="318" spans="1:10" hidden="1" outlineLevel="1" x14ac:dyDescent="0.2">
      <c r="A318" s="106"/>
      <c r="B318" s="100">
        <v>43097</v>
      </c>
      <c r="C318" s="99">
        <v>345</v>
      </c>
      <c r="D318" s="99" t="s">
        <v>5</v>
      </c>
      <c r="E318" s="99" t="s">
        <v>7286</v>
      </c>
      <c r="F318" s="99" t="s">
        <v>9430</v>
      </c>
      <c r="G318" s="77">
        <v>0</v>
      </c>
      <c r="H318" s="77">
        <v>-178103.45</v>
      </c>
      <c r="I318" s="77">
        <v>-26751946.510000002</v>
      </c>
      <c r="J318" s="101"/>
    </row>
    <row r="319" spans="1:10" hidden="1" outlineLevel="1" x14ac:dyDescent="0.2">
      <c r="A319" s="106"/>
      <c r="B319" s="100">
        <v>43097</v>
      </c>
      <c r="C319" s="99">
        <v>364</v>
      </c>
      <c r="D319" s="99" t="s">
        <v>5</v>
      </c>
      <c r="E319" s="99" t="s">
        <v>7331</v>
      </c>
      <c r="F319" s="99" t="s">
        <v>9431</v>
      </c>
      <c r="G319" s="77">
        <v>0</v>
      </c>
      <c r="H319" s="77">
        <v>-178103.45</v>
      </c>
      <c r="I319" s="77"/>
      <c r="J319" s="101"/>
    </row>
    <row r="320" spans="1:10" hidden="1" outlineLevel="1" x14ac:dyDescent="0.2">
      <c r="A320" s="106"/>
      <c r="B320" s="100">
        <v>43098</v>
      </c>
      <c r="C320" s="99">
        <v>203</v>
      </c>
      <c r="D320" s="99" t="s">
        <v>82</v>
      </c>
      <c r="E320" s="99" t="s">
        <v>720</v>
      </c>
      <c r="F320" s="99" t="s">
        <v>9432</v>
      </c>
      <c r="G320" s="77">
        <v>0</v>
      </c>
      <c r="H320" s="77">
        <v>-2586.21</v>
      </c>
      <c r="I320" s="77">
        <v>-26922980.989999998</v>
      </c>
      <c r="J320" s="101"/>
    </row>
    <row r="321" spans="1:10" hidden="1" outlineLevel="1" x14ac:dyDescent="0.2">
      <c r="A321" s="106"/>
      <c r="B321" s="100">
        <v>43098</v>
      </c>
      <c r="C321" s="99">
        <v>371</v>
      </c>
      <c r="D321" s="99" t="s">
        <v>5</v>
      </c>
      <c r="E321" s="99" t="s">
        <v>9433</v>
      </c>
      <c r="F321" s="99" t="s">
        <v>9434</v>
      </c>
      <c r="G321" s="77">
        <v>0</v>
      </c>
      <c r="H321" s="77">
        <v>191896.55</v>
      </c>
      <c r="I321" s="77">
        <v>-26783325.82</v>
      </c>
      <c r="J321" s="101"/>
    </row>
    <row r="322" spans="1:10" hidden="1" outlineLevel="1" x14ac:dyDescent="0.2">
      <c r="A322" s="106"/>
      <c r="B322" s="100">
        <v>43098</v>
      </c>
      <c r="C322" s="99">
        <v>372</v>
      </c>
      <c r="D322" s="99" t="s">
        <v>5</v>
      </c>
      <c r="E322" s="99" t="s">
        <v>9433</v>
      </c>
      <c r="F322" s="99" t="s">
        <v>9435</v>
      </c>
      <c r="G322" s="77">
        <v>0</v>
      </c>
      <c r="H322" s="77">
        <v>-191896.55</v>
      </c>
      <c r="I322" s="77">
        <v>-26941429.27</v>
      </c>
      <c r="J322" s="101"/>
    </row>
    <row r="323" spans="1:10" hidden="1" outlineLevel="1" x14ac:dyDescent="0.2">
      <c r="A323" s="106"/>
      <c r="B323" s="100">
        <v>43098</v>
      </c>
      <c r="C323" s="99">
        <v>373</v>
      </c>
      <c r="D323" s="99" t="s">
        <v>5</v>
      </c>
      <c r="E323" s="99" t="s">
        <v>9433</v>
      </c>
      <c r="F323" s="99" t="s">
        <v>9436</v>
      </c>
      <c r="G323" s="77">
        <v>0</v>
      </c>
      <c r="H323" s="77">
        <v>191896.55</v>
      </c>
      <c r="I323" s="77">
        <v>-26770912.030000001</v>
      </c>
      <c r="J323" s="101"/>
    </row>
    <row r="324" spans="1:10" hidden="1" outlineLevel="1" x14ac:dyDescent="0.2">
      <c r="A324" s="106"/>
      <c r="B324" s="100">
        <v>43098</v>
      </c>
      <c r="C324" s="99">
        <v>376</v>
      </c>
      <c r="D324" s="99" t="s">
        <v>5</v>
      </c>
      <c r="E324" s="99" t="s">
        <v>9437</v>
      </c>
      <c r="F324" s="99" t="s">
        <v>9438</v>
      </c>
      <c r="G324" s="77">
        <v>0</v>
      </c>
      <c r="H324" s="77">
        <v>158706.9</v>
      </c>
      <c r="I324" s="77">
        <v>-26941946.510000002</v>
      </c>
      <c r="J324" s="101"/>
    </row>
    <row r="325" spans="1:10" hidden="1" outlineLevel="1" x14ac:dyDescent="0.2">
      <c r="A325" s="106"/>
      <c r="B325" s="100">
        <v>43098</v>
      </c>
      <c r="C325" s="99">
        <v>381</v>
      </c>
      <c r="D325" s="99" t="s">
        <v>5</v>
      </c>
      <c r="E325" s="99" t="s">
        <v>9439</v>
      </c>
      <c r="F325" s="99" t="s">
        <v>9440</v>
      </c>
      <c r="G325" s="77">
        <v>0</v>
      </c>
      <c r="H325" s="77">
        <v>174224.14</v>
      </c>
      <c r="I325" s="77">
        <v>-26772291.34</v>
      </c>
      <c r="J325" s="101"/>
    </row>
    <row r="326" spans="1:10" hidden="1" outlineLevel="1" x14ac:dyDescent="0.2">
      <c r="A326" s="106"/>
      <c r="B326" s="100">
        <v>43098</v>
      </c>
      <c r="C326" s="99">
        <v>385</v>
      </c>
      <c r="D326" s="99" t="s">
        <v>5</v>
      </c>
      <c r="E326" s="99" t="s">
        <v>9441</v>
      </c>
      <c r="F326" s="99" t="s">
        <v>9442</v>
      </c>
      <c r="G326" s="77">
        <v>0</v>
      </c>
      <c r="H326" s="77">
        <v>158706.9</v>
      </c>
      <c r="I326" s="77">
        <v>-26943325.82</v>
      </c>
      <c r="J326" s="101"/>
    </row>
    <row r="327" spans="1:10" hidden="1" outlineLevel="1" x14ac:dyDescent="0.2">
      <c r="A327" s="106"/>
      <c r="B327" s="100">
        <v>43099</v>
      </c>
      <c r="C327" s="99">
        <v>387</v>
      </c>
      <c r="D327" s="99" t="s">
        <v>5</v>
      </c>
      <c r="E327" s="99" t="s">
        <v>9415</v>
      </c>
      <c r="F327" s="99" t="s">
        <v>9443</v>
      </c>
      <c r="G327" s="77">
        <v>0</v>
      </c>
      <c r="H327" s="77">
        <v>-158706.9</v>
      </c>
      <c r="I327" s="77">
        <v>-26772808.579999998</v>
      </c>
      <c r="J327" s="101"/>
    </row>
    <row r="328" spans="1:10" hidden="1" outlineLevel="1" x14ac:dyDescent="0.2">
      <c r="A328" s="106"/>
      <c r="B328" s="100">
        <v>43099</v>
      </c>
      <c r="C328" s="99">
        <v>388</v>
      </c>
      <c r="D328" s="99" t="s">
        <v>5</v>
      </c>
      <c r="E328" s="99" t="s">
        <v>9444</v>
      </c>
      <c r="F328" s="99" t="s">
        <v>9445</v>
      </c>
      <c r="G328" s="77">
        <v>0</v>
      </c>
      <c r="H328" s="77">
        <v>200086.21</v>
      </c>
      <c r="I328" s="77">
        <v>-26943843.059999999</v>
      </c>
      <c r="J328" s="101"/>
    </row>
    <row r="329" spans="1:10" hidden="1" outlineLevel="1" x14ac:dyDescent="0.2">
      <c r="A329" s="106"/>
      <c r="B329" s="100">
        <v>43099</v>
      </c>
      <c r="C329" s="99">
        <v>240</v>
      </c>
      <c r="D329" s="99" t="s">
        <v>82</v>
      </c>
      <c r="E329" s="99" t="s">
        <v>720</v>
      </c>
      <c r="F329" s="99" t="s">
        <v>9432</v>
      </c>
      <c r="G329" s="77">
        <v>0</v>
      </c>
      <c r="H329" s="77">
        <v>2586.21</v>
      </c>
      <c r="I329" s="77">
        <v>-26772808.579999998</v>
      </c>
      <c r="J329" s="101"/>
    </row>
    <row r="330" spans="1:10" collapsed="1" x14ac:dyDescent="0.2">
      <c r="A330" s="106"/>
      <c r="B330" s="100"/>
      <c r="C330" s="99"/>
      <c r="D330" s="99"/>
      <c r="E330" s="99"/>
      <c r="F330" s="99"/>
      <c r="G330" s="77"/>
      <c r="H330" s="77"/>
      <c r="I330" s="77"/>
      <c r="J330" s="101"/>
    </row>
    <row r="331" spans="1:10" x14ac:dyDescent="0.2">
      <c r="A331" s="106"/>
      <c r="B331" s="100"/>
      <c r="C331" s="99"/>
      <c r="D331" s="99"/>
      <c r="E331" s="99"/>
      <c r="F331" s="99"/>
      <c r="G331" s="77"/>
      <c r="H331" s="102">
        <f>SUM(H264:H330)</f>
        <v>2869506.9399999995</v>
      </c>
      <c r="I331" s="102"/>
      <c r="J331" s="103">
        <f>COUNTIF(H265:H329,"&gt;1")-COUNTIF(H265:H329,"&lt;1")</f>
        <v>17</v>
      </c>
    </row>
    <row r="332" spans="1:10" x14ac:dyDescent="0.2">
      <c r="A332" s="104" t="s">
        <v>311</v>
      </c>
      <c r="B332" s="98"/>
      <c r="C332" s="99"/>
      <c r="D332" s="99"/>
      <c r="E332" s="98"/>
      <c r="F332" s="98"/>
      <c r="G332" s="76"/>
      <c r="H332" s="76"/>
      <c r="I332" s="76"/>
      <c r="J332" s="101"/>
    </row>
    <row r="333" spans="1:10" x14ac:dyDescent="0.2">
      <c r="A333" s="105" t="s">
        <v>2</v>
      </c>
      <c r="B333" s="98" t="s">
        <v>312</v>
      </c>
      <c r="C333" s="99"/>
      <c r="D333" s="99"/>
      <c r="E333" s="98"/>
      <c r="F333" s="98"/>
      <c r="G333" s="76"/>
      <c r="H333" s="76"/>
      <c r="I333" s="76"/>
      <c r="J333" s="101"/>
    </row>
    <row r="334" spans="1:10" hidden="1" outlineLevel="1" x14ac:dyDescent="0.2">
      <c r="A334" s="106"/>
      <c r="B334" s="99"/>
      <c r="C334" s="99"/>
      <c r="D334" s="99"/>
      <c r="E334" s="99" t="s">
        <v>1110</v>
      </c>
      <c r="F334" s="99"/>
      <c r="G334" s="77">
        <v>0</v>
      </c>
      <c r="H334" s="77">
        <v>0</v>
      </c>
      <c r="I334" s="77">
        <v>-11736288.560000001</v>
      </c>
      <c r="J334" s="101"/>
    </row>
    <row r="335" spans="1:10" hidden="1" outlineLevel="1" x14ac:dyDescent="0.2">
      <c r="A335" s="106"/>
      <c r="B335" s="100">
        <v>43070</v>
      </c>
      <c r="C335" s="99">
        <v>2</v>
      </c>
      <c r="D335" s="99" t="s">
        <v>5</v>
      </c>
      <c r="E335" s="99" t="s">
        <v>7966</v>
      </c>
      <c r="F335" s="99" t="s">
        <v>9446</v>
      </c>
      <c r="G335" s="77">
        <v>0</v>
      </c>
      <c r="H335" s="126">
        <v>-189051.72</v>
      </c>
      <c r="I335" s="77">
        <v>-11942926.49</v>
      </c>
      <c r="J335" s="101"/>
    </row>
    <row r="336" spans="1:10" hidden="1" outlineLevel="1" x14ac:dyDescent="0.2">
      <c r="A336" s="106"/>
      <c r="B336" s="100">
        <v>43070</v>
      </c>
      <c r="C336" s="99">
        <v>3</v>
      </c>
      <c r="D336" s="99" t="s">
        <v>5</v>
      </c>
      <c r="E336" s="99" t="s">
        <v>9447</v>
      </c>
      <c r="F336" s="99" t="s">
        <v>9448</v>
      </c>
      <c r="G336" s="77">
        <v>0</v>
      </c>
      <c r="H336" s="126">
        <v>189051.72</v>
      </c>
      <c r="I336" s="77"/>
      <c r="J336" s="101"/>
    </row>
    <row r="337" spans="1:10" hidden="1" outlineLevel="1" x14ac:dyDescent="0.2">
      <c r="A337" s="106"/>
      <c r="B337" s="100">
        <v>43070</v>
      </c>
      <c r="C337" s="99">
        <v>4</v>
      </c>
      <c r="D337" s="99" t="s">
        <v>5</v>
      </c>
      <c r="E337" s="99" t="s">
        <v>8682</v>
      </c>
      <c r="F337" s="99" t="s">
        <v>9449</v>
      </c>
      <c r="G337" s="77">
        <v>0</v>
      </c>
      <c r="H337" s="126">
        <v>-189051.72</v>
      </c>
      <c r="I337" s="77"/>
      <c r="J337" s="101"/>
    </row>
    <row r="338" spans="1:10" hidden="1" outlineLevel="1" x14ac:dyDescent="0.2">
      <c r="A338" s="106"/>
      <c r="B338" s="100">
        <v>43070</v>
      </c>
      <c r="C338" s="99">
        <v>5</v>
      </c>
      <c r="D338" s="99" t="s">
        <v>5</v>
      </c>
      <c r="E338" s="99" t="s">
        <v>8682</v>
      </c>
      <c r="F338" s="99" t="s">
        <v>9450</v>
      </c>
      <c r="G338" s="77">
        <v>0</v>
      </c>
      <c r="H338" s="126">
        <v>189051.72</v>
      </c>
      <c r="I338" s="77"/>
      <c r="J338" s="101"/>
    </row>
    <row r="339" spans="1:10" hidden="1" outlineLevel="1" x14ac:dyDescent="0.2">
      <c r="A339" s="106"/>
      <c r="B339" s="100">
        <v>43077</v>
      </c>
      <c r="C339" s="99">
        <v>80</v>
      </c>
      <c r="D339" s="99" t="s">
        <v>5</v>
      </c>
      <c r="E339" s="99" t="s">
        <v>9451</v>
      </c>
      <c r="F339" s="99" t="s">
        <v>9452</v>
      </c>
      <c r="G339" s="77">
        <v>0</v>
      </c>
      <c r="H339" s="126">
        <v>189051.72</v>
      </c>
      <c r="I339" s="77"/>
      <c r="J339" s="101"/>
    </row>
    <row r="340" spans="1:10" hidden="1" outlineLevel="1" x14ac:dyDescent="0.2">
      <c r="A340" s="106"/>
      <c r="B340" s="100">
        <v>43087</v>
      </c>
      <c r="C340" s="99">
        <v>94</v>
      </c>
      <c r="D340" s="99" t="s">
        <v>82</v>
      </c>
      <c r="E340" s="99" t="s">
        <v>720</v>
      </c>
      <c r="F340" s="99" t="s">
        <v>9453</v>
      </c>
      <c r="G340" s="77">
        <v>0</v>
      </c>
      <c r="H340" s="126">
        <v>-4310.3500000000004</v>
      </c>
      <c r="I340" s="77"/>
      <c r="J340" s="101"/>
    </row>
    <row r="341" spans="1:10" hidden="1" outlineLevel="1" x14ac:dyDescent="0.2">
      <c r="A341" s="106"/>
      <c r="B341" s="100">
        <v>43087</v>
      </c>
      <c r="C341" s="99">
        <v>157</v>
      </c>
      <c r="D341" s="99" t="s">
        <v>5</v>
      </c>
      <c r="E341" s="99" t="s">
        <v>9454</v>
      </c>
      <c r="F341" s="99" t="s">
        <v>9455</v>
      </c>
      <c r="G341" s="77">
        <v>0</v>
      </c>
      <c r="H341" s="126">
        <v>1</v>
      </c>
      <c r="I341" s="77"/>
      <c r="J341" s="101"/>
    </row>
    <row r="342" spans="1:10" hidden="1" outlineLevel="1" x14ac:dyDescent="0.2">
      <c r="A342" s="106"/>
      <c r="B342" s="100">
        <v>43087</v>
      </c>
      <c r="C342" s="99">
        <v>158</v>
      </c>
      <c r="D342" s="99" t="s">
        <v>5</v>
      </c>
      <c r="E342" s="99" t="s">
        <v>9454</v>
      </c>
      <c r="F342" s="99" t="s">
        <v>9456</v>
      </c>
      <c r="G342" s="77">
        <v>0</v>
      </c>
      <c r="H342" s="126">
        <v>-1</v>
      </c>
      <c r="I342" s="77"/>
      <c r="J342" s="101"/>
    </row>
    <row r="343" spans="1:10" hidden="1" outlineLevel="1" x14ac:dyDescent="0.2">
      <c r="A343" s="106"/>
      <c r="B343" s="100">
        <v>43087</v>
      </c>
      <c r="C343" s="99">
        <v>159</v>
      </c>
      <c r="D343" s="99" t="s">
        <v>5</v>
      </c>
      <c r="E343" s="99" t="s">
        <v>9454</v>
      </c>
      <c r="F343" s="99" t="s">
        <v>9457</v>
      </c>
      <c r="G343" s="77">
        <v>0</v>
      </c>
      <c r="H343" s="126">
        <v>189051.72</v>
      </c>
      <c r="I343" s="77"/>
      <c r="J343" s="101"/>
    </row>
    <row r="344" spans="1:10" hidden="1" outlineLevel="1" x14ac:dyDescent="0.2">
      <c r="A344" s="106"/>
      <c r="B344" s="100">
        <v>43087</v>
      </c>
      <c r="C344" s="99">
        <v>161</v>
      </c>
      <c r="D344" s="99" t="s">
        <v>5</v>
      </c>
      <c r="E344" s="99" t="s">
        <v>3261</v>
      </c>
      <c r="F344" s="99" t="s">
        <v>9458</v>
      </c>
      <c r="G344" s="77">
        <v>0</v>
      </c>
      <c r="H344" s="126">
        <v>199396.55</v>
      </c>
      <c r="I344" s="77"/>
      <c r="J344" s="101"/>
    </row>
    <row r="345" spans="1:10" hidden="1" outlineLevel="1" x14ac:dyDescent="0.2">
      <c r="A345" s="106"/>
      <c r="B345" s="100">
        <v>43087</v>
      </c>
      <c r="C345" s="99">
        <v>162</v>
      </c>
      <c r="D345" s="99" t="s">
        <v>5</v>
      </c>
      <c r="E345" s="99" t="s">
        <v>3261</v>
      </c>
      <c r="F345" s="99" t="s">
        <v>9459</v>
      </c>
      <c r="G345" s="77">
        <v>0</v>
      </c>
      <c r="H345" s="126">
        <v>-199396.55</v>
      </c>
      <c r="I345" s="77"/>
      <c r="J345" s="101"/>
    </row>
    <row r="346" spans="1:10" hidden="1" outlineLevel="1" x14ac:dyDescent="0.2">
      <c r="A346" s="106"/>
      <c r="B346" s="100">
        <v>43087</v>
      </c>
      <c r="C346" s="99">
        <v>163</v>
      </c>
      <c r="D346" s="99" t="s">
        <v>5</v>
      </c>
      <c r="E346" s="99" t="s">
        <v>3261</v>
      </c>
      <c r="F346" s="99" t="s">
        <v>9460</v>
      </c>
      <c r="G346" s="77">
        <v>0</v>
      </c>
      <c r="H346" s="126">
        <v>199396.55</v>
      </c>
      <c r="I346" s="77"/>
      <c r="J346" s="101"/>
    </row>
    <row r="347" spans="1:10" hidden="1" outlineLevel="1" x14ac:dyDescent="0.2">
      <c r="A347" s="106"/>
      <c r="B347" s="100">
        <v>43087</v>
      </c>
      <c r="C347" s="99">
        <v>165</v>
      </c>
      <c r="D347" s="99" t="s">
        <v>5</v>
      </c>
      <c r="E347" s="99" t="s">
        <v>3261</v>
      </c>
      <c r="F347" s="99" t="s">
        <v>9461</v>
      </c>
      <c r="G347" s="77">
        <v>0</v>
      </c>
      <c r="H347" s="126">
        <v>-199396.55</v>
      </c>
      <c r="I347" s="77"/>
      <c r="J347" s="101"/>
    </row>
    <row r="348" spans="1:10" hidden="1" outlineLevel="1" x14ac:dyDescent="0.2">
      <c r="A348" s="106"/>
      <c r="B348" s="100">
        <v>43087</v>
      </c>
      <c r="C348" s="99">
        <v>107</v>
      </c>
      <c r="D348" s="99" t="s">
        <v>82</v>
      </c>
      <c r="E348" s="99" t="s">
        <v>720</v>
      </c>
      <c r="F348" s="99" t="s">
        <v>9462</v>
      </c>
      <c r="G348" s="77">
        <v>0</v>
      </c>
      <c r="H348" s="126">
        <v>-4310.3500000000004</v>
      </c>
      <c r="I348" s="77"/>
      <c r="J348" s="101"/>
    </row>
    <row r="349" spans="1:10" hidden="1" outlineLevel="1" x14ac:dyDescent="0.2">
      <c r="A349" s="106"/>
      <c r="B349" s="100">
        <v>43087</v>
      </c>
      <c r="C349" s="99">
        <v>174</v>
      </c>
      <c r="D349" s="99" t="s">
        <v>5</v>
      </c>
      <c r="E349" s="99" t="s">
        <v>3261</v>
      </c>
      <c r="F349" s="99" t="s">
        <v>9463</v>
      </c>
      <c r="G349" s="77">
        <v>0</v>
      </c>
      <c r="H349" s="126">
        <v>199396.55</v>
      </c>
      <c r="I349" s="77"/>
      <c r="J349" s="101"/>
    </row>
    <row r="350" spans="1:10" hidden="1" outlineLevel="1" x14ac:dyDescent="0.2">
      <c r="A350" s="106"/>
      <c r="B350" s="100">
        <v>43087</v>
      </c>
      <c r="C350" s="99">
        <v>184</v>
      </c>
      <c r="D350" s="99" t="s">
        <v>5</v>
      </c>
      <c r="E350" s="99" t="s">
        <v>7964</v>
      </c>
      <c r="F350" s="99" t="s">
        <v>9464</v>
      </c>
      <c r="G350" s="77">
        <v>0</v>
      </c>
      <c r="H350" s="126">
        <v>225689.66</v>
      </c>
      <c r="I350" s="77"/>
      <c r="J350" s="101"/>
    </row>
    <row r="351" spans="1:10" hidden="1" outlineLevel="1" x14ac:dyDescent="0.2">
      <c r="A351" s="106"/>
      <c r="B351" s="100">
        <v>43088</v>
      </c>
      <c r="C351" s="99">
        <v>201</v>
      </c>
      <c r="D351" s="99" t="s">
        <v>5</v>
      </c>
      <c r="E351" s="99" t="s">
        <v>3261</v>
      </c>
      <c r="F351" s="99" t="s">
        <v>9465</v>
      </c>
      <c r="G351" s="77">
        <v>0</v>
      </c>
      <c r="H351" s="126">
        <v>-199396.55</v>
      </c>
      <c r="I351" s="77"/>
      <c r="J351" s="101"/>
    </row>
    <row r="352" spans="1:10" hidden="1" outlineLevel="1" x14ac:dyDescent="0.2">
      <c r="A352" s="106"/>
      <c r="B352" s="100">
        <v>43089</v>
      </c>
      <c r="C352" s="99">
        <v>210</v>
      </c>
      <c r="D352" s="99" t="s">
        <v>5</v>
      </c>
      <c r="E352" s="99" t="s">
        <v>7966</v>
      </c>
      <c r="F352" s="99" t="s">
        <v>9466</v>
      </c>
      <c r="G352" s="77">
        <v>0</v>
      </c>
      <c r="H352" s="126">
        <v>189051.72</v>
      </c>
      <c r="I352" s="77"/>
      <c r="J352" s="101"/>
    </row>
    <row r="353" spans="1:10" hidden="1" outlineLevel="1" x14ac:dyDescent="0.2">
      <c r="A353" s="106"/>
      <c r="B353" s="100">
        <v>43089</v>
      </c>
      <c r="C353" s="99">
        <v>213</v>
      </c>
      <c r="D353" s="99" t="s">
        <v>5</v>
      </c>
      <c r="E353" s="99" t="s">
        <v>9454</v>
      </c>
      <c r="F353" s="99" t="s">
        <v>9467</v>
      </c>
      <c r="G353" s="77">
        <v>0</v>
      </c>
      <c r="H353" s="126">
        <v>-189051.72</v>
      </c>
      <c r="I353" s="77"/>
      <c r="J353" s="101"/>
    </row>
    <row r="354" spans="1:10" hidden="1" outlineLevel="1" x14ac:dyDescent="0.2">
      <c r="A354" s="106"/>
      <c r="B354" s="100">
        <v>43089</v>
      </c>
      <c r="C354" s="99">
        <v>125</v>
      </c>
      <c r="D354" s="99" t="s">
        <v>82</v>
      </c>
      <c r="E354" s="99" t="s">
        <v>720</v>
      </c>
      <c r="F354" s="99" t="s">
        <v>9453</v>
      </c>
      <c r="G354" s="77">
        <v>0</v>
      </c>
      <c r="H354" s="126">
        <v>4310.3500000000004</v>
      </c>
      <c r="I354" s="77"/>
      <c r="J354" s="101"/>
    </row>
    <row r="355" spans="1:10" hidden="1" outlineLevel="1" x14ac:dyDescent="0.2">
      <c r="A355" s="106"/>
      <c r="B355" s="100">
        <v>43089</v>
      </c>
      <c r="C355" s="99">
        <v>214</v>
      </c>
      <c r="D355" s="99" t="s">
        <v>5</v>
      </c>
      <c r="E355" s="99" t="s">
        <v>9454</v>
      </c>
      <c r="F355" s="99" t="s">
        <v>9468</v>
      </c>
      <c r="G355" s="77">
        <v>0</v>
      </c>
      <c r="H355" s="126">
        <v>189051.72</v>
      </c>
      <c r="I355" s="77"/>
      <c r="J355" s="101"/>
    </row>
    <row r="356" spans="1:10" hidden="1" outlineLevel="1" x14ac:dyDescent="0.2">
      <c r="A356" s="106"/>
      <c r="B356" s="100">
        <v>43089</v>
      </c>
      <c r="C356" s="99">
        <v>133</v>
      </c>
      <c r="D356" s="99" t="s">
        <v>82</v>
      </c>
      <c r="E356" s="99" t="s">
        <v>720</v>
      </c>
      <c r="F356" s="99" t="s">
        <v>9469</v>
      </c>
      <c r="G356" s="77">
        <v>0</v>
      </c>
      <c r="H356" s="126">
        <v>4310.3500000000004</v>
      </c>
      <c r="I356" s="77"/>
      <c r="J356" s="101"/>
    </row>
    <row r="357" spans="1:10" hidden="1" outlineLevel="1" x14ac:dyDescent="0.2">
      <c r="A357" s="106"/>
      <c r="B357" s="100">
        <v>43089</v>
      </c>
      <c r="C357" s="99">
        <v>134</v>
      </c>
      <c r="D357" s="99" t="s">
        <v>82</v>
      </c>
      <c r="E357" s="99" t="s">
        <v>720</v>
      </c>
      <c r="F357" s="99" t="s">
        <v>9462</v>
      </c>
      <c r="G357" s="77">
        <v>0</v>
      </c>
      <c r="H357" s="126">
        <v>4310.3500000000004</v>
      </c>
      <c r="I357" s="77"/>
      <c r="J357" s="101"/>
    </row>
    <row r="358" spans="1:10" hidden="1" outlineLevel="1" x14ac:dyDescent="0.2">
      <c r="A358" s="106"/>
      <c r="B358" s="100">
        <v>43089</v>
      </c>
      <c r="C358" s="99">
        <v>135</v>
      </c>
      <c r="D358" s="99" t="s">
        <v>82</v>
      </c>
      <c r="E358" s="99" t="s">
        <v>720</v>
      </c>
      <c r="F358" s="99" t="s">
        <v>9470</v>
      </c>
      <c r="G358" s="77">
        <v>0</v>
      </c>
      <c r="H358" s="126">
        <v>-4310.3500000000004</v>
      </c>
      <c r="I358" s="77"/>
      <c r="J358" s="101"/>
    </row>
    <row r="359" spans="1:10" hidden="1" outlineLevel="1" x14ac:dyDescent="0.2">
      <c r="A359" s="106"/>
      <c r="B359" s="100">
        <v>43089</v>
      </c>
      <c r="C359" s="99">
        <v>228</v>
      </c>
      <c r="D359" s="99" t="s">
        <v>5</v>
      </c>
      <c r="E359" s="99" t="s">
        <v>3261</v>
      </c>
      <c r="F359" s="99" t="s">
        <v>9471</v>
      </c>
      <c r="G359" s="77">
        <v>0</v>
      </c>
      <c r="H359" s="126">
        <v>199396.55</v>
      </c>
      <c r="I359" s="77">
        <v>-11747236.83</v>
      </c>
      <c r="J359" s="101"/>
    </row>
    <row r="360" spans="1:10" hidden="1" outlineLevel="1" x14ac:dyDescent="0.2">
      <c r="A360" s="106"/>
      <c r="B360" s="100">
        <v>43089</v>
      </c>
      <c r="C360" s="99">
        <v>231</v>
      </c>
      <c r="D360" s="99" t="s">
        <v>5</v>
      </c>
      <c r="E360" s="99" t="s">
        <v>3261</v>
      </c>
      <c r="F360" s="99" t="s">
        <v>9472</v>
      </c>
      <c r="G360" s="77">
        <v>0</v>
      </c>
      <c r="H360" s="126">
        <v>-199396.55</v>
      </c>
      <c r="I360" s="77"/>
      <c r="J360" s="101"/>
    </row>
    <row r="361" spans="1:10" hidden="1" outlineLevel="1" x14ac:dyDescent="0.2">
      <c r="A361" s="106"/>
      <c r="B361" s="100">
        <v>43089</v>
      </c>
      <c r="C361" s="99">
        <v>232</v>
      </c>
      <c r="D361" s="99" t="s">
        <v>5</v>
      </c>
      <c r="E361" s="99" t="s">
        <v>3261</v>
      </c>
      <c r="F361" s="99" t="s">
        <v>9473</v>
      </c>
      <c r="G361" s="77">
        <v>0</v>
      </c>
      <c r="H361" s="126">
        <v>199396.55</v>
      </c>
      <c r="I361" s="77"/>
      <c r="J361" s="101"/>
    </row>
    <row r="362" spans="1:10" hidden="1" outlineLevel="1" x14ac:dyDescent="0.2">
      <c r="A362" s="106"/>
      <c r="B362" s="100">
        <v>43089</v>
      </c>
      <c r="C362" s="99">
        <v>136</v>
      </c>
      <c r="D362" s="99" t="s">
        <v>82</v>
      </c>
      <c r="E362" s="99" t="s">
        <v>720</v>
      </c>
      <c r="F362" s="99" t="s">
        <v>9470</v>
      </c>
      <c r="G362" s="77">
        <v>0</v>
      </c>
      <c r="H362" s="126">
        <v>4310.3500000000004</v>
      </c>
      <c r="I362" s="77"/>
      <c r="J362" s="101"/>
    </row>
    <row r="363" spans="1:10" hidden="1" outlineLevel="1" x14ac:dyDescent="0.2">
      <c r="A363" s="106"/>
      <c r="B363" s="100">
        <v>43089</v>
      </c>
      <c r="C363" s="99">
        <v>238</v>
      </c>
      <c r="D363" s="99" t="s">
        <v>5</v>
      </c>
      <c r="E363" s="99" t="s">
        <v>8662</v>
      </c>
      <c r="F363" s="99" t="s">
        <v>9474</v>
      </c>
      <c r="G363" s="77">
        <v>0</v>
      </c>
      <c r="H363" s="126">
        <v>-189051.72</v>
      </c>
      <c r="I363" s="77"/>
      <c r="J363" s="101"/>
    </row>
    <row r="364" spans="1:10" hidden="1" outlineLevel="1" x14ac:dyDescent="0.2">
      <c r="A364" s="106"/>
      <c r="B364" s="100">
        <v>43089</v>
      </c>
      <c r="C364" s="99">
        <v>245</v>
      </c>
      <c r="D364" s="99" t="s">
        <v>82</v>
      </c>
      <c r="E364" s="99" t="s">
        <v>720</v>
      </c>
      <c r="F364" s="99" t="s">
        <v>9469</v>
      </c>
      <c r="G364" s="77">
        <v>0</v>
      </c>
      <c r="H364" s="126">
        <v>-4310.3500000000004</v>
      </c>
      <c r="I364" s="77"/>
      <c r="J364" s="101"/>
    </row>
    <row r="365" spans="1:10" hidden="1" outlineLevel="1" x14ac:dyDescent="0.2">
      <c r="A365" s="106"/>
      <c r="B365" s="100">
        <v>43090</v>
      </c>
      <c r="C365" s="99">
        <v>254</v>
      </c>
      <c r="D365" s="99" t="s">
        <v>5</v>
      </c>
      <c r="E365" s="99" t="s">
        <v>7952</v>
      </c>
      <c r="F365" s="99" t="s">
        <v>9475</v>
      </c>
      <c r="G365" s="77">
        <v>0</v>
      </c>
      <c r="H365" s="126">
        <v>-189051.72</v>
      </c>
      <c r="I365" s="77"/>
      <c r="J365" s="101"/>
    </row>
    <row r="366" spans="1:10" hidden="1" outlineLevel="1" x14ac:dyDescent="0.2">
      <c r="A366" s="106"/>
      <c r="B366" s="100">
        <v>43091</v>
      </c>
      <c r="C366" s="99">
        <v>271</v>
      </c>
      <c r="D366" s="99" t="s">
        <v>5</v>
      </c>
      <c r="E366" s="99" t="s">
        <v>8662</v>
      </c>
      <c r="F366" s="99" t="s">
        <v>9476</v>
      </c>
      <c r="G366" s="77">
        <v>0</v>
      </c>
      <c r="H366" s="77">
        <v>189051.72</v>
      </c>
      <c r="I366" s="77"/>
      <c r="J366" s="101"/>
    </row>
    <row r="367" spans="1:10" hidden="1" outlineLevel="1" x14ac:dyDescent="0.2">
      <c r="A367" s="106"/>
      <c r="B367" s="100">
        <v>43095</v>
      </c>
      <c r="C367" s="99">
        <v>318</v>
      </c>
      <c r="D367" s="99" t="s">
        <v>5</v>
      </c>
      <c r="E367" s="99" t="s">
        <v>9477</v>
      </c>
      <c r="F367" s="99" t="s">
        <v>9478</v>
      </c>
      <c r="G367" s="77">
        <v>0</v>
      </c>
      <c r="H367" s="77">
        <v>225689.66</v>
      </c>
      <c r="I367" s="77"/>
      <c r="J367" s="101"/>
    </row>
    <row r="368" spans="1:10" hidden="1" outlineLevel="1" x14ac:dyDescent="0.2">
      <c r="A368" s="106"/>
      <c r="B368" s="100">
        <v>43096</v>
      </c>
      <c r="C368" s="99">
        <v>321</v>
      </c>
      <c r="D368" s="99" t="s">
        <v>5</v>
      </c>
      <c r="E368" s="99" t="s">
        <v>8662</v>
      </c>
      <c r="F368" s="99" t="s">
        <v>9479</v>
      </c>
      <c r="G368" s="77">
        <v>0</v>
      </c>
      <c r="H368" s="126">
        <v>-189051.72</v>
      </c>
      <c r="I368" s="77"/>
      <c r="J368" s="101"/>
    </row>
    <row r="369" spans="1:11" hidden="1" outlineLevel="1" x14ac:dyDescent="0.2">
      <c r="A369" s="106"/>
      <c r="B369" s="100">
        <v>43096</v>
      </c>
      <c r="C369" s="99">
        <v>336</v>
      </c>
      <c r="D369" s="99" t="s">
        <v>5</v>
      </c>
      <c r="E369" s="99" t="s">
        <v>8662</v>
      </c>
      <c r="F369" s="99" t="s">
        <v>9480</v>
      </c>
      <c r="G369" s="77">
        <v>0</v>
      </c>
      <c r="H369" s="77">
        <v>189051.72</v>
      </c>
      <c r="I369" s="77"/>
      <c r="J369" s="101"/>
    </row>
    <row r="370" spans="1:11" hidden="1" outlineLevel="1" x14ac:dyDescent="0.2">
      <c r="A370" s="106"/>
      <c r="B370" s="100">
        <v>43097</v>
      </c>
      <c r="C370" s="99">
        <v>347</v>
      </c>
      <c r="D370" s="99" t="s">
        <v>5</v>
      </c>
      <c r="E370" s="99" t="s">
        <v>8662</v>
      </c>
      <c r="F370" s="99" t="s">
        <v>9481</v>
      </c>
      <c r="G370" s="77">
        <v>0</v>
      </c>
      <c r="H370" s="126">
        <v>-189051.72</v>
      </c>
      <c r="I370" s="77"/>
      <c r="J370" s="101"/>
    </row>
    <row r="371" spans="1:11" hidden="1" outlineLevel="1" x14ac:dyDescent="0.2">
      <c r="A371" s="106"/>
      <c r="B371" s="100">
        <v>43097</v>
      </c>
      <c r="C371" s="99">
        <v>348</v>
      </c>
      <c r="D371" s="99" t="s">
        <v>5</v>
      </c>
      <c r="E371" s="99" t="s">
        <v>8662</v>
      </c>
      <c r="F371" s="99" t="s">
        <v>9482</v>
      </c>
      <c r="G371" s="77">
        <v>0</v>
      </c>
      <c r="H371" s="77">
        <v>189051.72</v>
      </c>
      <c r="I371" s="77"/>
      <c r="J371" s="101"/>
    </row>
    <row r="372" spans="1:11" hidden="1" outlineLevel="1" x14ac:dyDescent="0.2">
      <c r="A372" s="106"/>
      <c r="B372" s="100">
        <v>43097</v>
      </c>
      <c r="C372" s="99">
        <v>351</v>
      </c>
      <c r="D372" s="99" t="s">
        <v>5</v>
      </c>
      <c r="E372" s="99" t="s">
        <v>9483</v>
      </c>
      <c r="F372" s="99" t="s">
        <v>9484</v>
      </c>
      <c r="G372" s="77">
        <v>0</v>
      </c>
      <c r="H372" s="77">
        <v>189051.72</v>
      </c>
      <c r="I372" s="77"/>
      <c r="J372" s="101"/>
    </row>
    <row r="373" spans="1:11" hidden="1" outlineLevel="1" x14ac:dyDescent="0.2">
      <c r="A373" s="106"/>
      <c r="B373" s="100">
        <v>43098</v>
      </c>
      <c r="C373" s="99">
        <v>374</v>
      </c>
      <c r="D373" s="99" t="s">
        <v>5</v>
      </c>
      <c r="E373" s="99" t="s">
        <v>9483</v>
      </c>
      <c r="F373" s="99" t="s">
        <v>9485</v>
      </c>
      <c r="G373" s="77">
        <v>0</v>
      </c>
      <c r="H373" s="126">
        <v>-189051.72</v>
      </c>
      <c r="I373" s="77"/>
      <c r="J373" s="101"/>
    </row>
    <row r="374" spans="1:11" hidden="1" outlineLevel="1" x14ac:dyDescent="0.2">
      <c r="A374" s="106"/>
      <c r="B374" s="100">
        <v>43098</v>
      </c>
      <c r="C374" s="99">
        <v>375</v>
      </c>
      <c r="D374" s="99" t="s">
        <v>5</v>
      </c>
      <c r="E374" s="99" t="s">
        <v>9483</v>
      </c>
      <c r="F374" s="99" t="s">
        <v>9486</v>
      </c>
      <c r="G374" s="77">
        <v>0</v>
      </c>
      <c r="H374" s="77">
        <v>189051.72</v>
      </c>
      <c r="I374" s="77"/>
      <c r="J374" s="101"/>
    </row>
    <row r="375" spans="1:11" collapsed="1" x14ac:dyDescent="0.2">
      <c r="A375" s="106"/>
      <c r="B375" s="100"/>
      <c r="C375" s="99"/>
      <c r="D375" s="99"/>
      <c r="E375" s="99"/>
      <c r="F375" s="99"/>
      <c r="G375" s="77"/>
      <c r="H375" s="77"/>
      <c r="I375" s="77"/>
      <c r="J375" s="101"/>
    </row>
    <row r="376" spans="1:11" x14ac:dyDescent="0.2">
      <c r="A376" s="106"/>
      <c r="B376" s="100"/>
      <c r="C376" s="99"/>
      <c r="D376" s="99"/>
      <c r="E376" s="99"/>
      <c r="F376" s="99"/>
      <c r="G376" s="77"/>
      <c r="H376" s="102">
        <f>SUM(H334:H375)</f>
        <v>1217931.03</v>
      </c>
      <c r="I376" s="102"/>
      <c r="J376" s="103">
        <f>COUNTIF(H335:H374,"&gt;0")-COUNTIF(H335:H374,"&lt;0")</f>
        <v>6</v>
      </c>
      <c r="K376" s="111" t="s">
        <v>9594</v>
      </c>
    </row>
    <row r="377" spans="1:11" x14ac:dyDescent="0.2">
      <c r="A377" s="104" t="s">
        <v>2262</v>
      </c>
      <c r="B377" s="98"/>
      <c r="C377" s="99"/>
      <c r="D377" s="99"/>
      <c r="E377" s="98"/>
      <c r="F377" s="98"/>
      <c r="G377" s="76"/>
      <c r="H377" s="76"/>
      <c r="I377" s="76"/>
      <c r="J377" s="101"/>
    </row>
    <row r="378" spans="1:11" x14ac:dyDescent="0.2">
      <c r="A378" s="105" t="s">
        <v>2</v>
      </c>
      <c r="B378" s="98" t="s">
        <v>2263</v>
      </c>
      <c r="C378" s="99"/>
      <c r="D378" s="99"/>
      <c r="E378" s="98"/>
      <c r="F378" s="98"/>
      <c r="G378" s="76"/>
      <c r="H378" s="76"/>
      <c r="I378" s="76"/>
      <c r="J378" s="101"/>
    </row>
    <row r="379" spans="1:11" hidden="1" outlineLevel="1" x14ac:dyDescent="0.2">
      <c r="A379" s="106"/>
      <c r="B379" s="99"/>
      <c r="C379" s="99"/>
      <c r="D379" s="99"/>
      <c r="E379" s="99" t="s">
        <v>1110</v>
      </c>
      <c r="F379" s="99"/>
      <c r="G379" s="77">
        <v>0</v>
      </c>
      <c r="H379" s="77">
        <v>0</v>
      </c>
      <c r="I379" s="77">
        <v>-1294147.3799999999</v>
      </c>
      <c r="J379" s="101"/>
    </row>
    <row r="380" spans="1:11" hidden="1" outlineLevel="1" x14ac:dyDescent="0.2">
      <c r="A380" s="106"/>
      <c r="B380" s="100">
        <v>43073</v>
      </c>
      <c r="C380" s="99">
        <v>21</v>
      </c>
      <c r="D380" s="99" t="s">
        <v>5</v>
      </c>
      <c r="E380" s="99" t="s">
        <v>8684</v>
      </c>
      <c r="F380" s="99" t="s">
        <v>9487</v>
      </c>
      <c r="G380" s="77">
        <v>0</v>
      </c>
      <c r="H380" s="77">
        <v>-812725.77</v>
      </c>
      <c r="I380" s="77">
        <v>-2013769.7</v>
      </c>
      <c r="J380" s="101"/>
    </row>
    <row r="381" spans="1:11" hidden="1" outlineLevel="1" x14ac:dyDescent="0.2">
      <c r="A381" s="106"/>
      <c r="B381" s="100">
        <v>43074</v>
      </c>
      <c r="C381" s="99">
        <v>40</v>
      </c>
      <c r="D381" s="99" t="s">
        <v>5</v>
      </c>
      <c r="E381" s="99" t="s">
        <v>8684</v>
      </c>
      <c r="F381" s="99" t="s">
        <v>9488</v>
      </c>
      <c r="G381" s="77">
        <v>0</v>
      </c>
      <c r="H381" s="77">
        <v>812725.77</v>
      </c>
      <c r="I381" s="77"/>
      <c r="J381" s="101"/>
    </row>
    <row r="382" spans="1:11" hidden="1" outlineLevel="1" x14ac:dyDescent="0.2">
      <c r="A382" s="106"/>
      <c r="B382" s="100">
        <v>43075</v>
      </c>
      <c r="C382" s="99">
        <v>52</v>
      </c>
      <c r="D382" s="99" t="s">
        <v>5</v>
      </c>
      <c r="E382" s="99" t="s">
        <v>9489</v>
      </c>
      <c r="F382" s="99" t="s">
        <v>9490</v>
      </c>
      <c r="G382" s="77">
        <v>0</v>
      </c>
      <c r="H382" s="77">
        <v>792364.52</v>
      </c>
      <c r="I382" s="77"/>
      <c r="J382" s="101"/>
    </row>
    <row r="383" spans="1:11" hidden="1" outlineLevel="1" x14ac:dyDescent="0.2">
      <c r="A383" s="106"/>
      <c r="B383" s="100">
        <v>43075</v>
      </c>
      <c r="C383" s="99">
        <v>53</v>
      </c>
      <c r="D383" s="99" t="s">
        <v>5</v>
      </c>
      <c r="E383" s="99" t="s">
        <v>9491</v>
      </c>
      <c r="F383" s="99" t="s">
        <v>9492</v>
      </c>
      <c r="G383" s="77">
        <v>0</v>
      </c>
      <c r="H383" s="77">
        <v>792364.52</v>
      </c>
      <c r="I383" s="77"/>
      <c r="J383" s="101"/>
    </row>
    <row r="384" spans="1:11" hidden="1" outlineLevel="1" x14ac:dyDescent="0.2">
      <c r="A384" s="106"/>
      <c r="B384" s="100">
        <v>43075</v>
      </c>
      <c r="C384" s="99">
        <v>56</v>
      </c>
      <c r="D384" s="99" t="s">
        <v>5</v>
      </c>
      <c r="E384" s="99" t="s">
        <v>8684</v>
      </c>
      <c r="F384" s="99" t="s">
        <v>9493</v>
      </c>
      <c r="G384" s="77">
        <v>0</v>
      </c>
      <c r="H384" s="77">
        <v>-812725.77</v>
      </c>
      <c r="I384" s="77"/>
      <c r="J384" s="101"/>
    </row>
    <row r="385" spans="1:10" hidden="1" outlineLevel="1" x14ac:dyDescent="0.2">
      <c r="A385" s="106"/>
      <c r="B385" s="100">
        <v>43075</v>
      </c>
      <c r="C385" s="99">
        <v>57</v>
      </c>
      <c r="D385" s="99" t="s">
        <v>5</v>
      </c>
      <c r="E385" s="99" t="s">
        <v>8684</v>
      </c>
      <c r="F385" s="99" t="s">
        <v>9494</v>
      </c>
      <c r="G385" s="77">
        <v>0</v>
      </c>
      <c r="H385" s="77">
        <v>812725.77</v>
      </c>
      <c r="I385" s="77"/>
      <c r="J385" s="101"/>
    </row>
    <row r="386" spans="1:10" hidden="1" outlineLevel="1" x14ac:dyDescent="0.2">
      <c r="A386" s="106"/>
      <c r="B386" s="100">
        <v>43076</v>
      </c>
      <c r="C386" s="99">
        <v>67</v>
      </c>
      <c r="D386" s="99" t="s">
        <v>5</v>
      </c>
      <c r="E386" s="99" t="s">
        <v>8684</v>
      </c>
      <c r="F386" s="99" t="s">
        <v>9495</v>
      </c>
      <c r="G386" s="77">
        <v>0</v>
      </c>
      <c r="H386" s="77">
        <v>-812725.77</v>
      </c>
      <c r="I386" s="77"/>
      <c r="J386" s="101"/>
    </row>
    <row r="387" spans="1:10" hidden="1" outlineLevel="1" x14ac:dyDescent="0.2">
      <c r="A387" s="106"/>
      <c r="B387" s="100">
        <v>43076</v>
      </c>
      <c r="C387" s="99">
        <v>68</v>
      </c>
      <c r="D387" s="99" t="s">
        <v>5</v>
      </c>
      <c r="E387" s="99" t="s">
        <v>8684</v>
      </c>
      <c r="F387" s="99" t="s">
        <v>9496</v>
      </c>
      <c r="G387" s="77">
        <v>0</v>
      </c>
      <c r="H387" s="77">
        <v>812725.77</v>
      </c>
      <c r="I387" s="77"/>
      <c r="J387" s="101"/>
    </row>
    <row r="388" spans="1:10" hidden="1" outlineLevel="1" x14ac:dyDescent="0.2">
      <c r="A388" s="106"/>
      <c r="B388" s="100">
        <v>43080</v>
      </c>
      <c r="C388" s="99">
        <v>88</v>
      </c>
      <c r="D388" s="99" t="s">
        <v>5</v>
      </c>
      <c r="E388" s="99" t="s">
        <v>9497</v>
      </c>
      <c r="F388" s="99" t="s">
        <v>9498</v>
      </c>
      <c r="G388" s="77">
        <v>0</v>
      </c>
      <c r="H388" s="77">
        <v>792364.52</v>
      </c>
      <c r="I388" s="77"/>
      <c r="J388" s="101"/>
    </row>
    <row r="389" spans="1:10" hidden="1" outlineLevel="1" x14ac:dyDescent="0.2">
      <c r="A389" s="106"/>
      <c r="B389" s="100">
        <v>43080</v>
      </c>
      <c r="C389" s="99">
        <v>90</v>
      </c>
      <c r="D389" s="99" t="s">
        <v>5</v>
      </c>
      <c r="E389" s="99" t="s">
        <v>9497</v>
      </c>
      <c r="F389" s="99" t="s">
        <v>9499</v>
      </c>
      <c r="G389" s="77">
        <v>0</v>
      </c>
      <c r="H389" s="77">
        <v>-792364.52</v>
      </c>
      <c r="I389" s="77"/>
      <c r="J389" s="101"/>
    </row>
    <row r="390" spans="1:10" hidden="1" outlineLevel="1" x14ac:dyDescent="0.2">
      <c r="A390" s="106"/>
      <c r="B390" s="100">
        <v>43080</v>
      </c>
      <c r="C390" s="99">
        <v>91</v>
      </c>
      <c r="D390" s="99" t="s">
        <v>5</v>
      </c>
      <c r="E390" s="99" t="s">
        <v>9497</v>
      </c>
      <c r="F390" s="99" t="s">
        <v>9500</v>
      </c>
      <c r="G390" s="77">
        <v>0</v>
      </c>
      <c r="H390" s="77">
        <v>792364.52</v>
      </c>
      <c r="I390" s="77"/>
      <c r="J390" s="101"/>
    </row>
    <row r="391" spans="1:10" collapsed="1" x14ac:dyDescent="0.2">
      <c r="A391" s="106"/>
      <c r="B391" s="100"/>
      <c r="C391" s="99"/>
      <c r="D391" s="99"/>
      <c r="E391" s="99"/>
      <c r="F391" s="99"/>
      <c r="G391" s="77"/>
      <c r="H391" s="77"/>
      <c r="I391" s="77"/>
      <c r="J391" s="101"/>
    </row>
    <row r="392" spans="1:10" x14ac:dyDescent="0.2">
      <c r="A392" s="106"/>
      <c r="B392" s="100"/>
      <c r="C392" s="99"/>
      <c r="D392" s="99"/>
      <c r="E392" s="99"/>
      <c r="F392" s="99"/>
      <c r="G392" s="77"/>
      <c r="H392" s="102">
        <f>SUM(H379:H391)</f>
        <v>2377093.56</v>
      </c>
      <c r="I392" s="102"/>
      <c r="J392" s="103">
        <f>COUNTIF(H380:H390,"&gt;1")-COUNTIF(H380:H390,"&lt;1")</f>
        <v>3</v>
      </c>
    </row>
    <row r="393" spans="1:10" x14ac:dyDescent="0.2">
      <c r="A393" s="104" t="s">
        <v>421</v>
      </c>
      <c r="B393" s="98"/>
      <c r="C393" s="99"/>
      <c r="D393" s="99"/>
      <c r="E393" s="98"/>
      <c r="F393" s="98"/>
      <c r="G393" s="76"/>
      <c r="H393" s="76"/>
      <c r="I393" s="76"/>
      <c r="J393" s="101"/>
    </row>
    <row r="394" spans="1:10" x14ac:dyDescent="0.2">
      <c r="A394" s="105" t="s">
        <v>2</v>
      </c>
      <c r="B394" s="98" t="s">
        <v>422</v>
      </c>
      <c r="C394" s="99"/>
      <c r="D394" s="99"/>
      <c r="E394" s="98"/>
      <c r="F394" s="98"/>
      <c r="G394" s="76"/>
      <c r="H394" s="76"/>
      <c r="I394" s="76"/>
      <c r="J394" s="101"/>
    </row>
    <row r="395" spans="1:10" hidden="1" outlineLevel="1" x14ac:dyDescent="0.2">
      <c r="A395" s="106"/>
      <c r="B395" s="99"/>
      <c r="C395" s="99"/>
      <c r="D395" s="99"/>
      <c r="E395" s="99" t="s">
        <v>1110</v>
      </c>
      <c r="F395" s="99"/>
      <c r="G395" s="77">
        <v>0</v>
      </c>
      <c r="H395" s="77">
        <v>0</v>
      </c>
      <c r="I395" s="77">
        <v>-18139850.77</v>
      </c>
      <c r="J395" s="101"/>
    </row>
    <row r="396" spans="1:10" hidden="1" outlineLevel="1" x14ac:dyDescent="0.2">
      <c r="A396" s="106"/>
      <c r="B396" s="100">
        <v>43071</v>
      </c>
      <c r="C396" s="99">
        <v>11</v>
      </c>
      <c r="D396" s="99" t="s">
        <v>5</v>
      </c>
      <c r="E396" s="99" t="s">
        <v>8711</v>
      </c>
      <c r="F396" s="99" t="s">
        <v>9501</v>
      </c>
      <c r="G396" s="77">
        <v>0</v>
      </c>
      <c r="H396" s="77">
        <v>-192844.83</v>
      </c>
      <c r="I396" s="77">
        <v>-19630195.600000001</v>
      </c>
      <c r="J396" s="101"/>
    </row>
    <row r="397" spans="1:10" hidden="1" outlineLevel="1" x14ac:dyDescent="0.2">
      <c r="A397" s="106"/>
      <c r="B397" s="100">
        <v>43071</v>
      </c>
      <c r="C397" s="99">
        <v>12</v>
      </c>
      <c r="D397" s="99" t="s">
        <v>5</v>
      </c>
      <c r="E397" s="99" t="s">
        <v>9502</v>
      </c>
      <c r="F397" s="99" t="s">
        <v>9503</v>
      </c>
      <c r="G397" s="77">
        <v>0</v>
      </c>
      <c r="H397" s="77">
        <v>192844.83</v>
      </c>
      <c r="I397" s="77">
        <v>-19815971.460000001</v>
      </c>
      <c r="J397" s="101"/>
    </row>
    <row r="398" spans="1:10" hidden="1" outlineLevel="1" x14ac:dyDescent="0.2">
      <c r="A398" s="106"/>
      <c r="B398" s="100">
        <v>43073</v>
      </c>
      <c r="C398" s="99">
        <v>30</v>
      </c>
      <c r="D398" s="99" t="s">
        <v>5</v>
      </c>
      <c r="E398" s="99" t="s">
        <v>9504</v>
      </c>
      <c r="F398" s="99" t="s">
        <v>9505</v>
      </c>
      <c r="G398" s="77">
        <v>0</v>
      </c>
      <c r="H398" s="77">
        <v>192844.83</v>
      </c>
      <c r="I398" s="77"/>
      <c r="J398" s="101"/>
    </row>
    <row r="399" spans="1:10" hidden="1" outlineLevel="1" x14ac:dyDescent="0.2">
      <c r="A399" s="106"/>
      <c r="B399" s="100">
        <v>43074</v>
      </c>
      <c r="C399" s="99">
        <v>33</v>
      </c>
      <c r="D399" s="99" t="s">
        <v>5</v>
      </c>
      <c r="E399" s="99" t="s">
        <v>9504</v>
      </c>
      <c r="F399" s="99" t="s">
        <v>9506</v>
      </c>
      <c r="G399" s="77">
        <v>0</v>
      </c>
      <c r="H399" s="77">
        <v>-192844.83</v>
      </c>
      <c r="I399" s="77"/>
      <c r="J399" s="101"/>
    </row>
    <row r="400" spans="1:10" hidden="1" outlineLevel="1" x14ac:dyDescent="0.2">
      <c r="A400" s="106"/>
      <c r="B400" s="100">
        <v>43074</v>
      </c>
      <c r="C400" s="99">
        <v>34</v>
      </c>
      <c r="D400" s="99" t="s">
        <v>5</v>
      </c>
      <c r="E400" s="99" t="s">
        <v>9504</v>
      </c>
      <c r="F400" s="99" t="s">
        <v>9507</v>
      </c>
      <c r="G400" s="77">
        <v>0</v>
      </c>
      <c r="H400" s="77">
        <v>192844.83</v>
      </c>
      <c r="I400" s="77"/>
      <c r="J400" s="101"/>
    </row>
    <row r="401" spans="1:10" hidden="1" outlineLevel="1" x14ac:dyDescent="0.2">
      <c r="A401" s="106"/>
      <c r="B401" s="100">
        <v>43075</v>
      </c>
      <c r="C401" s="99">
        <v>58</v>
      </c>
      <c r="D401" s="99" t="s">
        <v>5</v>
      </c>
      <c r="E401" s="99" t="s">
        <v>8692</v>
      </c>
      <c r="F401" s="99" t="s">
        <v>9508</v>
      </c>
      <c r="G401" s="77">
        <v>0</v>
      </c>
      <c r="H401" s="77">
        <v>199741.38</v>
      </c>
      <c r="I401" s="77"/>
      <c r="J401" s="101"/>
    </row>
    <row r="402" spans="1:10" hidden="1" outlineLevel="1" x14ac:dyDescent="0.2">
      <c r="A402" s="106"/>
      <c r="B402" s="100">
        <v>43076</v>
      </c>
      <c r="C402" s="99">
        <v>72</v>
      </c>
      <c r="D402" s="99" t="s">
        <v>5</v>
      </c>
      <c r="E402" s="99" t="s">
        <v>8711</v>
      </c>
      <c r="F402" s="99" t="s">
        <v>9509</v>
      </c>
      <c r="G402" s="77">
        <v>0</v>
      </c>
      <c r="H402" s="77">
        <v>192844.83</v>
      </c>
      <c r="I402" s="77"/>
      <c r="J402" s="101"/>
    </row>
    <row r="403" spans="1:10" hidden="1" outlineLevel="1" x14ac:dyDescent="0.2">
      <c r="A403" s="106"/>
      <c r="B403" s="100">
        <v>43083</v>
      </c>
      <c r="C403" s="99">
        <v>120</v>
      </c>
      <c r="D403" s="99" t="s">
        <v>5</v>
      </c>
      <c r="E403" s="99" t="s">
        <v>9510</v>
      </c>
      <c r="F403" s="99" t="s">
        <v>9511</v>
      </c>
      <c r="G403" s="77">
        <v>0</v>
      </c>
      <c r="H403" s="77">
        <v>154741.38</v>
      </c>
      <c r="I403" s="77"/>
      <c r="J403" s="101"/>
    </row>
    <row r="404" spans="1:10" hidden="1" outlineLevel="1" x14ac:dyDescent="0.2">
      <c r="A404" s="106"/>
      <c r="B404" s="100">
        <v>43083</v>
      </c>
      <c r="C404" s="99">
        <v>121</v>
      </c>
      <c r="D404" s="99" t="s">
        <v>5</v>
      </c>
      <c r="E404" s="99" t="s">
        <v>9510</v>
      </c>
      <c r="F404" s="99" t="s">
        <v>9512</v>
      </c>
      <c r="G404" s="77">
        <v>0</v>
      </c>
      <c r="H404" s="77">
        <v>-154741.38</v>
      </c>
      <c r="I404" s="77"/>
      <c r="J404" s="101"/>
    </row>
    <row r="405" spans="1:10" hidden="1" outlineLevel="1" x14ac:dyDescent="0.2">
      <c r="A405" s="106"/>
      <c r="B405" s="100">
        <v>43083</v>
      </c>
      <c r="C405" s="99">
        <v>122</v>
      </c>
      <c r="D405" s="99" t="s">
        <v>5</v>
      </c>
      <c r="E405" s="99" t="s">
        <v>9510</v>
      </c>
      <c r="F405" s="99" t="s">
        <v>9513</v>
      </c>
      <c r="G405" s="77">
        <v>0</v>
      </c>
      <c r="H405" s="77">
        <v>154741.38</v>
      </c>
      <c r="I405" s="77"/>
      <c r="J405" s="101"/>
    </row>
    <row r="406" spans="1:10" hidden="1" outlineLevel="1" x14ac:dyDescent="0.2">
      <c r="A406" s="106"/>
      <c r="B406" s="100">
        <v>43083</v>
      </c>
      <c r="C406" s="99">
        <v>123</v>
      </c>
      <c r="D406" s="99" t="s">
        <v>5</v>
      </c>
      <c r="E406" s="99" t="s">
        <v>9514</v>
      </c>
      <c r="F406" s="99" t="s">
        <v>9515</v>
      </c>
      <c r="G406" s="77">
        <v>0</v>
      </c>
      <c r="H406" s="77">
        <v>199741.38</v>
      </c>
      <c r="I406" s="77"/>
      <c r="J406" s="101"/>
    </row>
    <row r="407" spans="1:10" hidden="1" outlineLevel="1" x14ac:dyDescent="0.2">
      <c r="A407" s="106"/>
      <c r="B407" s="100">
        <v>43084</v>
      </c>
      <c r="C407" s="99">
        <v>145</v>
      </c>
      <c r="D407" s="99" t="s">
        <v>5</v>
      </c>
      <c r="E407" s="99" t="s">
        <v>9510</v>
      </c>
      <c r="F407" s="99" t="s">
        <v>9516</v>
      </c>
      <c r="G407" s="77">
        <v>0</v>
      </c>
      <c r="H407" s="77">
        <v>-154741.38</v>
      </c>
      <c r="I407" s="77"/>
      <c r="J407" s="101"/>
    </row>
    <row r="408" spans="1:10" hidden="1" outlineLevel="1" x14ac:dyDescent="0.2">
      <c r="A408" s="106"/>
      <c r="B408" s="100">
        <v>43084</v>
      </c>
      <c r="C408" s="99">
        <v>146</v>
      </c>
      <c r="D408" s="99" t="s">
        <v>5</v>
      </c>
      <c r="E408" s="99" t="s">
        <v>9510</v>
      </c>
      <c r="F408" s="99" t="s">
        <v>9517</v>
      </c>
      <c r="G408" s="77">
        <v>0</v>
      </c>
      <c r="H408" s="77">
        <v>154741.38</v>
      </c>
      <c r="I408" s="77"/>
      <c r="J408" s="101"/>
    </row>
    <row r="409" spans="1:10" hidden="1" outlineLevel="1" x14ac:dyDescent="0.2">
      <c r="A409" s="106"/>
      <c r="B409" s="100">
        <v>43084</v>
      </c>
      <c r="C409" s="99">
        <v>147</v>
      </c>
      <c r="D409" s="99" t="s">
        <v>5</v>
      </c>
      <c r="E409" s="99" t="s">
        <v>9518</v>
      </c>
      <c r="F409" s="99" t="s">
        <v>9519</v>
      </c>
      <c r="G409" s="77">
        <v>0</v>
      </c>
      <c r="H409" s="77">
        <v>154741.38</v>
      </c>
      <c r="I409" s="77"/>
      <c r="J409" s="101"/>
    </row>
    <row r="410" spans="1:10" hidden="1" outlineLevel="1" x14ac:dyDescent="0.2">
      <c r="A410" s="106"/>
      <c r="B410" s="100">
        <v>43087</v>
      </c>
      <c r="C410" s="99">
        <v>182</v>
      </c>
      <c r="D410" s="99" t="s">
        <v>5</v>
      </c>
      <c r="E410" s="99" t="s">
        <v>9514</v>
      </c>
      <c r="F410" s="99" t="s">
        <v>9520</v>
      </c>
      <c r="G410" s="77">
        <v>0</v>
      </c>
      <c r="H410" s="77">
        <v>-199741.38</v>
      </c>
      <c r="I410" s="77"/>
      <c r="J410" s="101"/>
    </row>
    <row r="411" spans="1:10" hidden="1" outlineLevel="1" x14ac:dyDescent="0.2">
      <c r="A411" s="106"/>
      <c r="B411" s="100">
        <v>43087</v>
      </c>
      <c r="C411" s="99">
        <v>183</v>
      </c>
      <c r="D411" s="99" t="s">
        <v>5</v>
      </c>
      <c r="E411" s="99" t="s">
        <v>9514</v>
      </c>
      <c r="F411" s="99" t="s">
        <v>9521</v>
      </c>
      <c r="G411" s="77">
        <v>0</v>
      </c>
      <c r="H411" s="77">
        <v>199741.38</v>
      </c>
      <c r="I411" s="77"/>
      <c r="J411" s="101"/>
    </row>
    <row r="412" spans="1:10" hidden="1" outlineLevel="1" x14ac:dyDescent="0.2">
      <c r="A412" s="106"/>
      <c r="B412" s="100">
        <v>43088</v>
      </c>
      <c r="C412" s="99">
        <v>185</v>
      </c>
      <c r="D412" s="99" t="s">
        <v>5</v>
      </c>
      <c r="E412" s="99" t="s">
        <v>9514</v>
      </c>
      <c r="F412" s="99" t="s">
        <v>9522</v>
      </c>
      <c r="G412" s="77">
        <v>0</v>
      </c>
      <c r="H412" s="77">
        <v>-199741.38</v>
      </c>
      <c r="I412" s="77"/>
      <c r="J412" s="101"/>
    </row>
    <row r="413" spans="1:10" hidden="1" outlineLevel="1" x14ac:dyDescent="0.2">
      <c r="A413" s="106"/>
      <c r="B413" s="100">
        <v>43088</v>
      </c>
      <c r="C413" s="99">
        <v>186</v>
      </c>
      <c r="D413" s="99" t="s">
        <v>5</v>
      </c>
      <c r="E413" s="99" t="s">
        <v>9514</v>
      </c>
      <c r="F413" s="99" t="s">
        <v>9523</v>
      </c>
      <c r="G413" s="77">
        <v>0</v>
      </c>
      <c r="H413" s="77">
        <v>199741.38</v>
      </c>
      <c r="I413" s="77"/>
      <c r="J413" s="101"/>
    </row>
    <row r="414" spans="1:10" hidden="1" outlineLevel="1" x14ac:dyDescent="0.2">
      <c r="A414" s="106"/>
      <c r="B414" s="100">
        <v>43088</v>
      </c>
      <c r="C414" s="99">
        <v>191</v>
      </c>
      <c r="D414" s="99" t="s">
        <v>5</v>
      </c>
      <c r="E414" s="99" t="s">
        <v>9524</v>
      </c>
      <c r="F414" s="99" t="s">
        <v>9525</v>
      </c>
      <c r="G414" s="77">
        <v>0</v>
      </c>
      <c r="H414" s="77">
        <v>188036.21</v>
      </c>
      <c r="I414" s="77"/>
      <c r="J414" s="101"/>
    </row>
    <row r="415" spans="1:10" hidden="1" outlineLevel="1" x14ac:dyDescent="0.2">
      <c r="A415" s="106"/>
      <c r="B415" s="100">
        <v>43089</v>
      </c>
      <c r="C415" s="99">
        <v>207</v>
      </c>
      <c r="D415" s="99" t="s">
        <v>5</v>
      </c>
      <c r="E415" s="99" t="s">
        <v>9526</v>
      </c>
      <c r="F415" s="99" t="s">
        <v>9527</v>
      </c>
      <c r="G415" s="77">
        <v>0</v>
      </c>
      <c r="H415" s="77">
        <v>145520.69</v>
      </c>
      <c r="I415" s="77"/>
      <c r="J415" s="101"/>
    </row>
    <row r="416" spans="1:10" hidden="1" outlineLevel="1" x14ac:dyDescent="0.2">
      <c r="A416" s="106"/>
      <c r="B416" s="100">
        <v>43089</v>
      </c>
      <c r="C416" s="99">
        <v>217</v>
      </c>
      <c r="D416" s="99" t="s">
        <v>5</v>
      </c>
      <c r="E416" s="99" t="s">
        <v>9528</v>
      </c>
      <c r="F416" s="99" t="s">
        <v>9529</v>
      </c>
      <c r="G416" s="77">
        <v>0</v>
      </c>
      <c r="H416" s="77">
        <v>145520.69</v>
      </c>
      <c r="I416" s="77"/>
      <c r="J416" s="101"/>
    </row>
    <row r="417" spans="1:10" hidden="1" outlineLevel="1" x14ac:dyDescent="0.2">
      <c r="A417" s="106"/>
      <c r="B417" s="100">
        <v>43089</v>
      </c>
      <c r="C417" s="99">
        <v>218</v>
      </c>
      <c r="D417" s="99" t="s">
        <v>5</v>
      </c>
      <c r="E417" s="99" t="s">
        <v>9528</v>
      </c>
      <c r="F417" s="99" t="s">
        <v>9530</v>
      </c>
      <c r="G417" s="77">
        <v>0</v>
      </c>
      <c r="H417" s="77">
        <v>-145520.69</v>
      </c>
      <c r="I417" s="77"/>
      <c r="J417" s="101"/>
    </row>
    <row r="418" spans="1:10" hidden="1" outlineLevel="1" x14ac:dyDescent="0.2">
      <c r="A418" s="106"/>
      <c r="B418" s="100">
        <v>43089</v>
      </c>
      <c r="C418" s="99">
        <v>220</v>
      </c>
      <c r="D418" s="99" t="s">
        <v>5</v>
      </c>
      <c r="E418" s="99" t="s">
        <v>9528</v>
      </c>
      <c r="F418" s="99" t="s">
        <v>9531</v>
      </c>
      <c r="G418" s="77">
        <v>0</v>
      </c>
      <c r="H418" s="77">
        <v>145520.69</v>
      </c>
      <c r="I418" s="77"/>
      <c r="J418" s="101"/>
    </row>
    <row r="419" spans="1:10" hidden="1" outlineLevel="1" x14ac:dyDescent="0.2">
      <c r="A419" s="106"/>
      <c r="B419" s="100">
        <v>43089</v>
      </c>
      <c r="C419" s="99">
        <v>234</v>
      </c>
      <c r="D419" s="99" t="s">
        <v>5</v>
      </c>
      <c r="E419" s="99" t="s">
        <v>9532</v>
      </c>
      <c r="F419" s="99" t="s">
        <v>9533</v>
      </c>
      <c r="G419" s="77">
        <v>0</v>
      </c>
      <c r="H419" s="77">
        <v>145520.69</v>
      </c>
      <c r="I419" s="77"/>
      <c r="J419" s="101"/>
    </row>
    <row r="420" spans="1:10" hidden="1" outlineLevel="1" x14ac:dyDescent="0.2">
      <c r="A420" s="106"/>
      <c r="B420" s="100">
        <v>43089</v>
      </c>
      <c r="C420" s="99">
        <v>235</v>
      </c>
      <c r="D420" s="99" t="s">
        <v>5</v>
      </c>
      <c r="E420" s="99" t="s">
        <v>9528</v>
      </c>
      <c r="F420" s="99" t="s">
        <v>9534</v>
      </c>
      <c r="G420" s="77">
        <v>0</v>
      </c>
      <c r="H420" s="77">
        <v>-145520.69</v>
      </c>
      <c r="I420" s="77"/>
      <c r="J420" s="101"/>
    </row>
    <row r="421" spans="1:10" hidden="1" outlineLevel="1" x14ac:dyDescent="0.2">
      <c r="A421" s="106"/>
      <c r="B421" s="100">
        <v>43089</v>
      </c>
      <c r="C421" s="99">
        <v>237</v>
      </c>
      <c r="D421" s="99" t="s">
        <v>5</v>
      </c>
      <c r="E421" s="99" t="s">
        <v>9528</v>
      </c>
      <c r="F421" s="99" t="s">
        <v>9535</v>
      </c>
      <c r="G421" s="77">
        <v>0</v>
      </c>
      <c r="H421" s="77">
        <v>145520.69</v>
      </c>
      <c r="I421" s="77"/>
      <c r="J421" s="101"/>
    </row>
    <row r="422" spans="1:10" hidden="1" outlineLevel="1" x14ac:dyDescent="0.2">
      <c r="A422" s="106"/>
      <c r="B422" s="100">
        <v>43090</v>
      </c>
      <c r="C422" s="99">
        <v>144</v>
      </c>
      <c r="D422" s="99" t="s">
        <v>82</v>
      </c>
      <c r="E422" s="99" t="s">
        <v>9528</v>
      </c>
      <c r="F422" s="99" t="s">
        <v>9536</v>
      </c>
      <c r="G422" s="77">
        <v>0</v>
      </c>
      <c r="H422" s="77">
        <v>-145520.69</v>
      </c>
      <c r="I422" s="77"/>
      <c r="J422" s="101"/>
    </row>
    <row r="423" spans="1:10" hidden="1" outlineLevel="1" x14ac:dyDescent="0.2">
      <c r="A423" s="106"/>
      <c r="B423" s="100">
        <v>43090</v>
      </c>
      <c r="C423" s="99">
        <v>146</v>
      </c>
      <c r="D423" s="99" t="s">
        <v>82</v>
      </c>
      <c r="E423" s="99" t="s">
        <v>9526</v>
      </c>
      <c r="F423" s="99" t="s">
        <v>9537</v>
      </c>
      <c r="G423" s="77">
        <v>0</v>
      </c>
      <c r="H423" s="77">
        <v>-145520.69</v>
      </c>
      <c r="I423" s="77"/>
      <c r="J423" s="101"/>
    </row>
    <row r="424" spans="1:10" hidden="1" outlineLevel="1" x14ac:dyDescent="0.2">
      <c r="A424" s="106"/>
      <c r="B424" s="100">
        <v>43090</v>
      </c>
      <c r="C424" s="99">
        <v>148</v>
      </c>
      <c r="D424" s="99" t="s">
        <v>82</v>
      </c>
      <c r="E424" s="99" t="s">
        <v>9532</v>
      </c>
      <c r="F424" s="99" t="s">
        <v>9538</v>
      </c>
      <c r="G424" s="77">
        <v>0</v>
      </c>
      <c r="H424" s="77">
        <v>-145520.69</v>
      </c>
      <c r="I424" s="77"/>
      <c r="J424" s="101"/>
    </row>
    <row r="425" spans="1:10" hidden="1" outlineLevel="1" x14ac:dyDescent="0.2">
      <c r="A425" s="106"/>
      <c r="B425" s="100">
        <v>43090</v>
      </c>
      <c r="C425" s="99">
        <v>21</v>
      </c>
      <c r="D425" s="99" t="s">
        <v>78</v>
      </c>
      <c r="E425" s="99" t="s">
        <v>9532</v>
      </c>
      <c r="F425" s="99" t="s">
        <v>9539</v>
      </c>
      <c r="G425" s="77">
        <v>0</v>
      </c>
      <c r="H425" s="77">
        <v>145520.69</v>
      </c>
      <c r="I425" s="77"/>
      <c r="J425" s="101"/>
    </row>
    <row r="426" spans="1:10" hidden="1" outlineLevel="1" x14ac:dyDescent="0.2">
      <c r="A426" s="106"/>
      <c r="B426" s="100">
        <v>43090</v>
      </c>
      <c r="C426" s="99">
        <v>22</v>
      </c>
      <c r="D426" s="99" t="s">
        <v>78</v>
      </c>
      <c r="E426" s="99" t="s">
        <v>9528</v>
      </c>
      <c r="F426" s="99" t="s">
        <v>9540</v>
      </c>
      <c r="G426" s="77">
        <v>0</v>
      </c>
      <c r="H426" s="77">
        <v>145520.69</v>
      </c>
      <c r="I426" s="77"/>
      <c r="J426" s="101"/>
    </row>
    <row r="427" spans="1:10" hidden="1" outlineLevel="1" x14ac:dyDescent="0.2">
      <c r="A427" s="106"/>
      <c r="B427" s="100">
        <v>43090</v>
      </c>
      <c r="C427" s="99">
        <v>23</v>
      </c>
      <c r="D427" s="99" t="s">
        <v>78</v>
      </c>
      <c r="E427" s="99" t="s">
        <v>9526</v>
      </c>
      <c r="F427" s="99" t="s">
        <v>9541</v>
      </c>
      <c r="G427" s="77">
        <v>0</v>
      </c>
      <c r="H427" s="77">
        <v>145520.69</v>
      </c>
      <c r="I427" s="77"/>
      <c r="J427" s="101"/>
    </row>
    <row r="428" spans="1:10" hidden="1" outlineLevel="1" x14ac:dyDescent="0.2">
      <c r="A428" s="106"/>
      <c r="B428" s="100">
        <v>43091</v>
      </c>
      <c r="C428" s="99">
        <v>276</v>
      </c>
      <c r="D428" s="99" t="s">
        <v>5</v>
      </c>
      <c r="E428" s="99" t="s">
        <v>9542</v>
      </c>
      <c r="F428" s="99" t="s">
        <v>9543</v>
      </c>
      <c r="G428" s="77">
        <v>0</v>
      </c>
      <c r="H428" s="77">
        <v>154741.38</v>
      </c>
      <c r="I428" s="77"/>
      <c r="J428" s="101"/>
    </row>
    <row r="429" spans="1:10" hidden="1" outlineLevel="1" x14ac:dyDescent="0.2">
      <c r="A429" s="106"/>
      <c r="B429" s="100">
        <v>43095</v>
      </c>
      <c r="C429" s="99">
        <v>299</v>
      </c>
      <c r="D429" s="99" t="s">
        <v>5</v>
      </c>
      <c r="E429" s="99" t="s">
        <v>9542</v>
      </c>
      <c r="F429" s="99" t="s">
        <v>9544</v>
      </c>
      <c r="G429" s="77">
        <v>0</v>
      </c>
      <c r="H429" s="77">
        <v>-154741.38</v>
      </c>
      <c r="I429" s="77">
        <v>-19977436.98</v>
      </c>
      <c r="J429" s="101"/>
    </row>
    <row r="430" spans="1:10" hidden="1" outlineLevel="1" x14ac:dyDescent="0.2">
      <c r="A430" s="106"/>
      <c r="B430" s="100">
        <v>43095</v>
      </c>
      <c r="C430" s="99">
        <v>300</v>
      </c>
      <c r="D430" s="99" t="s">
        <v>5</v>
      </c>
      <c r="E430" s="99" t="s">
        <v>9542</v>
      </c>
      <c r="F430" s="99" t="s">
        <v>9545</v>
      </c>
      <c r="G430" s="77">
        <v>0</v>
      </c>
      <c r="H430" s="77">
        <v>154741.38</v>
      </c>
      <c r="I430" s="77">
        <v>-20134764.57</v>
      </c>
      <c r="J430" s="101"/>
    </row>
    <row r="431" spans="1:10" hidden="1" outlineLevel="1" x14ac:dyDescent="0.2">
      <c r="A431" s="106"/>
      <c r="B431" s="100">
        <v>43097</v>
      </c>
      <c r="C431" s="99">
        <v>200</v>
      </c>
      <c r="D431" s="99" t="s">
        <v>82</v>
      </c>
      <c r="E431" s="99" t="s">
        <v>8427</v>
      </c>
      <c r="F431" s="99" t="s">
        <v>9546</v>
      </c>
      <c r="G431" s="77">
        <v>0</v>
      </c>
      <c r="H431" s="77">
        <v>-114158.62</v>
      </c>
      <c r="I431" s="77">
        <v>-19999764.57</v>
      </c>
      <c r="J431" s="101"/>
    </row>
    <row r="432" spans="1:10" hidden="1" outlineLevel="1" x14ac:dyDescent="0.2">
      <c r="A432" s="106"/>
      <c r="B432" s="100">
        <v>43099</v>
      </c>
      <c r="C432" s="99">
        <v>394</v>
      </c>
      <c r="D432" s="99" t="s">
        <v>5</v>
      </c>
      <c r="E432" s="99" t="s">
        <v>9547</v>
      </c>
      <c r="F432" s="99" t="s">
        <v>9548</v>
      </c>
      <c r="G432" s="77">
        <v>0</v>
      </c>
      <c r="H432" s="77">
        <v>143965.51999999999</v>
      </c>
      <c r="I432" s="77">
        <v>-20134764.57</v>
      </c>
      <c r="J432" s="101"/>
    </row>
    <row r="433" spans="1:13" collapsed="1" x14ac:dyDescent="0.2">
      <c r="A433" s="106"/>
      <c r="B433" s="100"/>
      <c r="C433" s="99"/>
      <c r="D433" s="99"/>
      <c r="E433" s="99"/>
      <c r="F433" s="99"/>
      <c r="G433" s="77"/>
      <c r="H433" s="77"/>
      <c r="I433" s="77"/>
      <c r="J433" s="101"/>
      <c r="L433" s="114"/>
    </row>
    <row r="434" spans="1:13" x14ac:dyDescent="0.2">
      <c r="A434" s="106"/>
      <c r="B434" s="100"/>
      <c r="C434" s="99"/>
      <c r="D434" s="99"/>
      <c r="E434" s="99"/>
      <c r="F434" s="99"/>
      <c r="G434" s="77"/>
      <c r="H434" s="102">
        <f>SUM(H395:H433)</f>
        <v>1903801.7399999998</v>
      </c>
      <c r="I434" s="102"/>
      <c r="J434" s="103">
        <f>COUNTIF(H396:H433,"&gt;1")-COUNTIF(H396:H433,"&lt;1")</f>
        <v>11</v>
      </c>
      <c r="L434" s="124"/>
      <c r="M434" s="124"/>
    </row>
    <row r="435" spans="1:13" x14ac:dyDescent="0.2">
      <c r="A435" s="104" t="s">
        <v>531</v>
      </c>
      <c r="B435" s="98"/>
      <c r="C435" s="99"/>
      <c r="D435" s="99"/>
      <c r="E435" s="98"/>
      <c r="F435" s="98"/>
      <c r="G435" s="76"/>
      <c r="H435" s="76"/>
      <c r="I435" s="76"/>
      <c r="J435" s="101"/>
      <c r="L435" s="124"/>
      <c r="M435" s="124"/>
    </row>
    <row r="436" spans="1:13" x14ac:dyDescent="0.2">
      <c r="A436" s="105" t="s">
        <v>2</v>
      </c>
      <c r="B436" s="98" t="s">
        <v>532</v>
      </c>
      <c r="C436" s="99"/>
      <c r="D436" s="99"/>
      <c r="E436" s="98"/>
      <c r="F436" s="98"/>
      <c r="G436" s="76"/>
      <c r="H436" s="76"/>
      <c r="I436" s="76"/>
      <c r="J436" s="101"/>
    </row>
    <row r="437" spans="1:13" hidden="1" outlineLevel="1" x14ac:dyDescent="0.2">
      <c r="A437" s="106"/>
      <c r="B437" s="99"/>
      <c r="C437" s="99"/>
      <c r="D437" s="99"/>
      <c r="E437" s="99" t="s">
        <v>1110</v>
      </c>
      <c r="F437" s="99"/>
      <c r="G437" s="77">
        <v>0</v>
      </c>
      <c r="H437" s="77">
        <v>0</v>
      </c>
      <c r="I437" s="77">
        <v>-8490156.8499999996</v>
      </c>
      <c r="J437" s="101"/>
    </row>
    <row r="438" spans="1:13" hidden="1" outlineLevel="1" x14ac:dyDescent="0.2">
      <c r="A438" s="106"/>
      <c r="B438" s="100">
        <v>43074</v>
      </c>
      <c r="C438" s="99">
        <v>37</v>
      </c>
      <c r="D438" s="99" t="s">
        <v>5</v>
      </c>
      <c r="E438" s="99" t="s">
        <v>8753</v>
      </c>
      <c r="F438" s="99" t="s">
        <v>9549</v>
      </c>
      <c r="G438" s="77">
        <v>0</v>
      </c>
      <c r="H438" s="77">
        <v>-324550.61</v>
      </c>
      <c r="I438" s="77">
        <v>-8222644.2800000003</v>
      </c>
      <c r="J438" s="101"/>
    </row>
    <row r="439" spans="1:13" hidden="1" outlineLevel="1" x14ac:dyDescent="0.2">
      <c r="A439" s="106"/>
      <c r="B439" s="100">
        <v>43074</v>
      </c>
      <c r="C439" s="99">
        <v>38</v>
      </c>
      <c r="D439" s="99" t="s">
        <v>5</v>
      </c>
      <c r="E439" s="99" t="s">
        <v>9550</v>
      </c>
      <c r="F439" s="99" t="s">
        <v>9551</v>
      </c>
      <c r="G439" s="77">
        <v>0</v>
      </c>
      <c r="H439" s="77">
        <v>324550.61</v>
      </c>
      <c r="I439" s="77"/>
      <c r="J439" s="101"/>
    </row>
    <row r="440" spans="1:13" hidden="1" outlineLevel="1" x14ac:dyDescent="0.2">
      <c r="A440" s="106"/>
      <c r="B440" s="100">
        <v>43076</v>
      </c>
      <c r="C440" s="99">
        <v>36</v>
      </c>
      <c r="D440" s="99" t="s">
        <v>82</v>
      </c>
      <c r="E440" s="99" t="s">
        <v>720</v>
      </c>
      <c r="F440" s="99" t="s">
        <v>8577</v>
      </c>
      <c r="G440" s="77">
        <v>0</v>
      </c>
      <c r="H440" s="77">
        <v>444685.32</v>
      </c>
      <c r="I440" s="77"/>
      <c r="J440" s="101"/>
    </row>
    <row r="441" spans="1:13" hidden="1" outlineLevel="1" x14ac:dyDescent="0.2">
      <c r="A441" s="106"/>
      <c r="B441" s="100">
        <v>43084</v>
      </c>
      <c r="C441" s="99">
        <v>129</v>
      </c>
      <c r="D441" s="99" t="s">
        <v>5</v>
      </c>
      <c r="E441" s="99" t="s">
        <v>9552</v>
      </c>
      <c r="F441" s="99" t="s">
        <v>9553</v>
      </c>
      <c r="G441" s="77">
        <v>0</v>
      </c>
      <c r="H441" s="77">
        <v>324550.61</v>
      </c>
      <c r="I441" s="77"/>
      <c r="J441" s="101"/>
    </row>
    <row r="442" spans="1:13" hidden="1" outlineLevel="1" x14ac:dyDescent="0.2">
      <c r="A442" s="106"/>
      <c r="B442" s="100">
        <v>43084</v>
      </c>
      <c r="C442" s="99">
        <v>138</v>
      </c>
      <c r="D442" s="99" t="s">
        <v>5</v>
      </c>
      <c r="E442" s="99" t="s">
        <v>9552</v>
      </c>
      <c r="F442" s="99" t="s">
        <v>9554</v>
      </c>
      <c r="G442" s="77">
        <v>0</v>
      </c>
      <c r="H442" s="77">
        <v>-324550.61</v>
      </c>
      <c r="I442" s="77"/>
      <c r="J442" s="101"/>
    </row>
    <row r="443" spans="1:13" hidden="1" outlineLevel="1" x14ac:dyDescent="0.2">
      <c r="A443" s="106"/>
      <c r="B443" s="100">
        <v>43084</v>
      </c>
      <c r="C443" s="99">
        <v>139</v>
      </c>
      <c r="D443" s="99" t="s">
        <v>5</v>
      </c>
      <c r="E443" s="99" t="s">
        <v>9552</v>
      </c>
      <c r="F443" s="99" t="s">
        <v>9555</v>
      </c>
      <c r="G443" s="77">
        <v>0</v>
      </c>
      <c r="H443" s="77">
        <v>324550.61</v>
      </c>
      <c r="I443" s="77"/>
      <c r="J443" s="101"/>
    </row>
    <row r="444" spans="1:13" hidden="1" outlineLevel="1" x14ac:dyDescent="0.2">
      <c r="A444" s="106"/>
      <c r="B444" s="100">
        <v>43089</v>
      </c>
      <c r="C444" s="99">
        <v>225</v>
      </c>
      <c r="D444" s="99" t="s">
        <v>5</v>
      </c>
      <c r="E444" s="99" t="s">
        <v>9556</v>
      </c>
      <c r="F444" s="99" t="s">
        <v>9557</v>
      </c>
      <c r="G444" s="77">
        <v>0</v>
      </c>
      <c r="H444" s="77">
        <v>258526.34</v>
      </c>
      <c r="I444" s="77"/>
      <c r="J444" s="101"/>
    </row>
    <row r="445" spans="1:13" hidden="1" outlineLevel="1" x14ac:dyDescent="0.2">
      <c r="A445" s="106"/>
      <c r="B445" s="100">
        <v>43089</v>
      </c>
      <c r="C445" s="99">
        <v>233</v>
      </c>
      <c r="D445" s="99" t="s">
        <v>5</v>
      </c>
      <c r="E445" s="99" t="s">
        <v>9556</v>
      </c>
      <c r="F445" s="99" t="s">
        <v>9558</v>
      </c>
      <c r="G445" s="77">
        <v>0</v>
      </c>
      <c r="H445" s="77">
        <v>-258526.34</v>
      </c>
      <c r="I445" s="77"/>
      <c r="J445" s="101"/>
    </row>
    <row r="446" spans="1:13" hidden="1" outlineLevel="1" x14ac:dyDescent="0.2">
      <c r="A446" s="106"/>
      <c r="B446" s="100">
        <v>43090</v>
      </c>
      <c r="C446" s="99">
        <v>243</v>
      </c>
      <c r="D446" s="99" t="s">
        <v>5</v>
      </c>
      <c r="E446" s="99" t="s">
        <v>9556</v>
      </c>
      <c r="F446" s="99" t="s">
        <v>9559</v>
      </c>
      <c r="G446" s="77">
        <v>0</v>
      </c>
      <c r="H446" s="77">
        <v>258526.34</v>
      </c>
      <c r="I446" s="77"/>
      <c r="J446" s="101"/>
    </row>
    <row r="447" spans="1:13" hidden="1" outlineLevel="1" x14ac:dyDescent="0.2">
      <c r="A447" s="106"/>
      <c r="B447" s="100">
        <v>43090</v>
      </c>
      <c r="C447" s="99">
        <v>143</v>
      </c>
      <c r="D447" s="99" t="s">
        <v>82</v>
      </c>
      <c r="E447" s="99" t="s">
        <v>720</v>
      </c>
      <c r="F447" s="99" t="s">
        <v>9560</v>
      </c>
      <c r="G447" s="77">
        <v>0</v>
      </c>
      <c r="H447" s="77">
        <v>-6034.48</v>
      </c>
      <c r="I447" s="77"/>
      <c r="J447" s="101"/>
    </row>
    <row r="448" spans="1:13" hidden="1" outlineLevel="1" x14ac:dyDescent="0.2">
      <c r="A448" s="106"/>
      <c r="B448" s="100">
        <v>43090</v>
      </c>
      <c r="C448" s="99">
        <v>245</v>
      </c>
      <c r="D448" s="99" t="s">
        <v>5</v>
      </c>
      <c r="E448" s="99" t="s">
        <v>9561</v>
      </c>
      <c r="F448" s="99" t="s">
        <v>9562</v>
      </c>
      <c r="G448" s="77">
        <v>0</v>
      </c>
      <c r="H448" s="77">
        <v>243769.2</v>
      </c>
      <c r="I448" s="77"/>
      <c r="J448" s="101"/>
    </row>
    <row r="449" spans="1:10" hidden="1" outlineLevel="1" x14ac:dyDescent="0.2">
      <c r="A449" s="106"/>
      <c r="B449" s="100">
        <v>43090</v>
      </c>
      <c r="C449" s="99">
        <v>246</v>
      </c>
      <c r="D449" s="99" t="s">
        <v>5</v>
      </c>
      <c r="E449" s="99" t="s">
        <v>9561</v>
      </c>
      <c r="F449" s="99" t="s">
        <v>9563</v>
      </c>
      <c r="G449" s="77">
        <v>0</v>
      </c>
      <c r="H449" s="77">
        <v>-243769.2</v>
      </c>
      <c r="I449" s="77"/>
      <c r="J449" s="101"/>
    </row>
    <row r="450" spans="1:10" hidden="1" outlineLevel="1" x14ac:dyDescent="0.2">
      <c r="A450" s="106"/>
      <c r="B450" s="100">
        <v>43090</v>
      </c>
      <c r="C450" s="99">
        <v>147</v>
      </c>
      <c r="D450" s="99" t="s">
        <v>82</v>
      </c>
      <c r="E450" s="99" t="s">
        <v>720</v>
      </c>
      <c r="F450" s="99" t="s">
        <v>9560</v>
      </c>
      <c r="G450" s="77">
        <v>0</v>
      </c>
      <c r="H450" s="77">
        <v>6034.48</v>
      </c>
      <c r="I450" s="77"/>
      <c r="J450" s="101"/>
    </row>
    <row r="451" spans="1:10" hidden="1" outlineLevel="1" x14ac:dyDescent="0.2">
      <c r="A451" s="106"/>
      <c r="B451" s="100">
        <v>43090</v>
      </c>
      <c r="C451" s="99">
        <v>247</v>
      </c>
      <c r="D451" s="99" t="s">
        <v>5</v>
      </c>
      <c r="E451" s="99" t="s">
        <v>9561</v>
      </c>
      <c r="F451" s="99" t="s">
        <v>9564</v>
      </c>
      <c r="G451" s="77">
        <v>0</v>
      </c>
      <c r="H451" s="77">
        <v>243769.2</v>
      </c>
      <c r="I451" s="77"/>
      <c r="J451" s="101"/>
    </row>
    <row r="452" spans="1:10" hidden="1" outlineLevel="1" x14ac:dyDescent="0.2">
      <c r="A452" s="106"/>
      <c r="B452" s="100">
        <v>43090</v>
      </c>
      <c r="C452" s="99">
        <v>253</v>
      </c>
      <c r="D452" s="99" t="s">
        <v>5</v>
      </c>
      <c r="E452" s="99" t="s">
        <v>9565</v>
      </c>
      <c r="F452" s="99" t="s">
        <v>9566</v>
      </c>
      <c r="G452" s="77">
        <v>0</v>
      </c>
      <c r="H452" s="77">
        <v>277870.32</v>
      </c>
      <c r="I452" s="77"/>
      <c r="J452" s="101"/>
    </row>
    <row r="453" spans="1:10" hidden="1" outlineLevel="1" x14ac:dyDescent="0.2">
      <c r="A453" s="106"/>
      <c r="B453" s="100">
        <v>43090</v>
      </c>
      <c r="C453" s="99">
        <v>257</v>
      </c>
      <c r="D453" s="99" t="s">
        <v>5</v>
      </c>
      <c r="E453" s="99" t="s">
        <v>9565</v>
      </c>
      <c r="F453" s="99" t="s">
        <v>9567</v>
      </c>
      <c r="G453" s="77">
        <v>0</v>
      </c>
      <c r="H453" s="77">
        <v>-277870.32</v>
      </c>
      <c r="I453" s="77"/>
      <c r="J453" s="101"/>
    </row>
    <row r="454" spans="1:10" hidden="1" outlineLevel="1" x14ac:dyDescent="0.2">
      <c r="A454" s="106"/>
      <c r="B454" s="100">
        <v>43090</v>
      </c>
      <c r="C454" s="99">
        <v>261</v>
      </c>
      <c r="D454" s="99" t="s">
        <v>5</v>
      </c>
      <c r="E454" s="99" t="s">
        <v>9565</v>
      </c>
      <c r="F454" s="99" t="s">
        <v>9568</v>
      </c>
      <c r="G454" s="77">
        <v>0</v>
      </c>
      <c r="H454" s="77">
        <v>277870.32</v>
      </c>
      <c r="I454" s="77"/>
      <c r="J454" s="101"/>
    </row>
    <row r="455" spans="1:10" hidden="1" outlineLevel="1" x14ac:dyDescent="0.2">
      <c r="A455" s="106"/>
      <c r="B455" s="100">
        <v>43091</v>
      </c>
      <c r="C455" s="99">
        <v>265</v>
      </c>
      <c r="D455" s="99" t="s">
        <v>5</v>
      </c>
      <c r="E455" s="99" t="s">
        <v>9565</v>
      </c>
      <c r="F455" s="99" t="s">
        <v>9569</v>
      </c>
      <c r="G455" s="77">
        <v>0</v>
      </c>
      <c r="H455" s="77">
        <v>-277870.32</v>
      </c>
      <c r="I455" s="77"/>
      <c r="J455" s="101"/>
    </row>
    <row r="456" spans="1:10" hidden="1" outlineLevel="1" x14ac:dyDescent="0.2">
      <c r="A456" s="106"/>
      <c r="B456" s="100">
        <v>43091</v>
      </c>
      <c r="C456" s="99">
        <v>267</v>
      </c>
      <c r="D456" s="99" t="s">
        <v>5</v>
      </c>
      <c r="E456" s="99" t="s">
        <v>9570</v>
      </c>
      <c r="F456" s="99" t="s">
        <v>9571</v>
      </c>
      <c r="G456" s="77">
        <v>0</v>
      </c>
      <c r="H456" s="77">
        <v>277870.32</v>
      </c>
      <c r="I456" s="77"/>
      <c r="J456" s="101"/>
    </row>
    <row r="457" spans="1:10" hidden="1" outlineLevel="1" x14ac:dyDescent="0.2">
      <c r="A457" s="106"/>
      <c r="B457" s="100">
        <v>43091</v>
      </c>
      <c r="C457" s="99">
        <v>269</v>
      </c>
      <c r="D457" s="99" t="s">
        <v>5</v>
      </c>
      <c r="E457" s="99" t="s">
        <v>9570</v>
      </c>
      <c r="F457" s="99" t="s">
        <v>9572</v>
      </c>
      <c r="G457" s="77">
        <v>0</v>
      </c>
      <c r="H457" s="77">
        <v>-277870.32</v>
      </c>
      <c r="I457" s="77"/>
      <c r="J457" s="101"/>
    </row>
    <row r="458" spans="1:10" hidden="1" outlineLevel="1" x14ac:dyDescent="0.2">
      <c r="A458" s="106"/>
      <c r="B458" s="100">
        <v>43091</v>
      </c>
      <c r="C458" s="99">
        <v>270</v>
      </c>
      <c r="D458" s="99" t="s">
        <v>5</v>
      </c>
      <c r="E458" s="99" t="s">
        <v>9570</v>
      </c>
      <c r="F458" s="99" t="s">
        <v>9573</v>
      </c>
      <c r="G458" s="77">
        <v>0</v>
      </c>
      <c r="H458" s="77">
        <v>277870.32</v>
      </c>
      <c r="I458" s="77"/>
      <c r="J458" s="101"/>
    </row>
    <row r="459" spans="1:10" hidden="1" outlineLevel="1" x14ac:dyDescent="0.2">
      <c r="A459" s="106"/>
      <c r="B459" s="100">
        <v>43091</v>
      </c>
      <c r="C459" s="99">
        <v>277</v>
      </c>
      <c r="D459" s="99" t="s">
        <v>5</v>
      </c>
      <c r="E459" s="99" t="s">
        <v>9574</v>
      </c>
      <c r="F459" s="99" t="s">
        <v>9575</v>
      </c>
      <c r="G459" s="77">
        <v>0</v>
      </c>
      <c r="H459" s="77">
        <v>243769.2</v>
      </c>
      <c r="I459" s="77"/>
      <c r="J459" s="101"/>
    </row>
    <row r="460" spans="1:10" hidden="1" outlineLevel="1" x14ac:dyDescent="0.2">
      <c r="A460" s="106"/>
      <c r="B460" s="100">
        <v>43091</v>
      </c>
      <c r="C460" s="99">
        <v>282</v>
      </c>
      <c r="D460" s="99" t="s">
        <v>5</v>
      </c>
      <c r="E460" s="99" t="s">
        <v>9576</v>
      </c>
      <c r="F460" s="99" t="s">
        <v>9577</v>
      </c>
      <c r="G460" s="77">
        <v>0</v>
      </c>
      <c r="H460" s="77">
        <v>277870.32</v>
      </c>
      <c r="I460" s="77"/>
      <c r="J460" s="101"/>
    </row>
    <row r="461" spans="1:10" hidden="1" outlineLevel="1" x14ac:dyDescent="0.2">
      <c r="A461" s="106"/>
      <c r="B461" s="100">
        <v>43095</v>
      </c>
      <c r="C461" s="99">
        <v>305</v>
      </c>
      <c r="D461" s="99" t="s">
        <v>5</v>
      </c>
      <c r="E461" s="99" t="s">
        <v>9576</v>
      </c>
      <c r="F461" s="99" t="s">
        <v>9578</v>
      </c>
      <c r="G461" s="77">
        <v>0</v>
      </c>
      <c r="H461" s="77">
        <v>-277870.32</v>
      </c>
      <c r="I461" s="77"/>
      <c r="J461" s="101"/>
    </row>
    <row r="462" spans="1:10" hidden="1" outlineLevel="1" x14ac:dyDescent="0.2">
      <c r="A462" s="106"/>
      <c r="B462" s="100">
        <v>43095</v>
      </c>
      <c r="C462" s="99">
        <v>317</v>
      </c>
      <c r="D462" s="99" t="s">
        <v>5</v>
      </c>
      <c r="E462" s="99" t="s">
        <v>9565</v>
      </c>
      <c r="F462" s="99" t="s">
        <v>9579</v>
      </c>
      <c r="G462" s="77">
        <v>0</v>
      </c>
      <c r="H462" s="77">
        <v>324550.61</v>
      </c>
      <c r="I462" s="77"/>
      <c r="J462" s="101"/>
    </row>
    <row r="463" spans="1:10" hidden="1" outlineLevel="1" x14ac:dyDescent="0.2">
      <c r="A463" s="106"/>
      <c r="B463" s="100">
        <v>43097</v>
      </c>
      <c r="C463" s="99">
        <v>344</v>
      </c>
      <c r="D463" s="99" t="s">
        <v>5</v>
      </c>
      <c r="E463" s="99" t="s">
        <v>9580</v>
      </c>
      <c r="F463" s="99" t="s">
        <v>9581</v>
      </c>
      <c r="G463" s="77">
        <v>0</v>
      </c>
      <c r="H463" s="77">
        <v>277870.32</v>
      </c>
      <c r="I463" s="77"/>
      <c r="J463" s="101"/>
    </row>
    <row r="464" spans="1:10" hidden="1" outlineLevel="1" x14ac:dyDescent="0.2">
      <c r="A464" s="106"/>
      <c r="B464" s="100">
        <v>43098</v>
      </c>
      <c r="C464" s="99">
        <v>377</v>
      </c>
      <c r="D464" s="99" t="s">
        <v>5</v>
      </c>
      <c r="E464" s="99" t="s">
        <v>9582</v>
      </c>
      <c r="F464" s="99" t="s">
        <v>9583</v>
      </c>
      <c r="G464" s="77">
        <v>0</v>
      </c>
      <c r="H464" s="77">
        <v>277870.32</v>
      </c>
      <c r="I464" s="77"/>
      <c r="J464" s="101"/>
    </row>
    <row r="465" spans="1:10" collapsed="1" x14ac:dyDescent="0.2">
      <c r="A465" s="106"/>
      <c r="B465" s="100"/>
      <c r="C465" s="99"/>
      <c r="D465" s="99"/>
      <c r="E465" s="99"/>
      <c r="F465" s="99"/>
      <c r="G465" s="77"/>
      <c r="H465" s="77"/>
      <c r="I465" s="77"/>
      <c r="J465" s="101"/>
    </row>
    <row r="466" spans="1:10" x14ac:dyDescent="0.2">
      <c r="A466" s="106"/>
      <c r="B466" s="100"/>
      <c r="C466" s="99"/>
      <c r="D466" s="99"/>
      <c r="E466" s="99"/>
      <c r="F466" s="99"/>
      <c r="G466" s="77"/>
      <c r="H466" s="102">
        <f>SUM(H437:H465)</f>
        <v>2673462.2399999998</v>
      </c>
      <c r="I466" s="102"/>
      <c r="J466" s="103">
        <f>COUNTIF(H438:H465,"&gt;1")-COUNTIF(H438:H465,"&lt;1")</f>
        <v>9</v>
      </c>
    </row>
    <row r="467" spans="1:10" x14ac:dyDescent="0.2">
      <c r="A467" s="104" t="s">
        <v>9584</v>
      </c>
      <c r="B467" s="98"/>
      <c r="C467" s="99"/>
      <c r="D467" s="99"/>
      <c r="E467" s="98"/>
      <c r="F467" s="98"/>
      <c r="G467" s="76"/>
      <c r="H467" s="76"/>
      <c r="I467" s="76"/>
      <c r="J467" s="101"/>
    </row>
    <row r="468" spans="1:10" x14ac:dyDescent="0.2">
      <c r="A468" s="105" t="s">
        <v>2</v>
      </c>
      <c r="B468" s="98" t="s">
        <v>422</v>
      </c>
      <c r="C468" s="99"/>
      <c r="D468" s="99"/>
      <c r="E468" s="98"/>
      <c r="F468" s="98"/>
      <c r="G468" s="76"/>
      <c r="H468" s="76"/>
      <c r="I468" s="76"/>
      <c r="J468" s="101"/>
    </row>
    <row r="469" spans="1:10" hidden="1" outlineLevel="1" x14ac:dyDescent="0.2">
      <c r="A469" s="106"/>
      <c r="B469" s="99"/>
      <c r="C469" s="99"/>
      <c r="D469" s="99"/>
      <c r="E469" s="99" t="s">
        <v>1110</v>
      </c>
      <c r="F469" s="99"/>
      <c r="G469" s="77">
        <v>0</v>
      </c>
      <c r="H469" s="77">
        <v>0</v>
      </c>
      <c r="I469" s="77">
        <v>-839929.4</v>
      </c>
      <c r="J469" s="101"/>
    </row>
    <row r="470" spans="1:10" hidden="1" outlineLevel="1" x14ac:dyDescent="0.2">
      <c r="A470" s="106"/>
      <c r="B470" s="100">
        <v>43083</v>
      </c>
      <c r="C470" s="99">
        <v>77</v>
      </c>
      <c r="D470" s="99" t="s">
        <v>82</v>
      </c>
      <c r="E470" s="99" t="s">
        <v>720</v>
      </c>
      <c r="F470" s="99" t="s">
        <v>9585</v>
      </c>
      <c r="G470" s="77">
        <v>0</v>
      </c>
      <c r="H470" s="77">
        <v>-1724.14</v>
      </c>
      <c r="I470" s="77">
        <v>-1244604.23</v>
      </c>
      <c r="J470" s="101"/>
    </row>
    <row r="471" spans="1:10" hidden="1" outlineLevel="1" x14ac:dyDescent="0.2">
      <c r="A471" s="106"/>
      <c r="B471" s="100">
        <v>43083</v>
      </c>
      <c r="C471" s="99">
        <v>78</v>
      </c>
      <c r="D471" s="99" t="s">
        <v>82</v>
      </c>
      <c r="E471" s="99" t="s">
        <v>720</v>
      </c>
      <c r="F471" s="99" t="s">
        <v>9585</v>
      </c>
      <c r="G471" s="77">
        <v>0</v>
      </c>
      <c r="H471" s="77">
        <v>1724.14</v>
      </c>
      <c r="I471" s="77"/>
      <c r="J471" s="101"/>
    </row>
    <row r="472" spans="1:10" hidden="1" outlineLevel="1" x14ac:dyDescent="0.2">
      <c r="A472" s="106"/>
      <c r="B472" s="100">
        <v>43083</v>
      </c>
      <c r="C472" s="99">
        <v>79</v>
      </c>
      <c r="D472" s="99" t="s">
        <v>82</v>
      </c>
      <c r="E472" s="99" t="s">
        <v>720</v>
      </c>
      <c r="F472" s="99" t="s">
        <v>9586</v>
      </c>
      <c r="G472" s="77">
        <v>0</v>
      </c>
      <c r="H472" s="77">
        <v>-1724.14</v>
      </c>
      <c r="I472" s="77"/>
      <c r="J472" s="101"/>
    </row>
    <row r="473" spans="1:10" hidden="1" outlineLevel="1" x14ac:dyDescent="0.2">
      <c r="A473" s="106"/>
      <c r="B473" s="100">
        <v>43083</v>
      </c>
      <c r="C473" s="99">
        <v>80</v>
      </c>
      <c r="D473" s="99" t="s">
        <v>82</v>
      </c>
      <c r="E473" s="99" t="s">
        <v>720</v>
      </c>
      <c r="F473" s="99" t="s">
        <v>9587</v>
      </c>
      <c r="G473" s="77">
        <v>0</v>
      </c>
      <c r="H473" s="77">
        <v>-3448.28</v>
      </c>
      <c r="I473" s="77"/>
      <c r="J473" s="101"/>
    </row>
    <row r="474" spans="1:10" hidden="1" outlineLevel="1" x14ac:dyDescent="0.2">
      <c r="A474" s="106"/>
      <c r="B474" s="100">
        <v>43087</v>
      </c>
      <c r="C474" s="99">
        <v>108</v>
      </c>
      <c r="D474" s="99" t="s">
        <v>82</v>
      </c>
      <c r="E474" s="99" t="s">
        <v>720</v>
      </c>
      <c r="F474" s="99" t="s">
        <v>9587</v>
      </c>
      <c r="G474" s="77">
        <v>0</v>
      </c>
      <c r="H474" s="77">
        <v>3448.28</v>
      </c>
      <c r="I474" s="77"/>
      <c r="J474" s="101"/>
    </row>
    <row r="475" spans="1:10" hidden="1" outlineLevel="1" x14ac:dyDescent="0.2">
      <c r="A475" s="106"/>
      <c r="B475" s="100">
        <v>43089</v>
      </c>
      <c r="C475" s="99">
        <v>130</v>
      </c>
      <c r="D475" s="99" t="s">
        <v>82</v>
      </c>
      <c r="E475" s="99" t="s">
        <v>720</v>
      </c>
      <c r="F475" s="99" t="s">
        <v>9586</v>
      </c>
      <c r="G475" s="77">
        <v>0</v>
      </c>
      <c r="H475" s="77">
        <v>1724.14</v>
      </c>
      <c r="I475" s="77"/>
      <c r="J475" s="101"/>
    </row>
    <row r="476" spans="1:10" hidden="1" outlineLevel="1" x14ac:dyDescent="0.2">
      <c r="A476" s="106"/>
      <c r="B476" s="100">
        <v>43089</v>
      </c>
      <c r="C476" s="99">
        <v>137</v>
      </c>
      <c r="D476" s="99" t="s">
        <v>82</v>
      </c>
      <c r="E476" s="99" t="s">
        <v>720</v>
      </c>
      <c r="F476" s="99" t="s">
        <v>9588</v>
      </c>
      <c r="G476" s="77">
        <v>0</v>
      </c>
      <c r="H476" s="77">
        <v>-145520.69</v>
      </c>
      <c r="I476" s="77"/>
      <c r="J476" s="101"/>
    </row>
    <row r="477" spans="1:10" hidden="1" outlineLevel="1" x14ac:dyDescent="0.2">
      <c r="A477" s="106"/>
      <c r="B477" s="100">
        <v>43089</v>
      </c>
      <c r="C477" s="99">
        <v>138</v>
      </c>
      <c r="D477" s="99" t="s">
        <v>82</v>
      </c>
      <c r="E477" s="99" t="s">
        <v>720</v>
      </c>
      <c r="F477" s="99" t="s">
        <v>9589</v>
      </c>
      <c r="G477" s="77">
        <v>0</v>
      </c>
      <c r="H477" s="77">
        <v>-4655.17</v>
      </c>
      <c r="I477" s="77"/>
      <c r="J477" s="101"/>
    </row>
    <row r="478" spans="1:10" hidden="1" outlineLevel="1" x14ac:dyDescent="0.2">
      <c r="A478" s="106"/>
      <c r="B478" s="100">
        <v>43089</v>
      </c>
      <c r="C478" s="99">
        <v>139</v>
      </c>
      <c r="D478" s="99" t="s">
        <v>82</v>
      </c>
      <c r="E478" s="99" t="s">
        <v>720</v>
      </c>
      <c r="F478" s="99" t="s">
        <v>9590</v>
      </c>
      <c r="G478" s="77">
        <v>0</v>
      </c>
      <c r="H478" s="77">
        <v>-4655.17</v>
      </c>
      <c r="I478" s="77"/>
      <c r="J478" s="101"/>
    </row>
    <row r="479" spans="1:10" hidden="1" outlineLevel="1" x14ac:dyDescent="0.2">
      <c r="A479" s="106"/>
      <c r="B479" s="100">
        <v>43090</v>
      </c>
      <c r="C479" s="99">
        <v>145</v>
      </c>
      <c r="D479" s="99" t="s">
        <v>82</v>
      </c>
      <c r="E479" s="99" t="s">
        <v>720</v>
      </c>
      <c r="F479" s="99" t="s">
        <v>9588</v>
      </c>
      <c r="G479" s="77">
        <v>0</v>
      </c>
      <c r="H479" s="77">
        <v>145520.69</v>
      </c>
      <c r="I479" s="77"/>
      <c r="J479" s="101"/>
    </row>
    <row r="480" spans="1:10" hidden="1" outlineLevel="1" x14ac:dyDescent="0.2">
      <c r="A480" s="106"/>
      <c r="B480" s="100">
        <v>43090</v>
      </c>
      <c r="C480" s="99">
        <v>151</v>
      </c>
      <c r="D480" s="99" t="s">
        <v>82</v>
      </c>
      <c r="E480" s="99" t="s">
        <v>720</v>
      </c>
      <c r="F480" s="99" t="s">
        <v>9589</v>
      </c>
      <c r="G480" s="77">
        <v>0</v>
      </c>
      <c r="H480" s="77">
        <v>4655.17</v>
      </c>
      <c r="I480" s="77"/>
      <c r="J480" s="101"/>
    </row>
    <row r="481" spans="1:10" hidden="1" outlineLevel="1" x14ac:dyDescent="0.2">
      <c r="A481" s="106"/>
      <c r="B481" s="100">
        <v>43090</v>
      </c>
      <c r="C481" s="99">
        <v>152</v>
      </c>
      <c r="D481" s="99" t="s">
        <v>82</v>
      </c>
      <c r="E481" s="99" t="s">
        <v>720</v>
      </c>
      <c r="F481" s="99" t="s">
        <v>9590</v>
      </c>
      <c r="G481" s="77">
        <v>0</v>
      </c>
      <c r="H481" s="77">
        <v>4655.17</v>
      </c>
      <c r="I481" s="77"/>
      <c r="J481" s="101"/>
    </row>
    <row r="482" spans="1:10" hidden="1" outlineLevel="1" x14ac:dyDescent="0.2">
      <c r="A482" s="106"/>
      <c r="B482" s="100">
        <v>43096</v>
      </c>
      <c r="C482" s="99">
        <v>178</v>
      </c>
      <c r="D482" s="99" t="s">
        <v>82</v>
      </c>
      <c r="E482" s="99" t="s">
        <v>720</v>
      </c>
      <c r="F482" s="99" t="s">
        <v>9591</v>
      </c>
      <c r="G482" s="77">
        <v>0</v>
      </c>
      <c r="H482" s="77">
        <v>-4310.3500000000004</v>
      </c>
      <c r="I482" s="77"/>
      <c r="J482" s="101"/>
    </row>
    <row r="483" spans="1:10" hidden="1" outlineLevel="1" x14ac:dyDescent="0.2">
      <c r="A483" s="106"/>
      <c r="B483" s="100">
        <v>43097</v>
      </c>
      <c r="C483" s="99">
        <v>186</v>
      </c>
      <c r="D483" s="99" t="s">
        <v>82</v>
      </c>
      <c r="E483" s="99" t="s">
        <v>720</v>
      </c>
      <c r="F483" s="99" t="s">
        <v>9592</v>
      </c>
      <c r="G483" s="77">
        <v>0</v>
      </c>
      <c r="H483" s="77">
        <v>-3793.1</v>
      </c>
      <c r="I483" s="77"/>
      <c r="J483" s="101"/>
    </row>
    <row r="484" spans="1:10" hidden="1" outlineLevel="1" x14ac:dyDescent="0.2">
      <c r="A484" s="106"/>
      <c r="B484" s="100">
        <v>43097</v>
      </c>
      <c r="C484" s="99">
        <v>187</v>
      </c>
      <c r="D484" s="99" t="s">
        <v>82</v>
      </c>
      <c r="E484" s="99" t="s">
        <v>720</v>
      </c>
      <c r="F484" s="99" t="s">
        <v>9591</v>
      </c>
      <c r="G484" s="77">
        <v>0</v>
      </c>
      <c r="H484" s="77">
        <v>4310.3500000000004</v>
      </c>
      <c r="I484" s="77"/>
      <c r="J484" s="101"/>
    </row>
    <row r="485" spans="1:10" hidden="1" outlineLevel="1" x14ac:dyDescent="0.2">
      <c r="A485" s="106"/>
      <c r="B485" s="100">
        <v>43097</v>
      </c>
      <c r="C485" s="99">
        <v>188</v>
      </c>
      <c r="D485" s="99" t="s">
        <v>82</v>
      </c>
      <c r="E485" s="99" t="s">
        <v>720</v>
      </c>
      <c r="F485" s="99" t="s">
        <v>9593</v>
      </c>
      <c r="G485" s="77">
        <v>0</v>
      </c>
      <c r="H485" s="77">
        <v>-4310.3500000000004</v>
      </c>
      <c r="I485" s="77"/>
      <c r="J485" s="101"/>
    </row>
    <row r="486" spans="1:10" hidden="1" outlineLevel="1" x14ac:dyDescent="0.2">
      <c r="A486" s="106"/>
      <c r="B486" s="100">
        <v>43097</v>
      </c>
      <c r="C486" s="99">
        <v>189</v>
      </c>
      <c r="D486" s="99" t="s">
        <v>82</v>
      </c>
      <c r="E486" s="99" t="s">
        <v>720</v>
      </c>
      <c r="F486" s="99" t="s">
        <v>9592</v>
      </c>
      <c r="G486" s="77">
        <v>0</v>
      </c>
      <c r="H486" s="77">
        <v>3793.1</v>
      </c>
      <c r="I486" s="77"/>
      <c r="J486" s="101"/>
    </row>
    <row r="487" spans="1:10" hidden="1" outlineLevel="1" x14ac:dyDescent="0.2">
      <c r="A487" s="106"/>
      <c r="B487" s="100">
        <v>43097</v>
      </c>
      <c r="C487" s="99">
        <v>192</v>
      </c>
      <c r="D487" s="99" t="s">
        <v>82</v>
      </c>
      <c r="E487" s="99" t="s">
        <v>720</v>
      </c>
      <c r="F487" s="99" t="s">
        <v>9593</v>
      </c>
      <c r="G487" s="77">
        <v>0</v>
      </c>
      <c r="H487" s="77">
        <v>4310.3500000000004</v>
      </c>
      <c r="I487" s="77"/>
      <c r="J487" s="101"/>
    </row>
    <row r="488" spans="1:10" collapsed="1" x14ac:dyDescent="0.2">
      <c r="A488" s="106"/>
      <c r="B488" s="100"/>
      <c r="C488" s="99"/>
      <c r="D488" s="99"/>
      <c r="E488" s="99"/>
      <c r="F488" s="99"/>
      <c r="G488" s="77"/>
      <c r="H488" s="77"/>
      <c r="I488" s="77"/>
      <c r="J488" s="101"/>
    </row>
    <row r="489" spans="1:10" x14ac:dyDescent="0.2">
      <c r="A489" s="106"/>
      <c r="B489" s="100"/>
      <c r="C489" s="99"/>
      <c r="D489" s="99"/>
      <c r="E489" s="99"/>
      <c r="F489" s="99"/>
      <c r="G489" s="77"/>
      <c r="H489" s="102">
        <f>SUM(H469:H488)</f>
        <v>-2.5465851649641991E-11</v>
      </c>
      <c r="I489" s="102"/>
      <c r="J489" s="103">
        <f>COUNTIF(H470:H487,"&gt;1")-COUNTIF(H470:H487,"&lt;1")</f>
        <v>0</v>
      </c>
    </row>
    <row r="490" spans="1:10" x14ac:dyDescent="0.2">
      <c r="A490" s="106"/>
      <c r="B490" s="100"/>
      <c r="C490" s="99"/>
      <c r="D490" s="99"/>
      <c r="E490" s="99"/>
      <c r="F490" s="99"/>
      <c r="G490" s="77"/>
      <c r="H490" s="77"/>
      <c r="I490" s="77"/>
      <c r="J490" s="101"/>
    </row>
    <row r="491" spans="1:10" ht="30" customHeight="1" x14ac:dyDescent="0.2">
      <c r="A491" s="106"/>
      <c r="B491" s="136" t="s">
        <v>1061</v>
      </c>
      <c r="C491" s="137"/>
      <c r="D491" s="137"/>
      <c r="E491" s="137"/>
      <c r="F491" s="137"/>
      <c r="G491" s="138"/>
      <c r="H491" s="107">
        <f>+H9+H19+H137+H171+H177+H199+H206+H213+H223+H229+H241+H252+H261+H331+H376+H392+H434+H466+H489</f>
        <v>24207116.629999992</v>
      </c>
      <c r="I491" s="108" t="e">
        <f>+#REF!+#REF!+#REF!+#REF!+#REF!+#REF!+#REF!+#REF!+I296+#REF!+#REF!+#REF!+I465</f>
        <v>#REF!</v>
      </c>
      <c r="J491" s="109">
        <f>+J9+J19+J137+J171+J177+J199+J206+J213+J223+J229+J241+J252+J261+J331+J376+J392+J434+J466+J489</f>
        <v>111</v>
      </c>
    </row>
    <row r="492" spans="1:10" x14ac:dyDescent="0.2">
      <c r="A492" s="106"/>
      <c r="B492" s="100"/>
      <c r="C492" s="99"/>
      <c r="D492" s="99"/>
      <c r="E492" s="99"/>
      <c r="F492" s="99"/>
      <c r="G492" s="77"/>
      <c r="H492" s="77"/>
      <c r="I492" s="77"/>
      <c r="J492" s="101"/>
    </row>
    <row r="493" spans="1:10" x14ac:dyDescent="0.2">
      <c r="A493" s="106"/>
      <c r="B493" s="100"/>
      <c r="C493" s="99"/>
      <c r="D493" s="99"/>
      <c r="E493" s="99"/>
      <c r="F493" s="99"/>
      <c r="G493" s="77"/>
      <c r="H493" s="77"/>
      <c r="I493" s="77"/>
      <c r="J493" s="101"/>
    </row>
    <row r="494" spans="1:10" x14ac:dyDescent="0.2">
      <c r="A494" s="104" t="s">
        <v>1560</v>
      </c>
      <c r="B494" s="98"/>
      <c r="C494" s="99"/>
      <c r="D494" s="99"/>
      <c r="E494" s="98"/>
      <c r="F494" s="98"/>
      <c r="G494" s="76"/>
      <c r="H494" s="76"/>
      <c r="I494" s="76"/>
      <c r="J494" s="101"/>
    </row>
    <row r="495" spans="1:10" x14ac:dyDescent="0.2">
      <c r="A495" s="105" t="s">
        <v>2</v>
      </c>
      <c r="B495" s="98" t="s">
        <v>4</v>
      </c>
      <c r="C495" s="99"/>
      <c r="D495" s="99"/>
      <c r="E495" s="98"/>
      <c r="F495" s="98"/>
      <c r="G495" s="76"/>
      <c r="H495" s="76"/>
      <c r="I495" s="76"/>
      <c r="J495" s="101"/>
    </row>
    <row r="496" spans="1:10" hidden="1" outlineLevel="1" x14ac:dyDescent="0.2">
      <c r="A496" s="106"/>
      <c r="B496" s="99"/>
      <c r="C496" s="99"/>
      <c r="D496" s="99"/>
      <c r="E496" s="99" t="s">
        <v>1110</v>
      </c>
      <c r="F496" s="99"/>
      <c r="G496" s="77">
        <v>0</v>
      </c>
      <c r="H496" s="77">
        <v>0</v>
      </c>
      <c r="I496" s="77">
        <v>-804064.9</v>
      </c>
      <c r="J496" s="101"/>
    </row>
    <row r="497" spans="1:10" hidden="1" outlineLevel="1" x14ac:dyDescent="0.2">
      <c r="A497" s="106"/>
      <c r="B497" s="100">
        <v>43082</v>
      </c>
      <c r="C497" s="99">
        <v>103</v>
      </c>
      <c r="D497" s="99" t="s">
        <v>5</v>
      </c>
      <c r="E497" s="99" t="s">
        <v>9595</v>
      </c>
      <c r="F497" s="99" t="s">
        <v>9596</v>
      </c>
      <c r="G497" s="77">
        <v>0</v>
      </c>
      <c r="H497" s="77">
        <v>279568.63</v>
      </c>
      <c r="I497" s="77">
        <v>-1032140.68</v>
      </c>
      <c r="J497" s="101"/>
    </row>
    <row r="498" spans="1:10" hidden="1" outlineLevel="1" x14ac:dyDescent="0.2">
      <c r="A498" s="106"/>
      <c r="B498" s="100">
        <v>43083</v>
      </c>
      <c r="C498" s="99">
        <v>105</v>
      </c>
      <c r="D498" s="99" t="s">
        <v>5</v>
      </c>
      <c r="E498" s="99" t="s">
        <v>9597</v>
      </c>
      <c r="F498" s="99" t="s">
        <v>9598</v>
      </c>
      <c r="G498" s="77">
        <v>0</v>
      </c>
      <c r="H498" s="77">
        <v>254798.42</v>
      </c>
      <c r="I498" s="77"/>
      <c r="J498" s="101"/>
    </row>
    <row r="499" spans="1:10" collapsed="1" x14ac:dyDescent="0.2">
      <c r="A499" s="106"/>
      <c r="B499" s="100"/>
      <c r="C499" s="99"/>
      <c r="D499" s="99"/>
      <c r="E499" s="99"/>
      <c r="F499" s="99"/>
      <c r="G499" s="77"/>
      <c r="H499" s="77"/>
      <c r="I499" s="77"/>
      <c r="J499" s="101"/>
    </row>
    <row r="500" spans="1:10" x14ac:dyDescent="0.2">
      <c r="A500" s="106"/>
      <c r="B500" s="100"/>
      <c r="C500" s="99"/>
      <c r="D500" s="99"/>
      <c r="E500" s="99"/>
      <c r="F500" s="99"/>
      <c r="G500" s="77"/>
      <c r="H500" s="102">
        <f>SUM(H496:H499)</f>
        <v>534367.05000000005</v>
      </c>
      <c r="I500" s="102"/>
      <c r="J500" s="103">
        <f>COUNTIF(H497:I498,"&gt;1")-COUNTIF(H497:H498,"&lt;1")</f>
        <v>2</v>
      </c>
    </row>
    <row r="501" spans="1:10" x14ac:dyDescent="0.2">
      <c r="A501" s="104" t="s">
        <v>5341</v>
      </c>
      <c r="B501" s="98"/>
      <c r="C501" s="99"/>
      <c r="D501" s="99"/>
      <c r="E501" s="98"/>
      <c r="F501" s="98"/>
      <c r="G501" s="76"/>
      <c r="H501" s="76"/>
      <c r="I501" s="76"/>
      <c r="J501" s="101"/>
    </row>
    <row r="502" spans="1:10" x14ac:dyDescent="0.2">
      <c r="A502" s="105" t="s">
        <v>2</v>
      </c>
      <c r="B502" s="98" t="s">
        <v>5342</v>
      </c>
      <c r="C502" s="99"/>
      <c r="D502" s="99"/>
      <c r="E502" s="98"/>
      <c r="F502" s="98"/>
      <c r="G502" s="76"/>
      <c r="H502" s="76"/>
      <c r="I502" s="76"/>
      <c r="J502" s="101"/>
    </row>
    <row r="503" spans="1:10" hidden="1" outlineLevel="1" x14ac:dyDescent="0.2">
      <c r="A503" s="106"/>
      <c r="B503" s="99"/>
      <c r="C503" s="99"/>
      <c r="D503" s="99"/>
      <c r="E503" s="99" t="s">
        <v>1110</v>
      </c>
      <c r="F503" s="99"/>
      <c r="G503" s="77">
        <v>0</v>
      </c>
      <c r="H503" s="77">
        <v>0</v>
      </c>
      <c r="I503" s="77">
        <v>-804064.9</v>
      </c>
      <c r="J503" s="101"/>
    </row>
    <row r="504" spans="1:10" hidden="1" outlineLevel="1" x14ac:dyDescent="0.2">
      <c r="A504" s="106"/>
      <c r="B504" s="100">
        <v>43070</v>
      </c>
      <c r="C504" s="99">
        <v>7</v>
      </c>
      <c r="D504" s="99" t="s">
        <v>5</v>
      </c>
      <c r="E504" s="99" t="s">
        <v>9599</v>
      </c>
      <c r="F504" s="99" t="s">
        <v>9600</v>
      </c>
      <c r="G504" s="77">
        <v>0</v>
      </c>
      <c r="H504" s="77">
        <v>138943.57999999999</v>
      </c>
      <c r="I504" s="77">
        <v>-1032140.68</v>
      </c>
      <c r="J504" s="101"/>
    </row>
    <row r="505" spans="1:10" hidden="1" outlineLevel="1" x14ac:dyDescent="0.2">
      <c r="A505" s="106"/>
      <c r="B505" s="100">
        <v>43073</v>
      </c>
      <c r="C505" s="99">
        <v>19</v>
      </c>
      <c r="D505" s="99" t="s">
        <v>5</v>
      </c>
      <c r="E505" s="99" t="s">
        <v>9601</v>
      </c>
      <c r="F505" s="99" t="s">
        <v>9602</v>
      </c>
      <c r="G505" s="77">
        <v>0</v>
      </c>
      <c r="H505" s="77">
        <v>125896.86</v>
      </c>
      <c r="I505" s="77"/>
      <c r="J505" s="101"/>
    </row>
    <row r="506" spans="1:10" hidden="1" outlineLevel="1" x14ac:dyDescent="0.2">
      <c r="A506" s="106"/>
      <c r="B506" s="100">
        <v>43076</v>
      </c>
      <c r="C506" s="99">
        <v>66</v>
      </c>
      <c r="D506" s="99" t="s">
        <v>5</v>
      </c>
      <c r="E506" s="99" t="s">
        <v>8369</v>
      </c>
      <c r="F506" s="99" t="s">
        <v>9603</v>
      </c>
      <c r="G506" s="77">
        <v>0</v>
      </c>
      <c r="H506" s="77">
        <v>134990.03</v>
      </c>
      <c r="I506" s="77"/>
      <c r="J506" s="101"/>
    </row>
    <row r="507" spans="1:10" hidden="1" outlineLevel="1" x14ac:dyDescent="0.2">
      <c r="A507" s="106"/>
      <c r="B507" s="100">
        <v>43080</v>
      </c>
      <c r="C507" s="99">
        <v>87</v>
      </c>
      <c r="D507" s="99" t="s">
        <v>5</v>
      </c>
      <c r="E507" s="99" t="s">
        <v>9604</v>
      </c>
      <c r="F507" s="99" t="s">
        <v>9605</v>
      </c>
      <c r="G507" s="77">
        <v>0</v>
      </c>
      <c r="H507" s="77">
        <v>121944.34</v>
      </c>
      <c r="I507" s="77"/>
      <c r="J507" s="101"/>
    </row>
    <row r="508" spans="1:10" hidden="1" outlineLevel="1" x14ac:dyDescent="0.2">
      <c r="A508" s="106"/>
      <c r="B508" s="100">
        <v>43082</v>
      </c>
      <c r="C508" s="99">
        <v>104</v>
      </c>
      <c r="D508" s="99" t="s">
        <v>5</v>
      </c>
      <c r="E508" s="99" t="s">
        <v>9141</v>
      </c>
      <c r="F508" s="99" t="s">
        <v>9606</v>
      </c>
      <c r="G508" s="77">
        <v>0</v>
      </c>
      <c r="H508" s="77">
        <v>159818.32999999999</v>
      </c>
      <c r="I508" s="77"/>
      <c r="J508" s="101"/>
    </row>
    <row r="509" spans="1:10" hidden="1" outlineLevel="1" x14ac:dyDescent="0.2">
      <c r="A509" s="106"/>
      <c r="B509" s="100">
        <v>43083</v>
      </c>
      <c r="C509" s="99">
        <v>114</v>
      </c>
      <c r="D509" s="99" t="s">
        <v>5</v>
      </c>
      <c r="E509" s="99" t="s">
        <v>9607</v>
      </c>
      <c r="F509" s="99" t="s">
        <v>9608</v>
      </c>
      <c r="G509" s="77">
        <v>0</v>
      </c>
      <c r="H509" s="77">
        <v>134990.03</v>
      </c>
      <c r="I509" s="77"/>
      <c r="J509" s="101"/>
    </row>
    <row r="510" spans="1:10" hidden="1" outlineLevel="1" x14ac:dyDescent="0.2">
      <c r="A510" s="106"/>
      <c r="B510" s="100">
        <v>43085</v>
      </c>
      <c r="C510" s="99">
        <v>151</v>
      </c>
      <c r="D510" s="99" t="s">
        <v>5</v>
      </c>
      <c r="E510" s="99" t="s">
        <v>9609</v>
      </c>
      <c r="F510" s="99" t="s">
        <v>9610</v>
      </c>
      <c r="G510" s="77">
        <v>0</v>
      </c>
      <c r="H510" s="77">
        <v>134990.03</v>
      </c>
      <c r="I510" s="77"/>
      <c r="J510" s="101"/>
    </row>
    <row r="511" spans="1:10" hidden="1" outlineLevel="1" x14ac:dyDescent="0.2">
      <c r="A511" s="106"/>
      <c r="B511" s="100">
        <v>43087</v>
      </c>
      <c r="C511" s="99">
        <v>171</v>
      </c>
      <c r="D511" s="99" t="s">
        <v>5</v>
      </c>
      <c r="E511" s="99" t="s">
        <v>7801</v>
      </c>
      <c r="F511" s="99" t="s">
        <v>9611</v>
      </c>
      <c r="G511" s="77">
        <v>0</v>
      </c>
      <c r="H511" s="77">
        <v>159818.32999999999</v>
      </c>
      <c r="I511" s="77"/>
      <c r="J511" s="101"/>
    </row>
    <row r="512" spans="1:10" hidden="1" outlineLevel="1" x14ac:dyDescent="0.2">
      <c r="A512" s="106"/>
      <c r="B512" s="100">
        <v>43087</v>
      </c>
      <c r="C512" s="99">
        <v>175</v>
      </c>
      <c r="D512" s="99" t="s">
        <v>5</v>
      </c>
      <c r="E512" s="99" t="s">
        <v>9612</v>
      </c>
      <c r="F512" s="99" t="s">
        <v>9613</v>
      </c>
      <c r="G512" s="77">
        <v>0</v>
      </c>
      <c r="H512" s="77">
        <v>141315.41</v>
      </c>
      <c r="I512" s="77"/>
      <c r="J512" s="101"/>
    </row>
    <row r="513" spans="1:10" hidden="1" outlineLevel="1" x14ac:dyDescent="0.2">
      <c r="A513" s="106"/>
      <c r="B513" s="100">
        <v>43087</v>
      </c>
      <c r="C513" s="99">
        <v>178</v>
      </c>
      <c r="D513" s="99" t="s">
        <v>5</v>
      </c>
      <c r="E513" s="99" t="s">
        <v>9614</v>
      </c>
      <c r="F513" s="99" t="s">
        <v>9615</v>
      </c>
      <c r="G513" s="77">
        <v>0</v>
      </c>
      <c r="H513" s="77">
        <v>134990.03</v>
      </c>
      <c r="I513" s="77"/>
      <c r="J513" s="101"/>
    </row>
    <row r="514" spans="1:10" hidden="1" outlineLevel="1" x14ac:dyDescent="0.2">
      <c r="A514" s="106"/>
      <c r="B514" s="100">
        <v>43088</v>
      </c>
      <c r="C514" s="99">
        <v>204</v>
      </c>
      <c r="D514" s="99" t="s">
        <v>5</v>
      </c>
      <c r="E514" s="99" t="s">
        <v>9616</v>
      </c>
      <c r="F514" s="99" t="s">
        <v>9617</v>
      </c>
      <c r="G514" s="77">
        <v>0</v>
      </c>
      <c r="H514" s="77">
        <v>121944.34</v>
      </c>
      <c r="I514" s="77"/>
      <c r="J514" s="101"/>
    </row>
    <row r="515" spans="1:10" hidden="1" outlineLevel="1" x14ac:dyDescent="0.2">
      <c r="A515" s="106"/>
      <c r="B515" s="100">
        <v>43089</v>
      </c>
      <c r="C515" s="99">
        <v>224</v>
      </c>
      <c r="D515" s="99" t="s">
        <v>5</v>
      </c>
      <c r="E515" s="99" t="s">
        <v>9618</v>
      </c>
      <c r="F515" s="99" t="s">
        <v>9619</v>
      </c>
      <c r="G515" s="77">
        <v>0</v>
      </c>
      <c r="H515" s="77">
        <v>134990.03</v>
      </c>
      <c r="I515" s="77"/>
      <c r="J515" s="101"/>
    </row>
    <row r="516" spans="1:10" hidden="1" outlineLevel="1" x14ac:dyDescent="0.2">
      <c r="A516" s="106"/>
      <c r="B516" s="100">
        <v>43089</v>
      </c>
      <c r="C516" s="99">
        <v>226</v>
      </c>
      <c r="D516" s="99" t="s">
        <v>5</v>
      </c>
      <c r="E516" s="99" t="s">
        <v>9620</v>
      </c>
      <c r="F516" s="99" t="s">
        <v>9621</v>
      </c>
      <c r="G516" s="77">
        <v>0</v>
      </c>
      <c r="H516" s="77">
        <v>141315.41</v>
      </c>
      <c r="I516" s="77"/>
      <c r="J516" s="101"/>
    </row>
    <row r="517" spans="1:10" hidden="1" outlineLevel="1" x14ac:dyDescent="0.2">
      <c r="A517" s="106"/>
      <c r="B517" s="100">
        <v>43089</v>
      </c>
      <c r="C517" s="99">
        <v>236</v>
      </c>
      <c r="D517" s="99" t="s">
        <v>5</v>
      </c>
      <c r="E517" s="99" t="s">
        <v>9622</v>
      </c>
      <c r="F517" s="99" t="s">
        <v>9623</v>
      </c>
      <c r="G517" s="77">
        <v>0</v>
      </c>
      <c r="H517" s="77">
        <v>141315.41</v>
      </c>
      <c r="I517" s="77"/>
      <c r="J517" s="101"/>
    </row>
    <row r="518" spans="1:10" hidden="1" outlineLevel="1" x14ac:dyDescent="0.2">
      <c r="A518" s="106"/>
      <c r="B518" s="100">
        <v>43091</v>
      </c>
      <c r="C518" s="99">
        <v>272</v>
      </c>
      <c r="D518" s="99" t="s">
        <v>5</v>
      </c>
      <c r="E518" s="99" t="s">
        <v>9624</v>
      </c>
      <c r="F518" s="99" t="s">
        <v>9625</v>
      </c>
      <c r="G518" s="77">
        <v>0</v>
      </c>
      <c r="H518" s="77">
        <v>141315.41</v>
      </c>
      <c r="I518" s="77"/>
      <c r="J518" s="101"/>
    </row>
    <row r="519" spans="1:10" hidden="1" outlineLevel="1" x14ac:dyDescent="0.2">
      <c r="A519" s="106"/>
      <c r="B519" s="100">
        <v>43091</v>
      </c>
      <c r="C519" s="99">
        <v>286</v>
      </c>
      <c r="D519" s="99" t="s">
        <v>5</v>
      </c>
      <c r="E519" s="99" t="s">
        <v>9165</v>
      </c>
      <c r="F519" s="99" t="s">
        <v>9626</v>
      </c>
      <c r="G519" s="77">
        <v>0</v>
      </c>
      <c r="H519" s="77">
        <v>138943.57999999999</v>
      </c>
      <c r="I519" s="77"/>
      <c r="J519" s="101"/>
    </row>
    <row r="520" spans="1:10" hidden="1" outlineLevel="1" x14ac:dyDescent="0.2">
      <c r="A520" s="106"/>
      <c r="B520" s="100">
        <v>43097</v>
      </c>
      <c r="C520" s="99">
        <v>346</v>
      </c>
      <c r="D520" s="99" t="s">
        <v>5</v>
      </c>
      <c r="E520" s="99" t="s">
        <v>9627</v>
      </c>
      <c r="F520" s="99" t="s">
        <v>9628</v>
      </c>
      <c r="G520" s="77">
        <v>0</v>
      </c>
      <c r="H520" s="77">
        <v>155864.79</v>
      </c>
      <c r="I520" s="77"/>
      <c r="J520" s="101"/>
    </row>
    <row r="521" spans="1:10" hidden="1" outlineLevel="1" x14ac:dyDescent="0.2">
      <c r="A521" s="106"/>
      <c r="B521" s="100">
        <v>43097</v>
      </c>
      <c r="C521" s="99">
        <v>365</v>
      </c>
      <c r="D521" s="99" t="s">
        <v>5</v>
      </c>
      <c r="E521" s="99" t="s">
        <v>9629</v>
      </c>
      <c r="F521" s="99" t="s">
        <v>9630</v>
      </c>
      <c r="G521" s="77">
        <v>0</v>
      </c>
      <c r="H521" s="77">
        <v>141315.41</v>
      </c>
      <c r="I521" s="77"/>
      <c r="J521" s="101"/>
    </row>
    <row r="522" spans="1:10" hidden="1" outlineLevel="1" x14ac:dyDescent="0.2">
      <c r="A522" s="106"/>
      <c r="B522" s="100">
        <v>43097</v>
      </c>
      <c r="C522" s="99">
        <v>366</v>
      </c>
      <c r="D522" s="99" t="s">
        <v>5</v>
      </c>
      <c r="E522" s="99" t="s">
        <v>9631</v>
      </c>
      <c r="F522" s="99" t="s">
        <v>9632</v>
      </c>
      <c r="G522" s="77">
        <v>0</v>
      </c>
      <c r="H522" s="77">
        <v>134990.03</v>
      </c>
      <c r="I522" s="77"/>
      <c r="J522" s="101"/>
    </row>
    <row r="523" spans="1:10" hidden="1" outlineLevel="1" x14ac:dyDescent="0.2">
      <c r="A523" s="106"/>
      <c r="B523" s="100">
        <v>43097</v>
      </c>
      <c r="C523" s="99">
        <v>368</v>
      </c>
      <c r="D523" s="99" t="s">
        <v>5</v>
      </c>
      <c r="E523" s="99" t="s">
        <v>9223</v>
      </c>
      <c r="F523" s="99" t="s">
        <v>9633</v>
      </c>
      <c r="G523" s="77">
        <v>0</v>
      </c>
      <c r="H523" s="77">
        <v>134990.03</v>
      </c>
      <c r="I523" s="77"/>
      <c r="J523" s="101"/>
    </row>
    <row r="524" spans="1:10" hidden="1" outlineLevel="1" x14ac:dyDescent="0.2">
      <c r="A524" s="106"/>
      <c r="B524" s="100">
        <v>43099</v>
      </c>
      <c r="C524" s="99">
        <v>395</v>
      </c>
      <c r="D524" s="99" t="s">
        <v>5</v>
      </c>
      <c r="E524" s="99" t="s">
        <v>9634</v>
      </c>
      <c r="F524" s="99" t="s">
        <v>9635</v>
      </c>
      <c r="G524" s="77">
        <v>0</v>
      </c>
      <c r="H524" s="77">
        <v>134990.03</v>
      </c>
      <c r="I524" s="77"/>
      <c r="J524" s="101"/>
    </row>
    <row r="525" spans="1:10" collapsed="1" x14ac:dyDescent="0.2">
      <c r="A525" s="106"/>
      <c r="B525" s="100"/>
      <c r="C525" s="99"/>
      <c r="D525" s="99"/>
      <c r="E525" s="99"/>
      <c r="F525" s="99"/>
      <c r="G525" s="77"/>
      <c r="H525" s="77"/>
      <c r="I525" s="77"/>
      <c r="J525" s="101"/>
    </row>
    <row r="526" spans="1:10" x14ac:dyDescent="0.2">
      <c r="A526" s="106"/>
      <c r="B526" s="100"/>
      <c r="C526" s="99"/>
      <c r="D526" s="99"/>
      <c r="E526" s="99"/>
      <c r="F526" s="99"/>
      <c r="G526" s="77"/>
      <c r="H526" s="102">
        <f>SUM(H503:H525)</f>
        <v>2909671.4399999995</v>
      </c>
      <c r="I526" s="102"/>
      <c r="J526" s="103">
        <f>COUNTIF(H504:H524,"&gt;1")-COUNTIF(H504:H524,"&lt;1")</f>
        <v>21</v>
      </c>
    </row>
    <row r="527" spans="1:10" x14ac:dyDescent="0.2">
      <c r="A527" s="104" t="s">
        <v>6810</v>
      </c>
      <c r="B527" s="98"/>
      <c r="C527" s="99"/>
      <c r="D527" s="99"/>
      <c r="E527" s="99"/>
      <c r="F527" s="99"/>
      <c r="G527" s="77"/>
      <c r="H527" s="102"/>
      <c r="I527" s="102"/>
      <c r="J527" s="103"/>
    </row>
    <row r="528" spans="1:10" x14ac:dyDescent="0.2">
      <c r="A528" s="105" t="s">
        <v>2</v>
      </c>
      <c r="B528" s="98" t="s">
        <v>6811</v>
      </c>
      <c r="C528" s="99"/>
      <c r="D528" s="99"/>
      <c r="E528" s="99"/>
      <c r="F528" s="99"/>
      <c r="G528" s="77"/>
      <c r="H528" s="102"/>
      <c r="I528" s="102"/>
      <c r="J528" s="103"/>
    </row>
    <row r="529" spans="1:10" hidden="1" outlineLevel="1" x14ac:dyDescent="0.2">
      <c r="A529" s="106"/>
      <c r="B529" s="100"/>
      <c r="C529" s="99"/>
      <c r="D529" s="99"/>
      <c r="E529" s="99" t="s">
        <v>1110</v>
      </c>
      <c r="F529" s="99"/>
      <c r="G529" s="77">
        <v>0</v>
      </c>
      <c r="H529" s="77">
        <v>0</v>
      </c>
      <c r="I529" s="102"/>
      <c r="J529" s="103"/>
    </row>
    <row r="530" spans="1:10" hidden="1" outlineLevel="1" x14ac:dyDescent="0.2">
      <c r="A530" s="106"/>
      <c r="B530" s="100">
        <v>43080</v>
      </c>
      <c r="C530" s="99">
        <v>89</v>
      </c>
      <c r="D530" s="99" t="s">
        <v>5</v>
      </c>
      <c r="E530" s="99" t="s">
        <v>9636</v>
      </c>
      <c r="F530" s="99" t="s">
        <v>9637</v>
      </c>
      <c r="G530" s="77">
        <v>0</v>
      </c>
      <c r="H530" s="77">
        <v>202596.18</v>
      </c>
      <c r="I530" s="102"/>
      <c r="J530" s="103"/>
    </row>
    <row r="531" spans="1:10" hidden="1" outlineLevel="1" x14ac:dyDescent="0.2">
      <c r="A531" s="106"/>
      <c r="B531" s="100">
        <v>43089</v>
      </c>
      <c r="C531" s="99">
        <v>227</v>
      </c>
      <c r="D531" s="99" t="s">
        <v>5</v>
      </c>
      <c r="E531" s="99" t="s">
        <v>9638</v>
      </c>
      <c r="F531" s="99" t="s">
        <v>9639</v>
      </c>
      <c r="G531" s="77">
        <v>0</v>
      </c>
      <c r="H531" s="77">
        <v>242534.51</v>
      </c>
      <c r="I531" s="102"/>
      <c r="J531" s="103"/>
    </row>
    <row r="532" spans="1:10" hidden="1" outlineLevel="1" x14ac:dyDescent="0.2">
      <c r="A532" s="106"/>
      <c r="B532" s="100">
        <v>43089</v>
      </c>
      <c r="C532" s="99">
        <v>229</v>
      </c>
      <c r="D532" s="99" t="s">
        <v>5</v>
      </c>
      <c r="E532" s="99" t="s">
        <v>9638</v>
      </c>
      <c r="F532" s="99" t="s">
        <v>9640</v>
      </c>
      <c r="G532" s="77">
        <v>0</v>
      </c>
      <c r="H532" s="77">
        <v>-242534.51</v>
      </c>
      <c r="I532" s="102"/>
      <c r="J532" s="103"/>
    </row>
    <row r="533" spans="1:10" hidden="1" outlineLevel="1" x14ac:dyDescent="0.2">
      <c r="A533" s="106"/>
      <c r="B533" s="100">
        <v>43089</v>
      </c>
      <c r="C533" s="99">
        <v>230</v>
      </c>
      <c r="D533" s="99" t="s">
        <v>5</v>
      </c>
      <c r="E533" s="99" t="s">
        <v>9638</v>
      </c>
      <c r="F533" s="99" t="s">
        <v>9641</v>
      </c>
      <c r="G533" s="77">
        <v>0</v>
      </c>
      <c r="H533" s="77">
        <v>244959.87</v>
      </c>
      <c r="I533" s="102"/>
      <c r="J533" s="103"/>
    </row>
    <row r="534" spans="1:10" hidden="1" outlineLevel="1" x14ac:dyDescent="0.2">
      <c r="A534" s="106"/>
      <c r="B534" s="100">
        <v>43098</v>
      </c>
      <c r="C534" s="99">
        <v>380</v>
      </c>
      <c r="D534" s="99" t="s">
        <v>5</v>
      </c>
      <c r="E534" s="99" t="s">
        <v>9642</v>
      </c>
      <c r="F534" s="99" t="s">
        <v>9643</v>
      </c>
      <c r="G534" s="77">
        <v>0</v>
      </c>
      <c r="H534" s="77">
        <v>202596.18</v>
      </c>
      <c r="I534" s="102"/>
      <c r="J534" s="103"/>
    </row>
    <row r="535" spans="1:10" hidden="1" outlineLevel="1" x14ac:dyDescent="0.2">
      <c r="A535" s="106"/>
      <c r="B535" s="100">
        <v>43099</v>
      </c>
      <c r="C535" s="99">
        <v>396</v>
      </c>
      <c r="D535" s="99" t="s">
        <v>5</v>
      </c>
      <c r="E535" s="99" t="s">
        <v>9644</v>
      </c>
      <c r="F535" s="99" t="s">
        <v>9645</v>
      </c>
      <c r="G535" s="77">
        <v>0</v>
      </c>
      <c r="H535" s="77">
        <v>223304.81</v>
      </c>
      <c r="I535" s="102"/>
      <c r="J535" s="103"/>
    </row>
    <row r="536" spans="1:10" collapsed="1" x14ac:dyDescent="0.2">
      <c r="A536" s="106"/>
      <c r="B536" s="100"/>
      <c r="C536" s="99"/>
      <c r="D536" s="99"/>
      <c r="E536" s="99"/>
      <c r="F536" s="99"/>
      <c r="G536" s="77"/>
      <c r="H536" s="102"/>
      <c r="I536" s="102"/>
      <c r="J536" s="103"/>
    </row>
    <row r="537" spans="1:10" x14ac:dyDescent="0.2">
      <c r="A537" s="106"/>
      <c r="B537" s="100"/>
      <c r="C537" s="99"/>
      <c r="D537" s="99"/>
      <c r="E537" s="99"/>
      <c r="F537" s="99"/>
      <c r="G537" s="77"/>
      <c r="H537" s="102">
        <f>SUM(H529:H536)</f>
        <v>873457.04</v>
      </c>
      <c r="I537" s="102"/>
      <c r="J537" s="103">
        <f>COUNTIF(H530:H535,"&gt;1")-COUNTIF(H530:H535,"&lt;1")</f>
        <v>4</v>
      </c>
    </row>
    <row r="538" spans="1:10" x14ac:dyDescent="0.2">
      <c r="A538" s="104" t="s">
        <v>9646</v>
      </c>
      <c r="B538" s="98"/>
      <c r="C538" s="99"/>
      <c r="D538" s="99"/>
      <c r="E538" s="98"/>
      <c r="F538" s="98"/>
      <c r="G538" s="76"/>
      <c r="H538" s="76"/>
      <c r="I538" s="76"/>
      <c r="J538" s="101"/>
    </row>
    <row r="539" spans="1:10" x14ac:dyDescent="0.2">
      <c r="A539" s="105" t="s">
        <v>2</v>
      </c>
      <c r="B539" s="98" t="s">
        <v>1883</v>
      </c>
      <c r="C539" s="99"/>
      <c r="D539" s="99"/>
      <c r="E539" s="98"/>
      <c r="F539" s="98"/>
      <c r="G539" s="76"/>
      <c r="H539" s="76"/>
      <c r="I539" s="76"/>
      <c r="J539" s="101"/>
    </row>
    <row r="540" spans="1:10" hidden="1" outlineLevel="1" x14ac:dyDescent="0.2">
      <c r="A540" s="106"/>
      <c r="B540" s="99"/>
      <c r="C540" s="99"/>
      <c r="D540" s="99"/>
      <c r="E540" s="99" t="s">
        <v>1110</v>
      </c>
      <c r="F540" s="99"/>
      <c r="G540" s="77">
        <v>0</v>
      </c>
      <c r="H540" s="77">
        <v>0</v>
      </c>
      <c r="I540" s="77">
        <v>-804064.9</v>
      </c>
      <c r="J540" s="101"/>
    </row>
    <row r="541" spans="1:10" hidden="1" outlineLevel="1" x14ac:dyDescent="0.2">
      <c r="A541" s="106"/>
      <c r="B541" s="100">
        <v>43087</v>
      </c>
      <c r="C541" s="99">
        <v>176</v>
      </c>
      <c r="D541" s="99" t="s">
        <v>5</v>
      </c>
      <c r="E541" s="99" t="s">
        <v>9647</v>
      </c>
      <c r="F541" s="99" t="s">
        <v>9648</v>
      </c>
      <c r="G541" s="77">
        <v>0</v>
      </c>
      <c r="H541" s="77">
        <v>561301.18999999994</v>
      </c>
      <c r="I541" s="77">
        <v>-1032140.68</v>
      </c>
      <c r="J541" s="101"/>
    </row>
    <row r="542" spans="1:10" collapsed="1" x14ac:dyDescent="0.2">
      <c r="A542" s="106"/>
      <c r="B542" s="100"/>
      <c r="C542" s="99"/>
      <c r="D542" s="99"/>
      <c r="E542" s="99"/>
      <c r="F542" s="99"/>
      <c r="G542" s="77"/>
      <c r="H542" s="77"/>
      <c r="I542" s="77"/>
      <c r="J542" s="101"/>
    </row>
    <row r="543" spans="1:10" x14ac:dyDescent="0.2">
      <c r="A543" s="106"/>
      <c r="B543" s="100"/>
      <c r="C543" s="99"/>
      <c r="D543" s="99"/>
      <c r="E543" s="99"/>
      <c r="F543" s="99"/>
      <c r="G543" s="77"/>
      <c r="H543" s="102">
        <f>SUM(H540:H542)</f>
        <v>561301.18999999994</v>
      </c>
      <c r="I543" s="102"/>
      <c r="J543" s="103">
        <f>COUNTIF(H541:H541,"&gt;1")-COUNTIF(H541:H541,"&lt;1")</f>
        <v>1</v>
      </c>
    </row>
    <row r="544" spans="1:10" x14ac:dyDescent="0.2">
      <c r="A544" s="104" t="s">
        <v>573</v>
      </c>
      <c r="B544" s="98"/>
      <c r="C544" s="99"/>
      <c r="D544" s="99"/>
      <c r="E544" s="99"/>
      <c r="F544" s="99"/>
      <c r="G544" s="77"/>
      <c r="H544" s="102"/>
      <c r="I544" s="102"/>
      <c r="J544" s="103"/>
    </row>
    <row r="545" spans="1:10" x14ac:dyDescent="0.2">
      <c r="A545" s="105" t="s">
        <v>2</v>
      </c>
      <c r="B545" s="98" t="s">
        <v>21</v>
      </c>
      <c r="C545" s="99"/>
      <c r="D545" s="99"/>
      <c r="E545" s="99"/>
      <c r="F545" s="99"/>
      <c r="G545" s="77"/>
      <c r="H545" s="102"/>
      <c r="I545" s="102"/>
      <c r="J545" s="103"/>
    </row>
    <row r="546" spans="1:10" hidden="1" outlineLevel="1" x14ac:dyDescent="0.2">
      <c r="A546" s="106"/>
      <c r="B546" s="100"/>
      <c r="C546" s="99"/>
      <c r="D546" s="99"/>
      <c r="E546" s="99" t="s">
        <v>1110</v>
      </c>
      <c r="F546" s="99"/>
      <c r="G546" s="77">
        <v>0</v>
      </c>
      <c r="H546" s="77">
        <v>0</v>
      </c>
      <c r="I546" s="102"/>
      <c r="J546" s="103"/>
    </row>
    <row r="547" spans="1:10" hidden="1" outlineLevel="1" x14ac:dyDescent="0.2">
      <c r="A547" s="106"/>
      <c r="B547" s="100">
        <v>43076</v>
      </c>
      <c r="C547" s="99">
        <v>69</v>
      </c>
      <c r="D547" s="99" t="s">
        <v>5</v>
      </c>
      <c r="E547" s="99" t="s">
        <v>9649</v>
      </c>
      <c r="F547" s="99" t="s">
        <v>9650</v>
      </c>
      <c r="G547" s="77">
        <v>0</v>
      </c>
      <c r="H547" s="77">
        <v>206075.94</v>
      </c>
      <c r="I547" s="102"/>
      <c r="J547" s="103"/>
    </row>
    <row r="548" spans="1:10" hidden="1" outlineLevel="1" x14ac:dyDescent="0.2">
      <c r="A548" s="106"/>
      <c r="B548" s="100">
        <v>43091</v>
      </c>
      <c r="C548" s="99">
        <v>290</v>
      </c>
      <c r="D548" s="99" t="s">
        <v>5</v>
      </c>
      <c r="E548" s="99" t="s">
        <v>9651</v>
      </c>
      <c r="F548" s="99" t="s">
        <v>9652</v>
      </c>
      <c r="G548" s="77">
        <v>0</v>
      </c>
      <c r="H548" s="77">
        <v>206075.94</v>
      </c>
      <c r="I548" s="102"/>
      <c r="J548" s="103"/>
    </row>
    <row r="549" spans="1:10" hidden="1" outlineLevel="1" x14ac:dyDescent="0.2">
      <c r="A549" s="106"/>
      <c r="B549" s="100">
        <v>43097</v>
      </c>
      <c r="C549" s="99">
        <v>363</v>
      </c>
      <c r="D549" s="99" t="s">
        <v>5</v>
      </c>
      <c r="E549" s="99" t="s">
        <v>9653</v>
      </c>
      <c r="F549" s="99" t="s">
        <v>9654</v>
      </c>
      <c r="G549" s="77">
        <v>0</v>
      </c>
      <c r="H549" s="77">
        <v>206075.94</v>
      </c>
      <c r="I549" s="102"/>
      <c r="J549" s="103"/>
    </row>
    <row r="550" spans="1:10" hidden="1" outlineLevel="1" x14ac:dyDescent="0.2">
      <c r="A550" s="106"/>
      <c r="B550" s="100">
        <v>43098</v>
      </c>
      <c r="C550" s="99">
        <v>383</v>
      </c>
      <c r="D550" s="99" t="s">
        <v>5</v>
      </c>
      <c r="E550" s="99" t="s">
        <v>9655</v>
      </c>
      <c r="F550" s="99" t="s">
        <v>9656</v>
      </c>
      <c r="G550" s="77">
        <v>0</v>
      </c>
      <c r="H550" s="77">
        <v>206075.94</v>
      </c>
      <c r="I550" s="102"/>
      <c r="J550" s="103"/>
    </row>
    <row r="551" spans="1:10" collapsed="1" x14ac:dyDescent="0.2">
      <c r="A551" s="106"/>
      <c r="B551" s="100"/>
      <c r="C551" s="99"/>
      <c r="D551" s="99"/>
      <c r="E551" s="99"/>
      <c r="F551" s="99"/>
      <c r="G551" s="77"/>
      <c r="H551" s="102"/>
      <c r="I551" s="102"/>
      <c r="J551" s="103"/>
    </row>
    <row r="552" spans="1:10" x14ac:dyDescent="0.2">
      <c r="A552" s="106"/>
      <c r="B552" s="100"/>
      <c r="C552" s="99"/>
      <c r="D552" s="99"/>
      <c r="E552" s="99"/>
      <c r="F552" s="99"/>
      <c r="G552" s="77"/>
      <c r="H552" s="102">
        <f>SUM(H546:H551)</f>
        <v>824303.76</v>
      </c>
      <c r="I552" s="102"/>
      <c r="J552" s="103">
        <f>COUNTIF(H547:H550,"&gt;1")-COUNTIF(H547:H550,"&lt;1")</f>
        <v>4</v>
      </c>
    </row>
    <row r="553" spans="1:10" x14ac:dyDescent="0.2">
      <c r="A553" s="104" t="s">
        <v>2526</v>
      </c>
      <c r="B553" s="98"/>
      <c r="C553" s="99"/>
      <c r="D553" s="99"/>
      <c r="E553" s="98"/>
      <c r="F553" s="98"/>
      <c r="G553" s="76"/>
      <c r="H553" s="76"/>
      <c r="I553" s="76"/>
      <c r="J553" s="101"/>
    </row>
    <row r="554" spans="1:10" x14ac:dyDescent="0.2">
      <c r="A554" s="105" t="s">
        <v>2</v>
      </c>
      <c r="B554" s="98" t="s">
        <v>2527</v>
      </c>
      <c r="C554" s="99"/>
      <c r="D554" s="99"/>
      <c r="E554" s="98"/>
      <c r="F554" s="98"/>
      <c r="G554" s="76"/>
      <c r="H554" s="76"/>
      <c r="I554" s="76"/>
      <c r="J554" s="101"/>
    </row>
    <row r="555" spans="1:10" hidden="1" outlineLevel="1" x14ac:dyDescent="0.2">
      <c r="A555" s="106"/>
      <c r="B555" s="99"/>
      <c r="C555" s="99"/>
      <c r="D555" s="99"/>
      <c r="E555" s="99" t="s">
        <v>1110</v>
      </c>
      <c r="F555" s="99"/>
      <c r="G555" s="77">
        <v>0</v>
      </c>
      <c r="H555" s="77">
        <v>0</v>
      </c>
      <c r="I555" s="77">
        <v>-804064.9</v>
      </c>
      <c r="J555" s="101"/>
    </row>
    <row r="556" spans="1:10" hidden="1" outlineLevel="1" x14ac:dyDescent="0.2">
      <c r="A556" s="106"/>
      <c r="B556" s="100">
        <v>43083</v>
      </c>
      <c r="C556" s="99">
        <v>108</v>
      </c>
      <c r="D556" s="99" t="s">
        <v>5</v>
      </c>
      <c r="E556" s="99" t="s">
        <v>9657</v>
      </c>
      <c r="F556" s="99" t="s">
        <v>9658</v>
      </c>
      <c r="G556" s="77">
        <v>0</v>
      </c>
      <c r="H556" s="77">
        <v>420989.69</v>
      </c>
      <c r="I556" s="77">
        <v>-1032140.68</v>
      </c>
      <c r="J556" s="101"/>
    </row>
    <row r="557" spans="1:10" hidden="1" outlineLevel="1" x14ac:dyDescent="0.2">
      <c r="A557" s="106"/>
      <c r="B557" s="100">
        <v>43087</v>
      </c>
      <c r="C557" s="99">
        <v>179</v>
      </c>
      <c r="D557" s="99" t="s">
        <v>5</v>
      </c>
      <c r="E557" s="99" t="s">
        <v>9659</v>
      </c>
      <c r="F557" s="99" t="s">
        <v>9660</v>
      </c>
      <c r="G557" s="77">
        <v>0</v>
      </c>
      <c r="H557" s="77">
        <v>472348.22</v>
      </c>
      <c r="I557" s="77"/>
      <c r="J557" s="101"/>
    </row>
    <row r="558" spans="1:10" hidden="1" outlineLevel="1" x14ac:dyDescent="0.2">
      <c r="A558" s="106"/>
      <c r="B558" s="100">
        <v>43090</v>
      </c>
      <c r="C558" s="99">
        <v>256</v>
      </c>
      <c r="D558" s="99" t="s">
        <v>5</v>
      </c>
      <c r="E558" s="99" t="s">
        <v>7839</v>
      </c>
      <c r="F558" s="99" t="s">
        <v>9661</v>
      </c>
      <c r="G558" s="77">
        <v>0</v>
      </c>
      <c r="H558" s="77">
        <v>472349.26</v>
      </c>
      <c r="I558" s="77"/>
      <c r="J558" s="101"/>
    </row>
    <row r="559" spans="1:10" collapsed="1" x14ac:dyDescent="0.2">
      <c r="A559" s="106"/>
      <c r="B559" s="100"/>
      <c r="C559" s="99"/>
      <c r="D559" s="99"/>
      <c r="E559" s="99"/>
      <c r="F559" s="99"/>
      <c r="G559" s="77"/>
      <c r="H559" s="77"/>
      <c r="I559" s="77"/>
      <c r="J559" s="101"/>
    </row>
    <row r="560" spans="1:10" x14ac:dyDescent="0.2">
      <c r="A560" s="106"/>
      <c r="B560" s="100"/>
      <c r="C560" s="99"/>
      <c r="D560" s="99"/>
      <c r="E560" s="99"/>
      <c r="F560" s="99"/>
      <c r="G560" s="77"/>
      <c r="H560" s="102">
        <f>SUM(H555:H559)</f>
        <v>1365687.17</v>
      </c>
      <c r="I560" s="102"/>
      <c r="J560" s="103">
        <f>COUNTIF(H556:H558,"&gt;1")-COUNTIF(H556:H558,"&lt;1")</f>
        <v>3</v>
      </c>
    </row>
    <row r="561" spans="1:10" x14ac:dyDescent="0.2">
      <c r="A561" s="104" t="s">
        <v>578</v>
      </c>
      <c r="B561" s="98"/>
      <c r="C561" s="99"/>
      <c r="D561" s="99"/>
      <c r="E561" s="98"/>
      <c r="F561" s="98"/>
      <c r="G561" s="76"/>
      <c r="H561" s="76"/>
      <c r="I561" s="76"/>
      <c r="J561" s="101"/>
    </row>
    <row r="562" spans="1:10" x14ac:dyDescent="0.2">
      <c r="A562" s="105" t="s">
        <v>2</v>
      </c>
      <c r="B562" s="98" t="s">
        <v>39</v>
      </c>
      <c r="C562" s="99"/>
      <c r="D562" s="99"/>
      <c r="E562" s="98"/>
      <c r="F562" s="98"/>
      <c r="G562" s="76"/>
      <c r="H562" s="76"/>
      <c r="I562" s="76"/>
      <c r="J562" s="101"/>
    </row>
    <row r="563" spans="1:10" hidden="1" outlineLevel="1" x14ac:dyDescent="0.2">
      <c r="A563" s="106"/>
      <c r="B563" s="99"/>
      <c r="C563" s="99"/>
      <c r="D563" s="99"/>
      <c r="E563" s="99" t="s">
        <v>1110</v>
      </c>
      <c r="F563" s="99"/>
      <c r="G563" s="77">
        <v>0</v>
      </c>
      <c r="H563" s="77">
        <v>0</v>
      </c>
      <c r="I563" s="77">
        <v>-804064.9</v>
      </c>
      <c r="J563" s="101"/>
    </row>
    <row r="564" spans="1:10" hidden="1" outlineLevel="1" x14ac:dyDescent="0.2">
      <c r="A564" s="106"/>
      <c r="B564" s="100">
        <v>43070</v>
      </c>
      <c r="C564" s="99">
        <v>9</v>
      </c>
      <c r="D564" s="99" t="s">
        <v>5</v>
      </c>
      <c r="E564" s="99" t="s">
        <v>7841</v>
      </c>
      <c r="F564" s="99" t="s">
        <v>9662</v>
      </c>
      <c r="G564" s="77">
        <v>0</v>
      </c>
      <c r="H564" s="77">
        <v>337918.21</v>
      </c>
      <c r="I564" s="77">
        <v>-1032140.68</v>
      </c>
      <c r="J564" s="101"/>
    </row>
    <row r="565" spans="1:10" hidden="1" outlineLevel="1" x14ac:dyDescent="0.2">
      <c r="A565" s="106"/>
      <c r="B565" s="100">
        <v>43087</v>
      </c>
      <c r="C565" s="99">
        <v>180</v>
      </c>
      <c r="D565" s="99" t="s">
        <v>5</v>
      </c>
      <c r="E565" s="99" t="s">
        <v>9663</v>
      </c>
      <c r="F565" s="99" t="s">
        <v>9664</v>
      </c>
      <c r="G565" s="77">
        <v>0</v>
      </c>
      <c r="H565" s="77">
        <v>415718.46</v>
      </c>
      <c r="I565" s="77"/>
      <c r="J565" s="101"/>
    </row>
    <row r="566" spans="1:10" collapsed="1" x14ac:dyDescent="0.2">
      <c r="A566" s="106"/>
      <c r="B566" s="100"/>
      <c r="C566" s="99"/>
      <c r="D566" s="99"/>
      <c r="E566" s="99"/>
      <c r="F566" s="99"/>
      <c r="G566" s="77"/>
      <c r="H566" s="77"/>
      <c r="I566" s="77"/>
      <c r="J566" s="101"/>
    </row>
    <row r="567" spans="1:10" x14ac:dyDescent="0.2">
      <c r="A567" s="106"/>
      <c r="B567" s="100"/>
      <c r="C567" s="99"/>
      <c r="D567" s="99"/>
      <c r="E567" s="99"/>
      <c r="F567" s="99"/>
      <c r="G567" s="77"/>
      <c r="H567" s="102">
        <f>SUM(H563:H566)</f>
        <v>753636.67</v>
      </c>
      <c r="I567" s="102"/>
      <c r="J567" s="103">
        <f>COUNTIF(H564:H565,"&gt;1")-COUNTIF(H564:H565,"&lt;1")</f>
        <v>2</v>
      </c>
    </row>
    <row r="568" spans="1:10" x14ac:dyDescent="0.2">
      <c r="A568" s="104" t="s">
        <v>581</v>
      </c>
      <c r="B568" s="98"/>
      <c r="C568" s="99"/>
      <c r="D568" s="99"/>
      <c r="E568" s="98"/>
      <c r="F568" s="98"/>
      <c r="G568" s="76"/>
      <c r="H568" s="76"/>
      <c r="I568" s="76"/>
      <c r="J568" s="101"/>
    </row>
    <row r="569" spans="1:10" x14ac:dyDescent="0.2">
      <c r="A569" s="105" t="s">
        <v>2</v>
      </c>
      <c r="B569" s="98" t="s">
        <v>57</v>
      </c>
      <c r="C569" s="99"/>
      <c r="D569" s="99"/>
      <c r="E569" s="98"/>
      <c r="F569" s="98"/>
      <c r="G569" s="76"/>
      <c r="H569" s="76"/>
      <c r="I569" s="76"/>
      <c r="J569" s="101"/>
    </row>
    <row r="570" spans="1:10" hidden="1" outlineLevel="1" x14ac:dyDescent="0.2">
      <c r="A570" s="106"/>
      <c r="B570" s="99"/>
      <c r="C570" s="99"/>
      <c r="D570" s="99"/>
      <c r="E570" s="99" t="s">
        <v>1110</v>
      </c>
      <c r="F570" s="99"/>
      <c r="G570" s="77">
        <v>0</v>
      </c>
      <c r="H570" s="77">
        <v>0</v>
      </c>
      <c r="I570" s="77">
        <v>-804064.9</v>
      </c>
      <c r="J570" s="101"/>
    </row>
    <row r="571" spans="1:10" hidden="1" outlineLevel="1" x14ac:dyDescent="0.2">
      <c r="A571" s="106"/>
      <c r="B571" s="100">
        <v>43073</v>
      </c>
      <c r="C571" s="99">
        <v>25</v>
      </c>
      <c r="D571" s="99" t="s">
        <v>5</v>
      </c>
      <c r="E571" s="99" t="s">
        <v>7255</v>
      </c>
      <c r="F571" s="99" t="s">
        <v>9665</v>
      </c>
      <c r="G571" s="77">
        <v>0</v>
      </c>
      <c r="H571" s="77">
        <v>700998.43</v>
      </c>
      <c r="I571" s="77">
        <v>-1032140.68</v>
      </c>
      <c r="J571" s="101"/>
    </row>
    <row r="572" spans="1:10" hidden="1" outlineLevel="1" x14ac:dyDescent="0.2">
      <c r="A572" s="106"/>
      <c r="B572" s="100">
        <v>43083</v>
      </c>
      <c r="C572" s="99">
        <v>112</v>
      </c>
      <c r="D572" s="99" t="s">
        <v>5</v>
      </c>
      <c r="E572" s="99" t="s">
        <v>8564</v>
      </c>
      <c r="F572" s="99" t="s">
        <v>9666</v>
      </c>
      <c r="G572" s="77">
        <v>0</v>
      </c>
      <c r="H572" s="77">
        <v>798257.47</v>
      </c>
      <c r="I572" s="77"/>
      <c r="J572" s="101"/>
    </row>
    <row r="573" spans="1:10" hidden="1" outlineLevel="1" x14ac:dyDescent="0.2">
      <c r="A573" s="106"/>
      <c r="B573" s="100">
        <v>43089</v>
      </c>
      <c r="C573" s="99">
        <v>223</v>
      </c>
      <c r="D573" s="99" t="s">
        <v>5</v>
      </c>
      <c r="E573" s="99" t="s">
        <v>9667</v>
      </c>
      <c r="F573" s="99" t="s">
        <v>9668</v>
      </c>
      <c r="G573" s="77">
        <v>0</v>
      </c>
      <c r="H573" s="77">
        <v>655987.79</v>
      </c>
      <c r="I573" s="77"/>
      <c r="J573" s="101"/>
    </row>
    <row r="574" spans="1:10" hidden="1" outlineLevel="1" x14ac:dyDescent="0.2">
      <c r="A574" s="106"/>
      <c r="B574" s="100">
        <v>43091</v>
      </c>
      <c r="C574" s="99">
        <v>287</v>
      </c>
      <c r="D574" s="99" t="s">
        <v>5</v>
      </c>
      <c r="E574" s="99" t="s">
        <v>9669</v>
      </c>
      <c r="F574" s="99" t="s">
        <v>9670</v>
      </c>
      <c r="G574" s="77">
        <v>0</v>
      </c>
      <c r="H574" s="77">
        <v>722142.58</v>
      </c>
      <c r="I574" s="77"/>
      <c r="J574" s="101"/>
    </row>
    <row r="575" spans="1:10" collapsed="1" x14ac:dyDescent="0.2">
      <c r="A575" s="106"/>
      <c r="B575" s="100"/>
      <c r="C575" s="99"/>
      <c r="D575" s="99"/>
      <c r="E575" s="99"/>
      <c r="F575" s="99"/>
      <c r="G575" s="77"/>
      <c r="H575" s="77"/>
      <c r="I575" s="77"/>
      <c r="J575" s="101"/>
    </row>
    <row r="576" spans="1:10" x14ac:dyDescent="0.2">
      <c r="A576" s="106"/>
      <c r="B576" s="100"/>
      <c r="C576" s="99"/>
      <c r="D576" s="99"/>
      <c r="E576" s="99"/>
      <c r="F576" s="99"/>
      <c r="G576" s="77"/>
      <c r="H576" s="102">
        <f>SUM(H570:H575)</f>
        <v>2877386.27</v>
      </c>
      <c r="I576" s="102"/>
      <c r="J576" s="103">
        <f>COUNTIF(H571:H574,"&gt;1")-COUNTIF(H571:H574,"&lt;1")</f>
        <v>4</v>
      </c>
    </row>
    <row r="577" spans="1:10" x14ac:dyDescent="0.2">
      <c r="A577" s="104" t="s">
        <v>587</v>
      </c>
      <c r="B577" s="98"/>
      <c r="C577" s="99"/>
      <c r="D577" s="99"/>
      <c r="E577" s="98"/>
      <c r="F577" s="98"/>
      <c r="G577" s="76"/>
      <c r="H577" s="76"/>
      <c r="I577" s="76"/>
      <c r="J577" s="101"/>
    </row>
    <row r="578" spans="1:10" x14ac:dyDescent="0.2">
      <c r="A578" s="105" t="s">
        <v>2</v>
      </c>
      <c r="B578" s="98" t="s">
        <v>91</v>
      </c>
      <c r="C578" s="99"/>
      <c r="D578" s="99"/>
      <c r="E578" s="98"/>
      <c r="F578" s="98"/>
      <c r="G578" s="76"/>
      <c r="H578" s="76"/>
      <c r="I578" s="76"/>
      <c r="J578" s="101"/>
    </row>
    <row r="579" spans="1:10" hidden="1" outlineLevel="1" x14ac:dyDescent="0.2">
      <c r="A579" s="106"/>
      <c r="B579" s="99"/>
      <c r="C579" s="99"/>
      <c r="D579" s="99"/>
      <c r="E579" s="99" t="s">
        <v>1110</v>
      </c>
      <c r="F579" s="99"/>
      <c r="G579" s="77">
        <v>0</v>
      </c>
      <c r="H579" s="77">
        <v>0</v>
      </c>
      <c r="I579" s="77">
        <v>-804064.9</v>
      </c>
      <c r="J579" s="101"/>
    </row>
    <row r="580" spans="1:10" hidden="1" outlineLevel="1" x14ac:dyDescent="0.2">
      <c r="A580" s="106"/>
      <c r="B580" s="100">
        <v>43098</v>
      </c>
      <c r="C580" s="99">
        <v>379</v>
      </c>
      <c r="D580" s="99" t="s">
        <v>5</v>
      </c>
      <c r="E580" s="99" t="s">
        <v>9671</v>
      </c>
      <c r="F580" s="99" t="s">
        <v>9672</v>
      </c>
      <c r="G580" s="77">
        <v>0</v>
      </c>
      <c r="H580" s="77">
        <v>395040.21</v>
      </c>
      <c r="I580" s="77">
        <v>-1032140.68</v>
      </c>
      <c r="J580" s="101"/>
    </row>
    <row r="581" spans="1:10" collapsed="1" x14ac:dyDescent="0.2">
      <c r="A581" s="106"/>
      <c r="B581" s="100"/>
      <c r="C581" s="99"/>
      <c r="D581" s="99"/>
      <c r="E581" s="99"/>
      <c r="F581" s="99"/>
      <c r="G581" s="77"/>
      <c r="H581" s="77"/>
      <c r="I581" s="77"/>
      <c r="J581" s="101"/>
    </row>
    <row r="582" spans="1:10" x14ac:dyDescent="0.2">
      <c r="A582" s="106"/>
      <c r="B582" s="100"/>
      <c r="C582" s="99"/>
      <c r="D582" s="99"/>
      <c r="E582" s="99"/>
      <c r="F582" s="99"/>
      <c r="G582" s="77"/>
      <c r="H582" s="102">
        <f>SUM(H579:H581)</f>
        <v>395040.21</v>
      </c>
      <c r="I582" s="102"/>
      <c r="J582" s="103">
        <f>COUNTIF(H580:H580,"&gt;1")-COUNTIF(H580:H580,"&lt;1")</f>
        <v>1</v>
      </c>
    </row>
    <row r="583" spans="1:10" x14ac:dyDescent="0.2">
      <c r="A583" s="104" t="s">
        <v>598</v>
      </c>
      <c r="B583" s="98"/>
      <c r="C583" s="99"/>
      <c r="D583" s="99"/>
      <c r="E583" s="98"/>
      <c r="F583" s="98"/>
      <c r="G583" s="76"/>
      <c r="H583" s="76"/>
      <c r="I583" s="76"/>
      <c r="J583" s="101"/>
    </row>
    <row r="584" spans="1:10" x14ac:dyDescent="0.2">
      <c r="A584" s="105" t="s">
        <v>2</v>
      </c>
      <c r="B584" s="98" t="s">
        <v>108</v>
      </c>
      <c r="C584" s="99"/>
      <c r="D584" s="99"/>
      <c r="E584" s="98"/>
      <c r="F584" s="98"/>
      <c r="G584" s="76"/>
      <c r="H584" s="76"/>
      <c r="I584" s="76"/>
      <c r="J584" s="101"/>
    </row>
    <row r="585" spans="1:10" hidden="1" outlineLevel="1" x14ac:dyDescent="0.2">
      <c r="A585" s="106"/>
      <c r="B585" s="99"/>
      <c r="C585" s="99"/>
      <c r="D585" s="99"/>
      <c r="E585" s="99" t="s">
        <v>1110</v>
      </c>
      <c r="F585" s="99"/>
      <c r="G585" s="77">
        <v>0</v>
      </c>
      <c r="H585" s="77">
        <v>0</v>
      </c>
      <c r="I585" s="77">
        <v>-6049657.0700000003</v>
      </c>
      <c r="J585" s="101"/>
    </row>
    <row r="586" spans="1:10" hidden="1" outlineLevel="1" x14ac:dyDescent="0.2">
      <c r="A586" s="106"/>
      <c r="B586" s="100">
        <v>43076</v>
      </c>
      <c r="C586" s="99">
        <v>70</v>
      </c>
      <c r="D586" s="99" t="s">
        <v>5</v>
      </c>
      <c r="E586" s="99" t="s">
        <v>9673</v>
      </c>
      <c r="F586" s="99" t="s">
        <v>9674</v>
      </c>
      <c r="G586" s="77">
        <v>0</v>
      </c>
      <c r="H586" s="77">
        <v>188521.14</v>
      </c>
      <c r="I586" s="77">
        <v>-6202349.7599999998</v>
      </c>
      <c r="J586" s="101"/>
    </row>
    <row r="587" spans="1:10" hidden="1" outlineLevel="1" x14ac:dyDescent="0.2">
      <c r="A587" s="106"/>
      <c r="B587" s="100">
        <v>43083</v>
      </c>
      <c r="C587" s="99">
        <v>106</v>
      </c>
      <c r="D587" s="99" t="s">
        <v>5</v>
      </c>
      <c r="E587" s="99" t="s">
        <v>9675</v>
      </c>
      <c r="F587" s="99" t="s">
        <v>9676</v>
      </c>
      <c r="G587" s="77">
        <v>0</v>
      </c>
      <c r="H587" s="77">
        <v>182195.45</v>
      </c>
      <c r="I587" s="77"/>
      <c r="J587" s="101"/>
    </row>
    <row r="588" spans="1:10" hidden="1" outlineLevel="1" x14ac:dyDescent="0.2">
      <c r="A588" s="106"/>
      <c r="B588" s="100">
        <v>43083</v>
      </c>
      <c r="C588" s="99">
        <v>116</v>
      </c>
      <c r="D588" s="99" t="s">
        <v>5</v>
      </c>
      <c r="E588" s="99" t="s">
        <v>9677</v>
      </c>
      <c r="F588" s="99" t="s">
        <v>9678</v>
      </c>
      <c r="G588" s="77">
        <v>0</v>
      </c>
      <c r="H588" s="77">
        <v>182195.45</v>
      </c>
      <c r="I588" s="77"/>
      <c r="J588" s="101"/>
    </row>
    <row r="589" spans="1:10" hidden="1" outlineLevel="1" x14ac:dyDescent="0.2">
      <c r="A589" s="106"/>
      <c r="B589" s="100">
        <v>43083</v>
      </c>
      <c r="C589" s="99">
        <v>119</v>
      </c>
      <c r="D589" s="99" t="s">
        <v>5</v>
      </c>
      <c r="E589" s="99" t="s">
        <v>9679</v>
      </c>
      <c r="F589" s="99" t="s">
        <v>9680</v>
      </c>
      <c r="G589" s="77">
        <v>0</v>
      </c>
      <c r="H589" s="77">
        <v>182195.45</v>
      </c>
      <c r="I589" s="77"/>
      <c r="J589" s="101"/>
    </row>
    <row r="590" spans="1:10" hidden="1" outlineLevel="1" x14ac:dyDescent="0.2">
      <c r="A590" s="106"/>
      <c r="B590" s="100">
        <v>43084</v>
      </c>
      <c r="C590" s="99">
        <v>141</v>
      </c>
      <c r="D590" s="99" t="s">
        <v>5</v>
      </c>
      <c r="E590" s="99" t="s">
        <v>7883</v>
      </c>
      <c r="F590" s="99" t="s">
        <v>9681</v>
      </c>
      <c r="G590" s="77">
        <v>0</v>
      </c>
      <c r="H590" s="77">
        <v>174224.14</v>
      </c>
      <c r="I590" s="77"/>
      <c r="J590" s="101"/>
    </row>
    <row r="591" spans="1:10" hidden="1" outlineLevel="1" x14ac:dyDescent="0.2">
      <c r="A591" s="106"/>
      <c r="B591" s="100">
        <v>43084</v>
      </c>
      <c r="C591" s="99">
        <v>142</v>
      </c>
      <c r="D591" s="99" t="s">
        <v>5</v>
      </c>
      <c r="E591" s="99" t="s">
        <v>7883</v>
      </c>
      <c r="F591" s="99" t="s">
        <v>9682</v>
      </c>
      <c r="G591" s="77">
        <v>0</v>
      </c>
      <c r="H591" s="77">
        <v>-174224.14</v>
      </c>
      <c r="I591" s="77"/>
      <c r="J591" s="101"/>
    </row>
    <row r="592" spans="1:10" hidden="1" outlineLevel="1" x14ac:dyDescent="0.2">
      <c r="A592" s="106"/>
      <c r="B592" s="100">
        <v>43085</v>
      </c>
      <c r="C592" s="99">
        <v>150</v>
      </c>
      <c r="D592" s="99" t="s">
        <v>5</v>
      </c>
      <c r="E592" s="99" t="s">
        <v>9683</v>
      </c>
      <c r="F592" s="99" t="s">
        <v>9684</v>
      </c>
      <c r="G592" s="77">
        <v>0</v>
      </c>
      <c r="H592" s="77">
        <v>182195.45</v>
      </c>
      <c r="I592" s="77"/>
      <c r="J592" s="101"/>
    </row>
    <row r="593" spans="1:10" hidden="1" outlineLevel="1" x14ac:dyDescent="0.2">
      <c r="A593" s="106"/>
      <c r="B593" s="100">
        <v>43087</v>
      </c>
      <c r="C593" s="99">
        <v>173</v>
      </c>
      <c r="D593" s="99" t="s">
        <v>5</v>
      </c>
      <c r="E593" s="99" t="s">
        <v>9685</v>
      </c>
      <c r="F593" s="99" t="s">
        <v>9686</v>
      </c>
      <c r="G593" s="77">
        <v>0</v>
      </c>
      <c r="H593" s="77">
        <v>182195.45</v>
      </c>
      <c r="I593" s="77"/>
      <c r="J593" s="101"/>
    </row>
    <row r="594" spans="1:10" hidden="1" outlineLevel="1" x14ac:dyDescent="0.2">
      <c r="A594" s="106"/>
      <c r="B594" s="100">
        <v>43088</v>
      </c>
      <c r="C594" s="99">
        <v>203</v>
      </c>
      <c r="D594" s="99" t="s">
        <v>5</v>
      </c>
      <c r="E594" s="99" t="s">
        <v>9687</v>
      </c>
      <c r="F594" s="99" t="s">
        <v>9688</v>
      </c>
      <c r="G594" s="77">
        <v>0</v>
      </c>
      <c r="H594" s="77">
        <v>158079.81</v>
      </c>
      <c r="I594" s="77"/>
      <c r="J594" s="101"/>
    </row>
    <row r="595" spans="1:10" hidden="1" outlineLevel="1" x14ac:dyDescent="0.2">
      <c r="A595" s="106"/>
      <c r="B595" s="100">
        <v>43091</v>
      </c>
      <c r="C595" s="99">
        <v>288</v>
      </c>
      <c r="D595" s="99" t="s">
        <v>5</v>
      </c>
      <c r="E595" s="99" t="s">
        <v>9689</v>
      </c>
      <c r="F595" s="99" t="s">
        <v>9690</v>
      </c>
      <c r="G595" s="77">
        <v>0</v>
      </c>
      <c r="H595" s="77">
        <v>158078.76999999999</v>
      </c>
      <c r="I595" s="77"/>
      <c r="J595" s="101"/>
    </row>
    <row r="596" spans="1:10" hidden="1" outlineLevel="1" x14ac:dyDescent="0.2">
      <c r="A596" s="106"/>
      <c r="B596" s="100">
        <v>43098</v>
      </c>
      <c r="C596" s="99">
        <v>378</v>
      </c>
      <c r="D596" s="99" t="s">
        <v>5</v>
      </c>
      <c r="E596" s="99" t="s">
        <v>9691</v>
      </c>
      <c r="F596" s="99" t="s">
        <v>9692</v>
      </c>
      <c r="G596" s="77">
        <v>0</v>
      </c>
      <c r="H596" s="77">
        <v>182195.45</v>
      </c>
      <c r="I596" s="77"/>
      <c r="J596" s="101"/>
    </row>
    <row r="597" spans="1:10" collapsed="1" x14ac:dyDescent="0.2">
      <c r="A597" s="106"/>
      <c r="B597" s="100"/>
      <c r="C597" s="99"/>
      <c r="D597" s="99"/>
      <c r="E597" s="99"/>
      <c r="F597" s="99"/>
      <c r="G597" s="77"/>
      <c r="H597" s="77"/>
      <c r="I597" s="77"/>
      <c r="J597" s="101"/>
    </row>
    <row r="598" spans="1:10" x14ac:dyDescent="0.2">
      <c r="A598" s="106"/>
      <c r="B598" s="100"/>
      <c r="C598" s="99"/>
      <c r="D598" s="99"/>
      <c r="E598" s="99"/>
      <c r="F598" s="99"/>
      <c r="G598" s="77"/>
      <c r="H598" s="102">
        <f>SUM(H585:H597)</f>
        <v>1597852.42</v>
      </c>
      <c r="I598" s="102"/>
      <c r="J598" s="103">
        <f>COUNTIF(H586:I597,"&gt;1")-COUNTIF(H586:H597,"&lt;1")</f>
        <v>9</v>
      </c>
    </row>
    <row r="599" spans="1:10" x14ac:dyDescent="0.2">
      <c r="A599" s="104" t="s">
        <v>663</v>
      </c>
      <c r="B599" s="98"/>
      <c r="C599" s="99"/>
      <c r="D599" s="99"/>
      <c r="E599" s="98"/>
      <c r="F599" s="98"/>
      <c r="G599" s="76"/>
      <c r="H599" s="76"/>
      <c r="I599" s="76"/>
      <c r="J599" s="101"/>
    </row>
    <row r="600" spans="1:10" x14ac:dyDescent="0.2">
      <c r="A600" s="105" t="s">
        <v>2</v>
      </c>
      <c r="B600" s="98" t="s">
        <v>422</v>
      </c>
      <c r="C600" s="99"/>
      <c r="D600" s="99"/>
      <c r="E600" s="98"/>
      <c r="F600" s="98"/>
      <c r="G600" s="76"/>
      <c r="H600" s="76"/>
      <c r="I600" s="76"/>
      <c r="J600" s="101"/>
    </row>
    <row r="601" spans="1:10" hidden="1" outlineLevel="1" x14ac:dyDescent="0.2">
      <c r="A601" s="106"/>
      <c r="B601" s="99"/>
      <c r="C601" s="99"/>
      <c r="D601" s="99"/>
      <c r="E601" s="99" t="s">
        <v>1110</v>
      </c>
      <c r="F601" s="99"/>
      <c r="G601" s="77">
        <v>0</v>
      </c>
      <c r="H601" s="77">
        <v>0</v>
      </c>
      <c r="I601" s="77">
        <v>-804064.9</v>
      </c>
      <c r="J601" s="101"/>
    </row>
    <row r="602" spans="1:10" hidden="1" outlineLevel="1" x14ac:dyDescent="0.2">
      <c r="A602" s="106"/>
      <c r="B602" s="100">
        <v>43075</v>
      </c>
      <c r="C602" s="99">
        <v>49</v>
      </c>
      <c r="D602" s="99" t="s">
        <v>5</v>
      </c>
      <c r="E602" s="99" t="s">
        <v>9693</v>
      </c>
      <c r="F602" s="99" t="s">
        <v>9694</v>
      </c>
      <c r="G602" s="77">
        <v>0</v>
      </c>
      <c r="H602" s="77">
        <v>169307.9</v>
      </c>
      <c r="I602" s="77">
        <v>-1032140.68</v>
      </c>
      <c r="J602" s="101"/>
    </row>
    <row r="603" spans="1:10" hidden="1" outlineLevel="1" x14ac:dyDescent="0.2">
      <c r="A603" s="106"/>
      <c r="B603" s="100">
        <v>43075</v>
      </c>
      <c r="C603" s="99">
        <v>51</v>
      </c>
      <c r="D603" s="99" t="s">
        <v>5</v>
      </c>
      <c r="E603" s="99" t="s">
        <v>7411</v>
      </c>
      <c r="F603" s="99" t="s">
        <v>9695</v>
      </c>
      <c r="G603" s="77">
        <v>0</v>
      </c>
      <c r="H603" s="77">
        <v>149134.51999999999</v>
      </c>
      <c r="I603" s="77"/>
      <c r="J603" s="101"/>
    </row>
    <row r="604" spans="1:10" hidden="1" outlineLevel="1" x14ac:dyDescent="0.2">
      <c r="A604" s="106"/>
      <c r="B604" s="100">
        <v>43083</v>
      </c>
      <c r="C604" s="99">
        <v>115</v>
      </c>
      <c r="D604" s="99" t="s">
        <v>5</v>
      </c>
      <c r="E604" s="99" t="s">
        <v>9696</v>
      </c>
      <c r="F604" s="99" t="s">
        <v>9697</v>
      </c>
      <c r="G604" s="77">
        <v>0</v>
      </c>
      <c r="H604" s="77">
        <v>181721.02</v>
      </c>
      <c r="I604" s="77"/>
      <c r="J604" s="101"/>
    </row>
    <row r="605" spans="1:10" hidden="1" outlineLevel="1" x14ac:dyDescent="0.2">
      <c r="A605" s="106"/>
      <c r="B605" s="100">
        <v>43091</v>
      </c>
      <c r="C605" s="99">
        <v>289</v>
      </c>
      <c r="D605" s="99" t="s">
        <v>5</v>
      </c>
      <c r="E605" s="99" t="s">
        <v>9698</v>
      </c>
      <c r="F605" s="99" t="s">
        <v>9699</v>
      </c>
      <c r="G605" s="77">
        <v>0</v>
      </c>
      <c r="H605" s="77">
        <v>154837.9</v>
      </c>
      <c r="I605" s="77"/>
      <c r="J605" s="101"/>
    </row>
    <row r="606" spans="1:10" collapsed="1" x14ac:dyDescent="0.2">
      <c r="A606" s="106"/>
      <c r="B606" s="100"/>
      <c r="C606" s="99"/>
      <c r="D606" s="99"/>
      <c r="E606" s="99"/>
      <c r="F606" s="99"/>
      <c r="G606" s="77"/>
      <c r="H606" s="77"/>
      <c r="I606" s="77"/>
      <c r="J606" s="101"/>
    </row>
    <row r="607" spans="1:10" x14ac:dyDescent="0.2">
      <c r="A607" s="106"/>
      <c r="B607" s="100"/>
      <c r="C607" s="99"/>
      <c r="D607" s="99"/>
      <c r="E607" s="99"/>
      <c r="F607" s="99"/>
      <c r="G607" s="77"/>
      <c r="H607" s="102">
        <f>SUM(H601:H606)</f>
        <v>655001.34</v>
      </c>
      <c r="I607" s="102"/>
      <c r="J607" s="103">
        <f>COUNTIF(H602:H605,"&gt;1")-COUNTIF(H602:H605,"&lt;1")</f>
        <v>4</v>
      </c>
    </row>
    <row r="608" spans="1:10" x14ac:dyDescent="0.2">
      <c r="A608" s="104" t="s">
        <v>702</v>
      </c>
      <c r="B608" s="98"/>
      <c r="C608" s="99"/>
      <c r="D608" s="99"/>
      <c r="E608" s="98"/>
      <c r="F608" s="98"/>
      <c r="G608" s="76"/>
      <c r="H608" s="76"/>
      <c r="I608" s="76"/>
      <c r="J608" s="101"/>
    </row>
    <row r="609" spans="1:10" x14ac:dyDescent="0.2">
      <c r="A609" s="105" t="s">
        <v>2</v>
      </c>
      <c r="B609" s="98" t="s">
        <v>532</v>
      </c>
      <c r="C609" s="99"/>
      <c r="D609" s="99"/>
      <c r="E609" s="98"/>
      <c r="F609" s="98"/>
      <c r="G609" s="76"/>
      <c r="H609" s="76"/>
      <c r="I609" s="76"/>
      <c r="J609" s="101"/>
    </row>
    <row r="610" spans="1:10" hidden="1" outlineLevel="1" x14ac:dyDescent="0.2">
      <c r="A610" s="106"/>
      <c r="B610" s="99"/>
      <c r="C610" s="99"/>
      <c r="D610" s="99"/>
      <c r="E610" s="99" t="s">
        <v>1110</v>
      </c>
      <c r="F610" s="99"/>
      <c r="G610" s="77">
        <v>0</v>
      </c>
      <c r="H610" s="77">
        <v>0</v>
      </c>
      <c r="I610" s="77">
        <v>-2339528.0699999998</v>
      </c>
      <c r="J610" s="101"/>
    </row>
    <row r="611" spans="1:10" hidden="1" outlineLevel="1" x14ac:dyDescent="0.2">
      <c r="A611" s="106"/>
      <c r="B611" s="100">
        <v>43070</v>
      </c>
      <c r="C611" s="99">
        <v>8</v>
      </c>
      <c r="D611" s="99" t="s">
        <v>5</v>
      </c>
      <c r="E611" s="99" t="s">
        <v>9700</v>
      </c>
      <c r="F611" s="99" t="s">
        <v>9701</v>
      </c>
      <c r="G611" s="77">
        <v>0</v>
      </c>
      <c r="H611" s="77">
        <v>298583.34999999998</v>
      </c>
      <c r="I611" s="77">
        <v>-2554846.7799999998</v>
      </c>
      <c r="J611" s="101"/>
    </row>
    <row r="612" spans="1:10" hidden="1" outlineLevel="1" x14ac:dyDescent="0.2">
      <c r="A612" s="106"/>
      <c r="B612" s="100">
        <v>43073</v>
      </c>
      <c r="C612" s="99">
        <v>17</v>
      </c>
      <c r="D612" s="99" t="s">
        <v>5</v>
      </c>
      <c r="E612" s="99" t="s">
        <v>9702</v>
      </c>
      <c r="F612" s="99" t="s">
        <v>9703</v>
      </c>
      <c r="G612" s="77">
        <v>0</v>
      </c>
      <c r="H612" s="77">
        <v>298582.34999999998</v>
      </c>
      <c r="I612" s="77"/>
      <c r="J612" s="101"/>
    </row>
    <row r="613" spans="1:10" hidden="1" outlineLevel="1" x14ac:dyDescent="0.2">
      <c r="A613" s="106"/>
      <c r="B613" s="100">
        <v>43077</v>
      </c>
      <c r="C613" s="99">
        <v>77</v>
      </c>
      <c r="D613" s="99" t="s">
        <v>5</v>
      </c>
      <c r="E613" s="99" t="s">
        <v>9704</v>
      </c>
      <c r="F613" s="99" t="s">
        <v>9705</v>
      </c>
      <c r="G613" s="77">
        <v>0</v>
      </c>
      <c r="H613" s="77">
        <v>298582.34999999998</v>
      </c>
      <c r="I613" s="77"/>
      <c r="J613" s="101"/>
    </row>
    <row r="614" spans="1:10" hidden="1" outlineLevel="1" x14ac:dyDescent="0.2">
      <c r="A614" s="106"/>
      <c r="B614" s="100">
        <v>43083</v>
      </c>
      <c r="C614" s="99">
        <v>109</v>
      </c>
      <c r="D614" s="99" t="s">
        <v>5</v>
      </c>
      <c r="E614" s="99" t="s">
        <v>9706</v>
      </c>
      <c r="F614" s="99" t="s">
        <v>9707</v>
      </c>
      <c r="G614" s="77">
        <v>0</v>
      </c>
      <c r="H614" s="77">
        <v>235323.28</v>
      </c>
      <c r="I614" s="77"/>
      <c r="J614" s="101"/>
    </row>
    <row r="615" spans="1:10" hidden="1" outlineLevel="1" x14ac:dyDescent="0.2">
      <c r="A615" s="106"/>
      <c r="B615" s="100">
        <v>43083</v>
      </c>
      <c r="C615" s="99">
        <v>110</v>
      </c>
      <c r="D615" s="99" t="s">
        <v>5</v>
      </c>
      <c r="E615" s="99" t="s">
        <v>9708</v>
      </c>
      <c r="F615" s="99" t="s">
        <v>9709</v>
      </c>
      <c r="G615" s="77">
        <v>0</v>
      </c>
      <c r="H615" s="77">
        <v>298582.34999999998</v>
      </c>
      <c r="I615" s="77"/>
      <c r="J615" s="101"/>
    </row>
    <row r="616" spans="1:10" hidden="1" outlineLevel="1" x14ac:dyDescent="0.2">
      <c r="A616" s="106"/>
      <c r="B616" s="100">
        <v>43083</v>
      </c>
      <c r="C616" s="99">
        <v>113</v>
      </c>
      <c r="D616" s="99" t="s">
        <v>5</v>
      </c>
      <c r="E616" s="99" t="s">
        <v>9710</v>
      </c>
      <c r="F616" s="99" t="s">
        <v>9711</v>
      </c>
      <c r="G616" s="77">
        <v>0</v>
      </c>
      <c r="H616" s="77">
        <v>235323.28</v>
      </c>
      <c r="I616" s="77"/>
      <c r="J616" s="101"/>
    </row>
    <row r="617" spans="1:10" collapsed="1" x14ac:dyDescent="0.2">
      <c r="A617" s="106"/>
      <c r="B617" s="100"/>
      <c r="C617" s="99"/>
      <c r="D617" s="99"/>
      <c r="E617" s="99"/>
      <c r="F617" s="99"/>
      <c r="G617" s="77"/>
      <c r="H617" s="77"/>
      <c r="I617" s="77"/>
      <c r="J617" s="101"/>
    </row>
    <row r="618" spans="1:10" x14ac:dyDescent="0.2">
      <c r="A618" s="106"/>
      <c r="B618" s="100"/>
      <c r="C618" s="99"/>
      <c r="D618" s="99"/>
      <c r="E618" s="99"/>
      <c r="F618" s="99"/>
      <c r="G618" s="77"/>
      <c r="H618" s="102">
        <f>SUM(H610:H617)</f>
        <v>1664976.9599999997</v>
      </c>
      <c r="I618" s="102"/>
      <c r="J618" s="103">
        <f>COUNTIF(H611:H616,"&gt;1")-COUNTIF(H611:H616,"&lt;1")</f>
        <v>6</v>
      </c>
    </row>
    <row r="619" spans="1:10" x14ac:dyDescent="0.2">
      <c r="A619" s="106"/>
      <c r="B619" s="100"/>
      <c r="C619" s="99"/>
      <c r="D619" s="99"/>
      <c r="E619" s="99"/>
      <c r="F619" s="99"/>
      <c r="G619" s="77"/>
      <c r="H619" s="77"/>
      <c r="I619" s="77"/>
      <c r="J619" s="101"/>
    </row>
    <row r="620" spans="1:10" ht="33" customHeight="1" x14ac:dyDescent="0.2">
      <c r="A620" s="106"/>
      <c r="B620" s="136" t="s">
        <v>1062</v>
      </c>
      <c r="C620" s="137"/>
      <c r="D620" s="137"/>
      <c r="E620" s="137"/>
      <c r="F620" s="137"/>
      <c r="G620" s="138"/>
      <c r="H620" s="107">
        <f>+H500+H526+H537+H543+H552+H560+H567+H576+H582+H598+H607+H618</f>
        <v>15012681.519999998</v>
      </c>
      <c r="I620" s="108" t="e">
        <f>+#REF!+#REF!+#REF!+#REF!+#REF!+#REF!+#REF!+#REF!+#REF!+I433+#REF!+#REF!+I617</f>
        <v>#REF!</v>
      </c>
      <c r="J620" s="109">
        <f>+J500+J526+J537+J543+J552+J560+J567+J576+J582+J598+J607+J618</f>
        <v>61</v>
      </c>
    </row>
    <row r="621" spans="1:10" x14ac:dyDescent="0.2">
      <c r="A621" s="106"/>
      <c r="B621" s="100"/>
      <c r="C621" s="99"/>
      <c r="D621" s="99"/>
      <c r="E621" s="99"/>
      <c r="F621" s="99"/>
      <c r="G621" s="77"/>
      <c r="H621" s="77"/>
      <c r="I621" s="77"/>
      <c r="J621" s="101"/>
    </row>
    <row r="622" spans="1:10" x14ac:dyDescent="0.2">
      <c r="A622" s="106"/>
      <c r="B622" s="100"/>
      <c r="C622" s="99"/>
      <c r="D622" s="99"/>
      <c r="E622" s="99"/>
      <c r="F622" s="99"/>
      <c r="G622" s="77"/>
      <c r="H622" s="77"/>
      <c r="I622" s="77"/>
      <c r="J622" s="101"/>
    </row>
    <row r="623" spans="1:10" x14ac:dyDescent="0.2">
      <c r="A623" s="106"/>
      <c r="B623" s="100"/>
      <c r="C623" s="99"/>
      <c r="D623" s="99"/>
      <c r="E623" s="99"/>
      <c r="F623" s="99"/>
      <c r="G623" s="77"/>
      <c r="H623" s="77"/>
      <c r="I623" s="77"/>
      <c r="J623" s="101"/>
    </row>
    <row r="624" spans="1:10" x14ac:dyDescent="0.2">
      <c r="A624" s="104" t="s">
        <v>713</v>
      </c>
      <c r="B624" s="98"/>
      <c r="C624" s="99"/>
      <c r="D624" s="99"/>
      <c r="E624" s="98"/>
      <c r="F624" s="98"/>
      <c r="G624" s="76"/>
      <c r="H624" s="76"/>
      <c r="I624" s="76"/>
      <c r="J624" s="101"/>
    </row>
    <row r="625" spans="1:10" x14ac:dyDescent="0.2">
      <c r="A625" s="105" t="s">
        <v>2</v>
      </c>
      <c r="B625" s="98" t="s">
        <v>714</v>
      </c>
      <c r="C625" s="99"/>
      <c r="D625" s="99"/>
      <c r="E625" s="98"/>
      <c r="F625" s="98"/>
      <c r="G625" s="76"/>
      <c r="H625" s="76"/>
      <c r="I625" s="76"/>
      <c r="J625" s="101"/>
    </row>
    <row r="626" spans="1:10" hidden="1" outlineLevel="1" x14ac:dyDescent="0.2">
      <c r="A626" s="106"/>
      <c r="B626" s="99"/>
      <c r="C626" s="99"/>
      <c r="D626" s="99"/>
      <c r="E626" s="99" t="s">
        <v>1110</v>
      </c>
      <c r="F626" s="99"/>
      <c r="G626" s="77">
        <v>0</v>
      </c>
      <c r="H626" s="77">
        <v>0</v>
      </c>
      <c r="I626" s="77">
        <v>908070.29</v>
      </c>
      <c r="J626" s="101"/>
    </row>
    <row r="627" spans="1:10" hidden="1" outlineLevel="1" x14ac:dyDescent="0.2">
      <c r="A627" s="106"/>
      <c r="B627" s="100">
        <v>43070</v>
      </c>
      <c r="C627" s="99">
        <v>1</v>
      </c>
      <c r="D627" s="99" t="s">
        <v>82</v>
      </c>
      <c r="E627" s="99" t="s">
        <v>720</v>
      </c>
      <c r="F627" s="99" t="s">
        <v>9712</v>
      </c>
      <c r="G627" s="77">
        <v>0</v>
      </c>
      <c r="H627" s="77">
        <v>-2586.21</v>
      </c>
      <c r="I627" s="77">
        <v>913242.7</v>
      </c>
      <c r="J627" s="101"/>
    </row>
    <row r="628" spans="1:10" hidden="1" outlineLevel="1" x14ac:dyDescent="0.2">
      <c r="A628" s="106"/>
      <c r="B628" s="100">
        <v>43070</v>
      </c>
      <c r="C628" s="99">
        <v>2</v>
      </c>
      <c r="D628" s="99" t="s">
        <v>82</v>
      </c>
      <c r="E628" s="99" t="s">
        <v>720</v>
      </c>
      <c r="F628" s="99" t="s">
        <v>9713</v>
      </c>
      <c r="G628" s="77">
        <v>0</v>
      </c>
      <c r="H628" s="77">
        <v>-1724.14</v>
      </c>
      <c r="I628" s="77">
        <v>908932.35</v>
      </c>
      <c r="J628" s="101"/>
    </row>
    <row r="629" spans="1:10" hidden="1" outlineLevel="1" x14ac:dyDescent="0.2">
      <c r="A629" s="106"/>
      <c r="B629" s="100">
        <v>43071</v>
      </c>
      <c r="C629" s="99">
        <v>3</v>
      </c>
      <c r="D629" s="99" t="s">
        <v>82</v>
      </c>
      <c r="E629" s="99" t="s">
        <v>720</v>
      </c>
      <c r="F629" s="99" t="s">
        <v>9714</v>
      </c>
      <c r="G629" s="77">
        <v>0</v>
      </c>
      <c r="H629" s="77">
        <v>-5172.41</v>
      </c>
      <c r="I629" s="77">
        <v>913294.42</v>
      </c>
      <c r="J629" s="101"/>
    </row>
    <row r="630" spans="1:10" hidden="1" outlineLevel="1" x14ac:dyDescent="0.2">
      <c r="A630" s="106"/>
      <c r="B630" s="100">
        <v>43073</v>
      </c>
      <c r="C630" s="99">
        <v>4</v>
      </c>
      <c r="D630" s="99" t="s">
        <v>82</v>
      </c>
      <c r="E630" s="99" t="s">
        <v>720</v>
      </c>
      <c r="F630" s="99" t="s">
        <v>9715</v>
      </c>
      <c r="G630" s="77">
        <v>0</v>
      </c>
      <c r="H630" s="77">
        <v>-12199.1</v>
      </c>
      <c r="I630" s="77">
        <v>917303.04</v>
      </c>
      <c r="J630" s="101"/>
    </row>
    <row r="631" spans="1:10" hidden="1" outlineLevel="1" x14ac:dyDescent="0.2">
      <c r="A631" s="106"/>
      <c r="B631" s="100">
        <v>43073</v>
      </c>
      <c r="C631" s="99">
        <v>5</v>
      </c>
      <c r="D631" s="99" t="s">
        <v>82</v>
      </c>
      <c r="E631" s="99" t="s">
        <v>720</v>
      </c>
      <c r="F631" s="99" t="s">
        <v>9716</v>
      </c>
      <c r="G631" s="77">
        <v>0</v>
      </c>
      <c r="H631" s="77">
        <v>-4310.3500000000004</v>
      </c>
      <c r="I631" s="77">
        <v>918596.14</v>
      </c>
      <c r="J631" s="101"/>
    </row>
    <row r="632" spans="1:10" hidden="1" outlineLevel="1" x14ac:dyDescent="0.2">
      <c r="A632" s="106"/>
      <c r="B632" s="100">
        <v>43073</v>
      </c>
      <c r="C632" s="99">
        <v>6</v>
      </c>
      <c r="D632" s="99" t="s">
        <v>82</v>
      </c>
      <c r="E632" s="99" t="s">
        <v>720</v>
      </c>
      <c r="F632" s="99" t="s">
        <v>9717</v>
      </c>
      <c r="G632" s="77">
        <v>0</v>
      </c>
      <c r="H632" s="77">
        <v>-32155.17</v>
      </c>
      <c r="I632" s="77">
        <v>919458.21</v>
      </c>
      <c r="J632" s="101"/>
    </row>
    <row r="633" spans="1:10" hidden="1" outlineLevel="1" x14ac:dyDescent="0.2">
      <c r="A633" s="106"/>
      <c r="B633" s="100">
        <v>43073</v>
      </c>
      <c r="C633" s="99">
        <v>7</v>
      </c>
      <c r="D633" s="99" t="s">
        <v>82</v>
      </c>
      <c r="E633" s="99" t="s">
        <v>720</v>
      </c>
      <c r="F633" s="99" t="s">
        <v>9718</v>
      </c>
      <c r="G633" s="77">
        <v>0</v>
      </c>
      <c r="H633" s="77">
        <v>-3879.31</v>
      </c>
      <c r="I633" s="77">
        <v>921182.35</v>
      </c>
      <c r="J633" s="101"/>
    </row>
    <row r="634" spans="1:10" hidden="1" outlineLevel="1" x14ac:dyDescent="0.2">
      <c r="A634" s="106"/>
      <c r="B634" s="100">
        <v>43073</v>
      </c>
      <c r="C634" s="99">
        <v>8</v>
      </c>
      <c r="D634" s="99" t="s">
        <v>82</v>
      </c>
      <c r="E634" s="99" t="s">
        <v>720</v>
      </c>
      <c r="F634" s="99" t="s">
        <v>9719</v>
      </c>
      <c r="G634" s="77">
        <v>0</v>
      </c>
      <c r="H634" s="77">
        <v>-5431.03</v>
      </c>
      <c r="I634" s="77">
        <v>924630.63</v>
      </c>
      <c r="J634" s="101"/>
    </row>
    <row r="635" spans="1:10" hidden="1" outlineLevel="1" x14ac:dyDescent="0.2">
      <c r="A635" s="106"/>
      <c r="B635" s="100">
        <v>43073</v>
      </c>
      <c r="C635" s="99">
        <v>9</v>
      </c>
      <c r="D635" s="99" t="s">
        <v>82</v>
      </c>
      <c r="E635" s="99" t="s">
        <v>720</v>
      </c>
      <c r="F635" s="99" t="s">
        <v>9719</v>
      </c>
      <c r="G635" s="77">
        <v>0</v>
      </c>
      <c r="H635" s="77">
        <v>5431.03</v>
      </c>
      <c r="I635" s="77"/>
      <c r="J635" s="101"/>
    </row>
    <row r="636" spans="1:10" hidden="1" outlineLevel="1" x14ac:dyDescent="0.2">
      <c r="A636" s="106"/>
      <c r="B636" s="100">
        <v>43073</v>
      </c>
      <c r="C636" s="99">
        <v>10</v>
      </c>
      <c r="D636" s="99" t="s">
        <v>82</v>
      </c>
      <c r="E636" s="99" t="s">
        <v>720</v>
      </c>
      <c r="F636" s="99" t="s">
        <v>9720</v>
      </c>
      <c r="G636" s="77">
        <v>0</v>
      </c>
      <c r="H636" s="77">
        <v>-5431.03</v>
      </c>
      <c r="I636" s="77"/>
      <c r="J636" s="101"/>
    </row>
    <row r="637" spans="1:10" hidden="1" outlineLevel="1" x14ac:dyDescent="0.2">
      <c r="A637" s="106"/>
      <c r="B637" s="100">
        <v>43074</v>
      </c>
      <c r="C637" s="99">
        <v>11</v>
      </c>
      <c r="D637" s="99" t="s">
        <v>82</v>
      </c>
      <c r="E637" s="99" t="s">
        <v>720</v>
      </c>
      <c r="F637" s="99" t="s">
        <v>9721</v>
      </c>
      <c r="G637" s="77">
        <v>0</v>
      </c>
      <c r="H637" s="77">
        <v>-6252.65</v>
      </c>
      <c r="I637" s="77"/>
      <c r="J637" s="101"/>
    </row>
    <row r="638" spans="1:10" hidden="1" outlineLevel="1" x14ac:dyDescent="0.2">
      <c r="A638" s="106"/>
      <c r="B638" s="100">
        <v>43074</v>
      </c>
      <c r="C638" s="99">
        <v>12</v>
      </c>
      <c r="D638" s="99" t="s">
        <v>82</v>
      </c>
      <c r="E638" s="99" t="s">
        <v>720</v>
      </c>
      <c r="F638" s="99" t="s">
        <v>9721</v>
      </c>
      <c r="G638" s="77">
        <v>0</v>
      </c>
      <c r="H638" s="77">
        <v>6252.65</v>
      </c>
      <c r="I638" s="77"/>
      <c r="J638" s="101"/>
    </row>
    <row r="639" spans="1:10" hidden="1" outlineLevel="1" x14ac:dyDescent="0.2">
      <c r="A639" s="106"/>
      <c r="B639" s="100">
        <v>43074</v>
      </c>
      <c r="C639" s="99">
        <v>13</v>
      </c>
      <c r="D639" s="99" t="s">
        <v>82</v>
      </c>
      <c r="E639" s="99" t="s">
        <v>720</v>
      </c>
      <c r="F639" s="99" t="s">
        <v>9722</v>
      </c>
      <c r="G639" s="77">
        <v>0</v>
      </c>
      <c r="H639" s="77">
        <v>-6252.65</v>
      </c>
      <c r="I639" s="77"/>
      <c r="J639" s="101"/>
    </row>
    <row r="640" spans="1:10" hidden="1" outlineLevel="1" x14ac:dyDescent="0.2">
      <c r="A640" s="106"/>
      <c r="B640" s="100">
        <v>43074</v>
      </c>
      <c r="C640" s="99">
        <v>15</v>
      </c>
      <c r="D640" s="99" t="s">
        <v>82</v>
      </c>
      <c r="E640" s="99" t="s">
        <v>720</v>
      </c>
      <c r="F640" s="99" t="s">
        <v>9723</v>
      </c>
      <c r="G640" s="77">
        <v>0</v>
      </c>
      <c r="H640" s="77">
        <v>-40517.24</v>
      </c>
      <c r="I640" s="77"/>
      <c r="J640" s="101"/>
    </row>
    <row r="641" spans="1:10" hidden="1" outlineLevel="1" x14ac:dyDescent="0.2">
      <c r="A641" s="106"/>
      <c r="B641" s="100">
        <v>43074</v>
      </c>
      <c r="C641" s="99">
        <v>16</v>
      </c>
      <c r="D641" s="99" t="s">
        <v>82</v>
      </c>
      <c r="E641" s="99" t="s">
        <v>720</v>
      </c>
      <c r="F641" s="99" t="s">
        <v>9724</v>
      </c>
      <c r="G641" s="77">
        <v>0</v>
      </c>
      <c r="H641" s="77">
        <v>-2500</v>
      </c>
      <c r="I641" s="77"/>
      <c r="J641" s="101"/>
    </row>
    <row r="642" spans="1:10" hidden="1" outlineLevel="1" x14ac:dyDescent="0.2">
      <c r="A642" s="106"/>
      <c r="B642" s="100">
        <v>43074</v>
      </c>
      <c r="C642" s="99">
        <v>17</v>
      </c>
      <c r="D642" s="99" t="s">
        <v>82</v>
      </c>
      <c r="E642" s="99" t="s">
        <v>720</v>
      </c>
      <c r="F642" s="99" t="s">
        <v>9725</v>
      </c>
      <c r="G642" s="77">
        <v>0</v>
      </c>
      <c r="H642" s="77">
        <v>-2500</v>
      </c>
      <c r="I642" s="77"/>
      <c r="J642" s="101"/>
    </row>
    <row r="643" spans="1:10" hidden="1" outlineLevel="1" x14ac:dyDescent="0.2">
      <c r="A643" s="106"/>
      <c r="B643" s="100">
        <v>43074</v>
      </c>
      <c r="C643" s="99">
        <v>18</v>
      </c>
      <c r="D643" s="99" t="s">
        <v>82</v>
      </c>
      <c r="E643" s="99" t="s">
        <v>720</v>
      </c>
      <c r="F643" s="99" t="s">
        <v>9726</v>
      </c>
      <c r="G643" s="77">
        <v>0</v>
      </c>
      <c r="H643" s="77">
        <v>-3448.28</v>
      </c>
      <c r="I643" s="77"/>
      <c r="J643" s="101"/>
    </row>
    <row r="644" spans="1:10" hidden="1" outlineLevel="1" x14ac:dyDescent="0.2">
      <c r="A644" s="106"/>
      <c r="B644" s="100">
        <v>43075</v>
      </c>
      <c r="C644" s="99">
        <v>19</v>
      </c>
      <c r="D644" s="99" t="s">
        <v>82</v>
      </c>
      <c r="E644" s="99" t="s">
        <v>720</v>
      </c>
      <c r="F644" s="99" t="s">
        <v>9727</v>
      </c>
      <c r="G644" s="77">
        <v>0</v>
      </c>
      <c r="H644" s="77">
        <v>-34482.76</v>
      </c>
      <c r="I644" s="77"/>
      <c r="J644" s="101"/>
    </row>
    <row r="645" spans="1:10" hidden="1" outlineLevel="1" x14ac:dyDescent="0.2">
      <c r="A645" s="106"/>
      <c r="B645" s="100">
        <v>43075</v>
      </c>
      <c r="C645" s="99">
        <v>20</v>
      </c>
      <c r="D645" s="99" t="s">
        <v>82</v>
      </c>
      <c r="E645" s="99" t="s">
        <v>720</v>
      </c>
      <c r="F645" s="99" t="s">
        <v>9728</v>
      </c>
      <c r="G645" s="77">
        <v>0</v>
      </c>
      <c r="H645" s="77">
        <v>-34482.76</v>
      </c>
      <c r="I645" s="77"/>
      <c r="J645" s="101"/>
    </row>
    <row r="646" spans="1:10" hidden="1" outlineLevel="1" x14ac:dyDescent="0.2">
      <c r="A646" s="106"/>
      <c r="B646" s="100">
        <v>43075</v>
      </c>
      <c r="C646" s="99">
        <v>21</v>
      </c>
      <c r="D646" s="99" t="s">
        <v>82</v>
      </c>
      <c r="E646" s="99" t="s">
        <v>720</v>
      </c>
      <c r="F646" s="99" t="s">
        <v>9729</v>
      </c>
      <c r="G646" s="77">
        <v>0</v>
      </c>
      <c r="H646" s="77">
        <v>-15517.24</v>
      </c>
      <c r="I646" s="77"/>
      <c r="J646" s="101"/>
    </row>
    <row r="647" spans="1:10" hidden="1" outlineLevel="1" x14ac:dyDescent="0.2">
      <c r="A647" s="106"/>
      <c r="B647" s="100">
        <v>43075</v>
      </c>
      <c r="C647" s="99">
        <v>22</v>
      </c>
      <c r="D647" s="99" t="s">
        <v>82</v>
      </c>
      <c r="E647" s="99" t="s">
        <v>720</v>
      </c>
      <c r="F647" s="99" t="s">
        <v>9730</v>
      </c>
      <c r="G647" s="77">
        <v>0</v>
      </c>
      <c r="H647" s="77">
        <v>-3448.28</v>
      </c>
      <c r="I647" s="77"/>
      <c r="J647" s="101"/>
    </row>
    <row r="648" spans="1:10" hidden="1" outlineLevel="1" x14ac:dyDescent="0.2">
      <c r="A648" s="106"/>
      <c r="B648" s="100">
        <v>43075</v>
      </c>
      <c r="C648" s="99">
        <v>23</v>
      </c>
      <c r="D648" s="99" t="s">
        <v>82</v>
      </c>
      <c r="E648" s="99" t="s">
        <v>720</v>
      </c>
      <c r="F648" s="99" t="s">
        <v>9731</v>
      </c>
      <c r="G648" s="77">
        <v>0</v>
      </c>
      <c r="H648" s="77">
        <v>-2586.21</v>
      </c>
      <c r="I648" s="77"/>
      <c r="J648" s="101"/>
    </row>
    <row r="649" spans="1:10" hidden="1" outlineLevel="1" x14ac:dyDescent="0.2">
      <c r="A649" s="106"/>
      <c r="B649" s="100">
        <v>43075</v>
      </c>
      <c r="C649" s="99">
        <v>24</v>
      </c>
      <c r="D649" s="99" t="s">
        <v>82</v>
      </c>
      <c r="E649" s="99" t="s">
        <v>720</v>
      </c>
      <c r="F649" s="99" t="s">
        <v>9732</v>
      </c>
      <c r="G649" s="77">
        <v>0</v>
      </c>
      <c r="H649" s="77">
        <v>-1982.76</v>
      </c>
      <c r="I649" s="77"/>
      <c r="J649" s="101"/>
    </row>
    <row r="650" spans="1:10" hidden="1" outlineLevel="1" x14ac:dyDescent="0.2">
      <c r="A650" s="106"/>
      <c r="B650" s="100">
        <v>43076</v>
      </c>
      <c r="C650" s="99">
        <v>28</v>
      </c>
      <c r="D650" s="99" t="s">
        <v>82</v>
      </c>
      <c r="E650" s="99" t="s">
        <v>720</v>
      </c>
      <c r="F650" s="99" t="s">
        <v>9733</v>
      </c>
      <c r="G650" s="77">
        <v>0</v>
      </c>
      <c r="H650" s="77">
        <v>-26549.14</v>
      </c>
      <c r="I650" s="77"/>
      <c r="J650" s="101"/>
    </row>
    <row r="651" spans="1:10" hidden="1" outlineLevel="1" x14ac:dyDescent="0.2">
      <c r="A651" s="106"/>
      <c r="B651" s="100">
        <v>43076</v>
      </c>
      <c r="C651" s="99">
        <v>30</v>
      </c>
      <c r="D651" s="99" t="s">
        <v>82</v>
      </c>
      <c r="E651" s="99" t="s">
        <v>720</v>
      </c>
      <c r="F651" s="99" t="s">
        <v>9734</v>
      </c>
      <c r="G651" s="77">
        <v>0</v>
      </c>
      <c r="H651" s="77">
        <v>-10281.69</v>
      </c>
      <c r="I651" s="77"/>
      <c r="J651" s="101"/>
    </row>
    <row r="652" spans="1:10" hidden="1" outlineLevel="1" x14ac:dyDescent="0.2">
      <c r="A652" s="106"/>
      <c r="B652" s="100">
        <v>43076</v>
      </c>
      <c r="C652" s="99">
        <v>31</v>
      </c>
      <c r="D652" s="99" t="s">
        <v>82</v>
      </c>
      <c r="E652" s="99" t="s">
        <v>720</v>
      </c>
      <c r="F652" s="99" t="s">
        <v>9735</v>
      </c>
      <c r="G652" s="77">
        <v>0</v>
      </c>
      <c r="H652" s="77">
        <v>-4310.3500000000004</v>
      </c>
      <c r="I652" s="77"/>
      <c r="J652" s="101"/>
    </row>
    <row r="653" spans="1:10" hidden="1" outlineLevel="1" x14ac:dyDescent="0.2">
      <c r="A653" s="106"/>
      <c r="B653" s="100">
        <v>43076</v>
      </c>
      <c r="C653" s="99">
        <v>32</v>
      </c>
      <c r="D653" s="99" t="s">
        <v>82</v>
      </c>
      <c r="E653" s="99" t="s">
        <v>720</v>
      </c>
      <c r="F653" s="99" t="s">
        <v>9736</v>
      </c>
      <c r="G653" s="77">
        <v>0</v>
      </c>
      <c r="H653" s="77">
        <v>-9914.58</v>
      </c>
      <c r="I653" s="77"/>
      <c r="J653" s="101"/>
    </row>
    <row r="654" spans="1:10" hidden="1" outlineLevel="1" x14ac:dyDescent="0.2">
      <c r="A654" s="106"/>
      <c r="B654" s="100">
        <v>43076</v>
      </c>
      <c r="C654" s="99">
        <v>33</v>
      </c>
      <c r="D654" s="99" t="s">
        <v>82</v>
      </c>
      <c r="E654" s="99" t="s">
        <v>720</v>
      </c>
      <c r="F654" s="99" t="s">
        <v>9736</v>
      </c>
      <c r="G654" s="77">
        <v>0</v>
      </c>
      <c r="H654" s="77">
        <v>9914.58</v>
      </c>
      <c r="I654" s="77"/>
      <c r="J654" s="101"/>
    </row>
    <row r="655" spans="1:10" hidden="1" outlineLevel="1" x14ac:dyDescent="0.2">
      <c r="A655" s="106"/>
      <c r="B655" s="100">
        <v>43076</v>
      </c>
      <c r="C655" s="99">
        <v>34</v>
      </c>
      <c r="D655" s="99" t="s">
        <v>82</v>
      </c>
      <c r="E655" s="99" t="s">
        <v>720</v>
      </c>
      <c r="F655" s="99" t="s">
        <v>9737</v>
      </c>
      <c r="G655" s="77">
        <v>0</v>
      </c>
      <c r="H655" s="77">
        <v>-11500.91</v>
      </c>
      <c r="I655" s="77"/>
      <c r="J655" s="101"/>
    </row>
    <row r="656" spans="1:10" hidden="1" outlineLevel="1" x14ac:dyDescent="0.2">
      <c r="A656" s="106"/>
      <c r="B656" s="100">
        <v>43076</v>
      </c>
      <c r="C656" s="99">
        <v>35</v>
      </c>
      <c r="D656" s="99" t="s">
        <v>82</v>
      </c>
      <c r="E656" s="99" t="s">
        <v>720</v>
      </c>
      <c r="F656" s="99" t="s">
        <v>9738</v>
      </c>
      <c r="G656" s="77">
        <v>0</v>
      </c>
      <c r="H656" s="77">
        <v>-4482.76</v>
      </c>
      <c r="I656" s="77"/>
      <c r="J656" s="101"/>
    </row>
    <row r="657" spans="1:10" hidden="1" outlineLevel="1" x14ac:dyDescent="0.2">
      <c r="A657" s="106"/>
      <c r="B657" s="100">
        <v>43076</v>
      </c>
      <c r="C657" s="99">
        <v>37</v>
      </c>
      <c r="D657" s="99" t="s">
        <v>82</v>
      </c>
      <c r="E657" s="99" t="s">
        <v>720</v>
      </c>
      <c r="F657" s="99" t="s">
        <v>9739</v>
      </c>
      <c r="G657" s="77">
        <v>0</v>
      </c>
      <c r="H657" s="77">
        <v>-1187.81</v>
      </c>
      <c r="I657" s="77"/>
      <c r="J657" s="101"/>
    </row>
    <row r="658" spans="1:10" hidden="1" outlineLevel="1" x14ac:dyDescent="0.2">
      <c r="A658" s="106"/>
      <c r="B658" s="100">
        <v>43076</v>
      </c>
      <c r="C658" s="99">
        <v>38</v>
      </c>
      <c r="D658" s="99" t="s">
        <v>82</v>
      </c>
      <c r="E658" s="99" t="s">
        <v>720</v>
      </c>
      <c r="F658" s="99" t="s">
        <v>9740</v>
      </c>
      <c r="G658" s="77">
        <v>0</v>
      </c>
      <c r="H658" s="77">
        <v>-4204.3100000000004</v>
      </c>
      <c r="I658" s="77"/>
      <c r="J658" s="101"/>
    </row>
    <row r="659" spans="1:10" hidden="1" outlineLevel="1" x14ac:dyDescent="0.2">
      <c r="A659" s="106"/>
      <c r="B659" s="100">
        <v>43076</v>
      </c>
      <c r="C659" s="99">
        <v>39</v>
      </c>
      <c r="D659" s="99" t="s">
        <v>82</v>
      </c>
      <c r="E659" s="99" t="s">
        <v>720</v>
      </c>
      <c r="F659" s="99" t="s">
        <v>9741</v>
      </c>
      <c r="G659" s="77">
        <v>0</v>
      </c>
      <c r="H659" s="77">
        <v>-14545.18</v>
      </c>
      <c r="I659" s="77"/>
      <c r="J659" s="101"/>
    </row>
    <row r="660" spans="1:10" hidden="1" outlineLevel="1" x14ac:dyDescent="0.2">
      <c r="A660" s="106"/>
      <c r="B660" s="100">
        <v>43076</v>
      </c>
      <c r="C660" s="99">
        <v>41</v>
      </c>
      <c r="D660" s="99" t="s">
        <v>82</v>
      </c>
      <c r="E660" s="99" t="s">
        <v>720</v>
      </c>
      <c r="F660" s="99" t="s">
        <v>9742</v>
      </c>
      <c r="G660" s="77">
        <v>0</v>
      </c>
      <c r="H660" s="77">
        <v>-2586.21</v>
      </c>
      <c r="I660" s="77"/>
      <c r="J660" s="101"/>
    </row>
    <row r="661" spans="1:10" hidden="1" outlineLevel="1" x14ac:dyDescent="0.2">
      <c r="A661" s="106"/>
      <c r="B661" s="100">
        <v>43076</v>
      </c>
      <c r="C661" s="99">
        <v>42</v>
      </c>
      <c r="D661" s="99" t="s">
        <v>82</v>
      </c>
      <c r="E661" s="99" t="s">
        <v>720</v>
      </c>
      <c r="F661" s="99" t="s">
        <v>9743</v>
      </c>
      <c r="G661" s="77">
        <v>0</v>
      </c>
      <c r="H661" s="77">
        <v>-3448.28</v>
      </c>
      <c r="I661" s="77"/>
      <c r="J661" s="101"/>
    </row>
    <row r="662" spans="1:10" hidden="1" outlineLevel="1" x14ac:dyDescent="0.2">
      <c r="A662" s="106"/>
      <c r="B662" s="100">
        <v>43077</v>
      </c>
      <c r="C662" s="99">
        <v>44</v>
      </c>
      <c r="D662" s="99" t="s">
        <v>82</v>
      </c>
      <c r="E662" s="99" t="s">
        <v>720</v>
      </c>
      <c r="F662" s="99" t="s">
        <v>9744</v>
      </c>
      <c r="G662" s="77">
        <v>0</v>
      </c>
      <c r="H662" s="77">
        <v>-3448.28</v>
      </c>
      <c r="I662" s="77"/>
      <c r="J662" s="101"/>
    </row>
    <row r="663" spans="1:10" hidden="1" outlineLevel="1" x14ac:dyDescent="0.2">
      <c r="A663" s="106"/>
      <c r="B663" s="100">
        <v>43077</v>
      </c>
      <c r="C663" s="99">
        <v>45</v>
      </c>
      <c r="D663" s="99" t="s">
        <v>82</v>
      </c>
      <c r="E663" s="99" t="s">
        <v>720</v>
      </c>
      <c r="F663" s="99" t="s">
        <v>9745</v>
      </c>
      <c r="G663" s="77">
        <v>0</v>
      </c>
      <c r="H663" s="77">
        <v>-5172.41</v>
      </c>
      <c r="I663" s="77"/>
      <c r="J663" s="101"/>
    </row>
    <row r="664" spans="1:10" hidden="1" outlineLevel="1" x14ac:dyDescent="0.2">
      <c r="A664" s="106"/>
      <c r="B664" s="100">
        <v>43077</v>
      </c>
      <c r="C664" s="99">
        <v>46</v>
      </c>
      <c r="D664" s="99" t="s">
        <v>82</v>
      </c>
      <c r="E664" s="99" t="s">
        <v>720</v>
      </c>
      <c r="F664" s="99" t="s">
        <v>8889</v>
      </c>
      <c r="G664" s="77">
        <v>0</v>
      </c>
      <c r="H664" s="77">
        <v>7000</v>
      </c>
      <c r="I664" s="77"/>
      <c r="J664" s="101"/>
    </row>
    <row r="665" spans="1:10" hidden="1" outlineLevel="1" x14ac:dyDescent="0.2">
      <c r="A665" s="106"/>
      <c r="B665" s="100">
        <v>43077</v>
      </c>
      <c r="C665" s="99">
        <v>47</v>
      </c>
      <c r="D665" s="99" t="s">
        <v>82</v>
      </c>
      <c r="E665" s="99" t="s">
        <v>720</v>
      </c>
      <c r="F665" s="99" t="s">
        <v>9746</v>
      </c>
      <c r="G665" s="77">
        <v>0</v>
      </c>
      <c r="H665" s="77">
        <v>-3879.31</v>
      </c>
      <c r="I665" s="77"/>
      <c r="J665" s="101"/>
    </row>
    <row r="666" spans="1:10" hidden="1" outlineLevel="1" x14ac:dyDescent="0.2">
      <c r="A666" s="106"/>
      <c r="B666" s="100">
        <v>43077</v>
      </c>
      <c r="C666" s="99">
        <v>48</v>
      </c>
      <c r="D666" s="99" t="s">
        <v>82</v>
      </c>
      <c r="E666" s="99" t="s">
        <v>720</v>
      </c>
      <c r="F666" s="99" t="s">
        <v>9747</v>
      </c>
      <c r="G666" s="77">
        <v>0</v>
      </c>
      <c r="H666" s="77">
        <v>-1844.83</v>
      </c>
      <c r="I666" s="77"/>
      <c r="J666" s="101"/>
    </row>
    <row r="667" spans="1:10" hidden="1" outlineLevel="1" x14ac:dyDescent="0.2">
      <c r="A667" s="106"/>
      <c r="B667" s="100">
        <v>43080</v>
      </c>
      <c r="C667" s="99">
        <v>49</v>
      </c>
      <c r="D667" s="99" t="s">
        <v>82</v>
      </c>
      <c r="E667" s="99" t="s">
        <v>720</v>
      </c>
      <c r="F667" s="99" t="s">
        <v>9748</v>
      </c>
      <c r="G667" s="77">
        <v>0</v>
      </c>
      <c r="H667" s="77">
        <v>-1250</v>
      </c>
      <c r="I667" s="77"/>
      <c r="J667" s="101"/>
    </row>
    <row r="668" spans="1:10" hidden="1" outlineLevel="1" x14ac:dyDescent="0.2">
      <c r="A668" s="106"/>
      <c r="B668" s="100">
        <v>43080</v>
      </c>
      <c r="C668" s="99">
        <v>50</v>
      </c>
      <c r="D668" s="99" t="s">
        <v>82</v>
      </c>
      <c r="E668" s="99" t="s">
        <v>720</v>
      </c>
      <c r="F668" s="99" t="s">
        <v>9749</v>
      </c>
      <c r="G668" s="77">
        <v>0</v>
      </c>
      <c r="H668" s="77">
        <v>-543.1</v>
      </c>
      <c r="I668" s="77"/>
      <c r="J668" s="101"/>
    </row>
    <row r="669" spans="1:10" hidden="1" outlineLevel="1" x14ac:dyDescent="0.2">
      <c r="A669" s="106"/>
      <c r="B669" s="100">
        <v>43080</v>
      </c>
      <c r="C669" s="99">
        <v>51</v>
      </c>
      <c r="D669" s="99" t="s">
        <v>82</v>
      </c>
      <c r="E669" s="99" t="s">
        <v>720</v>
      </c>
      <c r="F669" s="99" t="s">
        <v>9750</v>
      </c>
      <c r="G669" s="77">
        <v>0</v>
      </c>
      <c r="H669" s="77">
        <v>-4741.67</v>
      </c>
      <c r="I669" s="77">
        <v>928078.91</v>
      </c>
      <c r="J669" s="101"/>
    </row>
    <row r="670" spans="1:10" hidden="1" outlineLevel="1" x14ac:dyDescent="0.2">
      <c r="A670" s="106"/>
      <c r="B670" s="100">
        <v>43080</v>
      </c>
      <c r="C670" s="99">
        <v>52</v>
      </c>
      <c r="D670" s="99" t="s">
        <v>82</v>
      </c>
      <c r="E670" s="99" t="s">
        <v>720</v>
      </c>
      <c r="F670" s="99" t="s">
        <v>9750</v>
      </c>
      <c r="G670" s="77">
        <v>0</v>
      </c>
      <c r="H670" s="77">
        <v>4741.67</v>
      </c>
      <c r="I670" s="77">
        <v>925492.7</v>
      </c>
      <c r="J670" s="101"/>
    </row>
    <row r="671" spans="1:10" hidden="1" outlineLevel="1" x14ac:dyDescent="0.2">
      <c r="A671" s="106"/>
      <c r="B671" s="100">
        <v>43080</v>
      </c>
      <c r="C671" s="99">
        <v>53</v>
      </c>
      <c r="D671" s="99" t="s">
        <v>82</v>
      </c>
      <c r="E671" s="99" t="s">
        <v>720</v>
      </c>
      <c r="F671" s="99" t="s">
        <v>9751</v>
      </c>
      <c r="G671" s="77">
        <v>0</v>
      </c>
      <c r="H671" s="77">
        <v>-5500.34</v>
      </c>
      <c r="I671" s="77"/>
      <c r="J671" s="101"/>
    </row>
    <row r="672" spans="1:10" hidden="1" outlineLevel="1" x14ac:dyDescent="0.2">
      <c r="A672" s="106"/>
      <c r="B672" s="100">
        <v>43080</v>
      </c>
      <c r="C672" s="99">
        <v>54</v>
      </c>
      <c r="D672" s="99" t="s">
        <v>82</v>
      </c>
      <c r="E672" s="99" t="s">
        <v>720</v>
      </c>
      <c r="F672" s="99" t="s">
        <v>9752</v>
      </c>
      <c r="G672" s="77">
        <v>0</v>
      </c>
      <c r="H672" s="77">
        <v>-12542.24</v>
      </c>
      <c r="I672" s="77"/>
      <c r="J672" s="101"/>
    </row>
    <row r="673" spans="1:10" hidden="1" outlineLevel="1" x14ac:dyDescent="0.2">
      <c r="A673" s="106"/>
      <c r="B673" s="100">
        <v>43080</v>
      </c>
      <c r="C673" s="99">
        <v>55</v>
      </c>
      <c r="D673" s="99" t="s">
        <v>82</v>
      </c>
      <c r="E673" s="99" t="s">
        <v>720</v>
      </c>
      <c r="F673" s="99" t="s">
        <v>9753</v>
      </c>
      <c r="G673" s="77">
        <v>0</v>
      </c>
      <c r="H673" s="77">
        <v>-10788.79</v>
      </c>
      <c r="I673" s="77"/>
      <c r="J673" s="101"/>
    </row>
    <row r="674" spans="1:10" hidden="1" outlineLevel="1" x14ac:dyDescent="0.2">
      <c r="A674" s="106"/>
      <c r="B674" s="100">
        <v>43082</v>
      </c>
      <c r="C674" s="99">
        <v>61</v>
      </c>
      <c r="D674" s="99" t="s">
        <v>82</v>
      </c>
      <c r="E674" s="99" t="s">
        <v>720</v>
      </c>
      <c r="F674" s="99" t="s">
        <v>9754</v>
      </c>
      <c r="G674" s="77">
        <v>0</v>
      </c>
      <c r="H674" s="77">
        <v>-621.49</v>
      </c>
      <c r="I674" s="77"/>
      <c r="J674" s="101"/>
    </row>
    <row r="675" spans="1:10" hidden="1" outlineLevel="1" x14ac:dyDescent="0.2">
      <c r="A675" s="106"/>
      <c r="B675" s="100">
        <v>43082</v>
      </c>
      <c r="C675" s="99">
        <v>62</v>
      </c>
      <c r="D675" s="99" t="s">
        <v>82</v>
      </c>
      <c r="E675" s="99" t="s">
        <v>720</v>
      </c>
      <c r="F675" s="99" t="s">
        <v>9755</v>
      </c>
      <c r="G675" s="77">
        <v>0</v>
      </c>
      <c r="H675" s="77">
        <v>-3448.28</v>
      </c>
      <c r="I675" s="77"/>
      <c r="J675" s="101"/>
    </row>
    <row r="676" spans="1:10" hidden="1" outlineLevel="1" x14ac:dyDescent="0.2">
      <c r="A676" s="106"/>
      <c r="B676" s="100">
        <v>43082</v>
      </c>
      <c r="C676" s="99">
        <v>63</v>
      </c>
      <c r="D676" s="99" t="s">
        <v>82</v>
      </c>
      <c r="E676" s="99" t="s">
        <v>720</v>
      </c>
      <c r="F676" s="99" t="s">
        <v>9756</v>
      </c>
      <c r="G676" s="77">
        <v>0</v>
      </c>
      <c r="H676" s="77">
        <v>-6551.72</v>
      </c>
      <c r="I676" s="77"/>
      <c r="J676" s="101"/>
    </row>
    <row r="677" spans="1:10" hidden="1" outlineLevel="1" x14ac:dyDescent="0.2">
      <c r="A677" s="106"/>
      <c r="B677" s="100">
        <v>43082</v>
      </c>
      <c r="C677" s="99">
        <v>65</v>
      </c>
      <c r="D677" s="99" t="s">
        <v>82</v>
      </c>
      <c r="E677" s="99" t="s">
        <v>720</v>
      </c>
      <c r="F677" s="99" t="s">
        <v>9755</v>
      </c>
      <c r="G677" s="77">
        <v>0</v>
      </c>
      <c r="H677" s="77">
        <v>3448.28</v>
      </c>
      <c r="I677" s="77"/>
      <c r="J677" s="101"/>
    </row>
    <row r="678" spans="1:10" hidden="1" outlineLevel="1" x14ac:dyDescent="0.2">
      <c r="A678" s="106"/>
      <c r="B678" s="100">
        <v>43082</v>
      </c>
      <c r="C678" s="99">
        <v>66</v>
      </c>
      <c r="D678" s="99" t="s">
        <v>82</v>
      </c>
      <c r="E678" s="99" t="s">
        <v>720</v>
      </c>
      <c r="F678" s="99" t="s">
        <v>9757</v>
      </c>
      <c r="G678" s="77">
        <v>0</v>
      </c>
      <c r="H678" s="77">
        <v>-3448.28</v>
      </c>
      <c r="I678" s="77"/>
      <c r="J678" s="101"/>
    </row>
    <row r="679" spans="1:10" hidden="1" outlineLevel="1" x14ac:dyDescent="0.2">
      <c r="A679" s="106"/>
      <c r="B679" s="100">
        <v>43082</v>
      </c>
      <c r="C679" s="99">
        <v>67</v>
      </c>
      <c r="D679" s="99" t="s">
        <v>82</v>
      </c>
      <c r="E679" s="99" t="s">
        <v>720</v>
      </c>
      <c r="F679" s="99" t="s">
        <v>9758</v>
      </c>
      <c r="G679" s="77">
        <v>0</v>
      </c>
      <c r="H679" s="77">
        <v>-9482.76</v>
      </c>
      <c r="I679" s="77"/>
      <c r="J679" s="101"/>
    </row>
    <row r="680" spans="1:10" hidden="1" outlineLevel="1" x14ac:dyDescent="0.2">
      <c r="A680" s="106"/>
      <c r="B680" s="100">
        <v>43083</v>
      </c>
      <c r="C680" s="99">
        <v>68</v>
      </c>
      <c r="D680" s="99" t="s">
        <v>82</v>
      </c>
      <c r="E680" s="99" t="s">
        <v>720</v>
      </c>
      <c r="F680" s="99" t="s">
        <v>9759</v>
      </c>
      <c r="G680" s="77">
        <v>0</v>
      </c>
      <c r="H680" s="77">
        <v>-8620.69</v>
      </c>
      <c r="I680" s="77"/>
      <c r="J680" s="101"/>
    </row>
    <row r="681" spans="1:10" hidden="1" outlineLevel="1" x14ac:dyDescent="0.2">
      <c r="A681" s="106"/>
      <c r="B681" s="100">
        <v>43083</v>
      </c>
      <c r="C681" s="99">
        <v>69</v>
      </c>
      <c r="D681" s="99" t="s">
        <v>82</v>
      </c>
      <c r="E681" s="99" t="s">
        <v>720</v>
      </c>
      <c r="F681" s="99" t="s">
        <v>9760</v>
      </c>
      <c r="G681" s="77">
        <v>0</v>
      </c>
      <c r="H681" s="77">
        <v>-43189.66</v>
      </c>
      <c r="I681" s="77"/>
      <c r="J681" s="101"/>
    </row>
    <row r="682" spans="1:10" hidden="1" outlineLevel="1" x14ac:dyDescent="0.2">
      <c r="A682" s="106"/>
      <c r="B682" s="100">
        <v>43083</v>
      </c>
      <c r="C682" s="99">
        <v>70</v>
      </c>
      <c r="D682" s="99" t="s">
        <v>82</v>
      </c>
      <c r="E682" s="99" t="s">
        <v>720</v>
      </c>
      <c r="F682" s="99" t="s">
        <v>9729</v>
      </c>
      <c r="G682" s="77">
        <v>0</v>
      </c>
      <c r="H682" s="77">
        <v>15517.24</v>
      </c>
      <c r="I682" s="77"/>
      <c r="J682" s="101"/>
    </row>
    <row r="683" spans="1:10" hidden="1" outlineLevel="1" x14ac:dyDescent="0.2">
      <c r="A683" s="106"/>
      <c r="B683" s="100">
        <v>43083</v>
      </c>
      <c r="C683" s="99">
        <v>71</v>
      </c>
      <c r="D683" s="99" t="s">
        <v>82</v>
      </c>
      <c r="E683" s="99" t="s">
        <v>720</v>
      </c>
      <c r="F683" s="99" t="s">
        <v>9726</v>
      </c>
      <c r="G683" s="77">
        <v>0</v>
      </c>
      <c r="H683" s="77">
        <v>3448.28</v>
      </c>
      <c r="I683" s="77"/>
      <c r="J683" s="101"/>
    </row>
    <row r="684" spans="1:10" hidden="1" outlineLevel="1" x14ac:dyDescent="0.2">
      <c r="A684" s="106"/>
      <c r="B684" s="100">
        <v>43083</v>
      </c>
      <c r="C684" s="99">
        <v>72</v>
      </c>
      <c r="D684" s="99" t="s">
        <v>82</v>
      </c>
      <c r="E684" s="99" t="s">
        <v>720</v>
      </c>
      <c r="F684" s="99" t="s">
        <v>9761</v>
      </c>
      <c r="G684" s="77">
        <v>0</v>
      </c>
      <c r="H684" s="77">
        <v>-3099.14</v>
      </c>
      <c r="I684" s="77"/>
      <c r="J684" s="101"/>
    </row>
    <row r="685" spans="1:10" hidden="1" outlineLevel="1" x14ac:dyDescent="0.2">
      <c r="A685" s="106"/>
      <c r="B685" s="100">
        <v>43083</v>
      </c>
      <c r="C685" s="99">
        <v>74</v>
      </c>
      <c r="D685" s="99" t="s">
        <v>82</v>
      </c>
      <c r="E685" s="99" t="s">
        <v>720</v>
      </c>
      <c r="F685" s="99" t="s">
        <v>9762</v>
      </c>
      <c r="G685" s="77">
        <v>0</v>
      </c>
      <c r="H685" s="77">
        <v>-9000</v>
      </c>
      <c r="I685" s="77"/>
      <c r="J685" s="101"/>
    </row>
    <row r="686" spans="1:10" hidden="1" outlineLevel="1" x14ac:dyDescent="0.2">
      <c r="A686" s="106"/>
      <c r="B686" s="100">
        <v>43083</v>
      </c>
      <c r="C686" s="99">
        <v>75</v>
      </c>
      <c r="D686" s="99" t="s">
        <v>82</v>
      </c>
      <c r="E686" s="99" t="s">
        <v>720</v>
      </c>
      <c r="F686" s="99" t="s">
        <v>9763</v>
      </c>
      <c r="G686" s="77">
        <v>0</v>
      </c>
      <c r="H686" s="77">
        <v>-5068.9799999999996</v>
      </c>
      <c r="I686" s="77"/>
      <c r="J686" s="101"/>
    </row>
    <row r="687" spans="1:10" hidden="1" outlineLevel="1" x14ac:dyDescent="0.2">
      <c r="A687" s="106"/>
      <c r="B687" s="100">
        <v>43083</v>
      </c>
      <c r="C687" s="99">
        <v>76</v>
      </c>
      <c r="D687" s="99" t="s">
        <v>82</v>
      </c>
      <c r="E687" s="99" t="s">
        <v>720</v>
      </c>
      <c r="F687" s="99" t="s">
        <v>9764</v>
      </c>
      <c r="G687" s="77">
        <v>0</v>
      </c>
      <c r="H687" s="77">
        <v>-4310.3500000000004</v>
      </c>
      <c r="I687" s="77"/>
      <c r="J687" s="101"/>
    </row>
    <row r="688" spans="1:10" hidden="1" outlineLevel="1" x14ac:dyDescent="0.2">
      <c r="A688" s="106"/>
      <c r="B688" s="100">
        <v>43083</v>
      </c>
      <c r="C688" s="99">
        <v>81</v>
      </c>
      <c r="D688" s="99" t="s">
        <v>82</v>
      </c>
      <c r="E688" s="99" t="s">
        <v>720</v>
      </c>
      <c r="F688" s="99" t="s">
        <v>9765</v>
      </c>
      <c r="G688" s="77">
        <v>0</v>
      </c>
      <c r="H688" s="77">
        <v>-4310.3500000000004</v>
      </c>
      <c r="I688" s="77"/>
      <c r="J688" s="101"/>
    </row>
    <row r="689" spans="1:10" hidden="1" outlineLevel="1" x14ac:dyDescent="0.2">
      <c r="A689" s="106"/>
      <c r="B689" s="100">
        <v>43084</v>
      </c>
      <c r="C689" s="99">
        <v>83</v>
      </c>
      <c r="D689" s="99" t="s">
        <v>82</v>
      </c>
      <c r="E689" s="99" t="s">
        <v>720</v>
      </c>
      <c r="F689" s="99" t="s">
        <v>9757</v>
      </c>
      <c r="G689" s="77">
        <v>0</v>
      </c>
      <c r="H689" s="77">
        <v>3448.28</v>
      </c>
      <c r="I689" s="77"/>
      <c r="J689" s="101"/>
    </row>
    <row r="690" spans="1:10" hidden="1" outlineLevel="1" x14ac:dyDescent="0.2">
      <c r="A690" s="106"/>
      <c r="B690" s="100">
        <v>43084</v>
      </c>
      <c r="C690" s="99">
        <v>84</v>
      </c>
      <c r="D690" s="99" t="s">
        <v>82</v>
      </c>
      <c r="E690" s="99" t="s">
        <v>720</v>
      </c>
      <c r="F690" s="99" t="s">
        <v>8924</v>
      </c>
      <c r="G690" s="77">
        <v>0</v>
      </c>
      <c r="H690" s="77">
        <v>4310.3500000000004</v>
      </c>
      <c r="I690" s="77">
        <v>932820.29</v>
      </c>
      <c r="J690" s="101"/>
    </row>
    <row r="691" spans="1:10" hidden="1" outlineLevel="1" x14ac:dyDescent="0.2">
      <c r="A691" s="106"/>
      <c r="B691" s="100">
        <v>43084</v>
      </c>
      <c r="C691" s="99">
        <v>85</v>
      </c>
      <c r="D691" s="99" t="s">
        <v>82</v>
      </c>
      <c r="E691" s="99" t="s">
        <v>720</v>
      </c>
      <c r="F691" s="99" t="s">
        <v>9766</v>
      </c>
      <c r="G691" s="77">
        <v>0</v>
      </c>
      <c r="H691" s="77">
        <v>-3448.28</v>
      </c>
      <c r="I691" s="77">
        <v>934544.43</v>
      </c>
      <c r="J691" s="101"/>
    </row>
    <row r="692" spans="1:10" hidden="1" outlineLevel="1" x14ac:dyDescent="0.2">
      <c r="A692" s="106"/>
      <c r="B692" s="100">
        <v>43084</v>
      </c>
      <c r="C692" s="99">
        <v>86</v>
      </c>
      <c r="D692" s="99" t="s">
        <v>82</v>
      </c>
      <c r="E692" s="99" t="s">
        <v>720</v>
      </c>
      <c r="F692" s="99" t="s">
        <v>9767</v>
      </c>
      <c r="G692" s="77">
        <v>0</v>
      </c>
      <c r="H692" s="77">
        <v>6896.55</v>
      </c>
      <c r="I692" s="77">
        <v>931958.22</v>
      </c>
      <c r="J692" s="101"/>
    </row>
    <row r="693" spans="1:10" hidden="1" outlineLevel="1" x14ac:dyDescent="0.2">
      <c r="A693" s="106"/>
      <c r="B693" s="100">
        <v>43084</v>
      </c>
      <c r="C693" s="99">
        <v>87</v>
      </c>
      <c r="D693" s="99" t="s">
        <v>82</v>
      </c>
      <c r="E693" s="99" t="s">
        <v>720</v>
      </c>
      <c r="F693" s="99" t="s">
        <v>9768</v>
      </c>
      <c r="G693" s="77">
        <v>0</v>
      </c>
      <c r="H693" s="77">
        <v>-6896.55</v>
      </c>
      <c r="I693" s="77">
        <v>937130.63</v>
      </c>
      <c r="J693" s="101"/>
    </row>
    <row r="694" spans="1:10" hidden="1" outlineLevel="1" x14ac:dyDescent="0.2">
      <c r="A694" s="106"/>
      <c r="B694" s="100">
        <v>43085</v>
      </c>
      <c r="C694" s="99">
        <v>90</v>
      </c>
      <c r="D694" s="99" t="s">
        <v>82</v>
      </c>
      <c r="E694" s="99" t="s">
        <v>720</v>
      </c>
      <c r="F694" s="99" t="s">
        <v>9769</v>
      </c>
      <c r="G694" s="77">
        <v>0</v>
      </c>
      <c r="H694" s="77">
        <v>-3267.24</v>
      </c>
      <c r="I694" s="77">
        <v>953466.84</v>
      </c>
      <c r="J694" s="101"/>
    </row>
    <row r="695" spans="1:10" hidden="1" outlineLevel="1" x14ac:dyDescent="0.2">
      <c r="A695" s="106"/>
      <c r="B695" s="100">
        <v>43085</v>
      </c>
      <c r="C695" s="99">
        <v>91</v>
      </c>
      <c r="D695" s="99" t="s">
        <v>82</v>
      </c>
      <c r="E695" s="99" t="s">
        <v>720</v>
      </c>
      <c r="F695" s="99" t="s">
        <v>9770</v>
      </c>
      <c r="G695" s="77">
        <v>0</v>
      </c>
      <c r="H695" s="77">
        <v>-3244.83</v>
      </c>
      <c r="I695" s="77">
        <v>1005190.98</v>
      </c>
      <c r="J695" s="101"/>
    </row>
    <row r="696" spans="1:10" hidden="1" outlineLevel="1" x14ac:dyDescent="0.2">
      <c r="A696" s="106"/>
      <c r="B696" s="100">
        <v>43087</v>
      </c>
      <c r="C696" s="99">
        <v>92</v>
      </c>
      <c r="D696" s="99" t="s">
        <v>82</v>
      </c>
      <c r="E696" s="99" t="s">
        <v>720</v>
      </c>
      <c r="F696" s="99" t="s">
        <v>9771</v>
      </c>
      <c r="G696" s="77">
        <v>0</v>
      </c>
      <c r="H696" s="77">
        <v>-2586.21</v>
      </c>
      <c r="I696" s="77">
        <v>1007777.19</v>
      </c>
      <c r="J696" s="101"/>
    </row>
    <row r="697" spans="1:10" hidden="1" outlineLevel="1" x14ac:dyDescent="0.2">
      <c r="A697" s="106"/>
      <c r="B697" s="100">
        <v>43087</v>
      </c>
      <c r="C697" s="99">
        <v>93</v>
      </c>
      <c r="D697" s="99" t="s">
        <v>82</v>
      </c>
      <c r="E697" s="99" t="s">
        <v>720</v>
      </c>
      <c r="F697" s="99" t="s">
        <v>9772</v>
      </c>
      <c r="G697" s="77">
        <v>0</v>
      </c>
      <c r="H697" s="77">
        <v>-2586.21</v>
      </c>
      <c r="I697" s="77">
        <v>1000449.6</v>
      </c>
      <c r="J697" s="101"/>
    </row>
    <row r="698" spans="1:10" hidden="1" outlineLevel="1" x14ac:dyDescent="0.2">
      <c r="A698" s="106"/>
      <c r="B698" s="100">
        <v>43087</v>
      </c>
      <c r="C698" s="99">
        <v>95</v>
      </c>
      <c r="D698" s="99" t="s">
        <v>82</v>
      </c>
      <c r="E698" s="99" t="s">
        <v>720</v>
      </c>
      <c r="F698" s="99" t="s">
        <v>9773</v>
      </c>
      <c r="G698" s="77">
        <v>0</v>
      </c>
      <c r="H698" s="77">
        <v>-3879.31</v>
      </c>
      <c r="I698" s="77">
        <v>1007777.19</v>
      </c>
      <c r="J698" s="101"/>
    </row>
    <row r="699" spans="1:10" hidden="1" outlineLevel="1" x14ac:dyDescent="0.2">
      <c r="A699" s="106"/>
      <c r="B699" s="100">
        <v>43087</v>
      </c>
      <c r="C699" s="99">
        <v>97</v>
      </c>
      <c r="D699" s="99" t="s">
        <v>82</v>
      </c>
      <c r="E699" s="99" t="s">
        <v>720</v>
      </c>
      <c r="F699" s="99" t="s">
        <v>9774</v>
      </c>
      <c r="G699" s="77">
        <v>0</v>
      </c>
      <c r="H699" s="77">
        <v>-1293.0999999999999</v>
      </c>
      <c r="I699" s="77">
        <v>1016075.76</v>
      </c>
      <c r="J699" s="101"/>
    </row>
    <row r="700" spans="1:10" hidden="1" outlineLevel="1" x14ac:dyDescent="0.2">
      <c r="A700" s="106"/>
      <c r="B700" s="100">
        <v>43087</v>
      </c>
      <c r="C700" s="99">
        <v>98</v>
      </c>
      <c r="D700" s="99" t="s">
        <v>82</v>
      </c>
      <c r="E700" s="99" t="s">
        <v>720</v>
      </c>
      <c r="F700" s="99" t="s">
        <v>9775</v>
      </c>
      <c r="G700" s="77">
        <v>0</v>
      </c>
      <c r="H700" s="77">
        <v>-4310.3500000000004</v>
      </c>
      <c r="I700" s="77">
        <v>1050558.52</v>
      </c>
      <c r="J700" s="101"/>
    </row>
    <row r="701" spans="1:10" hidden="1" outlineLevel="1" x14ac:dyDescent="0.2">
      <c r="A701" s="106"/>
      <c r="B701" s="100">
        <v>43087</v>
      </c>
      <c r="C701" s="99">
        <v>99</v>
      </c>
      <c r="D701" s="99" t="s">
        <v>82</v>
      </c>
      <c r="E701" s="99" t="s">
        <v>720</v>
      </c>
      <c r="F701" s="99" t="s">
        <v>9730</v>
      </c>
      <c r="G701" s="77">
        <v>0</v>
      </c>
      <c r="H701" s="77">
        <v>3448.28</v>
      </c>
      <c r="I701" s="77">
        <v>1047972.31</v>
      </c>
      <c r="J701" s="101"/>
    </row>
    <row r="702" spans="1:10" hidden="1" outlineLevel="1" x14ac:dyDescent="0.2">
      <c r="A702" s="106"/>
      <c r="B702" s="100">
        <v>43087</v>
      </c>
      <c r="C702" s="99">
        <v>100</v>
      </c>
      <c r="D702" s="99" t="s">
        <v>82</v>
      </c>
      <c r="E702" s="99" t="s">
        <v>720</v>
      </c>
      <c r="F702" s="99" t="s">
        <v>9776</v>
      </c>
      <c r="G702" s="77">
        <v>0</v>
      </c>
      <c r="H702" s="77">
        <v>-12930.12</v>
      </c>
      <c r="I702" s="77">
        <v>1050558.52</v>
      </c>
      <c r="J702" s="101"/>
    </row>
    <row r="703" spans="1:10" hidden="1" outlineLevel="1" x14ac:dyDescent="0.2">
      <c r="A703" s="106"/>
      <c r="B703" s="100">
        <v>43087</v>
      </c>
      <c r="C703" s="99">
        <v>101</v>
      </c>
      <c r="D703" s="99" t="s">
        <v>82</v>
      </c>
      <c r="E703" s="99" t="s">
        <v>720</v>
      </c>
      <c r="F703" s="99" t="s">
        <v>9777</v>
      </c>
      <c r="G703" s="77">
        <v>0</v>
      </c>
      <c r="H703" s="77">
        <v>-617.24</v>
      </c>
      <c r="I703" s="77">
        <v>1051851.6200000001</v>
      </c>
      <c r="J703" s="101"/>
    </row>
    <row r="704" spans="1:10" hidden="1" outlineLevel="1" x14ac:dyDescent="0.2">
      <c r="A704" s="106"/>
      <c r="B704" s="100">
        <v>43087</v>
      </c>
      <c r="C704" s="99">
        <v>102</v>
      </c>
      <c r="D704" s="99" t="s">
        <v>82</v>
      </c>
      <c r="E704" s="99" t="s">
        <v>720</v>
      </c>
      <c r="F704" s="99" t="s">
        <v>9778</v>
      </c>
      <c r="G704" s="77">
        <v>0</v>
      </c>
      <c r="H704" s="77">
        <v>-1724.14</v>
      </c>
      <c r="I704" s="77">
        <v>1056161.97</v>
      </c>
      <c r="J704" s="101"/>
    </row>
    <row r="705" spans="1:10" hidden="1" outlineLevel="1" x14ac:dyDescent="0.2">
      <c r="A705" s="106"/>
      <c r="B705" s="100">
        <v>43087</v>
      </c>
      <c r="C705" s="99">
        <v>103</v>
      </c>
      <c r="D705" s="99" t="s">
        <v>82</v>
      </c>
      <c r="E705" s="99" t="s">
        <v>720</v>
      </c>
      <c r="F705" s="99" t="s">
        <v>9776</v>
      </c>
      <c r="G705" s="77">
        <v>0</v>
      </c>
      <c r="H705" s="77">
        <v>12930.12</v>
      </c>
      <c r="I705" s="77">
        <v>1061065.21</v>
      </c>
      <c r="J705" s="101"/>
    </row>
    <row r="706" spans="1:10" hidden="1" outlineLevel="1" x14ac:dyDescent="0.2">
      <c r="A706" s="106"/>
      <c r="B706" s="100">
        <v>43087</v>
      </c>
      <c r="C706" s="99">
        <v>104</v>
      </c>
      <c r="D706" s="99" t="s">
        <v>82</v>
      </c>
      <c r="E706" s="99" t="s">
        <v>720</v>
      </c>
      <c r="F706" s="99" t="s">
        <v>9779</v>
      </c>
      <c r="G706" s="77">
        <v>0</v>
      </c>
      <c r="H706" s="77">
        <v>-14998.94</v>
      </c>
      <c r="I706" s="77">
        <v>1063651.42</v>
      </c>
      <c r="J706" s="101"/>
    </row>
    <row r="707" spans="1:10" hidden="1" outlineLevel="1" x14ac:dyDescent="0.2">
      <c r="A707" s="106"/>
      <c r="B707" s="100">
        <v>43087</v>
      </c>
      <c r="C707" s="99">
        <v>106</v>
      </c>
      <c r="D707" s="99" t="s">
        <v>82</v>
      </c>
      <c r="E707" s="99" t="s">
        <v>720</v>
      </c>
      <c r="F707" s="99" t="s">
        <v>9780</v>
      </c>
      <c r="G707" s="77">
        <v>0</v>
      </c>
      <c r="H707" s="77">
        <v>-4310.3500000000004</v>
      </c>
      <c r="I707" s="77">
        <v>1067961.77</v>
      </c>
      <c r="J707" s="101"/>
    </row>
    <row r="708" spans="1:10" hidden="1" outlineLevel="1" x14ac:dyDescent="0.2">
      <c r="A708" s="106"/>
      <c r="B708" s="100">
        <v>43087</v>
      </c>
      <c r="C708" s="99">
        <v>109</v>
      </c>
      <c r="D708" s="99" t="s">
        <v>82</v>
      </c>
      <c r="E708" s="99" t="s">
        <v>720</v>
      </c>
      <c r="F708" s="99" t="s">
        <v>9781</v>
      </c>
      <c r="G708" s="77">
        <v>0</v>
      </c>
      <c r="H708" s="77">
        <v>-3448.28</v>
      </c>
      <c r="I708" s="77"/>
      <c r="J708" s="101"/>
    </row>
    <row r="709" spans="1:10" hidden="1" outlineLevel="1" x14ac:dyDescent="0.2">
      <c r="A709" s="106"/>
      <c r="B709" s="100">
        <v>43088</v>
      </c>
      <c r="C709" s="99">
        <v>112</v>
      </c>
      <c r="D709" s="99" t="s">
        <v>82</v>
      </c>
      <c r="E709" s="99" t="s">
        <v>720</v>
      </c>
      <c r="F709" s="99" t="s">
        <v>9782</v>
      </c>
      <c r="G709" s="77">
        <v>0</v>
      </c>
      <c r="H709" s="77">
        <v>-3448.28</v>
      </c>
      <c r="I709" s="77"/>
      <c r="J709" s="101"/>
    </row>
    <row r="710" spans="1:10" hidden="1" outlineLevel="1" x14ac:dyDescent="0.2">
      <c r="A710" s="106"/>
      <c r="B710" s="100">
        <v>43088</v>
      </c>
      <c r="C710" s="99">
        <v>113</v>
      </c>
      <c r="D710" s="99" t="s">
        <v>82</v>
      </c>
      <c r="E710" s="99" t="s">
        <v>720</v>
      </c>
      <c r="F710" s="99" t="s">
        <v>9783</v>
      </c>
      <c r="G710" s="77">
        <v>0</v>
      </c>
      <c r="H710" s="77">
        <v>-4775.8599999999997</v>
      </c>
      <c r="I710" s="77"/>
      <c r="J710" s="101"/>
    </row>
    <row r="711" spans="1:10" hidden="1" outlineLevel="1" x14ac:dyDescent="0.2">
      <c r="A711" s="106"/>
      <c r="B711" s="100">
        <v>43088</v>
      </c>
      <c r="C711" s="99">
        <v>114</v>
      </c>
      <c r="D711" s="99" t="s">
        <v>82</v>
      </c>
      <c r="E711" s="99" t="s">
        <v>720</v>
      </c>
      <c r="F711" s="99" t="s">
        <v>9784</v>
      </c>
      <c r="G711" s="77">
        <v>0</v>
      </c>
      <c r="H711" s="77">
        <v>-775.86</v>
      </c>
      <c r="I711" s="77"/>
      <c r="J711" s="101"/>
    </row>
    <row r="712" spans="1:10" hidden="1" outlineLevel="1" x14ac:dyDescent="0.2">
      <c r="A712" s="106"/>
      <c r="B712" s="100">
        <v>43088</v>
      </c>
      <c r="C712" s="99">
        <v>115</v>
      </c>
      <c r="D712" s="99" t="s">
        <v>82</v>
      </c>
      <c r="E712" s="99" t="s">
        <v>720</v>
      </c>
      <c r="F712" s="99" t="s">
        <v>9785</v>
      </c>
      <c r="G712" s="77">
        <v>0</v>
      </c>
      <c r="H712" s="77">
        <v>-8620.69</v>
      </c>
      <c r="I712" s="77"/>
      <c r="J712" s="101"/>
    </row>
    <row r="713" spans="1:10" hidden="1" outlineLevel="1" x14ac:dyDescent="0.2">
      <c r="A713" s="106"/>
      <c r="B713" s="100">
        <v>43089</v>
      </c>
      <c r="C713" s="99">
        <v>117</v>
      </c>
      <c r="D713" s="99" t="s">
        <v>82</v>
      </c>
      <c r="E713" s="99" t="s">
        <v>720</v>
      </c>
      <c r="F713" s="99" t="s">
        <v>9786</v>
      </c>
      <c r="G713" s="77">
        <v>0</v>
      </c>
      <c r="H713" s="77">
        <v>-5517.24</v>
      </c>
      <c r="I713" s="77"/>
      <c r="J713" s="101"/>
    </row>
    <row r="714" spans="1:10" hidden="1" outlineLevel="1" x14ac:dyDescent="0.2">
      <c r="A714" s="106"/>
      <c r="B714" s="100">
        <v>43089</v>
      </c>
      <c r="C714" s="99">
        <v>118</v>
      </c>
      <c r="D714" s="99" t="s">
        <v>82</v>
      </c>
      <c r="E714" s="99" t="s">
        <v>720</v>
      </c>
      <c r="F714" s="99" t="s">
        <v>9787</v>
      </c>
      <c r="G714" s="77">
        <v>0</v>
      </c>
      <c r="H714" s="77">
        <v>-5172.41</v>
      </c>
      <c r="I714" s="77"/>
      <c r="J714" s="101"/>
    </row>
    <row r="715" spans="1:10" hidden="1" outlineLevel="1" x14ac:dyDescent="0.2">
      <c r="A715" s="106"/>
      <c r="B715" s="100">
        <v>43089</v>
      </c>
      <c r="C715" s="99">
        <v>119</v>
      </c>
      <c r="D715" s="99" t="s">
        <v>82</v>
      </c>
      <c r="E715" s="99" t="s">
        <v>720</v>
      </c>
      <c r="F715" s="99" t="s">
        <v>9788</v>
      </c>
      <c r="G715" s="77">
        <v>0</v>
      </c>
      <c r="H715" s="77">
        <v>-2672.41</v>
      </c>
      <c r="I715" s="77"/>
      <c r="J715" s="101"/>
    </row>
    <row r="716" spans="1:10" hidden="1" outlineLevel="1" x14ac:dyDescent="0.2">
      <c r="A716" s="106"/>
      <c r="B716" s="100">
        <v>43089</v>
      </c>
      <c r="C716" s="99">
        <v>120</v>
      </c>
      <c r="D716" s="99" t="s">
        <v>82</v>
      </c>
      <c r="E716" s="99" t="s">
        <v>720</v>
      </c>
      <c r="F716" s="99" t="s">
        <v>9789</v>
      </c>
      <c r="G716" s="77">
        <v>0</v>
      </c>
      <c r="H716" s="77">
        <v>-1724.14</v>
      </c>
      <c r="I716" s="77"/>
      <c r="J716" s="101"/>
    </row>
    <row r="717" spans="1:10" hidden="1" outlineLevel="1" x14ac:dyDescent="0.2">
      <c r="A717" s="106"/>
      <c r="B717" s="100">
        <v>43089</v>
      </c>
      <c r="C717" s="99">
        <v>121</v>
      </c>
      <c r="D717" s="99" t="s">
        <v>82</v>
      </c>
      <c r="E717" s="99" t="s">
        <v>720</v>
      </c>
      <c r="F717" s="99" t="s">
        <v>9790</v>
      </c>
      <c r="G717" s="77">
        <v>0</v>
      </c>
      <c r="H717" s="77">
        <v>-2586.21</v>
      </c>
      <c r="I717" s="77"/>
      <c r="J717" s="101"/>
    </row>
    <row r="718" spans="1:10" hidden="1" outlineLevel="1" x14ac:dyDescent="0.2">
      <c r="A718" s="106"/>
      <c r="B718" s="100">
        <v>43089</v>
      </c>
      <c r="C718" s="99">
        <v>122</v>
      </c>
      <c r="D718" s="99" t="s">
        <v>82</v>
      </c>
      <c r="E718" s="99" t="s">
        <v>720</v>
      </c>
      <c r="F718" s="99" t="s">
        <v>9785</v>
      </c>
      <c r="G718" s="77">
        <v>0</v>
      </c>
      <c r="H718" s="77">
        <v>8620.69</v>
      </c>
      <c r="I718" s="77"/>
      <c r="J718" s="101"/>
    </row>
    <row r="719" spans="1:10" hidden="1" outlineLevel="1" x14ac:dyDescent="0.2">
      <c r="A719" s="106"/>
      <c r="B719" s="100">
        <v>43089</v>
      </c>
      <c r="C719" s="99">
        <v>123</v>
      </c>
      <c r="D719" s="99" t="s">
        <v>82</v>
      </c>
      <c r="E719" s="99" t="s">
        <v>720</v>
      </c>
      <c r="F719" s="99" t="s">
        <v>9791</v>
      </c>
      <c r="G719" s="77">
        <v>0</v>
      </c>
      <c r="H719" s="77">
        <v>-8620.69</v>
      </c>
      <c r="I719" s="77"/>
      <c r="J719" s="101"/>
    </row>
    <row r="720" spans="1:10" hidden="1" outlineLevel="1" x14ac:dyDescent="0.2">
      <c r="A720" s="106"/>
      <c r="B720" s="100">
        <v>43089</v>
      </c>
      <c r="C720" s="99">
        <v>124</v>
      </c>
      <c r="D720" s="99" t="s">
        <v>82</v>
      </c>
      <c r="E720" s="99" t="s">
        <v>720</v>
      </c>
      <c r="F720" s="99" t="s">
        <v>9792</v>
      </c>
      <c r="G720" s="77">
        <v>0</v>
      </c>
      <c r="H720" s="77">
        <v>-16379.31</v>
      </c>
      <c r="I720" s="77">
        <v>1070731.81</v>
      </c>
      <c r="J720" s="101"/>
    </row>
    <row r="721" spans="1:10" hidden="1" outlineLevel="1" x14ac:dyDescent="0.2">
      <c r="A721" s="106"/>
      <c r="B721" s="100">
        <v>43089</v>
      </c>
      <c r="C721" s="99">
        <v>126</v>
      </c>
      <c r="D721" s="99" t="s">
        <v>82</v>
      </c>
      <c r="E721" s="99" t="s">
        <v>720</v>
      </c>
      <c r="F721" s="99" t="s">
        <v>9793</v>
      </c>
      <c r="G721" s="77">
        <v>0</v>
      </c>
      <c r="H721" s="77">
        <v>-4310.3500000000004</v>
      </c>
      <c r="I721" s="77">
        <v>1072455.95</v>
      </c>
      <c r="J721" s="101"/>
    </row>
    <row r="722" spans="1:10" hidden="1" outlineLevel="1" x14ac:dyDescent="0.2">
      <c r="A722" s="106"/>
      <c r="B722" s="100">
        <v>43089</v>
      </c>
      <c r="C722" s="99">
        <v>127</v>
      </c>
      <c r="D722" s="99" t="s">
        <v>82</v>
      </c>
      <c r="E722" s="99" t="s">
        <v>720</v>
      </c>
      <c r="F722" s="99" t="s">
        <v>9794</v>
      </c>
      <c r="G722" s="77">
        <v>0</v>
      </c>
      <c r="H722" s="77">
        <v>-6052.59</v>
      </c>
      <c r="I722" s="77">
        <v>1072538.3700000001</v>
      </c>
      <c r="J722" s="101"/>
    </row>
    <row r="723" spans="1:10" hidden="1" outlineLevel="1" x14ac:dyDescent="0.2">
      <c r="A723" s="106"/>
      <c r="B723" s="100">
        <v>43089</v>
      </c>
      <c r="C723" s="99">
        <v>129</v>
      </c>
      <c r="D723" s="99" t="s">
        <v>82</v>
      </c>
      <c r="E723" s="99" t="s">
        <v>720</v>
      </c>
      <c r="F723" s="99" t="s">
        <v>9795</v>
      </c>
      <c r="G723" s="77">
        <v>0</v>
      </c>
      <c r="H723" s="77">
        <v>-31034.48</v>
      </c>
      <c r="I723" s="77">
        <v>1083400.44</v>
      </c>
      <c r="J723" s="101"/>
    </row>
    <row r="724" spans="1:10" hidden="1" outlineLevel="1" x14ac:dyDescent="0.2">
      <c r="A724" s="106"/>
      <c r="B724" s="100">
        <v>43089</v>
      </c>
      <c r="C724" s="99">
        <v>131</v>
      </c>
      <c r="D724" s="99" t="s">
        <v>82</v>
      </c>
      <c r="E724" s="99" t="s">
        <v>720</v>
      </c>
      <c r="F724" s="99" t="s">
        <v>9796</v>
      </c>
      <c r="G724" s="77">
        <v>0</v>
      </c>
      <c r="H724" s="77">
        <v>-1724.14</v>
      </c>
      <c r="I724" s="77">
        <v>1084064.23</v>
      </c>
      <c r="J724" s="101"/>
    </row>
    <row r="725" spans="1:10" hidden="1" outlineLevel="1" x14ac:dyDescent="0.2">
      <c r="A725" s="106"/>
      <c r="B725" s="100">
        <v>43089</v>
      </c>
      <c r="C725" s="99">
        <v>132</v>
      </c>
      <c r="D725" s="99" t="s">
        <v>82</v>
      </c>
      <c r="E725" s="99" t="s">
        <v>720</v>
      </c>
      <c r="F725" s="99" t="s">
        <v>9797</v>
      </c>
      <c r="G725" s="77">
        <v>0</v>
      </c>
      <c r="H725" s="77">
        <v>4310.3500000000004</v>
      </c>
      <c r="I725" s="77">
        <v>1084926.3</v>
      </c>
      <c r="J725" s="101"/>
    </row>
    <row r="726" spans="1:10" hidden="1" outlineLevel="1" x14ac:dyDescent="0.2">
      <c r="A726" s="106"/>
      <c r="B726" s="100">
        <v>43089</v>
      </c>
      <c r="C726" s="99">
        <v>140</v>
      </c>
      <c r="D726" s="99" t="s">
        <v>82</v>
      </c>
      <c r="E726" s="99" t="s">
        <v>720</v>
      </c>
      <c r="F726" s="99" t="s">
        <v>9798</v>
      </c>
      <c r="G726" s="77">
        <v>0</v>
      </c>
      <c r="H726" s="77">
        <v>-4655.17</v>
      </c>
      <c r="I726" s="77">
        <v>1084955.47</v>
      </c>
      <c r="J726" s="101"/>
    </row>
    <row r="727" spans="1:10" hidden="1" outlineLevel="1" x14ac:dyDescent="0.2">
      <c r="A727" s="106"/>
      <c r="B727" s="100">
        <v>43089</v>
      </c>
      <c r="C727" s="99">
        <v>141</v>
      </c>
      <c r="D727" s="99" t="s">
        <v>82</v>
      </c>
      <c r="E727" s="99" t="s">
        <v>720</v>
      </c>
      <c r="F727" s="99" t="s">
        <v>9799</v>
      </c>
      <c r="G727" s="77">
        <v>0</v>
      </c>
      <c r="H727" s="77">
        <v>-2586.21</v>
      </c>
      <c r="I727" s="77">
        <v>1086248.57</v>
      </c>
      <c r="J727" s="101"/>
    </row>
    <row r="728" spans="1:10" hidden="1" outlineLevel="1" x14ac:dyDescent="0.2">
      <c r="A728" s="106"/>
      <c r="B728" s="100">
        <v>43089</v>
      </c>
      <c r="C728" s="99">
        <v>244</v>
      </c>
      <c r="D728" s="99" t="s">
        <v>82</v>
      </c>
      <c r="E728" s="99" t="s">
        <v>720</v>
      </c>
      <c r="F728" s="99" t="s">
        <v>9797</v>
      </c>
      <c r="G728" s="77">
        <v>0</v>
      </c>
      <c r="H728" s="77">
        <v>-4310.3500000000004</v>
      </c>
      <c r="I728" s="77">
        <v>1088403.74</v>
      </c>
      <c r="J728" s="101"/>
    </row>
    <row r="729" spans="1:10" hidden="1" outlineLevel="1" x14ac:dyDescent="0.2">
      <c r="A729" s="106"/>
      <c r="B729" s="100">
        <v>43090</v>
      </c>
      <c r="C729" s="99">
        <v>142</v>
      </c>
      <c r="D729" s="99" t="s">
        <v>82</v>
      </c>
      <c r="E729" s="99" t="s">
        <v>720</v>
      </c>
      <c r="F729" s="99" t="s">
        <v>9800</v>
      </c>
      <c r="G729" s="77">
        <v>0</v>
      </c>
      <c r="H729" s="77">
        <v>-111.69</v>
      </c>
      <c r="I729" s="77">
        <v>1085817.53</v>
      </c>
      <c r="J729" s="101"/>
    </row>
    <row r="730" spans="1:10" hidden="1" outlineLevel="1" x14ac:dyDescent="0.2">
      <c r="A730" s="106"/>
      <c r="B730" s="100">
        <v>43090</v>
      </c>
      <c r="C730" s="99">
        <v>149</v>
      </c>
      <c r="D730" s="99" t="s">
        <v>82</v>
      </c>
      <c r="E730" s="99" t="s">
        <v>720</v>
      </c>
      <c r="F730" s="99" t="s">
        <v>9801</v>
      </c>
      <c r="G730" s="77">
        <v>0</v>
      </c>
      <c r="H730" s="77">
        <v>-6034.48</v>
      </c>
      <c r="I730" s="77">
        <v>1088403.74</v>
      </c>
      <c r="J730" s="101"/>
    </row>
    <row r="731" spans="1:10" hidden="1" outlineLevel="1" x14ac:dyDescent="0.2">
      <c r="A731" s="106"/>
      <c r="B731" s="100">
        <v>43090</v>
      </c>
      <c r="C731" s="99">
        <v>154</v>
      </c>
      <c r="D731" s="99" t="s">
        <v>82</v>
      </c>
      <c r="E731" s="99" t="s">
        <v>720</v>
      </c>
      <c r="F731" s="99" t="s">
        <v>9802</v>
      </c>
      <c r="G731" s="77">
        <v>0</v>
      </c>
      <c r="H731" s="77">
        <v>-12931.04</v>
      </c>
      <c r="I731" s="77">
        <v>1095127.8799999999</v>
      </c>
      <c r="J731" s="101"/>
    </row>
    <row r="732" spans="1:10" hidden="1" outlineLevel="1" x14ac:dyDescent="0.2">
      <c r="A732" s="106"/>
      <c r="B732" s="100">
        <v>43090</v>
      </c>
      <c r="C732" s="99">
        <v>155</v>
      </c>
      <c r="D732" s="99" t="s">
        <v>82</v>
      </c>
      <c r="E732" s="99" t="s">
        <v>720</v>
      </c>
      <c r="F732" s="99" t="s">
        <v>9803</v>
      </c>
      <c r="G732" s="77">
        <v>0</v>
      </c>
      <c r="H732" s="77">
        <v>-5172.41</v>
      </c>
      <c r="I732" s="77">
        <v>1100391.67</v>
      </c>
      <c r="J732" s="101"/>
    </row>
    <row r="733" spans="1:10" hidden="1" outlineLevel="1" x14ac:dyDescent="0.2">
      <c r="A733" s="106"/>
      <c r="B733" s="100">
        <v>43090</v>
      </c>
      <c r="C733" s="99">
        <v>156</v>
      </c>
      <c r="D733" s="99" t="s">
        <v>82</v>
      </c>
      <c r="E733" s="99" t="s">
        <v>720</v>
      </c>
      <c r="F733" s="99" t="s">
        <v>9804</v>
      </c>
      <c r="G733" s="77">
        <v>0</v>
      </c>
      <c r="H733" s="77">
        <v>-1094.82</v>
      </c>
      <c r="I733" s="77">
        <v>1102096.2</v>
      </c>
      <c r="J733" s="101"/>
    </row>
    <row r="734" spans="1:10" hidden="1" outlineLevel="1" x14ac:dyDescent="0.2">
      <c r="A734" s="106"/>
      <c r="B734" s="100">
        <v>43091</v>
      </c>
      <c r="C734" s="99">
        <v>157</v>
      </c>
      <c r="D734" s="99" t="s">
        <v>82</v>
      </c>
      <c r="E734" s="99" t="s">
        <v>720</v>
      </c>
      <c r="F734" s="99" t="s">
        <v>9805</v>
      </c>
      <c r="G734" s="77">
        <v>0</v>
      </c>
      <c r="H734" s="77">
        <v>-3017.24</v>
      </c>
      <c r="I734" s="77">
        <v>1102357.4099999999</v>
      </c>
      <c r="J734" s="101"/>
    </row>
    <row r="735" spans="1:10" hidden="1" outlineLevel="1" x14ac:dyDescent="0.2">
      <c r="A735" s="106"/>
      <c r="B735" s="100">
        <v>43091</v>
      </c>
      <c r="C735" s="99">
        <v>158</v>
      </c>
      <c r="D735" s="99" t="s">
        <v>82</v>
      </c>
      <c r="E735" s="99" t="s">
        <v>720</v>
      </c>
      <c r="F735" s="99" t="s">
        <v>9806</v>
      </c>
      <c r="G735" s="77">
        <v>0</v>
      </c>
      <c r="H735" s="77">
        <v>-14836.21</v>
      </c>
      <c r="I735" s="77">
        <v>1107271.2</v>
      </c>
      <c r="J735" s="101"/>
    </row>
    <row r="736" spans="1:10" hidden="1" outlineLevel="1" x14ac:dyDescent="0.2">
      <c r="A736" s="106"/>
      <c r="B736" s="100">
        <v>43091</v>
      </c>
      <c r="C736" s="99">
        <v>159</v>
      </c>
      <c r="D736" s="99" t="s">
        <v>82</v>
      </c>
      <c r="E736" s="99" t="s">
        <v>720</v>
      </c>
      <c r="F736" s="99" t="s">
        <v>9807</v>
      </c>
      <c r="G736" s="77">
        <v>0</v>
      </c>
      <c r="H736" s="77">
        <v>-2586.21</v>
      </c>
      <c r="I736" s="77">
        <v>1111022.67</v>
      </c>
      <c r="J736" s="101"/>
    </row>
    <row r="737" spans="1:10" hidden="1" outlineLevel="1" x14ac:dyDescent="0.2">
      <c r="A737" s="106"/>
      <c r="B737" s="100">
        <v>43091</v>
      </c>
      <c r="C737" s="99">
        <v>160</v>
      </c>
      <c r="D737" s="99" t="s">
        <v>82</v>
      </c>
      <c r="E737" s="99" t="s">
        <v>720</v>
      </c>
      <c r="F737" s="99" t="s">
        <v>9808</v>
      </c>
      <c r="G737" s="77">
        <v>0</v>
      </c>
      <c r="H737" s="77">
        <v>-2586.21</v>
      </c>
      <c r="I737" s="77">
        <v>1114470.95</v>
      </c>
      <c r="J737" s="101"/>
    </row>
    <row r="738" spans="1:10" hidden="1" outlineLevel="1" x14ac:dyDescent="0.2">
      <c r="A738" s="106"/>
      <c r="B738" s="100">
        <v>43091</v>
      </c>
      <c r="C738" s="99">
        <v>162</v>
      </c>
      <c r="D738" s="99" t="s">
        <v>82</v>
      </c>
      <c r="E738" s="99" t="s">
        <v>720</v>
      </c>
      <c r="F738" s="99" t="s">
        <v>9806</v>
      </c>
      <c r="G738" s="77">
        <v>0</v>
      </c>
      <c r="H738" s="77">
        <v>14836.21</v>
      </c>
      <c r="I738" s="77">
        <v>1123953.71</v>
      </c>
      <c r="J738" s="101"/>
    </row>
    <row r="739" spans="1:10" hidden="1" outlineLevel="1" x14ac:dyDescent="0.2">
      <c r="A739" s="106"/>
      <c r="B739" s="100">
        <v>43091</v>
      </c>
      <c r="C739" s="99">
        <v>163</v>
      </c>
      <c r="D739" s="99" t="s">
        <v>82</v>
      </c>
      <c r="E739" s="99" t="s">
        <v>720</v>
      </c>
      <c r="F739" s="99" t="s">
        <v>9809</v>
      </c>
      <c r="G739" s="77">
        <v>0</v>
      </c>
      <c r="H739" s="77">
        <v>-14827.59</v>
      </c>
      <c r="I739" s="77">
        <v>1135926.1200000001</v>
      </c>
      <c r="J739" s="101"/>
    </row>
    <row r="740" spans="1:10" hidden="1" outlineLevel="1" x14ac:dyDescent="0.2">
      <c r="A740" s="106"/>
      <c r="B740" s="100">
        <v>43091</v>
      </c>
      <c r="C740" s="99">
        <v>164</v>
      </c>
      <c r="D740" s="99" t="s">
        <v>82</v>
      </c>
      <c r="E740" s="99" t="s">
        <v>720</v>
      </c>
      <c r="F740" s="99" t="s">
        <v>9810</v>
      </c>
      <c r="G740" s="77">
        <v>0</v>
      </c>
      <c r="H740" s="77">
        <v>-7600</v>
      </c>
      <c r="I740" s="77">
        <v>1133339.9099999999</v>
      </c>
      <c r="J740" s="101"/>
    </row>
    <row r="741" spans="1:10" hidden="1" outlineLevel="1" x14ac:dyDescent="0.2">
      <c r="A741" s="106"/>
      <c r="B741" s="100">
        <v>43092</v>
      </c>
      <c r="C741" s="99">
        <v>165</v>
      </c>
      <c r="D741" s="99" t="s">
        <v>82</v>
      </c>
      <c r="E741" s="99" t="s">
        <v>720</v>
      </c>
      <c r="F741" s="99" t="s">
        <v>9811</v>
      </c>
      <c r="G741" s="77">
        <v>0</v>
      </c>
      <c r="H741" s="77">
        <v>-5470.37</v>
      </c>
      <c r="I741" s="77">
        <v>1137650.26</v>
      </c>
      <c r="J741" s="101"/>
    </row>
    <row r="742" spans="1:10" hidden="1" outlineLevel="1" x14ac:dyDescent="0.2">
      <c r="A742" s="106"/>
      <c r="B742" s="100">
        <v>43095</v>
      </c>
      <c r="C742" s="99">
        <v>166</v>
      </c>
      <c r="D742" s="99" t="s">
        <v>82</v>
      </c>
      <c r="E742" s="99" t="s">
        <v>720</v>
      </c>
      <c r="F742" s="99" t="s">
        <v>9812</v>
      </c>
      <c r="G742" s="77">
        <v>0</v>
      </c>
      <c r="H742" s="77">
        <v>-14958.1</v>
      </c>
      <c r="I742" s="77">
        <v>1141098.54</v>
      </c>
      <c r="J742" s="101"/>
    </row>
    <row r="743" spans="1:10" hidden="1" outlineLevel="1" x14ac:dyDescent="0.2">
      <c r="A743" s="106"/>
      <c r="B743" s="100">
        <v>43095</v>
      </c>
      <c r="C743" s="99">
        <v>167</v>
      </c>
      <c r="D743" s="99" t="s">
        <v>82</v>
      </c>
      <c r="E743" s="99" t="s">
        <v>720</v>
      </c>
      <c r="F743" s="99" t="s">
        <v>9813</v>
      </c>
      <c r="G743" s="77">
        <v>0</v>
      </c>
      <c r="H743" s="77">
        <v>-2586.21</v>
      </c>
      <c r="I743" s="77">
        <v>1144793.68</v>
      </c>
      <c r="J743" s="101"/>
    </row>
    <row r="744" spans="1:10" hidden="1" outlineLevel="1" x14ac:dyDescent="0.2">
      <c r="A744" s="106"/>
      <c r="B744" s="100">
        <v>43095</v>
      </c>
      <c r="C744" s="99">
        <v>168</v>
      </c>
      <c r="D744" s="99" t="s">
        <v>82</v>
      </c>
      <c r="E744" s="99" t="s">
        <v>720</v>
      </c>
      <c r="F744" s="99" t="s">
        <v>9813</v>
      </c>
      <c r="G744" s="77">
        <v>0</v>
      </c>
      <c r="H744" s="77">
        <v>2586.21</v>
      </c>
      <c r="I744" s="77">
        <v>1164621.27</v>
      </c>
      <c r="J744" s="101"/>
    </row>
    <row r="745" spans="1:10" hidden="1" outlineLevel="1" x14ac:dyDescent="0.2">
      <c r="A745" s="106"/>
      <c r="B745" s="100">
        <v>43095</v>
      </c>
      <c r="C745" s="99">
        <v>169</v>
      </c>
      <c r="D745" s="99" t="s">
        <v>82</v>
      </c>
      <c r="E745" s="99" t="s">
        <v>720</v>
      </c>
      <c r="F745" s="99" t="s">
        <v>9814</v>
      </c>
      <c r="G745" s="77">
        <v>0</v>
      </c>
      <c r="H745" s="77">
        <v>-2500</v>
      </c>
      <c r="I745" s="77">
        <v>1167207.48</v>
      </c>
      <c r="J745" s="101"/>
    </row>
    <row r="746" spans="1:10" hidden="1" outlineLevel="1" x14ac:dyDescent="0.2">
      <c r="A746" s="106"/>
      <c r="B746" s="100">
        <v>43095</v>
      </c>
      <c r="C746" s="99">
        <v>170</v>
      </c>
      <c r="D746" s="99" t="s">
        <v>82</v>
      </c>
      <c r="E746" s="99" t="s">
        <v>720</v>
      </c>
      <c r="F746" s="99" t="s">
        <v>9815</v>
      </c>
      <c r="G746" s="77">
        <v>0</v>
      </c>
      <c r="H746" s="77">
        <v>-2586.21</v>
      </c>
      <c r="I746" s="77">
        <v>1168500.58</v>
      </c>
      <c r="J746" s="101"/>
    </row>
    <row r="747" spans="1:10" hidden="1" outlineLevel="1" x14ac:dyDescent="0.2">
      <c r="A747" s="106"/>
      <c r="B747" s="100">
        <v>43095</v>
      </c>
      <c r="C747" s="99">
        <v>172</v>
      </c>
      <c r="D747" s="99" t="s">
        <v>82</v>
      </c>
      <c r="E747" s="99" t="s">
        <v>720</v>
      </c>
      <c r="F747" s="99" t="s">
        <v>9816</v>
      </c>
      <c r="G747" s="77">
        <v>0</v>
      </c>
      <c r="H747" s="77">
        <v>-181.03</v>
      </c>
      <c r="I747" s="77">
        <v>1156528.17</v>
      </c>
      <c r="J747" s="101"/>
    </row>
    <row r="748" spans="1:10" hidden="1" outlineLevel="1" x14ac:dyDescent="0.2">
      <c r="A748" s="106"/>
      <c r="B748" s="100">
        <v>43095</v>
      </c>
      <c r="C748" s="99">
        <v>173</v>
      </c>
      <c r="D748" s="99" t="s">
        <v>82</v>
      </c>
      <c r="E748" s="99" t="s">
        <v>720</v>
      </c>
      <c r="F748" s="99" t="s">
        <v>9817</v>
      </c>
      <c r="G748" s="77">
        <v>0</v>
      </c>
      <c r="H748" s="77">
        <v>-2586.21</v>
      </c>
      <c r="I748" s="77">
        <v>1168500.58</v>
      </c>
      <c r="J748" s="101"/>
    </row>
    <row r="749" spans="1:10" hidden="1" outlineLevel="1" x14ac:dyDescent="0.2">
      <c r="A749" s="106"/>
      <c r="B749" s="100">
        <v>43095</v>
      </c>
      <c r="C749" s="99">
        <v>174</v>
      </c>
      <c r="D749" s="99" t="s">
        <v>82</v>
      </c>
      <c r="E749" s="99" t="s">
        <v>720</v>
      </c>
      <c r="F749" s="99" t="s">
        <v>9818</v>
      </c>
      <c r="G749" s="77">
        <v>0</v>
      </c>
      <c r="H749" s="77">
        <v>-4310.3500000000004</v>
      </c>
      <c r="I749" s="77">
        <v>1176638.1499999999</v>
      </c>
      <c r="J749" s="101"/>
    </row>
    <row r="750" spans="1:10" hidden="1" outlineLevel="1" x14ac:dyDescent="0.2">
      <c r="A750" s="106"/>
      <c r="B750" s="100">
        <v>43096</v>
      </c>
      <c r="C750" s="99">
        <v>175</v>
      </c>
      <c r="D750" s="99" t="s">
        <v>82</v>
      </c>
      <c r="E750" s="99" t="s">
        <v>720</v>
      </c>
      <c r="F750" s="99" t="s">
        <v>9819</v>
      </c>
      <c r="G750" s="77">
        <v>0</v>
      </c>
      <c r="H750" s="77">
        <v>-3448.28</v>
      </c>
      <c r="I750" s="77">
        <v>1180948.5</v>
      </c>
      <c r="J750" s="101"/>
    </row>
    <row r="751" spans="1:10" hidden="1" outlineLevel="1" x14ac:dyDescent="0.2">
      <c r="A751" s="106"/>
      <c r="B751" s="100">
        <v>43096</v>
      </c>
      <c r="C751" s="99">
        <v>177</v>
      </c>
      <c r="D751" s="99" t="s">
        <v>82</v>
      </c>
      <c r="E751" s="99" t="s">
        <v>720</v>
      </c>
      <c r="F751" s="99" t="s">
        <v>9820</v>
      </c>
      <c r="G751" s="77">
        <v>0</v>
      </c>
      <c r="H751" s="77">
        <v>-3448.28</v>
      </c>
      <c r="I751" s="77">
        <v>1182241.6000000001</v>
      </c>
      <c r="J751" s="101"/>
    </row>
    <row r="752" spans="1:10" hidden="1" outlineLevel="1" x14ac:dyDescent="0.2">
      <c r="A752" s="106"/>
      <c r="B752" s="100">
        <v>43096</v>
      </c>
      <c r="C752" s="99">
        <v>180</v>
      </c>
      <c r="D752" s="99" t="s">
        <v>82</v>
      </c>
      <c r="E752" s="99" t="s">
        <v>720</v>
      </c>
      <c r="F752" s="99" t="s">
        <v>9821</v>
      </c>
      <c r="G752" s="77">
        <v>0</v>
      </c>
      <c r="H752" s="77">
        <v>-2586.21</v>
      </c>
      <c r="I752" s="77">
        <v>1182375.06</v>
      </c>
      <c r="J752" s="101"/>
    </row>
    <row r="753" spans="1:10" hidden="1" outlineLevel="1" x14ac:dyDescent="0.2">
      <c r="A753" s="106"/>
      <c r="B753" s="100">
        <v>43096</v>
      </c>
      <c r="C753" s="99">
        <v>181</v>
      </c>
      <c r="D753" s="99" t="s">
        <v>82</v>
      </c>
      <c r="E753" s="99" t="s">
        <v>720</v>
      </c>
      <c r="F753" s="99" t="s">
        <v>9822</v>
      </c>
      <c r="G753" s="77">
        <v>0</v>
      </c>
      <c r="H753" s="77">
        <v>-4741.38</v>
      </c>
      <c r="I753" s="77">
        <v>1185753.31</v>
      </c>
      <c r="J753" s="101"/>
    </row>
    <row r="754" spans="1:10" hidden="1" outlineLevel="1" x14ac:dyDescent="0.2">
      <c r="A754" s="106"/>
      <c r="B754" s="100">
        <v>43096</v>
      </c>
      <c r="C754" s="99">
        <v>182</v>
      </c>
      <c r="D754" s="99" t="s">
        <v>82</v>
      </c>
      <c r="E754" s="99" t="s">
        <v>720</v>
      </c>
      <c r="F754" s="99" t="s">
        <v>9823</v>
      </c>
      <c r="G754" s="77">
        <v>0</v>
      </c>
      <c r="H754" s="77">
        <v>-4741.38</v>
      </c>
      <c r="I754" s="77">
        <v>1182375.06</v>
      </c>
      <c r="J754" s="101"/>
    </row>
    <row r="755" spans="1:10" hidden="1" outlineLevel="1" x14ac:dyDescent="0.2">
      <c r="A755" s="106"/>
      <c r="B755" s="100">
        <v>43096</v>
      </c>
      <c r="C755" s="99">
        <v>183</v>
      </c>
      <c r="D755" s="99" t="s">
        <v>82</v>
      </c>
      <c r="E755" s="99" t="s">
        <v>720</v>
      </c>
      <c r="F755" s="99" t="s">
        <v>9822</v>
      </c>
      <c r="G755" s="77">
        <v>0</v>
      </c>
      <c r="H755" s="77">
        <v>4741.38</v>
      </c>
      <c r="I755" s="77">
        <v>1185070.52</v>
      </c>
      <c r="J755" s="101"/>
    </row>
    <row r="756" spans="1:10" hidden="1" outlineLevel="1" x14ac:dyDescent="0.2">
      <c r="A756" s="106"/>
      <c r="B756" s="100">
        <v>43096</v>
      </c>
      <c r="C756" s="99">
        <v>185</v>
      </c>
      <c r="D756" s="99" t="s">
        <v>82</v>
      </c>
      <c r="E756" s="99" t="s">
        <v>720</v>
      </c>
      <c r="F756" s="99" t="s">
        <v>9824</v>
      </c>
      <c r="G756" s="77">
        <v>0</v>
      </c>
      <c r="H756" s="77">
        <v>-6660</v>
      </c>
      <c r="I756" s="77"/>
      <c r="J756" s="101"/>
    </row>
    <row r="757" spans="1:10" hidden="1" outlineLevel="1" x14ac:dyDescent="0.2">
      <c r="A757" s="106"/>
      <c r="B757" s="100">
        <v>43097</v>
      </c>
      <c r="C757" s="99">
        <v>190</v>
      </c>
      <c r="D757" s="99" t="s">
        <v>82</v>
      </c>
      <c r="E757" s="99" t="s">
        <v>720</v>
      </c>
      <c r="F757" s="99" t="s">
        <v>9825</v>
      </c>
      <c r="G757" s="77">
        <v>0</v>
      </c>
      <c r="H757" s="77">
        <v>-3793.1</v>
      </c>
      <c r="I757" s="77"/>
      <c r="J757" s="101"/>
    </row>
    <row r="758" spans="1:10" hidden="1" outlineLevel="1" x14ac:dyDescent="0.2">
      <c r="A758" s="106"/>
      <c r="B758" s="100">
        <v>43097</v>
      </c>
      <c r="C758" s="99">
        <v>191</v>
      </c>
      <c r="D758" s="99" t="s">
        <v>82</v>
      </c>
      <c r="E758" s="99" t="s">
        <v>720</v>
      </c>
      <c r="F758" s="99" t="s">
        <v>9826</v>
      </c>
      <c r="G758" s="77">
        <v>0</v>
      </c>
      <c r="H758" s="77">
        <v>-14836.21</v>
      </c>
      <c r="I758" s="77">
        <v>1202311.8999999999</v>
      </c>
      <c r="J758" s="101"/>
    </row>
    <row r="759" spans="1:10" hidden="1" outlineLevel="1" x14ac:dyDescent="0.2">
      <c r="A759" s="106"/>
      <c r="B759" s="100">
        <v>43097</v>
      </c>
      <c r="C759" s="99">
        <v>193</v>
      </c>
      <c r="D759" s="99" t="s">
        <v>82</v>
      </c>
      <c r="E759" s="99" t="s">
        <v>720</v>
      </c>
      <c r="F759" s="99" t="s">
        <v>9827</v>
      </c>
      <c r="G759" s="77">
        <v>0</v>
      </c>
      <c r="H759" s="77">
        <v>-4310.3500000000004</v>
      </c>
      <c r="I759" s="77">
        <v>1204036.04</v>
      </c>
      <c r="J759" s="101"/>
    </row>
    <row r="760" spans="1:10" hidden="1" outlineLevel="1" x14ac:dyDescent="0.2">
      <c r="A760" s="106"/>
      <c r="B760" s="100">
        <v>43097</v>
      </c>
      <c r="C760" s="99">
        <v>194</v>
      </c>
      <c r="D760" s="99" t="s">
        <v>82</v>
      </c>
      <c r="E760" s="99" t="s">
        <v>720</v>
      </c>
      <c r="F760" s="99" t="s">
        <v>9828</v>
      </c>
      <c r="G760" s="77">
        <v>0</v>
      </c>
      <c r="H760" s="77">
        <v>-3448.28</v>
      </c>
      <c r="I760" s="77">
        <v>1204553.28</v>
      </c>
      <c r="J760" s="101"/>
    </row>
    <row r="761" spans="1:10" hidden="1" outlineLevel="1" x14ac:dyDescent="0.2">
      <c r="A761" s="106"/>
      <c r="B761" s="100">
        <v>43097</v>
      </c>
      <c r="C761" s="99">
        <v>195</v>
      </c>
      <c r="D761" s="99" t="s">
        <v>82</v>
      </c>
      <c r="E761" s="99" t="s">
        <v>720</v>
      </c>
      <c r="F761" s="99" t="s">
        <v>9828</v>
      </c>
      <c r="G761" s="77">
        <v>0</v>
      </c>
      <c r="H761" s="77">
        <v>3448.28</v>
      </c>
      <c r="I761" s="77">
        <v>1221794.6599999999</v>
      </c>
      <c r="J761" s="101"/>
    </row>
    <row r="762" spans="1:10" hidden="1" outlineLevel="1" x14ac:dyDescent="0.2">
      <c r="A762" s="106"/>
      <c r="B762" s="100">
        <v>43097</v>
      </c>
      <c r="C762" s="99">
        <v>196</v>
      </c>
      <c r="D762" s="99" t="s">
        <v>82</v>
      </c>
      <c r="E762" s="99" t="s">
        <v>720</v>
      </c>
      <c r="F762" s="99" t="s">
        <v>9829</v>
      </c>
      <c r="G762" s="77">
        <v>0</v>
      </c>
      <c r="H762" s="77">
        <v>-3448.28</v>
      </c>
      <c r="I762" s="77">
        <v>1226105.01</v>
      </c>
      <c r="J762" s="101"/>
    </row>
    <row r="763" spans="1:10" hidden="1" outlineLevel="1" x14ac:dyDescent="0.2">
      <c r="A763" s="106"/>
      <c r="B763" s="100">
        <v>43097</v>
      </c>
      <c r="C763" s="99">
        <v>197</v>
      </c>
      <c r="D763" s="99" t="s">
        <v>82</v>
      </c>
      <c r="E763" s="99" t="s">
        <v>720</v>
      </c>
      <c r="F763" s="99" t="s">
        <v>9829</v>
      </c>
      <c r="G763" s="77">
        <v>0</v>
      </c>
      <c r="H763" s="77">
        <v>3448.28</v>
      </c>
      <c r="I763" s="77">
        <v>1224811.9099999999</v>
      </c>
      <c r="J763" s="101"/>
    </row>
    <row r="764" spans="1:10" hidden="1" outlineLevel="1" x14ac:dyDescent="0.2">
      <c r="A764" s="106"/>
      <c r="B764" s="100">
        <v>43097</v>
      </c>
      <c r="C764" s="99">
        <v>198</v>
      </c>
      <c r="D764" s="99" t="s">
        <v>82</v>
      </c>
      <c r="E764" s="99" t="s">
        <v>720</v>
      </c>
      <c r="F764" s="99" t="s">
        <v>9830</v>
      </c>
      <c r="G764" s="77">
        <v>0</v>
      </c>
      <c r="H764" s="77">
        <v>-7868.75</v>
      </c>
      <c r="I764" s="77"/>
      <c r="J764" s="101"/>
    </row>
    <row r="765" spans="1:10" hidden="1" outlineLevel="1" x14ac:dyDescent="0.2">
      <c r="A765" s="106"/>
      <c r="B765" s="100">
        <v>43097</v>
      </c>
      <c r="C765" s="99">
        <v>199</v>
      </c>
      <c r="D765" s="99" t="s">
        <v>82</v>
      </c>
      <c r="E765" s="99" t="s">
        <v>720</v>
      </c>
      <c r="F765" s="99" t="s">
        <v>9831</v>
      </c>
      <c r="G765" s="77">
        <v>0</v>
      </c>
      <c r="H765" s="77">
        <v>-3448.28</v>
      </c>
      <c r="I765" s="77"/>
      <c r="J765" s="101"/>
    </row>
    <row r="766" spans="1:10" hidden="1" outlineLevel="1" x14ac:dyDescent="0.2">
      <c r="A766" s="106"/>
      <c r="B766" s="100">
        <v>43097</v>
      </c>
      <c r="C766" s="99">
        <v>201</v>
      </c>
      <c r="D766" s="99" t="s">
        <v>82</v>
      </c>
      <c r="E766" s="99" t="s">
        <v>720</v>
      </c>
      <c r="F766" s="99" t="s">
        <v>9832</v>
      </c>
      <c r="G766" s="77">
        <v>0</v>
      </c>
      <c r="H766" s="77">
        <v>-10253.450000000001</v>
      </c>
      <c r="I766" s="77"/>
      <c r="J766" s="101"/>
    </row>
    <row r="767" spans="1:10" hidden="1" outlineLevel="1" x14ac:dyDescent="0.2">
      <c r="A767" s="106"/>
      <c r="B767" s="100">
        <v>43098</v>
      </c>
      <c r="C767" s="99">
        <v>202</v>
      </c>
      <c r="D767" s="99" t="s">
        <v>82</v>
      </c>
      <c r="E767" s="99" t="s">
        <v>720</v>
      </c>
      <c r="F767" s="99" t="s">
        <v>9833</v>
      </c>
      <c r="G767" s="77">
        <v>0</v>
      </c>
      <c r="H767" s="77">
        <v>-3448.28</v>
      </c>
      <c r="I767" s="77"/>
      <c r="J767" s="101"/>
    </row>
    <row r="768" spans="1:10" hidden="1" outlineLevel="1" x14ac:dyDescent="0.2">
      <c r="A768" s="106"/>
      <c r="B768" s="100">
        <v>43098</v>
      </c>
      <c r="C768" s="99">
        <v>209</v>
      </c>
      <c r="D768" s="99" t="s">
        <v>82</v>
      </c>
      <c r="E768" s="99" t="s">
        <v>720</v>
      </c>
      <c r="F768" s="99" t="s">
        <v>9834</v>
      </c>
      <c r="G768" s="77">
        <v>0</v>
      </c>
      <c r="H768" s="77">
        <v>-2586.21</v>
      </c>
      <c r="I768" s="77"/>
      <c r="J768" s="101"/>
    </row>
    <row r="769" spans="1:10" hidden="1" outlineLevel="1" x14ac:dyDescent="0.2">
      <c r="A769" s="106"/>
      <c r="B769" s="100">
        <v>43098</v>
      </c>
      <c r="C769" s="99">
        <v>211</v>
      </c>
      <c r="D769" s="99" t="s">
        <v>82</v>
      </c>
      <c r="E769" s="99" t="s">
        <v>720</v>
      </c>
      <c r="F769" s="99" t="s">
        <v>9835</v>
      </c>
      <c r="G769" s="77">
        <v>0</v>
      </c>
      <c r="H769" s="77">
        <v>-5916.04</v>
      </c>
      <c r="I769" s="77"/>
      <c r="J769" s="101"/>
    </row>
    <row r="770" spans="1:10" hidden="1" outlineLevel="1" x14ac:dyDescent="0.2">
      <c r="A770" s="106"/>
      <c r="B770" s="100">
        <v>43098</v>
      </c>
      <c r="C770" s="99">
        <v>212</v>
      </c>
      <c r="D770" s="99" t="s">
        <v>82</v>
      </c>
      <c r="E770" s="99" t="s">
        <v>720</v>
      </c>
      <c r="F770" s="99" t="s">
        <v>9836</v>
      </c>
      <c r="G770" s="77">
        <v>0</v>
      </c>
      <c r="H770" s="77">
        <v>-7000</v>
      </c>
      <c r="I770" s="77"/>
      <c r="J770" s="101"/>
    </row>
    <row r="771" spans="1:10" hidden="1" outlineLevel="1" x14ac:dyDescent="0.2">
      <c r="A771" s="106"/>
      <c r="B771" s="100">
        <v>43098</v>
      </c>
      <c r="C771" s="99">
        <v>213</v>
      </c>
      <c r="D771" s="99" t="s">
        <v>82</v>
      </c>
      <c r="E771" s="99" t="s">
        <v>720</v>
      </c>
      <c r="F771" s="99" t="s">
        <v>9837</v>
      </c>
      <c r="G771" s="77">
        <v>0</v>
      </c>
      <c r="H771" s="77">
        <v>-2586.21</v>
      </c>
      <c r="I771" s="77"/>
      <c r="J771" s="101"/>
    </row>
    <row r="772" spans="1:10" hidden="1" outlineLevel="1" x14ac:dyDescent="0.2">
      <c r="A772" s="106"/>
      <c r="B772" s="100">
        <v>43098</v>
      </c>
      <c r="C772" s="99">
        <v>214</v>
      </c>
      <c r="D772" s="99" t="s">
        <v>82</v>
      </c>
      <c r="E772" s="99" t="s">
        <v>720</v>
      </c>
      <c r="F772" s="99" t="s">
        <v>9781</v>
      </c>
      <c r="G772" s="77">
        <v>0</v>
      </c>
      <c r="H772" s="77">
        <v>3448.28</v>
      </c>
      <c r="I772" s="77"/>
      <c r="J772" s="101"/>
    </row>
    <row r="773" spans="1:10" hidden="1" outlineLevel="1" x14ac:dyDescent="0.2">
      <c r="A773" s="106"/>
      <c r="B773" s="100">
        <v>43098</v>
      </c>
      <c r="C773" s="99">
        <v>215</v>
      </c>
      <c r="D773" s="99" t="s">
        <v>82</v>
      </c>
      <c r="E773" s="99" t="s">
        <v>720</v>
      </c>
      <c r="F773" s="99" t="s">
        <v>9838</v>
      </c>
      <c r="G773" s="77">
        <v>0</v>
      </c>
      <c r="H773" s="77">
        <v>-3534.48</v>
      </c>
      <c r="I773" s="77"/>
      <c r="J773" s="101"/>
    </row>
    <row r="774" spans="1:10" hidden="1" outlineLevel="1" x14ac:dyDescent="0.2">
      <c r="A774" s="106"/>
      <c r="B774" s="100">
        <v>43098</v>
      </c>
      <c r="C774" s="99">
        <v>217</v>
      </c>
      <c r="D774" s="99" t="s">
        <v>82</v>
      </c>
      <c r="E774" s="99" t="s">
        <v>720</v>
      </c>
      <c r="F774" s="99" t="s">
        <v>9839</v>
      </c>
      <c r="G774" s="77">
        <v>0</v>
      </c>
      <c r="H774" s="77">
        <v>-5172.41</v>
      </c>
      <c r="I774" s="77"/>
      <c r="J774" s="101"/>
    </row>
    <row r="775" spans="1:10" hidden="1" outlineLevel="1" x14ac:dyDescent="0.2">
      <c r="A775" s="106"/>
      <c r="B775" s="100">
        <v>43099</v>
      </c>
      <c r="C775" s="99">
        <v>218</v>
      </c>
      <c r="D775" s="99" t="s">
        <v>82</v>
      </c>
      <c r="E775" s="99" t="s">
        <v>720</v>
      </c>
      <c r="F775" s="99" t="s">
        <v>9840</v>
      </c>
      <c r="G775" s="77">
        <v>0</v>
      </c>
      <c r="H775" s="77">
        <v>-2586.21</v>
      </c>
      <c r="I775" s="77"/>
      <c r="J775" s="101"/>
    </row>
    <row r="776" spans="1:10" hidden="1" outlineLevel="1" x14ac:dyDescent="0.2">
      <c r="A776" s="106"/>
      <c r="B776" s="100">
        <v>43099</v>
      </c>
      <c r="C776" s="99">
        <v>219</v>
      </c>
      <c r="D776" s="99" t="s">
        <v>82</v>
      </c>
      <c r="E776" s="99" t="s">
        <v>720</v>
      </c>
      <c r="F776" s="99" t="s">
        <v>9841</v>
      </c>
      <c r="G776" s="77">
        <v>0</v>
      </c>
      <c r="H776" s="77">
        <v>-4310.3500000000004</v>
      </c>
      <c r="I776" s="77"/>
      <c r="J776" s="101"/>
    </row>
    <row r="777" spans="1:10" hidden="1" outlineLevel="1" x14ac:dyDescent="0.2">
      <c r="A777" s="106"/>
      <c r="B777" s="100">
        <v>43099</v>
      </c>
      <c r="C777" s="99">
        <v>241</v>
      </c>
      <c r="D777" s="99" t="s">
        <v>82</v>
      </c>
      <c r="E777" s="99" t="s">
        <v>720</v>
      </c>
      <c r="F777" s="99" t="s">
        <v>9842</v>
      </c>
      <c r="G777" s="77">
        <v>0</v>
      </c>
      <c r="H777" s="77">
        <v>-6294.83</v>
      </c>
      <c r="I777" s="77"/>
      <c r="J777" s="101"/>
    </row>
    <row r="778" spans="1:10" collapsed="1" x14ac:dyDescent="0.2">
      <c r="A778" s="106"/>
      <c r="B778" s="100"/>
      <c r="C778" s="99"/>
      <c r="D778" s="99"/>
      <c r="E778" s="99"/>
      <c r="F778" s="99"/>
      <c r="G778" s="77"/>
      <c r="H778" s="77"/>
      <c r="I778" s="77"/>
      <c r="J778" s="101"/>
    </row>
    <row r="779" spans="1:10" x14ac:dyDescent="0.2">
      <c r="A779" s="106"/>
      <c r="B779" s="100"/>
      <c r="C779" s="99"/>
      <c r="D779" s="99"/>
      <c r="E779" s="99"/>
      <c r="F779" s="99"/>
      <c r="G779" s="77"/>
      <c r="H779" s="110">
        <f>SUM(H626:H778)</f>
        <v>-749457.64999999956</v>
      </c>
      <c r="I779" s="77"/>
      <c r="J779" s="101"/>
    </row>
    <row r="780" spans="1:10" x14ac:dyDescent="0.2">
      <c r="A780" s="104" t="s">
        <v>817</v>
      </c>
      <c r="B780" s="98"/>
      <c r="C780" s="99"/>
      <c r="D780" s="99"/>
      <c r="E780" s="98"/>
      <c r="F780" s="98"/>
      <c r="G780" s="76"/>
      <c r="H780" s="76"/>
      <c r="I780" s="76"/>
      <c r="J780" s="101"/>
    </row>
    <row r="781" spans="1:10" x14ac:dyDescent="0.2">
      <c r="A781" s="105" t="s">
        <v>2</v>
      </c>
      <c r="B781" s="98" t="s">
        <v>818</v>
      </c>
      <c r="C781" s="99"/>
      <c r="D781" s="99"/>
      <c r="E781" s="98"/>
      <c r="F781" s="98"/>
      <c r="G781" s="76"/>
      <c r="H781" s="76"/>
      <c r="I781" s="76"/>
      <c r="J781" s="101"/>
    </row>
    <row r="782" spans="1:10" hidden="1" outlineLevel="1" x14ac:dyDescent="0.2">
      <c r="A782" s="106"/>
      <c r="B782" s="99"/>
      <c r="C782" s="99"/>
      <c r="D782" s="99"/>
      <c r="E782" s="99" t="s">
        <v>1110</v>
      </c>
      <c r="F782" s="99"/>
      <c r="G782" s="77">
        <v>0</v>
      </c>
      <c r="H782" s="77">
        <v>0</v>
      </c>
      <c r="I782" s="77">
        <v>430172.44</v>
      </c>
      <c r="J782" s="101"/>
    </row>
    <row r="783" spans="1:10" hidden="1" outlineLevel="1" x14ac:dyDescent="0.2">
      <c r="A783" s="106"/>
      <c r="B783" s="100">
        <v>43088</v>
      </c>
      <c r="C783" s="99">
        <v>111</v>
      </c>
      <c r="D783" s="99" t="s">
        <v>82</v>
      </c>
      <c r="E783" s="99" t="s">
        <v>720</v>
      </c>
      <c r="F783" s="99" t="s">
        <v>9843</v>
      </c>
      <c r="G783" s="77">
        <v>0</v>
      </c>
      <c r="H783" s="77">
        <v>-103448.28</v>
      </c>
      <c r="I783" s="77">
        <v>499137.96</v>
      </c>
      <c r="J783" s="101"/>
    </row>
    <row r="784" spans="1:10" collapsed="1" x14ac:dyDescent="0.2">
      <c r="A784" s="106"/>
      <c r="B784" s="100"/>
      <c r="C784" s="99"/>
      <c r="D784" s="99"/>
      <c r="E784" s="99"/>
      <c r="F784" s="99"/>
      <c r="G784" s="77"/>
      <c r="H784" s="77"/>
      <c r="I784" s="77"/>
      <c r="J784" s="101"/>
    </row>
    <row r="785" spans="1:10" x14ac:dyDescent="0.2">
      <c r="A785" s="106"/>
      <c r="B785" s="100"/>
      <c r="C785" s="99"/>
      <c r="D785" s="99"/>
      <c r="E785" s="99"/>
      <c r="F785" s="99"/>
      <c r="G785" s="77"/>
      <c r="H785" s="102">
        <f>SUM(H782:H784)</f>
        <v>-103448.28</v>
      </c>
      <c r="I785" s="77"/>
      <c r="J785" s="101"/>
    </row>
    <row r="786" spans="1:10" x14ac:dyDescent="0.2">
      <c r="A786" s="106"/>
      <c r="B786" s="100"/>
      <c r="C786" s="99"/>
      <c r="D786" s="99"/>
      <c r="E786" s="99"/>
      <c r="F786" s="99"/>
      <c r="G786" s="77"/>
      <c r="H786" s="77"/>
      <c r="I786" s="77"/>
      <c r="J786" s="101"/>
    </row>
    <row r="787" spans="1:10" ht="33" customHeight="1" x14ac:dyDescent="0.2">
      <c r="A787" s="106"/>
      <c r="B787" s="136" t="s">
        <v>3860</v>
      </c>
      <c r="C787" s="137"/>
      <c r="D787" s="137"/>
      <c r="E787" s="137"/>
      <c r="F787" s="137"/>
      <c r="G787" s="138"/>
      <c r="H787" s="119">
        <f>+H779+H785</f>
        <v>-852905.92999999959</v>
      </c>
      <c r="I787" s="77"/>
      <c r="J787" s="101"/>
    </row>
    <row r="788" spans="1:10" x14ac:dyDescent="0.2">
      <c r="A788" s="106"/>
      <c r="B788" s="100"/>
      <c r="C788" s="99"/>
      <c r="D788" s="99"/>
      <c r="E788" s="99"/>
      <c r="F788" s="99"/>
      <c r="G788" s="77"/>
      <c r="H788" s="77"/>
      <c r="I788" s="77"/>
      <c r="J788" s="101"/>
    </row>
    <row r="789" spans="1:10" x14ac:dyDescent="0.2">
      <c r="A789" s="106"/>
      <c r="B789" s="100"/>
      <c r="C789" s="99"/>
      <c r="D789" s="99"/>
      <c r="E789" s="99"/>
      <c r="F789" s="99"/>
      <c r="G789" s="77"/>
      <c r="H789" s="77"/>
      <c r="I789" s="77"/>
      <c r="J789" s="101"/>
    </row>
    <row r="790" spans="1:10" x14ac:dyDescent="0.2">
      <c r="A790" s="104" t="s">
        <v>827</v>
      </c>
      <c r="B790" s="98"/>
      <c r="C790" s="99"/>
      <c r="D790" s="99"/>
      <c r="E790" s="98"/>
      <c r="F790" s="98"/>
      <c r="G790" s="76"/>
      <c r="H790" s="76"/>
      <c r="I790" s="76"/>
      <c r="J790" s="101"/>
    </row>
    <row r="791" spans="1:10" x14ac:dyDescent="0.2">
      <c r="A791" s="105" t="s">
        <v>2</v>
      </c>
      <c r="B791" s="98" t="s">
        <v>828</v>
      </c>
      <c r="C791" s="99"/>
      <c r="D791" s="99"/>
      <c r="E791" s="98"/>
      <c r="F791" s="98"/>
      <c r="G791" s="76"/>
      <c r="H791" s="76"/>
      <c r="I791" s="76"/>
      <c r="J791" s="101"/>
    </row>
    <row r="792" spans="1:10" hidden="1" outlineLevel="1" x14ac:dyDescent="0.2">
      <c r="A792" s="106"/>
      <c r="B792" s="99"/>
      <c r="C792" s="99"/>
      <c r="D792" s="99"/>
      <c r="E792" s="99" t="s">
        <v>1110</v>
      </c>
      <c r="F792" s="99"/>
      <c r="G792" s="77">
        <v>0</v>
      </c>
      <c r="H792" s="77">
        <v>0</v>
      </c>
      <c r="I792" s="77">
        <v>-894209.4</v>
      </c>
      <c r="J792" s="101"/>
    </row>
    <row r="793" spans="1:10" hidden="1" outlineLevel="1" x14ac:dyDescent="0.2">
      <c r="A793" s="106"/>
      <c r="B793" s="100">
        <v>43073</v>
      </c>
      <c r="C793" s="99">
        <v>2</v>
      </c>
      <c r="D793" s="99" t="s">
        <v>715</v>
      </c>
      <c r="E793" s="99" t="s">
        <v>716</v>
      </c>
      <c r="F793" s="99" t="s">
        <v>9844</v>
      </c>
      <c r="G793" s="77">
        <v>0</v>
      </c>
      <c r="H793" s="77">
        <v>15517.24</v>
      </c>
      <c r="I793" s="77">
        <v>-897657.68</v>
      </c>
      <c r="J793" s="101"/>
    </row>
    <row r="794" spans="1:10" hidden="1" outlineLevel="1" x14ac:dyDescent="0.2">
      <c r="A794" s="106"/>
      <c r="B794" s="100">
        <v>43074</v>
      </c>
      <c r="C794" s="99">
        <v>3</v>
      </c>
      <c r="D794" s="99" t="s">
        <v>715</v>
      </c>
      <c r="E794" s="99" t="s">
        <v>716</v>
      </c>
      <c r="F794" s="99" t="s">
        <v>9845</v>
      </c>
      <c r="G794" s="77">
        <v>0</v>
      </c>
      <c r="H794" s="77">
        <v>-15517.24</v>
      </c>
      <c r="I794" s="77">
        <v>-901968.03</v>
      </c>
      <c r="J794" s="101"/>
    </row>
    <row r="795" spans="1:10" hidden="1" outlineLevel="1" x14ac:dyDescent="0.2">
      <c r="A795" s="106"/>
      <c r="B795" s="100">
        <v>43074</v>
      </c>
      <c r="C795" s="99">
        <v>4</v>
      </c>
      <c r="D795" s="99" t="s">
        <v>715</v>
      </c>
      <c r="E795" s="99" t="s">
        <v>716</v>
      </c>
      <c r="F795" s="99" t="s">
        <v>9846</v>
      </c>
      <c r="G795" s="77">
        <v>0</v>
      </c>
      <c r="H795" s="77">
        <v>15517.24</v>
      </c>
      <c r="I795" s="77">
        <v>-906278.38</v>
      </c>
      <c r="J795" s="101"/>
    </row>
    <row r="796" spans="1:10" hidden="1" outlineLevel="1" x14ac:dyDescent="0.2">
      <c r="A796" s="106"/>
      <c r="B796" s="100">
        <v>43075</v>
      </c>
      <c r="C796" s="99">
        <v>5</v>
      </c>
      <c r="D796" s="99" t="s">
        <v>715</v>
      </c>
      <c r="E796" s="99" t="s">
        <v>716</v>
      </c>
      <c r="F796" s="99" t="s">
        <v>9847</v>
      </c>
      <c r="G796" s="77">
        <v>0</v>
      </c>
      <c r="H796" s="77">
        <v>3017.24</v>
      </c>
      <c r="I796" s="77">
        <v>-912312.86</v>
      </c>
      <c r="J796" s="101"/>
    </row>
    <row r="797" spans="1:10" hidden="1" outlineLevel="1" x14ac:dyDescent="0.2">
      <c r="A797" s="106"/>
      <c r="B797" s="100">
        <v>43076</v>
      </c>
      <c r="C797" s="99">
        <v>6</v>
      </c>
      <c r="D797" s="99" t="s">
        <v>715</v>
      </c>
      <c r="E797" s="99" t="s">
        <v>716</v>
      </c>
      <c r="F797" s="99" t="s">
        <v>9848</v>
      </c>
      <c r="G797" s="77">
        <v>0</v>
      </c>
      <c r="H797" s="77">
        <v>3448.28</v>
      </c>
      <c r="I797" s="77">
        <v>-906278.38</v>
      </c>
      <c r="J797" s="101"/>
    </row>
    <row r="798" spans="1:10" hidden="1" outlineLevel="1" x14ac:dyDescent="0.2">
      <c r="A798" s="106"/>
      <c r="B798" s="100">
        <v>43077</v>
      </c>
      <c r="C798" s="99">
        <v>43</v>
      </c>
      <c r="D798" s="99" t="s">
        <v>82</v>
      </c>
      <c r="E798" s="99" t="s">
        <v>720</v>
      </c>
      <c r="F798" s="99" t="s">
        <v>9849</v>
      </c>
      <c r="G798" s="77">
        <v>0</v>
      </c>
      <c r="H798" s="77">
        <v>-2155.17</v>
      </c>
      <c r="I798" s="77">
        <v>-912312.86</v>
      </c>
      <c r="J798" s="101"/>
    </row>
    <row r="799" spans="1:10" hidden="1" outlineLevel="1" x14ac:dyDescent="0.2">
      <c r="A799" s="106"/>
      <c r="B799" s="100">
        <v>43077</v>
      </c>
      <c r="C799" s="99">
        <v>7</v>
      </c>
      <c r="D799" s="99" t="s">
        <v>715</v>
      </c>
      <c r="E799" s="99" t="s">
        <v>716</v>
      </c>
      <c r="F799" s="99" t="s">
        <v>9850</v>
      </c>
      <c r="G799" s="77">
        <v>0</v>
      </c>
      <c r="H799" s="77">
        <v>6810.35</v>
      </c>
      <c r="I799" s="77">
        <v>-925243.9</v>
      </c>
      <c r="J799" s="101"/>
    </row>
    <row r="800" spans="1:10" hidden="1" outlineLevel="1" x14ac:dyDescent="0.2">
      <c r="A800" s="106"/>
      <c r="B800" s="100">
        <v>43077</v>
      </c>
      <c r="C800" s="99">
        <v>8</v>
      </c>
      <c r="D800" s="99" t="s">
        <v>715</v>
      </c>
      <c r="E800" s="99" t="s">
        <v>716</v>
      </c>
      <c r="F800" s="99" t="s">
        <v>9851</v>
      </c>
      <c r="G800" s="77">
        <v>0</v>
      </c>
      <c r="H800" s="77">
        <v>-6034.48</v>
      </c>
      <c r="I800" s="77">
        <v>-927571.49</v>
      </c>
      <c r="J800" s="101"/>
    </row>
    <row r="801" spans="1:10" hidden="1" outlineLevel="1" x14ac:dyDescent="0.2">
      <c r="A801" s="106"/>
      <c r="B801" s="100">
        <v>43077</v>
      </c>
      <c r="C801" s="99">
        <v>9</v>
      </c>
      <c r="D801" s="99" t="s">
        <v>715</v>
      </c>
      <c r="E801" s="99" t="s">
        <v>716</v>
      </c>
      <c r="F801" s="99" t="s">
        <v>9852</v>
      </c>
      <c r="G801" s="77">
        <v>0</v>
      </c>
      <c r="H801" s="77">
        <v>4310.3500000000004</v>
      </c>
      <c r="I801" s="77">
        <v>-936192.18</v>
      </c>
      <c r="J801" s="101"/>
    </row>
    <row r="802" spans="1:10" hidden="1" outlineLevel="1" x14ac:dyDescent="0.2">
      <c r="A802" s="106"/>
      <c r="B802" s="100">
        <v>43077</v>
      </c>
      <c r="C802" s="99">
        <v>10</v>
      </c>
      <c r="D802" s="99" t="s">
        <v>715</v>
      </c>
      <c r="E802" s="99" t="s">
        <v>716</v>
      </c>
      <c r="F802" s="99" t="s">
        <v>9850</v>
      </c>
      <c r="G802" s="77">
        <v>0</v>
      </c>
      <c r="H802" s="77">
        <v>-6810.35</v>
      </c>
      <c r="I802" s="77">
        <v>-923261.14</v>
      </c>
      <c r="J802" s="101"/>
    </row>
    <row r="803" spans="1:10" hidden="1" outlineLevel="1" x14ac:dyDescent="0.2">
      <c r="A803" s="106"/>
      <c r="B803" s="100">
        <v>43084</v>
      </c>
      <c r="C803" s="99">
        <v>82</v>
      </c>
      <c r="D803" s="99" t="s">
        <v>82</v>
      </c>
      <c r="E803" s="99" t="s">
        <v>720</v>
      </c>
      <c r="F803" s="99" t="s">
        <v>9767</v>
      </c>
      <c r="G803" s="77">
        <v>0</v>
      </c>
      <c r="H803" s="77">
        <v>-6896.55</v>
      </c>
      <c r="I803" s="77">
        <v>-936192.18</v>
      </c>
      <c r="J803" s="101"/>
    </row>
    <row r="804" spans="1:10" hidden="1" outlineLevel="1" x14ac:dyDescent="0.2">
      <c r="A804" s="106"/>
      <c r="B804" s="100">
        <v>43089</v>
      </c>
      <c r="C804" s="99">
        <v>7</v>
      </c>
      <c r="D804" s="99" t="s">
        <v>78</v>
      </c>
      <c r="E804" s="99" t="s">
        <v>859</v>
      </c>
      <c r="F804" s="99" t="s">
        <v>9853</v>
      </c>
      <c r="G804" s="77">
        <v>0</v>
      </c>
      <c r="H804" s="77">
        <v>6465.52</v>
      </c>
      <c r="I804" s="77">
        <v>-927571.49</v>
      </c>
      <c r="J804" s="101"/>
    </row>
    <row r="805" spans="1:10" hidden="1" outlineLevel="1" x14ac:dyDescent="0.2">
      <c r="A805" s="106"/>
      <c r="B805" s="100">
        <v>43089</v>
      </c>
      <c r="C805" s="99">
        <v>8</v>
      </c>
      <c r="D805" s="99" t="s">
        <v>78</v>
      </c>
      <c r="E805" s="99" t="s">
        <v>859</v>
      </c>
      <c r="F805" s="99" t="s">
        <v>9853</v>
      </c>
      <c r="G805" s="77">
        <v>0</v>
      </c>
      <c r="H805" s="77">
        <v>-6465.52</v>
      </c>
      <c r="I805" s="77">
        <v>-936192.18</v>
      </c>
      <c r="J805" s="101"/>
    </row>
    <row r="806" spans="1:10" hidden="1" outlineLevel="1" x14ac:dyDescent="0.2">
      <c r="A806" s="106"/>
      <c r="B806" s="100">
        <v>43089</v>
      </c>
      <c r="C806" s="99">
        <v>9</v>
      </c>
      <c r="D806" s="99" t="s">
        <v>78</v>
      </c>
      <c r="E806" s="99" t="s">
        <v>859</v>
      </c>
      <c r="F806" s="99" t="s">
        <v>9854</v>
      </c>
      <c r="G806" s="77">
        <v>0</v>
      </c>
      <c r="H806" s="77">
        <v>6465.52</v>
      </c>
      <c r="I806" s="77">
        <v>-940502.53</v>
      </c>
      <c r="J806" s="101"/>
    </row>
    <row r="807" spans="1:10" hidden="1" outlineLevel="1" x14ac:dyDescent="0.2">
      <c r="A807" s="106"/>
      <c r="B807" s="100">
        <v>43090</v>
      </c>
      <c r="C807" s="99">
        <v>12</v>
      </c>
      <c r="D807" s="99" t="s">
        <v>78</v>
      </c>
      <c r="E807" s="99" t="s">
        <v>859</v>
      </c>
      <c r="F807" s="99" t="s">
        <v>9855</v>
      </c>
      <c r="G807" s="77">
        <v>0</v>
      </c>
      <c r="H807" s="77">
        <v>1724.14</v>
      </c>
      <c r="I807" s="77">
        <v>-944381.84</v>
      </c>
      <c r="J807" s="101"/>
    </row>
    <row r="808" spans="1:10" hidden="1" outlineLevel="1" x14ac:dyDescent="0.2">
      <c r="A808" s="106"/>
      <c r="B808" s="100">
        <v>43091</v>
      </c>
      <c r="C808" s="99">
        <v>24</v>
      </c>
      <c r="D808" s="99" t="s">
        <v>78</v>
      </c>
      <c r="E808" s="99" t="s">
        <v>859</v>
      </c>
      <c r="F808" s="99" t="s">
        <v>9856</v>
      </c>
      <c r="G808" s="77">
        <v>0</v>
      </c>
      <c r="H808" s="77">
        <v>5603.45</v>
      </c>
      <c r="I808" s="77">
        <v>-941364.6</v>
      </c>
      <c r="J808" s="101"/>
    </row>
    <row r="809" spans="1:10" hidden="1" outlineLevel="1" x14ac:dyDescent="0.2">
      <c r="A809" s="106"/>
      <c r="B809" s="100">
        <v>43097</v>
      </c>
      <c r="C809" s="99">
        <v>38</v>
      </c>
      <c r="D809" s="99" t="s">
        <v>78</v>
      </c>
      <c r="E809" s="99" t="s">
        <v>859</v>
      </c>
      <c r="F809" s="99" t="s">
        <v>9857</v>
      </c>
      <c r="G809" s="77">
        <v>0</v>
      </c>
      <c r="H809" s="77">
        <v>6034.48</v>
      </c>
      <c r="I809" s="77">
        <v>-937054.25</v>
      </c>
      <c r="J809" s="101"/>
    </row>
    <row r="810" spans="1:10" hidden="1" outlineLevel="1" x14ac:dyDescent="0.2">
      <c r="A810" s="106"/>
      <c r="B810" s="100">
        <v>43097</v>
      </c>
      <c r="C810" s="99">
        <v>67</v>
      </c>
      <c r="D810" s="99" t="s">
        <v>78</v>
      </c>
      <c r="E810" s="99" t="s">
        <v>859</v>
      </c>
      <c r="F810" s="99" t="s">
        <v>9855</v>
      </c>
      <c r="G810" s="77">
        <v>0</v>
      </c>
      <c r="H810" s="77">
        <v>-1724.14</v>
      </c>
      <c r="I810" s="77">
        <v>-938261.15</v>
      </c>
      <c r="J810" s="101"/>
    </row>
    <row r="811" spans="1:10" hidden="1" outlineLevel="1" x14ac:dyDescent="0.2">
      <c r="A811" s="106"/>
      <c r="B811" s="100">
        <v>43098</v>
      </c>
      <c r="C811" s="99">
        <v>72</v>
      </c>
      <c r="D811" s="99" t="s">
        <v>78</v>
      </c>
      <c r="E811" s="99" t="s">
        <v>859</v>
      </c>
      <c r="F811" s="99" t="s">
        <v>9858</v>
      </c>
      <c r="G811" s="77">
        <v>0</v>
      </c>
      <c r="H811" s="77">
        <v>3879.31</v>
      </c>
      <c r="I811" s="77">
        <v>-934381.84</v>
      </c>
      <c r="J811" s="101"/>
    </row>
    <row r="812" spans="1:10" hidden="1" outlineLevel="1" x14ac:dyDescent="0.2">
      <c r="A812" s="106"/>
      <c r="B812" s="100">
        <v>43098</v>
      </c>
      <c r="C812" s="99">
        <v>73</v>
      </c>
      <c r="D812" s="99" t="s">
        <v>78</v>
      </c>
      <c r="E812" s="99" t="s">
        <v>859</v>
      </c>
      <c r="F812" s="99" t="s">
        <v>9854</v>
      </c>
      <c r="G812" s="77">
        <v>0</v>
      </c>
      <c r="H812" s="77">
        <v>-6465.52</v>
      </c>
      <c r="I812" s="77">
        <v>-951623.22</v>
      </c>
      <c r="J812" s="101"/>
    </row>
    <row r="813" spans="1:10" hidden="1" outlineLevel="1" x14ac:dyDescent="0.2">
      <c r="A813" s="106"/>
      <c r="B813" s="100">
        <v>43099</v>
      </c>
      <c r="C813" s="99">
        <v>100</v>
      </c>
      <c r="D813" s="99" t="s">
        <v>78</v>
      </c>
      <c r="E813" s="99" t="s">
        <v>859</v>
      </c>
      <c r="F813" s="99" t="s">
        <v>9857</v>
      </c>
      <c r="G813" s="77">
        <v>0</v>
      </c>
      <c r="H813" s="77">
        <v>-6034.48</v>
      </c>
      <c r="I813" s="77">
        <v>-955933.57</v>
      </c>
      <c r="J813" s="101"/>
    </row>
    <row r="814" spans="1:10" collapsed="1" x14ac:dyDescent="0.2">
      <c r="A814" s="106"/>
      <c r="B814" s="100"/>
      <c r="C814" s="99"/>
      <c r="D814" s="99"/>
      <c r="E814" s="99"/>
      <c r="F814" s="99"/>
      <c r="G814" s="77"/>
      <c r="H814" s="77"/>
      <c r="I814" s="77"/>
      <c r="J814" s="101"/>
    </row>
    <row r="815" spans="1:10" ht="28.5" customHeight="1" x14ac:dyDescent="0.2">
      <c r="A815" s="106"/>
      <c r="B815" s="136" t="s">
        <v>3859</v>
      </c>
      <c r="C815" s="137"/>
      <c r="D815" s="137"/>
      <c r="E815" s="137"/>
      <c r="F815" s="137"/>
      <c r="G815" s="138"/>
      <c r="H815" s="119">
        <f>SUM(H792:H814)</f>
        <v>20689.669999999998</v>
      </c>
      <c r="I815" s="120"/>
      <c r="J815" s="118">
        <f>COUNTIF(H793:H813,"&gt;1")-COUNTIF(H793:H813,"&lt;1")</f>
        <v>3</v>
      </c>
    </row>
    <row r="816" spans="1:10" x14ac:dyDescent="0.2">
      <c r="A816" s="106"/>
      <c r="B816" s="100"/>
      <c r="C816" s="99"/>
      <c r="D816" s="99"/>
      <c r="E816" s="99"/>
      <c r="F816" s="99"/>
      <c r="G816" s="77"/>
      <c r="H816" s="77"/>
      <c r="I816" s="77"/>
      <c r="J816" s="101"/>
    </row>
    <row r="817" spans="1:10" x14ac:dyDescent="0.2">
      <c r="A817" s="106"/>
      <c r="B817" s="100"/>
      <c r="C817" s="99"/>
      <c r="D817" s="99"/>
      <c r="E817" s="99"/>
      <c r="F817" s="99"/>
      <c r="G817" s="77"/>
      <c r="H817" s="77"/>
      <c r="I817" s="77"/>
      <c r="J817" s="101"/>
    </row>
    <row r="818" spans="1:10" x14ac:dyDescent="0.2">
      <c r="A818" s="104" t="s">
        <v>979</v>
      </c>
      <c r="B818" s="98"/>
      <c r="C818" s="99"/>
      <c r="D818" s="99"/>
      <c r="E818" s="98"/>
      <c r="F818" s="98"/>
      <c r="G818" s="76"/>
      <c r="H818" s="76"/>
      <c r="I818" s="76"/>
      <c r="J818" s="101"/>
    </row>
    <row r="819" spans="1:10" x14ac:dyDescent="0.2">
      <c r="A819" s="105" t="s">
        <v>2</v>
      </c>
      <c r="B819" s="98" t="s">
        <v>980</v>
      </c>
      <c r="C819" s="99"/>
      <c r="D819" s="99"/>
      <c r="E819" s="98"/>
      <c r="F819" s="98"/>
      <c r="G819" s="76"/>
      <c r="H819" s="76"/>
      <c r="I819" s="76"/>
      <c r="J819" s="101"/>
    </row>
    <row r="820" spans="1:10" hidden="1" outlineLevel="1" x14ac:dyDescent="0.2">
      <c r="A820" s="106"/>
      <c r="B820" s="99"/>
      <c r="C820" s="99"/>
      <c r="D820" s="99"/>
      <c r="E820" s="99" t="s">
        <v>1110</v>
      </c>
      <c r="F820" s="99"/>
      <c r="G820" s="77">
        <v>0</v>
      </c>
      <c r="H820" s="77">
        <v>0</v>
      </c>
      <c r="I820" s="77">
        <v>-12506419.949999999</v>
      </c>
      <c r="J820" s="101"/>
    </row>
    <row r="821" spans="1:10" hidden="1" outlineLevel="1" x14ac:dyDescent="0.2">
      <c r="A821" s="106"/>
      <c r="B821" s="100">
        <v>43070</v>
      </c>
      <c r="C821" s="99">
        <v>1</v>
      </c>
      <c r="D821" s="99" t="s">
        <v>981</v>
      </c>
      <c r="E821" s="99" t="s">
        <v>716</v>
      </c>
      <c r="F821" s="99" t="s">
        <v>9859</v>
      </c>
      <c r="G821" s="77">
        <v>0</v>
      </c>
      <c r="H821" s="77">
        <v>155586.21</v>
      </c>
      <c r="I821" s="77">
        <v>-12675385.470000001</v>
      </c>
      <c r="J821" s="101"/>
    </row>
    <row r="822" spans="1:10" hidden="1" outlineLevel="1" x14ac:dyDescent="0.2">
      <c r="A822" s="106"/>
      <c r="B822" s="100">
        <v>43070</v>
      </c>
      <c r="C822" s="99">
        <v>2</v>
      </c>
      <c r="D822" s="99" t="s">
        <v>981</v>
      </c>
      <c r="E822" s="99" t="s">
        <v>716</v>
      </c>
      <c r="F822" s="99" t="s">
        <v>9860</v>
      </c>
      <c r="G822" s="77">
        <v>0</v>
      </c>
      <c r="H822" s="77">
        <v>218103.45</v>
      </c>
      <c r="I822" s="77">
        <v>-12570316.5</v>
      </c>
      <c r="J822" s="101"/>
    </row>
    <row r="823" spans="1:10" hidden="1" outlineLevel="1" x14ac:dyDescent="0.2">
      <c r="A823" s="106"/>
      <c r="B823" s="100">
        <v>43071</v>
      </c>
      <c r="C823" s="99">
        <v>3</v>
      </c>
      <c r="D823" s="99" t="s">
        <v>981</v>
      </c>
      <c r="E823" s="99" t="s">
        <v>716</v>
      </c>
      <c r="F823" s="99" t="s">
        <v>9861</v>
      </c>
      <c r="G823" s="77">
        <v>0</v>
      </c>
      <c r="H823" s="77">
        <v>-166000</v>
      </c>
      <c r="I823" s="77">
        <v>-12668695.810000001</v>
      </c>
      <c r="J823" s="101"/>
    </row>
    <row r="824" spans="1:10" hidden="1" outlineLevel="1" x14ac:dyDescent="0.2">
      <c r="A824" s="106"/>
      <c r="B824" s="100">
        <v>43071</v>
      </c>
      <c r="C824" s="99">
        <v>4</v>
      </c>
      <c r="D824" s="99" t="s">
        <v>981</v>
      </c>
      <c r="E824" s="99" t="s">
        <v>716</v>
      </c>
      <c r="F824" s="99" t="s">
        <v>9862</v>
      </c>
      <c r="G824" s="77">
        <v>0</v>
      </c>
      <c r="H824" s="77">
        <v>166000</v>
      </c>
      <c r="I824" s="77">
        <v>-12570316.5</v>
      </c>
      <c r="J824" s="101"/>
    </row>
    <row r="825" spans="1:10" hidden="1" outlineLevel="1" x14ac:dyDescent="0.2">
      <c r="A825" s="106"/>
      <c r="B825" s="100">
        <v>43073</v>
      </c>
      <c r="C825" s="99">
        <v>5</v>
      </c>
      <c r="D825" s="99" t="s">
        <v>981</v>
      </c>
      <c r="E825" s="99" t="s">
        <v>716</v>
      </c>
      <c r="F825" s="99" t="s">
        <v>9863</v>
      </c>
      <c r="G825" s="77">
        <v>0</v>
      </c>
      <c r="H825" s="77">
        <v>-170724.14</v>
      </c>
      <c r="I825" s="77">
        <v>-12672557.880000001</v>
      </c>
      <c r="J825" s="101"/>
    </row>
    <row r="826" spans="1:10" hidden="1" outlineLevel="1" x14ac:dyDescent="0.2">
      <c r="A826" s="106"/>
      <c r="B826" s="100">
        <v>43073</v>
      </c>
      <c r="C826" s="99">
        <v>6</v>
      </c>
      <c r="D826" s="99" t="s">
        <v>981</v>
      </c>
      <c r="E826" s="99" t="s">
        <v>716</v>
      </c>
      <c r="F826" s="99" t="s">
        <v>9864</v>
      </c>
      <c r="G826" s="77">
        <v>0</v>
      </c>
      <c r="H826" s="77">
        <v>168137.93</v>
      </c>
      <c r="I826" s="77">
        <v>-12794454.43</v>
      </c>
      <c r="J826" s="101"/>
    </row>
    <row r="827" spans="1:10" hidden="1" outlineLevel="1" x14ac:dyDescent="0.2">
      <c r="A827" s="106"/>
      <c r="B827" s="100">
        <v>43073</v>
      </c>
      <c r="C827" s="99">
        <v>7</v>
      </c>
      <c r="D827" s="99" t="s">
        <v>981</v>
      </c>
      <c r="E827" s="99" t="s">
        <v>716</v>
      </c>
      <c r="F827" s="99" t="s">
        <v>9865</v>
      </c>
      <c r="G827" s="77">
        <v>0</v>
      </c>
      <c r="H827" s="77">
        <v>-178310.34</v>
      </c>
      <c r="I827" s="77">
        <v>-12672557.880000001</v>
      </c>
      <c r="J827" s="101"/>
    </row>
    <row r="828" spans="1:10" hidden="1" outlineLevel="1" x14ac:dyDescent="0.2">
      <c r="A828" s="106"/>
      <c r="B828" s="100">
        <v>43073</v>
      </c>
      <c r="C828" s="99">
        <v>8</v>
      </c>
      <c r="D828" s="99" t="s">
        <v>981</v>
      </c>
      <c r="E828" s="99" t="s">
        <v>716</v>
      </c>
      <c r="F828" s="99" t="s">
        <v>9866</v>
      </c>
      <c r="G828" s="77">
        <v>0</v>
      </c>
      <c r="H828" s="77">
        <v>178448.28</v>
      </c>
      <c r="I828" s="77">
        <v>-12556316.5</v>
      </c>
      <c r="J828" s="101"/>
    </row>
    <row r="829" spans="1:10" hidden="1" outlineLevel="1" x14ac:dyDescent="0.2">
      <c r="A829" s="106"/>
      <c r="B829" s="100">
        <v>43074</v>
      </c>
      <c r="C829" s="99">
        <v>9</v>
      </c>
      <c r="D829" s="99" t="s">
        <v>981</v>
      </c>
      <c r="E829" s="99" t="s">
        <v>716</v>
      </c>
      <c r="F829" s="99" t="s">
        <v>9867</v>
      </c>
      <c r="G829" s="77">
        <v>0</v>
      </c>
      <c r="H829" s="77">
        <v>-155620.69</v>
      </c>
      <c r="I829" s="77">
        <v>-12371144.09</v>
      </c>
      <c r="J829" s="101"/>
    </row>
    <row r="830" spans="1:10" hidden="1" outlineLevel="1" x14ac:dyDescent="0.2">
      <c r="A830" s="106"/>
      <c r="B830" s="100">
        <v>43074</v>
      </c>
      <c r="C830" s="99">
        <v>10</v>
      </c>
      <c r="D830" s="99" t="s">
        <v>981</v>
      </c>
      <c r="E830" s="99" t="s">
        <v>716</v>
      </c>
      <c r="F830" s="99" t="s">
        <v>9868</v>
      </c>
      <c r="G830" s="77">
        <v>0</v>
      </c>
      <c r="H830" s="77">
        <v>148000</v>
      </c>
      <c r="I830" s="77"/>
      <c r="J830" s="101"/>
    </row>
    <row r="831" spans="1:10" hidden="1" outlineLevel="1" x14ac:dyDescent="0.2">
      <c r="A831" s="106"/>
      <c r="B831" s="100">
        <v>43074</v>
      </c>
      <c r="C831" s="99">
        <v>11</v>
      </c>
      <c r="D831" s="99" t="s">
        <v>981</v>
      </c>
      <c r="E831" s="99" t="s">
        <v>716</v>
      </c>
      <c r="F831" s="99" t="s">
        <v>9869</v>
      </c>
      <c r="G831" s="77">
        <v>0</v>
      </c>
      <c r="H831" s="77">
        <v>-218103.45</v>
      </c>
      <c r="I831" s="77"/>
      <c r="J831" s="101"/>
    </row>
    <row r="832" spans="1:10" hidden="1" outlineLevel="1" x14ac:dyDescent="0.2">
      <c r="A832" s="106"/>
      <c r="B832" s="100">
        <v>43074</v>
      </c>
      <c r="C832" s="99">
        <v>12</v>
      </c>
      <c r="D832" s="99" t="s">
        <v>981</v>
      </c>
      <c r="E832" s="99" t="s">
        <v>716</v>
      </c>
      <c r="F832" s="99" t="s">
        <v>9870</v>
      </c>
      <c r="G832" s="77">
        <v>0</v>
      </c>
      <c r="H832" s="77">
        <v>214896.55</v>
      </c>
      <c r="I832" s="77"/>
      <c r="J832" s="101"/>
    </row>
    <row r="833" spans="1:10" hidden="1" outlineLevel="1" x14ac:dyDescent="0.2">
      <c r="A833" s="106"/>
      <c r="B833" s="100">
        <v>43075</v>
      </c>
      <c r="C833" s="99">
        <v>13</v>
      </c>
      <c r="D833" s="99" t="s">
        <v>981</v>
      </c>
      <c r="E833" s="99" t="s">
        <v>716</v>
      </c>
      <c r="F833" s="99" t="s">
        <v>9871</v>
      </c>
      <c r="G833" s="77">
        <v>0</v>
      </c>
      <c r="H833" s="77">
        <v>159310.34</v>
      </c>
      <c r="I833" s="77"/>
      <c r="J833" s="101"/>
    </row>
    <row r="834" spans="1:10" hidden="1" outlineLevel="1" x14ac:dyDescent="0.2">
      <c r="A834" s="106"/>
      <c r="B834" s="100">
        <v>43075</v>
      </c>
      <c r="C834" s="99">
        <v>14</v>
      </c>
      <c r="D834" s="99" t="s">
        <v>981</v>
      </c>
      <c r="E834" s="99" t="s">
        <v>716</v>
      </c>
      <c r="F834" s="99" t="s">
        <v>9872</v>
      </c>
      <c r="G834" s="77">
        <v>0</v>
      </c>
      <c r="H834" s="77">
        <v>168034.48</v>
      </c>
      <c r="I834" s="77"/>
      <c r="J834" s="101"/>
    </row>
    <row r="835" spans="1:10" hidden="1" outlineLevel="1" x14ac:dyDescent="0.2">
      <c r="A835" s="106"/>
      <c r="B835" s="100">
        <v>43076</v>
      </c>
      <c r="C835" s="99">
        <v>15</v>
      </c>
      <c r="D835" s="99" t="s">
        <v>981</v>
      </c>
      <c r="E835" s="99" t="s">
        <v>716</v>
      </c>
      <c r="F835" s="99" t="s">
        <v>9873</v>
      </c>
      <c r="G835" s="77">
        <v>0</v>
      </c>
      <c r="H835" s="77">
        <v>-131882.76</v>
      </c>
      <c r="I835" s="77"/>
      <c r="J835" s="101"/>
    </row>
    <row r="836" spans="1:10" hidden="1" outlineLevel="1" x14ac:dyDescent="0.2">
      <c r="A836" s="106"/>
      <c r="B836" s="100">
        <v>43076</v>
      </c>
      <c r="C836" s="99">
        <v>16</v>
      </c>
      <c r="D836" s="99" t="s">
        <v>981</v>
      </c>
      <c r="E836" s="99" t="s">
        <v>716</v>
      </c>
      <c r="F836" s="99" t="s">
        <v>9874</v>
      </c>
      <c r="G836" s="77">
        <v>0</v>
      </c>
      <c r="H836" s="77">
        <v>140503.45000000001</v>
      </c>
      <c r="I836" s="77"/>
      <c r="J836" s="101"/>
    </row>
    <row r="837" spans="1:10" hidden="1" outlineLevel="1" x14ac:dyDescent="0.2">
      <c r="A837" s="106"/>
      <c r="B837" s="100">
        <v>43076</v>
      </c>
      <c r="C837" s="99">
        <v>17</v>
      </c>
      <c r="D837" s="99" t="s">
        <v>981</v>
      </c>
      <c r="E837" s="99" t="s">
        <v>716</v>
      </c>
      <c r="F837" s="99" t="s">
        <v>9875</v>
      </c>
      <c r="G837" s="77">
        <v>0</v>
      </c>
      <c r="H837" s="77">
        <v>157241.38</v>
      </c>
      <c r="I837" s="77"/>
      <c r="J837" s="101"/>
    </row>
    <row r="838" spans="1:10" hidden="1" outlineLevel="1" x14ac:dyDescent="0.2">
      <c r="A838" s="106"/>
      <c r="B838" s="100">
        <v>43076</v>
      </c>
      <c r="C838" s="99">
        <v>18</v>
      </c>
      <c r="D838" s="99" t="s">
        <v>981</v>
      </c>
      <c r="E838" s="99" t="s">
        <v>716</v>
      </c>
      <c r="F838" s="99" t="s">
        <v>9876</v>
      </c>
      <c r="G838" s="77">
        <v>0</v>
      </c>
      <c r="H838" s="77">
        <v>-168034.48</v>
      </c>
      <c r="I838" s="77"/>
      <c r="J838" s="101"/>
    </row>
    <row r="839" spans="1:10" hidden="1" outlineLevel="1" x14ac:dyDescent="0.2">
      <c r="A839" s="106"/>
      <c r="B839" s="100">
        <v>43076</v>
      </c>
      <c r="C839" s="99">
        <v>19</v>
      </c>
      <c r="D839" s="99" t="s">
        <v>981</v>
      </c>
      <c r="E839" s="99" t="s">
        <v>716</v>
      </c>
      <c r="F839" s="99" t="s">
        <v>9877</v>
      </c>
      <c r="G839" s="77">
        <v>0</v>
      </c>
      <c r="H839" s="77">
        <v>168034.48</v>
      </c>
      <c r="I839" s="77"/>
      <c r="J839" s="101"/>
    </row>
    <row r="840" spans="1:10" hidden="1" outlineLevel="1" x14ac:dyDescent="0.2">
      <c r="A840" s="106"/>
      <c r="B840" s="100">
        <v>43077</v>
      </c>
      <c r="C840" s="99">
        <v>20</v>
      </c>
      <c r="D840" s="99" t="s">
        <v>981</v>
      </c>
      <c r="E840" s="99" t="s">
        <v>716</v>
      </c>
      <c r="F840" s="99" t="s">
        <v>9878</v>
      </c>
      <c r="G840" s="77">
        <v>0</v>
      </c>
      <c r="H840" s="77">
        <v>-125103.45</v>
      </c>
      <c r="I840" s="77"/>
      <c r="J840" s="101"/>
    </row>
    <row r="841" spans="1:10" hidden="1" outlineLevel="1" x14ac:dyDescent="0.2">
      <c r="A841" s="106"/>
      <c r="B841" s="100">
        <v>43077</v>
      </c>
      <c r="C841" s="99">
        <v>21</v>
      </c>
      <c r="D841" s="99" t="s">
        <v>981</v>
      </c>
      <c r="E841" s="99" t="s">
        <v>716</v>
      </c>
      <c r="F841" s="99" t="s">
        <v>9879</v>
      </c>
      <c r="G841" s="77">
        <v>0</v>
      </c>
      <c r="H841" s="77">
        <v>125103.45</v>
      </c>
      <c r="I841" s="77"/>
      <c r="J841" s="101"/>
    </row>
    <row r="842" spans="1:10" hidden="1" outlineLevel="1" x14ac:dyDescent="0.2">
      <c r="A842" s="106"/>
      <c r="B842" s="100">
        <v>43078</v>
      </c>
      <c r="C842" s="99">
        <v>22</v>
      </c>
      <c r="D842" s="99" t="s">
        <v>981</v>
      </c>
      <c r="E842" s="99" t="s">
        <v>716</v>
      </c>
      <c r="F842" s="99" t="s">
        <v>9880</v>
      </c>
      <c r="G842" s="77">
        <v>0</v>
      </c>
      <c r="H842" s="77">
        <v>114655.17</v>
      </c>
      <c r="I842" s="77"/>
      <c r="J842" s="101"/>
    </row>
    <row r="843" spans="1:10" hidden="1" outlineLevel="1" x14ac:dyDescent="0.2">
      <c r="A843" s="106"/>
      <c r="B843" s="100">
        <v>43078</v>
      </c>
      <c r="C843" s="99">
        <v>23</v>
      </c>
      <c r="D843" s="99" t="s">
        <v>981</v>
      </c>
      <c r="E843" s="99" t="s">
        <v>716</v>
      </c>
      <c r="F843" s="99" t="s">
        <v>9881</v>
      </c>
      <c r="G843" s="77">
        <v>0</v>
      </c>
      <c r="H843" s="77">
        <v>-114655.17</v>
      </c>
      <c r="I843" s="77"/>
      <c r="J843" s="101"/>
    </row>
    <row r="844" spans="1:10" hidden="1" outlineLevel="1" x14ac:dyDescent="0.2">
      <c r="A844" s="106"/>
      <c r="B844" s="100">
        <v>43078</v>
      </c>
      <c r="C844" s="99">
        <v>114</v>
      </c>
      <c r="D844" s="99" t="s">
        <v>981</v>
      </c>
      <c r="E844" s="99" t="s">
        <v>716</v>
      </c>
      <c r="F844" s="99" t="s">
        <v>9882</v>
      </c>
      <c r="G844" s="77">
        <v>0</v>
      </c>
      <c r="H844" s="77">
        <v>114655.17</v>
      </c>
      <c r="I844" s="77"/>
      <c r="J844" s="101"/>
    </row>
    <row r="845" spans="1:10" hidden="1" outlineLevel="1" x14ac:dyDescent="0.2">
      <c r="A845" s="106"/>
      <c r="B845" s="100">
        <v>43080</v>
      </c>
      <c r="C845" s="99">
        <v>25</v>
      </c>
      <c r="D845" s="99" t="s">
        <v>981</v>
      </c>
      <c r="E845" s="99" t="s">
        <v>716</v>
      </c>
      <c r="F845" s="99" t="s">
        <v>9883</v>
      </c>
      <c r="G845" s="77">
        <v>0</v>
      </c>
      <c r="H845" s="77">
        <v>336206.9</v>
      </c>
      <c r="I845" s="77"/>
      <c r="J845" s="101"/>
    </row>
    <row r="846" spans="1:10" hidden="1" outlineLevel="1" x14ac:dyDescent="0.2">
      <c r="A846" s="106"/>
      <c r="B846" s="100">
        <v>43080</v>
      </c>
      <c r="C846" s="99">
        <v>26</v>
      </c>
      <c r="D846" s="99" t="s">
        <v>981</v>
      </c>
      <c r="E846" s="99" t="s">
        <v>716</v>
      </c>
      <c r="F846" s="99" t="s">
        <v>9884</v>
      </c>
      <c r="G846" s="77">
        <v>0</v>
      </c>
      <c r="H846" s="77">
        <v>155172.41</v>
      </c>
      <c r="I846" s="77"/>
      <c r="J846" s="101"/>
    </row>
    <row r="847" spans="1:10" hidden="1" outlineLevel="1" x14ac:dyDescent="0.2">
      <c r="A847" s="106"/>
      <c r="B847" s="100">
        <v>43080</v>
      </c>
      <c r="C847" s="99">
        <v>27</v>
      </c>
      <c r="D847" s="99" t="s">
        <v>981</v>
      </c>
      <c r="E847" s="99" t="s">
        <v>716</v>
      </c>
      <c r="F847" s="99" t="s">
        <v>9885</v>
      </c>
      <c r="G847" s="77">
        <v>0</v>
      </c>
      <c r="H847" s="77">
        <v>-155172.41</v>
      </c>
      <c r="I847" s="77"/>
      <c r="J847" s="101"/>
    </row>
    <row r="848" spans="1:10" hidden="1" outlineLevel="1" x14ac:dyDescent="0.2">
      <c r="A848" s="106"/>
      <c r="B848" s="100">
        <v>43080</v>
      </c>
      <c r="C848" s="99">
        <v>28</v>
      </c>
      <c r="D848" s="99" t="s">
        <v>981</v>
      </c>
      <c r="E848" s="99" t="s">
        <v>716</v>
      </c>
      <c r="F848" s="99" t="s">
        <v>9885</v>
      </c>
      <c r="G848" s="77">
        <v>0</v>
      </c>
      <c r="H848" s="77">
        <v>155172.41</v>
      </c>
      <c r="I848" s="77"/>
      <c r="J848" s="101"/>
    </row>
    <row r="849" spans="1:10" hidden="1" outlineLevel="1" x14ac:dyDescent="0.2">
      <c r="A849" s="106"/>
      <c r="B849" s="100">
        <v>43080</v>
      </c>
      <c r="C849" s="99">
        <v>29</v>
      </c>
      <c r="D849" s="99" t="s">
        <v>981</v>
      </c>
      <c r="E849" s="99" t="s">
        <v>716</v>
      </c>
      <c r="F849" s="99" t="s">
        <v>9886</v>
      </c>
      <c r="G849" s="77">
        <v>0</v>
      </c>
      <c r="H849" s="77">
        <v>-155172.41</v>
      </c>
      <c r="I849" s="77"/>
      <c r="J849" s="101"/>
    </row>
    <row r="850" spans="1:10" hidden="1" outlineLevel="1" x14ac:dyDescent="0.2">
      <c r="A850" s="106"/>
      <c r="B850" s="100">
        <v>43080</v>
      </c>
      <c r="C850" s="99">
        <v>30</v>
      </c>
      <c r="D850" s="99" t="s">
        <v>981</v>
      </c>
      <c r="E850" s="99" t="s">
        <v>716</v>
      </c>
      <c r="F850" s="99" t="s">
        <v>9887</v>
      </c>
      <c r="G850" s="77">
        <v>0</v>
      </c>
      <c r="H850" s="77">
        <v>155172.41</v>
      </c>
      <c r="I850" s="77"/>
      <c r="J850" s="101"/>
    </row>
    <row r="851" spans="1:10" hidden="1" outlineLevel="1" x14ac:dyDescent="0.2">
      <c r="A851" s="106"/>
      <c r="B851" s="100">
        <v>43080</v>
      </c>
      <c r="C851" s="99">
        <v>31</v>
      </c>
      <c r="D851" s="99" t="s">
        <v>981</v>
      </c>
      <c r="E851" s="99" t="s">
        <v>716</v>
      </c>
      <c r="F851" s="99" t="s">
        <v>9888</v>
      </c>
      <c r="G851" s="77">
        <v>0</v>
      </c>
      <c r="H851" s="77">
        <v>284482.76</v>
      </c>
      <c r="I851" s="77"/>
      <c r="J851" s="101"/>
    </row>
    <row r="852" spans="1:10" hidden="1" outlineLevel="1" x14ac:dyDescent="0.2">
      <c r="A852" s="106"/>
      <c r="B852" s="100">
        <v>43080</v>
      </c>
      <c r="C852" s="99">
        <v>36</v>
      </c>
      <c r="D852" s="99" t="s">
        <v>981</v>
      </c>
      <c r="E852" s="99" t="s">
        <v>716</v>
      </c>
      <c r="F852" s="99" t="s">
        <v>9887</v>
      </c>
      <c r="G852" s="77">
        <v>0</v>
      </c>
      <c r="H852" s="77">
        <v>-155172.41</v>
      </c>
      <c r="I852" s="77"/>
      <c r="J852" s="101"/>
    </row>
    <row r="853" spans="1:10" hidden="1" outlineLevel="1" x14ac:dyDescent="0.2">
      <c r="A853" s="106"/>
      <c r="B853" s="100">
        <v>43081</v>
      </c>
      <c r="C853" s="99">
        <v>32</v>
      </c>
      <c r="D853" s="99" t="s">
        <v>981</v>
      </c>
      <c r="E853" s="99" t="s">
        <v>716</v>
      </c>
      <c r="F853" s="99" t="s">
        <v>9889</v>
      </c>
      <c r="G853" s="77">
        <v>0</v>
      </c>
      <c r="H853" s="77">
        <v>174862.07</v>
      </c>
      <c r="I853" s="77"/>
      <c r="J853" s="101"/>
    </row>
    <row r="854" spans="1:10" hidden="1" outlineLevel="1" x14ac:dyDescent="0.2">
      <c r="A854" s="106"/>
      <c r="B854" s="100">
        <v>43081</v>
      </c>
      <c r="C854" s="99">
        <v>33</v>
      </c>
      <c r="D854" s="99" t="s">
        <v>981</v>
      </c>
      <c r="E854" s="99" t="s">
        <v>716</v>
      </c>
      <c r="F854" s="99" t="s">
        <v>9890</v>
      </c>
      <c r="G854" s="77">
        <v>0</v>
      </c>
      <c r="H854" s="77">
        <v>126137.93</v>
      </c>
      <c r="I854" s="77"/>
      <c r="J854" s="101"/>
    </row>
    <row r="855" spans="1:10" hidden="1" outlineLevel="1" x14ac:dyDescent="0.2">
      <c r="A855" s="106"/>
      <c r="B855" s="100">
        <v>43081</v>
      </c>
      <c r="C855" s="99">
        <v>34</v>
      </c>
      <c r="D855" s="99" t="s">
        <v>981</v>
      </c>
      <c r="E855" s="99" t="s">
        <v>716</v>
      </c>
      <c r="F855" s="99" t="s">
        <v>9891</v>
      </c>
      <c r="G855" s="77">
        <v>0</v>
      </c>
      <c r="H855" s="77">
        <v>-126137.93</v>
      </c>
      <c r="I855" s="77"/>
      <c r="J855" s="101"/>
    </row>
    <row r="856" spans="1:10" hidden="1" outlineLevel="1" x14ac:dyDescent="0.2">
      <c r="A856" s="106"/>
      <c r="B856" s="100">
        <v>43081</v>
      </c>
      <c r="C856" s="99">
        <v>35</v>
      </c>
      <c r="D856" s="99" t="s">
        <v>981</v>
      </c>
      <c r="E856" s="99" t="s">
        <v>716</v>
      </c>
      <c r="F856" s="99" t="s">
        <v>9892</v>
      </c>
      <c r="G856" s="77">
        <v>0</v>
      </c>
      <c r="H856" s="77">
        <v>126137.93</v>
      </c>
      <c r="I856" s="77"/>
      <c r="J856" s="101"/>
    </row>
    <row r="857" spans="1:10" hidden="1" outlineLevel="1" x14ac:dyDescent="0.2">
      <c r="A857" s="106"/>
      <c r="B857" s="100">
        <v>43082</v>
      </c>
      <c r="C857" s="99">
        <v>37</v>
      </c>
      <c r="D857" s="99" t="s">
        <v>981</v>
      </c>
      <c r="E857" s="99" t="s">
        <v>716</v>
      </c>
      <c r="F857" s="99" t="s">
        <v>9893</v>
      </c>
      <c r="G857" s="77">
        <v>0</v>
      </c>
      <c r="H857" s="77">
        <v>155172.41</v>
      </c>
      <c r="I857" s="77"/>
      <c r="J857" s="101"/>
    </row>
    <row r="858" spans="1:10" hidden="1" outlineLevel="1" x14ac:dyDescent="0.2">
      <c r="A858" s="106"/>
      <c r="B858" s="100">
        <v>43082</v>
      </c>
      <c r="C858" s="99">
        <v>38</v>
      </c>
      <c r="D858" s="99" t="s">
        <v>981</v>
      </c>
      <c r="E858" s="99" t="s">
        <v>716</v>
      </c>
      <c r="F858" s="99" t="s">
        <v>9893</v>
      </c>
      <c r="G858" s="77">
        <v>0</v>
      </c>
      <c r="H858" s="77">
        <v>-155172.41</v>
      </c>
      <c r="I858" s="77"/>
      <c r="J858" s="101"/>
    </row>
    <row r="859" spans="1:10" hidden="1" outlineLevel="1" x14ac:dyDescent="0.2">
      <c r="A859" s="106"/>
      <c r="B859" s="100">
        <v>43082</v>
      </c>
      <c r="C859" s="99">
        <v>39</v>
      </c>
      <c r="D859" s="99" t="s">
        <v>981</v>
      </c>
      <c r="E859" s="99" t="s">
        <v>716</v>
      </c>
      <c r="F859" s="99" t="s">
        <v>9894</v>
      </c>
      <c r="G859" s="77">
        <v>0</v>
      </c>
      <c r="H859" s="77">
        <v>155172.41</v>
      </c>
      <c r="I859" s="77"/>
      <c r="J859" s="101"/>
    </row>
    <row r="860" spans="1:10" hidden="1" outlineLevel="1" x14ac:dyDescent="0.2">
      <c r="A860" s="106"/>
      <c r="B860" s="100">
        <v>43082</v>
      </c>
      <c r="C860" s="99">
        <v>40</v>
      </c>
      <c r="D860" s="99" t="s">
        <v>981</v>
      </c>
      <c r="E860" s="99" t="s">
        <v>716</v>
      </c>
      <c r="F860" s="99" t="s">
        <v>9895</v>
      </c>
      <c r="G860" s="77">
        <v>0</v>
      </c>
      <c r="H860" s="77">
        <v>-336206.9</v>
      </c>
      <c r="I860" s="77"/>
      <c r="J860" s="101"/>
    </row>
    <row r="861" spans="1:10" hidden="1" outlineLevel="1" x14ac:dyDescent="0.2">
      <c r="A861" s="106"/>
      <c r="B861" s="100">
        <v>43082</v>
      </c>
      <c r="C861" s="99">
        <v>41</v>
      </c>
      <c r="D861" s="99" t="s">
        <v>981</v>
      </c>
      <c r="E861" s="99" t="s">
        <v>716</v>
      </c>
      <c r="F861" s="99" t="s">
        <v>9896</v>
      </c>
      <c r="G861" s="77">
        <v>0</v>
      </c>
      <c r="H861" s="77">
        <v>336206.9</v>
      </c>
      <c r="I861" s="77"/>
      <c r="J861" s="101"/>
    </row>
    <row r="862" spans="1:10" hidden="1" outlineLevel="1" x14ac:dyDescent="0.2">
      <c r="A862" s="106"/>
      <c r="B862" s="100">
        <v>43082</v>
      </c>
      <c r="C862" s="99">
        <v>42</v>
      </c>
      <c r="D862" s="99" t="s">
        <v>981</v>
      </c>
      <c r="E862" s="99" t="s">
        <v>716</v>
      </c>
      <c r="F862" s="99" t="s">
        <v>9897</v>
      </c>
      <c r="G862" s="77">
        <v>0</v>
      </c>
      <c r="H862" s="77">
        <v>-174862.07</v>
      </c>
      <c r="I862" s="77"/>
      <c r="J862" s="101"/>
    </row>
    <row r="863" spans="1:10" hidden="1" outlineLevel="1" x14ac:dyDescent="0.2">
      <c r="A863" s="106"/>
      <c r="B863" s="100">
        <v>43082</v>
      </c>
      <c r="C863" s="99">
        <v>43</v>
      </c>
      <c r="D863" s="99" t="s">
        <v>981</v>
      </c>
      <c r="E863" s="99" t="s">
        <v>716</v>
      </c>
      <c r="F863" s="99" t="s">
        <v>9898</v>
      </c>
      <c r="G863" s="77">
        <v>0</v>
      </c>
      <c r="H863" s="77">
        <v>174862.07</v>
      </c>
      <c r="I863" s="77"/>
      <c r="J863" s="101"/>
    </row>
    <row r="864" spans="1:10" hidden="1" outlineLevel="1" x14ac:dyDescent="0.2">
      <c r="A864" s="106"/>
      <c r="B864" s="100">
        <v>43083</v>
      </c>
      <c r="C864" s="99">
        <v>44</v>
      </c>
      <c r="D864" s="99" t="s">
        <v>981</v>
      </c>
      <c r="E864" s="99" t="s">
        <v>716</v>
      </c>
      <c r="F864" s="99" t="s">
        <v>9899</v>
      </c>
      <c r="G864" s="77">
        <v>0</v>
      </c>
      <c r="H864" s="77">
        <v>-136331.03</v>
      </c>
      <c r="I864" s="77"/>
      <c r="J864" s="101"/>
    </row>
    <row r="865" spans="1:10" hidden="1" outlineLevel="1" x14ac:dyDescent="0.2">
      <c r="A865" s="106"/>
      <c r="B865" s="100">
        <v>43083</v>
      </c>
      <c r="C865" s="99">
        <v>45</v>
      </c>
      <c r="D865" s="99" t="s">
        <v>981</v>
      </c>
      <c r="E865" s="99" t="s">
        <v>716</v>
      </c>
      <c r="F865" s="99" t="s">
        <v>9899</v>
      </c>
      <c r="G865" s="77">
        <v>0</v>
      </c>
      <c r="H865" s="77">
        <v>136331.03</v>
      </c>
      <c r="I865" s="77">
        <v>-12123730.300000001</v>
      </c>
      <c r="J865" s="101"/>
    </row>
    <row r="866" spans="1:10" hidden="1" outlineLevel="1" x14ac:dyDescent="0.2">
      <c r="A866" s="106"/>
      <c r="B866" s="100">
        <v>43083</v>
      </c>
      <c r="C866" s="99">
        <v>46</v>
      </c>
      <c r="D866" s="99" t="s">
        <v>981</v>
      </c>
      <c r="E866" s="99" t="s">
        <v>716</v>
      </c>
      <c r="F866" s="99" t="s">
        <v>9900</v>
      </c>
      <c r="G866" s="77">
        <v>0</v>
      </c>
      <c r="H866" s="77">
        <v>-136331.03</v>
      </c>
      <c r="I866" s="77"/>
      <c r="J866" s="101"/>
    </row>
    <row r="867" spans="1:10" hidden="1" outlineLevel="1" x14ac:dyDescent="0.2">
      <c r="A867" s="106"/>
      <c r="B867" s="100">
        <v>43083</v>
      </c>
      <c r="C867" s="99">
        <v>47</v>
      </c>
      <c r="D867" s="99" t="s">
        <v>981</v>
      </c>
      <c r="E867" s="99" t="s">
        <v>716</v>
      </c>
      <c r="F867" s="99" t="s">
        <v>9901</v>
      </c>
      <c r="G867" s="77">
        <v>0</v>
      </c>
      <c r="H867" s="77">
        <v>136331.03</v>
      </c>
      <c r="I867" s="77"/>
      <c r="J867" s="101"/>
    </row>
    <row r="868" spans="1:10" hidden="1" outlineLevel="1" x14ac:dyDescent="0.2">
      <c r="A868" s="106"/>
      <c r="B868" s="100">
        <v>43083</v>
      </c>
      <c r="C868" s="99">
        <v>48</v>
      </c>
      <c r="D868" s="99" t="s">
        <v>981</v>
      </c>
      <c r="E868" s="99" t="s">
        <v>716</v>
      </c>
      <c r="F868" s="99" t="s">
        <v>9902</v>
      </c>
      <c r="G868" s="77">
        <v>0</v>
      </c>
      <c r="H868" s="77">
        <v>127655.17</v>
      </c>
      <c r="I868" s="77"/>
      <c r="J868" s="101"/>
    </row>
    <row r="869" spans="1:10" hidden="1" outlineLevel="1" x14ac:dyDescent="0.2">
      <c r="A869" s="106"/>
      <c r="B869" s="100">
        <v>43084</v>
      </c>
      <c r="C869" s="99">
        <v>49</v>
      </c>
      <c r="D869" s="99" t="s">
        <v>981</v>
      </c>
      <c r="E869" s="99" t="s">
        <v>716</v>
      </c>
      <c r="F869" s="99" t="s">
        <v>9903</v>
      </c>
      <c r="G869" s="77">
        <v>0</v>
      </c>
      <c r="H869" s="77">
        <v>-446206.9</v>
      </c>
      <c r="I869" s="77"/>
      <c r="J869" s="101"/>
    </row>
    <row r="870" spans="1:10" hidden="1" outlineLevel="1" x14ac:dyDescent="0.2">
      <c r="A870" s="106"/>
      <c r="B870" s="100">
        <v>43084</v>
      </c>
      <c r="C870" s="99">
        <v>50</v>
      </c>
      <c r="D870" s="99" t="s">
        <v>981</v>
      </c>
      <c r="E870" s="99" t="s">
        <v>716</v>
      </c>
      <c r="F870" s="99" t="s">
        <v>9904</v>
      </c>
      <c r="G870" s="77">
        <v>0</v>
      </c>
      <c r="H870" s="77">
        <v>420344.83</v>
      </c>
      <c r="I870" s="77"/>
      <c r="J870" s="101"/>
    </row>
    <row r="871" spans="1:10" hidden="1" outlineLevel="1" x14ac:dyDescent="0.2">
      <c r="A871" s="106"/>
      <c r="B871" s="100">
        <v>43084</v>
      </c>
      <c r="C871" s="99">
        <v>51</v>
      </c>
      <c r="D871" s="99" t="s">
        <v>981</v>
      </c>
      <c r="E871" s="99" t="s">
        <v>716</v>
      </c>
      <c r="F871" s="99" t="s">
        <v>9905</v>
      </c>
      <c r="G871" s="77">
        <v>0</v>
      </c>
      <c r="H871" s="77">
        <v>-105000</v>
      </c>
      <c r="I871" s="77"/>
      <c r="J871" s="101"/>
    </row>
    <row r="872" spans="1:10" hidden="1" outlineLevel="1" x14ac:dyDescent="0.2">
      <c r="A872" s="106"/>
      <c r="B872" s="100">
        <v>43084</v>
      </c>
      <c r="C872" s="99">
        <v>52</v>
      </c>
      <c r="D872" s="99" t="s">
        <v>981</v>
      </c>
      <c r="E872" s="99" t="s">
        <v>716</v>
      </c>
      <c r="F872" s="99" t="s">
        <v>9906</v>
      </c>
      <c r="G872" s="77">
        <v>0</v>
      </c>
      <c r="H872" s="77">
        <v>93758.62</v>
      </c>
      <c r="I872" s="77"/>
      <c r="J872" s="101"/>
    </row>
    <row r="873" spans="1:10" hidden="1" outlineLevel="1" x14ac:dyDescent="0.2">
      <c r="A873" s="106"/>
      <c r="B873" s="100">
        <v>43084</v>
      </c>
      <c r="C873" s="99">
        <v>53</v>
      </c>
      <c r="D873" s="99" t="s">
        <v>981</v>
      </c>
      <c r="E873" s="99" t="s">
        <v>716</v>
      </c>
      <c r="F873" s="99" t="s">
        <v>9907</v>
      </c>
      <c r="G873" s="77">
        <v>0</v>
      </c>
      <c r="H873" s="77">
        <v>-93758.62</v>
      </c>
      <c r="I873" s="77"/>
      <c r="J873" s="101"/>
    </row>
    <row r="874" spans="1:10" hidden="1" outlineLevel="1" x14ac:dyDescent="0.2">
      <c r="A874" s="106"/>
      <c r="B874" s="100">
        <v>43084</v>
      </c>
      <c r="C874" s="99">
        <v>54</v>
      </c>
      <c r="D874" s="99" t="s">
        <v>981</v>
      </c>
      <c r="E874" s="99" t="s">
        <v>716</v>
      </c>
      <c r="F874" s="99" t="s">
        <v>9908</v>
      </c>
      <c r="G874" s="77">
        <v>0</v>
      </c>
      <c r="H874" s="77">
        <v>89448.28</v>
      </c>
      <c r="I874" s="77"/>
      <c r="J874" s="101"/>
    </row>
    <row r="875" spans="1:10" hidden="1" outlineLevel="1" x14ac:dyDescent="0.2">
      <c r="A875" s="106"/>
      <c r="B875" s="100">
        <v>43085</v>
      </c>
      <c r="C875" s="99">
        <v>55</v>
      </c>
      <c r="D875" s="99" t="s">
        <v>981</v>
      </c>
      <c r="E875" s="99" t="s">
        <v>716</v>
      </c>
      <c r="F875" s="99" t="s">
        <v>9909</v>
      </c>
      <c r="G875" s="77">
        <v>0</v>
      </c>
      <c r="H875" s="77">
        <v>102241.38</v>
      </c>
      <c r="I875" s="77"/>
      <c r="J875" s="101"/>
    </row>
    <row r="876" spans="1:10" hidden="1" outlineLevel="1" x14ac:dyDescent="0.2">
      <c r="A876" s="106"/>
      <c r="B876" s="100">
        <v>43087</v>
      </c>
      <c r="C876" s="99">
        <v>56</v>
      </c>
      <c r="D876" s="99" t="s">
        <v>981</v>
      </c>
      <c r="E876" s="99" t="s">
        <v>716</v>
      </c>
      <c r="F876" s="99" t="s">
        <v>9910</v>
      </c>
      <c r="G876" s="77">
        <v>0</v>
      </c>
      <c r="H876" s="77">
        <v>-126137.93</v>
      </c>
      <c r="I876" s="77"/>
      <c r="J876" s="101"/>
    </row>
    <row r="877" spans="1:10" hidden="1" outlineLevel="1" x14ac:dyDescent="0.2">
      <c r="A877" s="106"/>
      <c r="B877" s="100">
        <v>43087</v>
      </c>
      <c r="C877" s="99">
        <v>57</v>
      </c>
      <c r="D877" s="99" t="s">
        <v>981</v>
      </c>
      <c r="E877" s="99" t="s">
        <v>716</v>
      </c>
      <c r="F877" s="99" t="s">
        <v>9911</v>
      </c>
      <c r="G877" s="77">
        <v>0</v>
      </c>
      <c r="H877" s="77">
        <v>126137.93</v>
      </c>
      <c r="I877" s="77"/>
      <c r="J877" s="101"/>
    </row>
    <row r="878" spans="1:10" hidden="1" outlineLevel="1" x14ac:dyDescent="0.2">
      <c r="A878" s="106"/>
      <c r="B878" s="100">
        <v>43087</v>
      </c>
      <c r="C878" s="99">
        <v>58</v>
      </c>
      <c r="D878" s="99" t="s">
        <v>981</v>
      </c>
      <c r="E878" s="99" t="s">
        <v>716</v>
      </c>
      <c r="F878" s="99" t="s">
        <v>9912</v>
      </c>
      <c r="G878" s="77">
        <v>0</v>
      </c>
      <c r="H878" s="77">
        <v>125103.45</v>
      </c>
      <c r="I878" s="77"/>
      <c r="J878" s="101"/>
    </row>
    <row r="879" spans="1:10" hidden="1" outlineLevel="1" x14ac:dyDescent="0.2">
      <c r="A879" s="106"/>
      <c r="B879" s="100">
        <v>43087</v>
      </c>
      <c r="C879" s="99">
        <v>59</v>
      </c>
      <c r="D879" s="99" t="s">
        <v>981</v>
      </c>
      <c r="E879" s="99" t="s">
        <v>716</v>
      </c>
      <c r="F879" s="99" t="s">
        <v>9913</v>
      </c>
      <c r="G879" s="77">
        <v>0</v>
      </c>
      <c r="H879" s="77">
        <v>-125103.45</v>
      </c>
      <c r="I879" s="77"/>
      <c r="J879" s="101"/>
    </row>
    <row r="880" spans="1:10" hidden="1" outlineLevel="1" x14ac:dyDescent="0.2">
      <c r="A880" s="106"/>
      <c r="B880" s="100">
        <v>43087</v>
      </c>
      <c r="C880" s="99">
        <v>60</v>
      </c>
      <c r="D880" s="99" t="s">
        <v>981</v>
      </c>
      <c r="E880" s="99" t="s">
        <v>716</v>
      </c>
      <c r="F880" s="99" t="s">
        <v>9914</v>
      </c>
      <c r="G880" s="77">
        <v>0</v>
      </c>
      <c r="H880" s="77">
        <v>-126137.93</v>
      </c>
      <c r="I880" s="77"/>
      <c r="J880" s="101"/>
    </row>
    <row r="881" spans="1:10" hidden="1" outlineLevel="1" x14ac:dyDescent="0.2">
      <c r="A881" s="106"/>
      <c r="B881" s="100">
        <v>43087</v>
      </c>
      <c r="C881" s="99">
        <v>61</v>
      </c>
      <c r="D881" s="99" t="s">
        <v>981</v>
      </c>
      <c r="E881" s="99" t="s">
        <v>716</v>
      </c>
      <c r="F881" s="99" t="s">
        <v>9915</v>
      </c>
      <c r="G881" s="77">
        <v>0</v>
      </c>
      <c r="H881" s="77">
        <v>126137.93</v>
      </c>
      <c r="I881" s="77"/>
      <c r="J881" s="101"/>
    </row>
    <row r="882" spans="1:10" hidden="1" outlineLevel="1" x14ac:dyDescent="0.2">
      <c r="A882" s="106"/>
      <c r="B882" s="100">
        <v>43087</v>
      </c>
      <c r="C882" s="99">
        <v>62</v>
      </c>
      <c r="D882" s="99" t="s">
        <v>981</v>
      </c>
      <c r="E882" s="99" t="s">
        <v>716</v>
      </c>
      <c r="F882" s="99" t="s">
        <v>9916</v>
      </c>
      <c r="G882" s="77">
        <v>0</v>
      </c>
      <c r="H882" s="77">
        <v>125103.45</v>
      </c>
      <c r="I882" s="77"/>
      <c r="J882" s="101"/>
    </row>
    <row r="883" spans="1:10" hidden="1" outlineLevel="1" x14ac:dyDescent="0.2">
      <c r="A883" s="106"/>
      <c r="B883" s="100">
        <v>43087</v>
      </c>
      <c r="C883" s="99">
        <v>63</v>
      </c>
      <c r="D883" s="99" t="s">
        <v>981</v>
      </c>
      <c r="E883" s="99" t="s">
        <v>716</v>
      </c>
      <c r="F883" s="99" t="s">
        <v>9917</v>
      </c>
      <c r="G883" s="77">
        <v>0</v>
      </c>
      <c r="H883" s="77">
        <v>-111793.1</v>
      </c>
      <c r="I883" s="77"/>
      <c r="J883" s="101"/>
    </row>
    <row r="884" spans="1:10" hidden="1" outlineLevel="1" x14ac:dyDescent="0.2">
      <c r="A884" s="106"/>
      <c r="B884" s="100">
        <v>43087</v>
      </c>
      <c r="C884" s="99">
        <v>64</v>
      </c>
      <c r="D884" s="99" t="s">
        <v>981</v>
      </c>
      <c r="E884" s="99" t="s">
        <v>716</v>
      </c>
      <c r="F884" s="99" t="s">
        <v>9918</v>
      </c>
      <c r="G884" s="77">
        <v>0</v>
      </c>
      <c r="H884" s="77">
        <v>121275.86</v>
      </c>
      <c r="I884" s="77"/>
      <c r="J884" s="101"/>
    </row>
    <row r="885" spans="1:10" hidden="1" outlineLevel="1" x14ac:dyDescent="0.2">
      <c r="A885" s="106"/>
      <c r="B885" s="100">
        <v>43088</v>
      </c>
      <c r="C885" s="99">
        <v>65</v>
      </c>
      <c r="D885" s="99" t="s">
        <v>981</v>
      </c>
      <c r="E885" s="99" t="s">
        <v>716</v>
      </c>
      <c r="F885" s="99" t="s">
        <v>9919</v>
      </c>
      <c r="G885" s="77">
        <v>0</v>
      </c>
      <c r="H885" s="77">
        <v>96310.34</v>
      </c>
      <c r="I885" s="77"/>
      <c r="J885" s="101"/>
    </row>
    <row r="886" spans="1:10" hidden="1" outlineLevel="1" x14ac:dyDescent="0.2">
      <c r="A886" s="106"/>
      <c r="B886" s="100">
        <v>43088</v>
      </c>
      <c r="C886" s="99">
        <v>66</v>
      </c>
      <c r="D886" s="99" t="s">
        <v>981</v>
      </c>
      <c r="E886" s="99" t="s">
        <v>716</v>
      </c>
      <c r="F886" s="99" t="s">
        <v>9920</v>
      </c>
      <c r="G886" s="77">
        <v>0</v>
      </c>
      <c r="H886" s="77">
        <v>-336206.9</v>
      </c>
      <c r="I886" s="77">
        <v>-11998557.890000001</v>
      </c>
      <c r="J886" s="101"/>
    </row>
    <row r="887" spans="1:10" hidden="1" outlineLevel="1" x14ac:dyDescent="0.2">
      <c r="A887" s="106"/>
      <c r="B887" s="100">
        <v>43088</v>
      </c>
      <c r="C887" s="99">
        <v>67</v>
      </c>
      <c r="D887" s="99" t="s">
        <v>981</v>
      </c>
      <c r="E887" s="99" t="s">
        <v>716</v>
      </c>
      <c r="F887" s="99" t="s">
        <v>9921</v>
      </c>
      <c r="G887" s="77">
        <v>0</v>
      </c>
      <c r="H887" s="77">
        <v>334034.48</v>
      </c>
      <c r="I887" s="77">
        <v>-11829592.369999999</v>
      </c>
      <c r="J887" s="101"/>
    </row>
    <row r="888" spans="1:10" hidden="1" outlineLevel="1" x14ac:dyDescent="0.2">
      <c r="A888" s="106"/>
      <c r="B888" s="100">
        <v>43088</v>
      </c>
      <c r="C888" s="99">
        <v>68</v>
      </c>
      <c r="D888" s="99" t="s">
        <v>981</v>
      </c>
      <c r="E888" s="99" t="s">
        <v>716</v>
      </c>
      <c r="F888" s="99" t="s">
        <v>9922</v>
      </c>
      <c r="G888" s="77">
        <v>0</v>
      </c>
      <c r="H888" s="77">
        <v>-334034.48</v>
      </c>
      <c r="I888" s="77">
        <v>-11727350.99</v>
      </c>
      <c r="J888" s="101"/>
    </row>
    <row r="889" spans="1:10" hidden="1" outlineLevel="1" x14ac:dyDescent="0.2">
      <c r="A889" s="106"/>
      <c r="B889" s="100">
        <v>43088</v>
      </c>
      <c r="C889" s="99">
        <v>69</v>
      </c>
      <c r="D889" s="99" t="s">
        <v>981</v>
      </c>
      <c r="E889" s="99" t="s">
        <v>716</v>
      </c>
      <c r="F889" s="99" t="s">
        <v>9923</v>
      </c>
      <c r="G889" s="77">
        <v>0</v>
      </c>
      <c r="H889" s="77">
        <v>334034.48</v>
      </c>
      <c r="I889" s="77">
        <v>-11533385.470000001</v>
      </c>
      <c r="J889" s="101"/>
    </row>
    <row r="890" spans="1:10" hidden="1" outlineLevel="1" x14ac:dyDescent="0.2">
      <c r="A890" s="106"/>
      <c r="B890" s="100">
        <v>43089</v>
      </c>
      <c r="C890" s="99">
        <v>70</v>
      </c>
      <c r="D890" s="99" t="s">
        <v>981</v>
      </c>
      <c r="E890" s="99" t="s">
        <v>716</v>
      </c>
      <c r="F890" s="99" t="s">
        <v>9924</v>
      </c>
      <c r="G890" s="77">
        <v>0</v>
      </c>
      <c r="H890" s="77">
        <v>126551.72</v>
      </c>
      <c r="I890" s="77">
        <v>-11403971.68</v>
      </c>
      <c r="J890" s="101"/>
    </row>
    <row r="891" spans="1:10" hidden="1" outlineLevel="1" x14ac:dyDescent="0.2">
      <c r="A891" s="106"/>
      <c r="B891" s="100">
        <v>43089</v>
      </c>
      <c r="C891" s="99">
        <v>71</v>
      </c>
      <c r="D891" s="99" t="s">
        <v>981</v>
      </c>
      <c r="E891" s="99" t="s">
        <v>716</v>
      </c>
      <c r="F891" s="99" t="s">
        <v>9925</v>
      </c>
      <c r="G891" s="77">
        <v>0</v>
      </c>
      <c r="H891" s="77">
        <v>-159310.34</v>
      </c>
      <c r="I891" s="77">
        <v>-11244833.75</v>
      </c>
      <c r="J891" s="101"/>
    </row>
    <row r="892" spans="1:10" hidden="1" outlineLevel="1" x14ac:dyDescent="0.2">
      <c r="A892" s="106"/>
      <c r="B892" s="100">
        <v>43089</v>
      </c>
      <c r="C892" s="99">
        <v>72</v>
      </c>
      <c r="D892" s="99" t="s">
        <v>981</v>
      </c>
      <c r="E892" s="99" t="s">
        <v>716</v>
      </c>
      <c r="F892" s="99" t="s">
        <v>9926</v>
      </c>
      <c r="G892" s="77">
        <v>0</v>
      </c>
      <c r="H892" s="77">
        <v>155000</v>
      </c>
      <c r="I892" s="77">
        <v>-11130178.58</v>
      </c>
      <c r="J892" s="101"/>
    </row>
    <row r="893" spans="1:10" hidden="1" outlineLevel="1" x14ac:dyDescent="0.2">
      <c r="A893" s="106"/>
      <c r="B893" s="100">
        <v>43089</v>
      </c>
      <c r="C893" s="99">
        <v>73</v>
      </c>
      <c r="D893" s="99" t="s">
        <v>981</v>
      </c>
      <c r="E893" s="99" t="s">
        <v>716</v>
      </c>
      <c r="F893" s="99" t="s">
        <v>9927</v>
      </c>
      <c r="G893" s="77">
        <v>0</v>
      </c>
      <c r="H893" s="77">
        <v>-168034.48</v>
      </c>
      <c r="I893" s="77">
        <v>-11244833.75</v>
      </c>
      <c r="J893" s="101"/>
    </row>
    <row r="894" spans="1:10" hidden="1" outlineLevel="1" x14ac:dyDescent="0.2">
      <c r="A894" s="106"/>
      <c r="B894" s="100">
        <v>43089</v>
      </c>
      <c r="C894" s="99">
        <v>74</v>
      </c>
      <c r="D894" s="99" t="s">
        <v>981</v>
      </c>
      <c r="E894" s="99" t="s">
        <v>716</v>
      </c>
      <c r="F894" s="99" t="s">
        <v>9928</v>
      </c>
      <c r="G894" s="77">
        <v>0</v>
      </c>
      <c r="H894" s="77">
        <v>168034.48</v>
      </c>
      <c r="I894" s="77">
        <v>-11403971.68</v>
      </c>
      <c r="J894" s="101"/>
    </row>
    <row r="895" spans="1:10" hidden="1" outlineLevel="1" x14ac:dyDescent="0.2">
      <c r="A895" s="106"/>
      <c r="B895" s="100">
        <v>43089</v>
      </c>
      <c r="C895" s="99">
        <v>75</v>
      </c>
      <c r="D895" s="99" t="s">
        <v>981</v>
      </c>
      <c r="E895" s="99" t="s">
        <v>716</v>
      </c>
      <c r="F895" s="99" t="s">
        <v>9929</v>
      </c>
      <c r="G895" s="77">
        <v>0</v>
      </c>
      <c r="H895" s="77">
        <v>254310.34</v>
      </c>
      <c r="I895" s="77">
        <v>-11533385.470000001</v>
      </c>
      <c r="J895" s="101"/>
    </row>
    <row r="896" spans="1:10" hidden="1" outlineLevel="1" x14ac:dyDescent="0.2">
      <c r="A896" s="106"/>
      <c r="B896" s="100">
        <v>43090</v>
      </c>
      <c r="C896" s="99">
        <v>76</v>
      </c>
      <c r="D896" s="99" t="s">
        <v>981</v>
      </c>
      <c r="E896" s="99" t="s">
        <v>716</v>
      </c>
      <c r="F896" s="99" t="s">
        <v>9930</v>
      </c>
      <c r="G896" s="77">
        <v>0</v>
      </c>
      <c r="H896" s="77">
        <v>-126137.93</v>
      </c>
      <c r="I896" s="77">
        <v>-11727350.99</v>
      </c>
      <c r="J896" s="101"/>
    </row>
    <row r="897" spans="1:10" hidden="1" outlineLevel="1" x14ac:dyDescent="0.2">
      <c r="A897" s="106"/>
      <c r="B897" s="100">
        <v>43090</v>
      </c>
      <c r="C897" s="99">
        <v>77</v>
      </c>
      <c r="D897" s="99" t="s">
        <v>981</v>
      </c>
      <c r="E897" s="99" t="s">
        <v>716</v>
      </c>
      <c r="F897" s="99" t="s">
        <v>9931</v>
      </c>
      <c r="G897" s="77">
        <v>0</v>
      </c>
      <c r="H897" s="77">
        <v>120103.45</v>
      </c>
      <c r="I897" s="77">
        <v>-11829592.369999999</v>
      </c>
      <c r="J897" s="101"/>
    </row>
    <row r="898" spans="1:10" hidden="1" outlineLevel="1" x14ac:dyDescent="0.2">
      <c r="A898" s="106"/>
      <c r="B898" s="100">
        <v>43090</v>
      </c>
      <c r="C898" s="99">
        <v>78</v>
      </c>
      <c r="D898" s="99" t="s">
        <v>981</v>
      </c>
      <c r="E898" s="99" t="s">
        <v>716</v>
      </c>
      <c r="F898" s="99" t="s">
        <v>9932</v>
      </c>
      <c r="G898" s="77">
        <v>0</v>
      </c>
      <c r="H898" s="77">
        <v>-168034.48</v>
      </c>
      <c r="I898" s="77">
        <v>-11998557.890000001</v>
      </c>
      <c r="J898" s="101"/>
    </row>
    <row r="899" spans="1:10" hidden="1" outlineLevel="1" x14ac:dyDescent="0.2">
      <c r="A899" s="106"/>
      <c r="B899" s="100">
        <v>43090</v>
      </c>
      <c r="C899" s="99">
        <v>79</v>
      </c>
      <c r="D899" s="99" t="s">
        <v>981</v>
      </c>
      <c r="E899" s="99" t="s">
        <v>716</v>
      </c>
      <c r="F899" s="99" t="s">
        <v>9933</v>
      </c>
      <c r="G899" s="77">
        <v>0</v>
      </c>
      <c r="H899" s="77">
        <v>168034.48</v>
      </c>
      <c r="I899" s="77">
        <v>-12123730.300000001</v>
      </c>
      <c r="J899" s="101"/>
    </row>
    <row r="900" spans="1:10" hidden="1" outlineLevel="1" x14ac:dyDescent="0.2">
      <c r="A900" s="106"/>
      <c r="B900" s="100">
        <v>43090</v>
      </c>
      <c r="C900" s="99">
        <v>80</v>
      </c>
      <c r="D900" s="99" t="s">
        <v>981</v>
      </c>
      <c r="E900" s="99" t="s">
        <v>716</v>
      </c>
      <c r="F900" s="99" t="s">
        <v>9934</v>
      </c>
      <c r="G900" s="77">
        <v>0</v>
      </c>
      <c r="H900" s="77">
        <v>-125103.45</v>
      </c>
      <c r="I900" s="77">
        <v>-12371144.09</v>
      </c>
      <c r="J900" s="101"/>
    </row>
    <row r="901" spans="1:10" hidden="1" outlineLevel="1" x14ac:dyDescent="0.2">
      <c r="A901" s="106"/>
      <c r="B901" s="100">
        <v>43090</v>
      </c>
      <c r="C901" s="99">
        <v>81</v>
      </c>
      <c r="D901" s="99" t="s">
        <v>981</v>
      </c>
      <c r="E901" s="99" t="s">
        <v>716</v>
      </c>
      <c r="F901" s="99" t="s">
        <v>9935</v>
      </c>
      <c r="G901" s="77">
        <v>0</v>
      </c>
      <c r="H901" s="77">
        <v>125103.45</v>
      </c>
      <c r="I901" s="77">
        <v>-12556316.5</v>
      </c>
      <c r="J901" s="101"/>
    </row>
    <row r="902" spans="1:10" hidden="1" outlineLevel="1" x14ac:dyDescent="0.2">
      <c r="A902" s="106"/>
      <c r="B902" s="100">
        <v>43090</v>
      </c>
      <c r="C902" s="99">
        <v>82</v>
      </c>
      <c r="D902" s="99" t="s">
        <v>981</v>
      </c>
      <c r="E902" s="99" t="s">
        <v>716</v>
      </c>
      <c r="F902" s="99" t="s">
        <v>9936</v>
      </c>
      <c r="G902" s="77">
        <v>0</v>
      </c>
      <c r="H902" s="77">
        <v>145172.41</v>
      </c>
      <c r="I902" s="77">
        <v>-12672557.880000001</v>
      </c>
      <c r="J902" s="101"/>
    </row>
    <row r="903" spans="1:10" hidden="1" outlineLevel="1" x14ac:dyDescent="0.2">
      <c r="A903" s="106"/>
      <c r="B903" s="100">
        <v>43091</v>
      </c>
      <c r="C903" s="99">
        <v>83</v>
      </c>
      <c r="D903" s="99" t="s">
        <v>981</v>
      </c>
      <c r="E903" s="99" t="s">
        <v>716</v>
      </c>
      <c r="F903" s="99" t="s">
        <v>9937</v>
      </c>
      <c r="G903" s="77">
        <v>0</v>
      </c>
      <c r="H903" s="77">
        <v>-420344.83</v>
      </c>
      <c r="I903" s="77">
        <v>-12794454.43</v>
      </c>
      <c r="J903" s="101"/>
    </row>
    <row r="904" spans="1:10" hidden="1" outlineLevel="1" x14ac:dyDescent="0.2">
      <c r="A904" s="106"/>
      <c r="B904" s="100">
        <v>43091</v>
      </c>
      <c r="C904" s="99">
        <v>84</v>
      </c>
      <c r="D904" s="99" t="s">
        <v>981</v>
      </c>
      <c r="E904" s="99" t="s">
        <v>716</v>
      </c>
      <c r="F904" s="99" t="s">
        <v>9938</v>
      </c>
      <c r="G904" s="77">
        <v>0</v>
      </c>
      <c r="H904" s="77">
        <v>446206.9</v>
      </c>
      <c r="I904" s="77">
        <v>-13474971.67</v>
      </c>
      <c r="J904" s="101"/>
    </row>
    <row r="905" spans="1:10" hidden="1" outlineLevel="1" x14ac:dyDescent="0.2">
      <c r="A905" s="106"/>
      <c r="B905" s="100">
        <v>43091</v>
      </c>
      <c r="C905" s="99">
        <v>85</v>
      </c>
      <c r="D905" s="99" t="s">
        <v>981</v>
      </c>
      <c r="E905" s="99" t="s">
        <v>716</v>
      </c>
      <c r="F905" s="99" t="s">
        <v>9939</v>
      </c>
      <c r="G905" s="77">
        <v>0</v>
      </c>
      <c r="H905" s="77">
        <v>-141413.79</v>
      </c>
      <c r="I905" s="77">
        <v>-13658144.08</v>
      </c>
      <c r="J905" s="101"/>
    </row>
    <row r="906" spans="1:10" hidden="1" outlineLevel="1" x14ac:dyDescent="0.2">
      <c r="A906" s="106"/>
      <c r="B906" s="100">
        <v>43091</v>
      </c>
      <c r="C906" s="99">
        <v>86</v>
      </c>
      <c r="D906" s="99" t="s">
        <v>981</v>
      </c>
      <c r="E906" s="99" t="s">
        <v>716</v>
      </c>
      <c r="F906" s="99" t="s">
        <v>9940</v>
      </c>
      <c r="G906" s="77">
        <v>0</v>
      </c>
      <c r="H906" s="77">
        <v>135379.31</v>
      </c>
      <c r="I906" s="77">
        <v>-13532971.67</v>
      </c>
      <c r="J906" s="101"/>
    </row>
    <row r="907" spans="1:10" hidden="1" outlineLevel="1" x14ac:dyDescent="0.2">
      <c r="A907" s="106"/>
      <c r="B907" s="100">
        <v>43091</v>
      </c>
      <c r="C907" s="99">
        <v>87</v>
      </c>
      <c r="D907" s="99" t="s">
        <v>981</v>
      </c>
      <c r="E907" s="99" t="s">
        <v>716</v>
      </c>
      <c r="F907" s="99" t="s">
        <v>9941</v>
      </c>
      <c r="G907" s="77">
        <v>0</v>
      </c>
      <c r="H907" s="77">
        <v>-140503.45000000001</v>
      </c>
      <c r="I907" s="77">
        <v>-13653833.74</v>
      </c>
      <c r="J907" s="101"/>
    </row>
    <row r="908" spans="1:10" hidden="1" outlineLevel="1" x14ac:dyDescent="0.2">
      <c r="A908" s="106"/>
      <c r="B908" s="100">
        <v>43091</v>
      </c>
      <c r="C908" s="99">
        <v>88</v>
      </c>
      <c r="D908" s="99" t="s">
        <v>981</v>
      </c>
      <c r="E908" s="99" t="s">
        <v>716</v>
      </c>
      <c r="F908" s="99" t="s">
        <v>9942</v>
      </c>
      <c r="G908" s="77">
        <v>0</v>
      </c>
      <c r="H908" s="77">
        <v>140503.45000000001</v>
      </c>
      <c r="I908" s="77">
        <v>-13484868.220000001</v>
      </c>
      <c r="J908" s="101"/>
    </row>
    <row r="909" spans="1:10" hidden="1" outlineLevel="1" x14ac:dyDescent="0.2">
      <c r="A909" s="106"/>
      <c r="B909" s="100">
        <v>43091</v>
      </c>
      <c r="C909" s="99">
        <v>89</v>
      </c>
      <c r="D909" s="99" t="s">
        <v>981</v>
      </c>
      <c r="E909" s="99" t="s">
        <v>716</v>
      </c>
      <c r="F909" s="99" t="s">
        <v>9943</v>
      </c>
      <c r="G909" s="77">
        <v>0</v>
      </c>
      <c r="H909" s="77">
        <v>-145172.41</v>
      </c>
      <c r="I909" s="77"/>
      <c r="J909" s="101"/>
    </row>
    <row r="910" spans="1:10" hidden="1" outlineLevel="1" x14ac:dyDescent="0.2">
      <c r="A910" s="106"/>
      <c r="B910" s="100">
        <v>43091</v>
      </c>
      <c r="C910" s="99">
        <v>90</v>
      </c>
      <c r="D910" s="99" t="s">
        <v>981</v>
      </c>
      <c r="E910" s="99" t="s">
        <v>716</v>
      </c>
      <c r="F910" s="99" t="s">
        <v>9944</v>
      </c>
      <c r="G910" s="77">
        <v>0</v>
      </c>
      <c r="H910" s="77">
        <v>145172.41</v>
      </c>
      <c r="I910" s="77"/>
      <c r="J910" s="101"/>
    </row>
    <row r="911" spans="1:10" hidden="1" outlineLevel="1" x14ac:dyDescent="0.2">
      <c r="A911" s="106"/>
      <c r="B911" s="100">
        <v>43091</v>
      </c>
      <c r="C911" s="99">
        <v>91</v>
      </c>
      <c r="D911" s="99" t="s">
        <v>981</v>
      </c>
      <c r="E911" s="99" t="s">
        <v>716</v>
      </c>
      <c r="F911" s="99" t="s">
        <v>9945</v>
      </c>
      <c r="G911" s="77">
        <v>0</v>
      </c>
      <c r="H911" s="77">
        <v>-145172.41</v>
      </c>
      <c r="I911" s="77"/>
      <c r="J911" s="101"/>
    </row>
    <row r="912" spans="1:10" hidden="1" outlineLevel="1" x14ac:dyDescent="0.2">
      <c r="A912" s="106"/>
      <c r="B912" s="100">
        <v>43091</v>
      </c>
      <c r="C912" s="99">
        <v>92</v>
      </c>
      <c r="D912" s="99" t="s">
        <v>981</v>
      </c>
      <c r="E912" s="99" t="s">
        <v>716</v>
      </c>
      <c r="F912" s="99" t="s">
        <v>9946</v>
      </c>
      <c r="G912" s="77">
        <v>0</v>
      </c>
      <c r="H912" s="77">
        <v>145172.41</v>
      </c>
      <c r="I912" s="77"/>
      <c r="J912" s="101"/>
    </row>
    <row r="913" spans="1:10" hidden="1" outlineLevel="1" x14ac:dyDescent="0.2">
      <c r="A913" s="106"/>
      <c r="B913" s="100">
        <v>43092</v>
      </c>
      <c r="C913" s="99">
        <v>93</v>
      </c>
      <c r="D913" s="99" t="s">
        <v>981</v>
      </c>
      <c r="E913" s="99" t="s">
        <v>716</v>
      </c>
      <c r="F913" s="99" t="s">
        <v>9947</v>
      </c>
      <c r="G913" s="77">
        <v>0</v>
      </c>
      <c r="H913" s="77">
        <v>-254310.34</v>
      </c>
      <c r="I913" s="77"/>
      <c r="J913" s="101"/>
    </row>
    <row r="914" spans="1:10" hidden="1" outlineLevel="1" x14ac:dyDescent="0.2">
      <c r="A914" s="106"/>
      <c r="B914" s="100">
        <v>43092</v>
      </c>
      <c r="C914" s="99">
        <v>94</v>
      </c>
      <c r="D914" s="99" t="s">
        <v>981</v>
      </c>
      <c r="E914" s="99" t="s">
        <v>716</v>
      </c>
      <c r="F914" s="99" t="s">
        <v>9948</v>
      </c>
      <c r="G914" s="77">
        <v>0</v>
      </c>
      <c r="H914" s="77">
        <v>252827.59</v>
      </c>
      <c r="I914" s="77"/>
      <c r="J914" s="101"/>
    </row>
    <row r="915" spans="1:10" hidden="1" outlineLevel="1" x14ac:dyDescent="0.2">
      <c r="A915" s="106"/>
      <c r="B915" s="100">
        <v>43092</v>
      </c>
      <c r="C915" s="99">
        <v>95</v>
      </c>
      <c r="D915" s="99" t="s">
        <v>981</v>
      </c>
      <c r="E915" s="99" t="s">
        <v>716</v>
      </c>
      <c r="F915" s="99" t="s">
        <v>9949</v>
      </c>
      <c r="G915" s="77">
        <v>0</v>
      </c>
      <c r="H915" s="77">
        <v>-140503.45000000001</v>
      </c>
      <c r="I915" s="77"/>
      <c r="J915" s="101"/>
    </row>
    <row r="916" spans="1:10" hidden="1" outlineLevel="1" x14ac:dyDescent="0.2">
      <c r="A916" s="106"/>
      <c r="B916" s="100">
        <v>43092</v>
      </c>
      <c r="C916" s="99">
        <v>96</v>
      </c>
      <c r="D916" s="99" t="s">
        <v>981</v>
      </c>
      <c r="E916" s="99" t="s">
        <v>716</v>
      </c>
      <c r="F916" s="99" t="s">
        <v>9950</v>
      </c>
      <c r="G916" s="77">
        <v>0</v>
      </c>
      <c r="H916" s="77">
        <v>127951.72</v>
      </c>
      <c r="I916" s="77"/>
      <c r="J916" s="101"/>
    </row>
    <row r="917" spans="1:10" hidden="1" outlineLevel="1" x14ac:dyDescent="0.2">
      <c r="A917" s="106"/>
      <c r="B917" s="100">
        <v>43092</v>
      </c>
      <c r="C917" s="99">
        <v>97</v>
      </c>
      <c r="D917" s="99" t="s">
        <v>981</v>
      </c>
      <c r="E917" s="99" t="s">
        <v>716</v>
      </c>
      <c r="F917" s="99" t="s">
        <v>9951</v>
      </c>
      <c r="G917" s="77">
        <v>0</v>
      </c>
      <c r="H917" s="77">
        <v>346034.48</v>
      </c>
      <c r="I917" s="77"/>
      <c r="J917" s="101"/>
    </row>
    <row r="918" spans="1:10" hidden="1" outlineLevel="1" x14ac:dyDescent="0.2">
      <c r="A918" s="106"/>
      <c r="B918" s="100">
        <v>43095</v>
      </c>
      <c r="C918" s="99">
        <v>98</v>
      </c>
      <c r="D918" s="99" t="s">
        <v>981</v>
      </c>
      <c r="E918" s="99" t="s">
        <v>716</v>
      </c>
      <c r="F918" s="99" t="s">
        <v>9952</v>
      </c>
      <c r="G918" s="77">
        <v>0</v>
      </c>
      <c r="H918" s="77">
        <v>-155172.41</v>
      </c>
      <c r="I918" s="77"/>
      <c r="J918" s="101"/>
    </row>
    <row r="919" spans="1:10" hidden="1" outlineLevel="1" x14ac:dyDescent="0.2">
      <c r="A919" s="106"/>
      <c r="B919" s="100">
        <v>43095</v>
      </c>
      <c r="C919" s="99">
        <v>99</v>
      </c>
      <c r="D919" s="99" t="s">
        <v>981</v>
      </c>
      <c r="E919" s="99" t="s">
        <v>716</v>
      </c>
      <c r="F919" s="99" t="s">
        <v>9953</v>
      </c>
      <c r="G919" s="77">
        <v>0</v>
      </c>
      <c r="H919" s="77">
        <v>155172.41</v>
      </c>
      <c r="I919" s="77"/>
      <c r="J919" s="101"/>
    </row>
    <row r="920" spans="1:10" hidden="1" outlineLevel="1" x14ac:dyDescent="0.2">
      <c r="A920" s="106"/>
      <c r="B920" s="100">
        <v>43095</v>
      </c>
      <c r="C920" s="99">
        <v>100</v>
      </c>
      <c r="D920" s="99" t="s">
        <v>981</v>
      </c>
      <c r="E920" s="99" t="s">
        <v>716</v>
      </c>
      <c r="F920" s="99" t="s">
        <v>9954</v>
      </c>
      <c r="G920" s="77">
        <v>0</v>
      </c>
      <c r="H920" s="77">
        <v>142448.28</v>
      </c>
      <c r="I920" s="77">
        <v>-13653833.74</v>
      </c>
      <c r="J920" s="101"/>
    </row>
    <row r="921" spans="1:10" hidden="1" outlineLevel="1" x14ac:dyDescent="0.2">
      <c r="A921" s="106"/>
      <c r="B921" s="100">
        <v>43095</v>
      </c>
      <c r="C921" s="99">
        <v>101</v>
      </c>
      <c r="D921" s="99" t="s">
        <v>981</v>
      </c>
      <c r="E921" s="99" t="s">
        <v>716</v>
      </c>
      <c r="F921" s="99" t="s">
        <v>9955</v>
      </c>
      <c r="G921" s="77">
        <v>0</v>
      </c>
      <c r="H921" s="77">
        <v>152103.45000000001</v>
      </c>
      <c r="I921" s="77">
        <v>-13783833.74</v>
      </c>
      <c r="J921" s="101"/>
    </row>
    <row r="922" spans="1:10" hidden="1" outlineLevel="1" x14ac:dyDescent="0.2">
      <c r="A922" s="106"/>
      <c r="B922" s="100">
        <v>43095</v>
      </c>
      <c r="C922" s="99">
        <v>102</v>
      </c>
      <c r="D922" s="99" t="s">
        <v>981</v>
      </c>
      <c r="E922" s="99" t="s">
        <v>716</v>
      </c>
      <c r="F922" s="99" t="s">
        <v>9956</v>
      </c>
      <c r="G922" s="77">
        <v>0</v>
      </c>
      <c r="H922" s="77">
        <v>218620.69</v>
      </c>
      <c r="I922" s="77">
        <v>-13624695.810000001</v>
      </c>
      <c r="J922" s="101"/>
    </row>
    <row r="923" spans="1:10" hidden="1" outlineLevel="1" x14ac:dyDescent="0.2">
      <c r="A923" s="106"/>
      <c r="B923" s="100">
        <v>43096</v>
      </c>
      <c r="C923" s="99">
        <v>103</v>
      </c>
      <c r="D923" s="99" t="s">
        <v>981</v>
      </c>
      <c r="E923" s="99" t="s">
        <v>716</v>
      </c>
      <c r="F923" s="99" t="s">
        <v>9957</v>
      </c>
      <c r="G923" s="77">
        <v>0</v>
      </c>
      <c r="H923" s="77">
        <v>-218620.69</v>
      </c>
      <c r="I923" s="77">
        <v>-13495282.02</v>
      </c>
      <c r="J923" s="101"/>
    </row>
    <row r="924" spans="1:10" hidden="1" outlineLevel="1" x14ac:dyDescent="0.2">
      <c r="A924" s="106"/>
      <c r="B924" s="100">
        <v>43096</v>
      </c>
      <c r="C924" s="99">
        <v>104</v>
      </c>
      <c r="D924" s="99" t="s">
        <v>981</v>
      </c>
      <c r="E924" s="99" t="s">
        <v>716</v>
      </c>
      <c r="F924" s="99" t="s">
        <v>9958</v>
      </c>
      <c r="G924" s="77">
        <v>0</v>
      </c>
      <c r="H924" s="77">
        <v>218620.69</v>
      </c>
      <c r="I924" s="77">
        <v>-13617523.4</v>
      </c>
      <c r="J924" s="101"/>
    </row>
    <row r="925" spans="1:10" hidden="1" outlineLevel="1" x14ac:dyDescent="0.2">
      <c r="A925" s="106"/>
      <c r="B925" s="100">
        <v>43097</v>
      </c>
      <c r="C925" s="99">
        <v>105</v>
      </c>
      <c r="D925" s="99" t="s">
        <v>981</v>
      </c>
      <c r="E925" s="99" t="s">
        <v>716</v>
      </c>
      <c r="F925" s="99" t="s">
        <v>9959</v>
      </c>
      <c r="G925" s="77">
        <v>0</v>
      </c>
      <c r="H925" s="77">
        <v>165896.54999999999</v>
      </c>
      <c r="I925" s="77">
        <v>-13495282.02</v>
      </c>
      <c r="J925" s="101"/>
    </row>
    <row r="926" spans="1:10" hidden="1" outlineLevel="1" x14ac:dyDescent="0.2">
      <c r="A926" s="106"/>
      <c r="B926" s="100">
        <v>43098</v>
      </c>
      <c r="C926" s="99">
        <v>106</v>
      </c>
      <c r="D926" s="99" t="s">
        <v>981</v>
      </c>
      <c r="E926" s="99" t="s">
        <v>716</v>
      </c>
      <c r="F926" s="99" t="s">
        <v>9960</v>
      </c>
      <c r="G926" s="77">
        <v>0</v>
      </c>
      <c r="H926" s="77">
        <v>132275.85999999999</v>
      </c>
      <c r="I926" s="77">
        <v>-13617523.4</v>
      </c>
      <c r="J926" s="101"/>
    </row>
    <row r="927" spans="1:10" hidden="1" outlineLevel="1" x14ac:dyDescent="0.2">
      <c r="A927" s="106"/>
      <c r="B927" s="100">
        <v>43098</v>
      </c>
      <c r="C927" s="99">
        <v>107</v>
      </c>
      <c r="D927" s="99" t="s">
        <v>981</v>
      </c>
      <c r="E927" s="99" t="s">
        <v>716</v>
      </c>
      <c r="F927" s="99" t="s">
        <v>9961</v>
      </c>
      <c r="G927" s="77">
        <v>0</v>
      </c>
      <c r="H927" s="77">
        <v>164379.31</v>
      </c>
      <c r="I927" s="77">
        <v>-13495282.02</v>
      </c>
      <c r="J927" s="101"/>
    </row>
    <row r="928" spans="1:10" hidden="1" outlineLevel="1" x14ac:dyDescent="0.2">
      <c r="A928" s="106"/>
      <c r="B928" s="100">
        <v>43098</v>
      </c>
      <c r="C928" s="99">
        <v>108</v>
      </c>
      <c r="D928" s="99" t="s">
        <v>981</v>
      </c>
      <c r="E928" s="99" t="s">
        <v>716</v>
      </c>
      <c r="F928" s="99" t="s">
        <v>9962</v>
      </c>
      <c r="G928" s="77">
        <v>0</v>
      </c>
      <c r="H928" s="77">
        <v>-96310.34</v>
      </c>
      <c r="I928" s="77">
        <v>-13617523.4</v>
      </c>
      <c r="J928" s="101"/>
    </row>
    <row r="929" spans="1:10" hidden="1" outlineLevel="1" x14ac:dyDescent="0.2">
      <c r="A929" s="106"/>
      <c r="B929" s="100">
        <v>43098</v>
      </c>
      <c r="C929" s="99">
        <v>109</v>
      </c>
      <c r="D929" s="99" t="s">
        <v>981</v>
      </c>
      <c r="E929" s="99" t="s">
        <v>716</v>
      </c>
      <c r="F929" s="99" t="s">
        <v>9963</v>
      </c>
      <c r="G929" s="77">
        <v>0</v>
      </c>
      <c r="H929" s="77">
        <v>107758.62</v>
      </c>
      <c r="I929" s="77">
        <v>-13529419.949999999</v>
      </c>
      <c r="J929" s="101"/>
    </row>
    <row r="930" spans="1:10" hidden="1" outlineLevel="1" x14ac:dyDescent="0.2">
      <c r="A930" s="106"/>
      <c r="B930" s="100">
        <v>43099</v>
      </c>
      <c r="C930" s="99">
        <v>110</v>
      </c>
      <c r="D930" s="99" t="s">
        <v>981</v>
      </c>
      <c r="E930" s="99" t="s">
        <v>716</v>
      </c>
      <c r="F930" s="99" t="s">
        <v>9964</v>
      </c>
      <c r="G930" s="77">
        <v>0</v>
      </c>
      <c r="H930" s="77">
        <v>125000</v>
      </c>
      <c r="I930" s="77">
        <v>-13613213.050000001</v>
      </c>
      <c r="J930" s="101"/>
    </row>
    <row r="931" spans="1:10" hidden="1" outlineLevel="1" x14ac:dyDescent="0.2">
      <c r="A931" s="106"/>
      <c r="B931" s="100">
        <v>43099</v>
      </c>
      <c r="C931" s="99">
        <v>111</v>
      </c>
      <c r="D931" s="99" t="s">
        <v>981</v>
      </c>
      <c r="E931" s="99" t="s">
        <v>716</v>
      </c>
      <c r="F931" s="99" t="s">
        <v>9965</v>
      </c>
      <c r="G931" s="77">
        <v>0</v>
      </c>
      <c r="H931" s="77">
        <v>125000</v>
      </c>
      <c r="I931" s="77">
        <v>-13902523.390000001</v>
      </c>
      <c r="J931" s="101"/>
    </row>
    <row r="932" spans="1:10" hidden="1" outlineLevel="1" x14ac:dyDescent="0.2">
      <c r="A932" s="106"/>
      <c r="B932" s="100">
        <v>43099</v>
      </c>
      <c r="C932" s="99">
        <v>112</v>
      </c>
      <c r="D932" s="99" t="s">
        <v>981</v>
      </c>
      <c r="E932" s="99" t="s">
        <v>716</v>
      </c>
      <c r="F932" s="99" t="s">
        <v>9966</v>
      </c>
      <c r="G932" s="77">
        <v>0</v>
      </c>
      <c r="H932" s="77">
        <v>-141551.72</v>
      </c>
      <c r="I932" s="77">
        <v>-13786282.01</v>
      </c>
      <c r="J932" s="101"/>
    </row>
    <row r="933" spans="1:10" hidden="1" outlineLevel="1" x14ac:dyDescent="0.2">
      <c r="A933" s="106"/>
      <c r="B933" s="100">
        <v>43099</v>
      </c>
      <c r="C933" s="99">
        <v>242</v>
      </c>
      <c r="D933" s="99" t="s">
        <v>82</v>
      </c>
      <c r="E933" s="99" t="s">
        <v>9967</v>
      </c>
      <c r="F933" s="99" t="s">
        <v>9968</v>
      </c>
      <c r="G933" s="77">
        <v>0</v>
      </c>
      <c r="H933" s="77">
        <v>-107758.62</v>
      </c>
      <c r="I933" s="77">
        <v>-13914385.460000001</v>
      </c>
      <c r="J933" s="101"/>
    </row>
    <row r="934" spans="1:10" hidden="1" outlineLevel="1" x14ac:dyDescent="0.2">
      <c r="A934" s="106"/>
      <c r="B934" s="100">
        <v>43099</v>
      </c>
      <c r="C934" s="99">
        <v>113</v>
      </c>
      <c r="D934" s="99" t="s">
        <v>981</v>
      </c>
      <c r="E934" s="99" t="s">
        <v>716</v>
      </c>
      <c r="F934" s="99" t="s">
        <v>9969</v>
      </c>
      <c r="G934" s="77">
        <v>0</v>
      </c>
      <c r="H934" s="77">
        <v>-125000</v>
      </c>
      <c r="I934" s="77">
        <v>-13784385.460000001</v>
      </c>
      <c r="J934" s="101"/>
    </row>
    <row r="935" spans="1:10" collapsed="1" x14ac:dyDescent="0.3"/>
    <row r="936" spans="1:10" ht="28.5" customHeight="1" x14ac:dyDescent="0.3">
      <c r="B936" s="136" t="s">
        <v>3858</v>
      </c>
      <c r="C936" s="137"/>
      <c r="D936" s="137"/>
      <c r="E936" s="137"/>
      <c r="F936" s="137"/>
      <c r="G936" s="138"/>
      <c r="H936" s="116">
        <f>SUM(H820:H935)</f>
        <v>4192724.1399999997</v>
      </c>
      <c r="I936" s="117"/>
      <c r="J936" s="118">
        <f>COUNTIF(H821:H934,"&gt;1")-COUNTIF(H821:H934,"&lt;1")</f>
        <v>24</v>
      </c>
    </row>
  </sheetData>
  <mergeCells count="5">
    <mergeCell ref="B491:G491"/>
    <mergeCell ref="B620:G620"/>
    <mergeCell ref="B787:G787"/>
    <mergeCell ref="B815:G815"/>
    <mergeCell ref="B936:G936"/>
  </mergeCells>
  <pageMargins left="0.70866141732283472" right="0.70866141732283472" top="0.19685039370078741" bottom="0.19685039370078741" header="0.31496062992125984" footer="0.31496062992125984"/>
  <pageSetup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SEP!Área_de_impresión</vt:lpstr>
      <vt:lpstr>ABR!Títulos_a_imprimir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SEP!Títulos_a_imprimir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QMContabilidad1</cp:lastModifiedBy>
  <cp:lastPrinted>2018-01-12T18:35:17Z</cp:lastPrinted>
  <dcterms:created xsi:type="dcterms:W3CDTF">2017-02-09T16:03:45Z</dcterms:created>
  <dcterms:modified xsi:type="dcterms:W3CDTF">2018-01-27T01:43:09Z</dcterms:modified>
</cp:coreProperties>
</file>