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Intercompanias/2017/"/>
    </mc:Choice>
  </mc:AlternateContent>
  <bookViews>
    <workbookView xWindow="0" yWindow="0" windowWidth="21600" windowHeight="9735" activeTab="1"/>
  </bookViews>
  <sheets>
    <sheet name="2016" sheetId="1" r:id="rId1"/>
    <sheet name="2017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1" l="1"/>
  <c r="H69" i="1"/>
  <c r="H59" i="1"/>
  <c r="H10" i="1"/>
  <c r="H129" i="1" s="1"/>
  <c r="H72" i="2"/>
  <c r="H35" i="2"/>
  <c r="H28" i="2"/>
  <c r="H10" i="2"/>
  <c r="H86" i="2" s="1"/>
  <c r="H6" i="2"/>
  <c r="H5" i="2"/>
  <c r="H83" i="2" l="1"/>
  <c r="H7" i="2"/>
  <c r="H135" i="1"/>
  <c r="H132" i="1"/>
  <c r="H84" i="2"/>
  <c r="H85" i="2" l="1"/>
  <c r="H87" i="2" s="1"/>
</calcChain>
</file>

<file path=xl/sharedStrings.xml><?xml version="1.0" encoding="utf-8"?>
<sst xmlns="http://schemas.openxmlformats.org/spreadsheetml/2006/main" count="574" uniqueCount="177">
  <si>
    <t xml:space="preserve">Q U E R É T A R O   M O T O R S   S A </t>
  </si>
  <si>
    <t>CONCILIACIÓN CONTABLE AL 31 DE DICIEMBRE DEL 2017</t>
  </si>
  <si>
    <t>SALDO INICIAL QM</t>
  </si>
  <si>
    <t>SALDO INICIAL AUTOS ZONA</t>
  </si>
  <si>
    <t>+</t>
  </si>
  <si>
    <t>CARGOS DE NOSOTROS NO ABONADOS POR AZI</t>
  </si>
  <si>
    <t>PD</t>
  </si>
  <si>
    <t>CORTE DE CAJA SUCURS</t>
  </si>
  <si>
    <t>FOLIO 5684</t>
  </si>
  <si>
    <t>FOLIO 5695</t>
  </si>
  <si>
    <t>VN</t>
  </si>
  <si>
    <t>2GNAL9EK9G6203245</t>
  </si>
  <si>
    <t>5141/WV</t>
  </si>
  <si>
    <t>CB</t>
  </si>
  <si>
    <t>TRASPASO FACTURACION</t>
  </si>
  <si>
    <t>RECIBO COBRO</t>
  </si>
  <si>
    <t>ND</t>
  </si>
  <si>
    <t>NOTA DE DEBITO</t>
  </si>
  <si>
    <t>1232-NWD</t>
  </si>
  <si>
    <t>1252-NWD</t>
  </si>
  <si>
    <t>1254-NWD</t>
  </si>
  <si>
    <t>1351-NWD</t>
  </si>
  <si>
    <t>FOLIO 5996</t>
  </si>
  <si>
    <t>FA</t>
  </si>
  <si>
    <t>MA6CA6AD8GT000495</t>
  </si>
  <si>
    <t>2871/FCVN</t>
  </si>
  <si>
    <t>FOLIO 5997</t>
  </si>
  <si>
    <t>1676-NWD</t>
  </si>
  <si>
    <t>PAGO REFACCIONES</t>
  </si>
  <si>
    <t>ENERGIA ELEC</t>
  </si>
  <si>
    <t>envie soporte del pago SOLO ESTA LA PROVISION</t>
  </si>
  <si>
    <t>-</t>
  </si>
  <si>
    <t>ABONOS AZI NO CARGADOS POR NOSOTROS</t>
  </si>
  <si>
    <t>CR</t>
  </si>
  <si>
    <t>SU FACTURA</t>
  </si>
  <si>
    <t>100816/100816</t>
  </si>
  <si>
    <t>1386/FM</t>
  </si>
  <si>
    <t>SU ABONO</t>
  </si>
  <si>
    <t>11929705/DK</t>
  </si>
  <si>
    <t>PI</t>
  </si>
  <si>
    <t>3941-RC</t>
  </si>
  <si>
    <t>CARGOS AZI NO ABONADOS POR NOSOTROS</t>
  </si>
  <si>
    <t>PE</t>
  </si>
  <si>
    <t>INTERCIAS. BANCO</t>
  </si>
  <si>
    <t>ANTICIPO</t>
  </si>
  <si>
    <t>35-RC</t>
  </si>
  <si>
    <t>CORTE CAJA 16/05/16</t>
  </si>
  <si>
    <t>REC.52</t>
  </si>
  <si>
    <t>VM</t>
  </si>
  <si>
    <t>NUESTRA FACTURA</t>
  </si>
  <si>
    <t>37/AR</t>
  </si>
  <si>
    <t>361-RC</t>
  </si>
  <si>
    <t>362-RC</t>
  </si>
  <si>
    <t>133-NDEBZI</t>
  </si>
  <si>
    <t>MANUEL TIMOTEO JIMEN</t>
  </si>
  <si>
    <t>2671</t>
  </si>
  <si>
    <t>227/AR</t>
  </si>
  <si>
    <t>3G1TA5AF8GL241319</t>
  </si>
  <si>
    <t>209/ZA</t>
  </si>
  <si>
    <t>23/08/16</t>
  </si>
  <si>
    <t>COMPENSACIONES DC</t>
  </si>
  <si>
    <t>218</t>
  </si>
  <si>
    <t>VT</t>
  </si>
  <si>
    <t>307/AG</t>
  </si>
  <si>
    <t>CN</t>
  </si>
  <si>
    <t>COMPRA SPARK NG</t>
  </si>
  <si>
    <t>843/HC711358</t>
  </si>
  <si>
    <t>SERGIO ARMANDO CORTE</t>
  </si>
  <si>
    <t>30/09/16</t>
  </si>
  <si>
    <t>537/AG</t>
  </si>
  <si>
    <t>CO</t>
  </si>
  <si>
    <t>404</t>
  </si>
  <si>
    <t>PAGO REFACCIONES QM</t>
  </si>
  <si>
    <t>09/12/16</t>
  </si>
  <si>
    <t>MA6CC6CD3HT015611</t>
  </si>
  <si>
    <t>1876/AA</t>
  </si>
  <si>
    <t>799/AR</t>
  </si>
  <si>
    <t>DM</t>
  </si>
  <si>
    <t>NOTA DE CREDITO</t>
  </si>
  <si>
    <t>732-NCREZI</t>
  </si>
  <si>
    <t>CANC. DE POLIZAS</t>
  </si>
  <si>
    <t>REC 530</t>
  </si>
  <si>
    <t>772-NCREZI</t>
  </si>
  <si>
    <t>773-NCREZI</t>
  </si>
  <si>
    <t>774-NCREZI</t>
  </si>
  <si>
    <t>913/AR</t>
  </si>
  <si>
    <t>SOPORTE QUIEN RECIBE EN QM PARA PROCEDER CON EL REGISTRO CORRESPONDIENTE</t>
  </si>
  <si>
    <t>1149/AR</t>
  </si>
  <si>
    <t>1164/AR</t>
  </si>
  <si>
    <t>ABONOS DE NOSOTROS NO CARGADOS POR AZI</t>
  </si>
  <si>
    <t>TRASPASO</t>
  </si>
  <si>
    <t>G1213622</t>
  </si>
  <si>
    <t>6011</t>
  </si>
  <si>
    <t>63650-Q</t>
  </si>
  <si>
    <t>INTERCOMPAÑIA</t>
  </si>
  <si>
    <t>GC405773</t>
  </si>
  <si>
    <t>779/AR</t>
  </si>
  <si>
    <t>281216</t>
  </si>
  <si>
    <t>SALDO FINAL QM</t>
  </si>
  <si>
    <t>SALDO FINAL AZI</t>
  </si>
  <si>
    <t>DIFERENCIA</t>
  </si>
  <si>
    <t>CONCILIACIÓN INTERCOMPAÑIA 2016</t>
  </si>
  <si>
    <t>SALDO INICIAL AZI</t>
  </si>
  <si>
    <t>( - )</t>
  </si>
  <si>
    <t>CAMBIARA EL CONTADOR ABEL YA QUE LO TIENE EN BAJIO MOTORS</t>
  </si>
  <si>
    <t>CONCILIA EN 2017 16/11</t>
  </si>
  <si>
    <t>3747/WR</t>
  </si>
  <si>
    <t>ENVIAR AL CONTADOR</t>
  </si>
  <si>
    <t>es anulacion por lo cual seda reversa la movimiento</t>
  </si>
  <si>
    <t>3799/WR</t>
  </si>
  <si>
    <t>3879/WR</t>
  </si>
  <si>
    <t>3914/WR</t>
  </si>
  <si>
    <t>3921/WR</t>
  </si>
  <si>
    <t>3972/WR</t>
  </si>
  <si>
    <t>CD</t>
  </si>
  <si>
    <t>61000-Q</t>
  </si>
  <si>
    <t>cONTADOR ABEL REGISTRARA</t>
  </si>
  <si>
    <t>FOLIO 5995</t>
  </si>
  <si>
    <t>4105/WR</t>
  </si>
  <si>
    <t>4130/WR</t>
  </si>
  <si>
    <t>4131/WR</t>
  </si>
  <si>
    <t>4132/WR</t>
  </si>
  <si>
    <t>4133/WR</t>
  </si>
  <si>
    <t>4259/WR</t>
  </si>
  <si>
    <t>4378/WR</t>
  </si>
  <si>
    <t>4397/WR</t>
  </si>
  <si>
    <t>1554-NWD</t>
  </si>
  <si>
    <t>4710/WR</t>
  </si>
  <si>
    <t>4711/WR</t>
  </si>
  <si>
    <t>4832/WR</t>
  </si>
  <si>
    <t>4910/WR</t>
  </si>
  <si>
    <t>4936/WR</t>
  </si>
  <si>
    <t>4981/WR</t>
  </si>
  <si>
    <t>4997/WR</t>
  </si>
  <si>
    <t>5072/WR</t>
  </si>
  <si>
    <t>5089/WR</t>
  </si>
  <si>
    <t>5091/WR</t>
  </si>
  <si>
    <t>23351/WS</t>
  </si>
  <si>
    <t>( + )</t>
  </si>
  <si>
    <t>COMPRA SUBURBAN</t>
  </si>
  <si>
    <t>486/GR4109449</t>
  </si>
  <si>
    <t>CONTADOR ABEL INVESTIGARA DE QUE FACTURA PROVIENE</t>
  </si>
  <si>
    <t>ESTA ES FACTURA DE CHEVROLET RECLASIFICARA CONTADOR</t>
  </si>
  <si>
    <t>61810-Q</t>
  </si>
  <si>
    <t>A4</t>
  </si>
  <si>
    <t>CHECARA CONTADOR ABEL</t>
  </si>
  <si>
    <t>VERIFICARA EL CONTADO ABEL YA QUE ESTE SE DEVOLVIO AL CLIENTE DEPOSITO A QM</t>
  </si>
  <si>
    <t>VERIFICAR</t>
  </si>
  <si>
    <t>ME LA ENVIARAN</t>
  </si>
  <si>
    <t>202/AR</t>
  </si>
  <si>
    <t>PAGO GM FINANCIAL</t>
  </si>
  <si>
    <t>INV. 2234</t>
  </si>
  <si>
    <t>29/08/16</t>
  </si>
  <si>
    <t>3GNCJ7CE9HL137261</t>
  </si>
  <si>
    <t>1742/AA</t>
  </si>
  <si>
    <t>MZO 17</t>
  </si>
  <si>
    <t>3G1J85CC2HS564150</t>
  </si>
  <si>
    <t>1837/AA</t>
  </si>
  <si>
    <t>MA6CC6CD1HT015610</t>
  </si>
  <si>
    <t>1850/AA</t>
  </si>
  <si>
    <t>3G1B85DM1HS503187</t>
  </si>
  <si>
    <t>1897/AA</t>
  </si>
  <si>
    <t>719-NDEBZI</t>
  </si>
  <si>
    <t>3G1TB5CF3HL129684</t>
  </si>
  <si>
    <t>1928/AA</t>
  </si>
  <si>
    <t>TRANSFERENCIA</t>
  </si>
  <si>
    <t>094287</t>
  </si>
  <si>
    <t>61626-Q</t>
  </si>
  <si>
    <t>DC 5491</t>
  </si>
  <si>
    <t>GC538341</t>
  </si>
  <si>
    <t>GT004583</t>
  </si>
  <si>
    <t>SALDO QM</t>
  </si>
  <si>
    <t>SALDO AZI</t>
  </si>
  <si>
    <t>DIF.</t>
  </si>
  <si>
    <t>CONCILIA 2017</t>
  </si>
  <si>
    <t>AUTOS ZONA INDUSTRIAL   (255-024)</t>
  </si>
  <si>
    <t>CTA AUTOS ZONA INDUSTRIAL   255-024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</si>
</sst>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 Black"/>
      <family val="2"/>
    </font>
    <font>
      <b/>
      <sz val="9"/>
      <name val="Arial"/>
      <family val="2"/>
    </font>
    <font>
      <b/>
      <sz val="11"/>
      <color theme="1"/>
      <name val="Times New Roman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7">
    <xf numFmtId="0" fontId="0" fillId="0" borderId="0" xfId="0"/>
    <xf numFmtId="0" fontId="7" fillId="0" borderId="0" xfId="3" applyFont="1"/>
    <xf numFmtId="14" fontId="6" fillId="0" borderId="0" xfId="3" applyNumberFormat="1" applyAlignment="1">
      <alignment horizontal="center" vertical="center"/>
    </xf>
    <xf numFmtId="0" fontId="6" fillId="0" borderId="0" xfId="3" applyNumberFormat="1" applyAlignment="1">
      <alignment horizontal="center" vertical="center"/>
    </xf>
    <xf numFmtId="0" fontId="6" fillId="0" borderId="0" xfId="3"/>
    <xf numFmtId="43" fontId="6" fillId="0" borderId="0" xfId="1" applyFont="1" applyFill="1"/>
    <xf numFmtId="43" fontId="8" fillId="0" borderId="0" xfId="1" applyFont="1"/>
    <xf numFmtId="0" fontId="9" fillId="0" borderId="0" xfId="2" applyFont="1" applyAlignment="1">
      <alignment horizontal="right"/>
    </xf>
    <xf numFmtId="164" fontId="9" fillId="0" borderId="0" xfId="2" applyNumberFormat="1" applyFont="1"/>
    <xf numFmtId="43" fontId="9" fillId="0" borderId="0" xfId="1" applyFont="1" applyFill="1"/>
    <xf numFmtId="43" fontId="9" fillId="0" borderId="0" xfId="1" applyFont="1"/>
    <xf numFmtId="43" fontId="9" fillId="0" borderId="2" xfId="1" applyFont="1" applyBorder="1"/>
    <xf numFmtId="0" fontId="9" fillId="0" borderId="0" xfId="2" applyFont="1"/>
    <xf numFmtId="0" fontId="10" fillId="0" borderId="0" xfId="2" applyFont="1"/>
    <xf numFmtId="14" fontId="9" fillId="0" borderId="0" xfId="2" applyNumberFormat="1" applyFont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14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43" fontId="1" fillId="0" borderId="0" xfId="1" applyFont="1"/>
    <xf numFmtId="43" fontId="3" fillId="0" borderId="0" xfId="1" applyFont="1"/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" fillId="2" borderId="0" xfId="1" applyFont="1" applyFill="1"/>
    <xf numFmtId="14" fontId="11" fillId="0" borderId="0" xfId="2" applyNumberFormat="1" applyFont="1" applyAlignment="1"/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2" applyFont="1" applyAlignment="1">
      <alignment vertical="center"/>
    </xf>
    <xf numFmtId="43" fontId="12" fillId="3" borderId="0" xfId="1" applyFont="1" applyFill="1" applyAlignment="1">
      <alignment vertical="center" wrapText="1"/>
    </xf>
    <xf numFmtId="43" fontId="12" fillId="0" borderId="0" xfId="1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43" fontId="9" fillId="0" borderId="0" xfId="1" applyFont="1" applyAlignment="1">
      <alignment horizontal="right"/>
    </xf>
    <xf numFmtId="43" fontId="9" fillId="0" borderId="0" xfId="1" applyFont="1" applyBorder="1"/>
    <xf numFmtId="43" fontId="0" fillId="0" borderId="0" xfId="0" applyNumberFormat="1"/>
    <xf numFmtId="43" fontId="13" fillId="0" borderId="2" xfId="1" applyFont="1" applyBorder="1"/>
    <xf numFmtId="43" fontId="9" fillId="0" borderId="3" xfId="1" applyFont="1" applyBorder="1"/>
    <xf numFmtId="43" fontId="2" fillId="0" borderId="0" xfId="1" applyFont="1"/>
    <xf numFmtId="0" fontId="0" fillId="0" borderId="0" xfId="0" applyFill="1"/>
    <xf numFmtId="0" fontId="7" fillId="0" borderId="0" xfId="3" applyFont="1" applyFill="1"/>
    <xf numFmtId="0" fontId="6" fillId="0" borderId="0" xfId="3" applyFill="1" applyAlignment="1">
      <alignment horizontal="center" vertical="center"/>
    </xf>
    <xf numFmtId="0" fontId="6" fillId="0" borderId="0" xfId="3" applyFill="1"/>
    <xf numFmtId="164" fontId="6" fillId="0" borderId="0" xfId="4" applyFont="1" applyFill="1"/>
    <xf numFmtId="164" fontId="6" fillId="0" borderId="0" xfId="4" applyFont="1" applyFill="1" applyAlignment="1">
      <alignment horizontal="left"/>
    </xf>
    <xf numFmtId="164" fontId="8" fillId="0" borderId="0" xfId="5" applyFont="1" applyFill="1"/>
    <xf numFmtId="0" fontId="9" fillId="0" borderId="0" xfId="2" applyFont="1" applyFill="1" applyAlignment="1">
      <alignment horizontal="center"/>
    </xf>
    <xf numFmtId="164" fontId="9" fillId="0" borderId="0" xfId="2" applyNumberFormat="1" applyFont="1" applyFill="1"/>
    <xf numFmtId="164" fontId="9" fillId="0" borderId="0" xfId="4" applyFont="1" applyFill="1"/>
    <xf numFmtId="164" fontId="9" fillId="0" borderId="0" xfId="4" applyFont="1" applyFill="1" applyAlignment="1">
      <alignment horizontal="left"/>
    </xf>
    <xf numFmtId="164" fontId="9" fillId="0" borderId="0" xfId="5" applyFont="1" applyFill="1"/>
    <xf numFmtId="164" fontId="9" fillId="0" borderId="2" xfId="5" applyFont="1" applyFill="1" applyBorder="1"/>
    <xf numFmtId="0" fontId="9" fillId="0" borderId="0" xfId="2" applyFont="1" applyFill="1"/>
    <xf numFmtId="0" fontId="10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vertical="center"/>
    </xf>
    <xf numFmtId="0" fontId="15" fillId="0" borderId="0" xfId="3" applyFont="1" applyFill="1" applyAlignment="1">
      <alignment horizontal="center"/>
    </xf>
    <xf numFmtId="0" fontId="9" fillId="0" borderId="0" xfId="2" applyFont="1" applyFill="1" applyAlignment="1">
      <alignment vertical="center"/>
    </xf>
    <xf numFmtId="164" fontId="3" fillId="0" borderId="0" xfId="5" applyFont="1" applyFill="1"/>
    <xf numFmtId="0" fontId="9" fillId="0" borderId="0" xfId="2" applyFont="1" applyFill="1" applyAlignment="1">
      <alignment horizontal="left" vertical="center"/>
    </xf>
    <xf numFmtId="14" fontId="11" fillId="0" borderId="0" xfId="2" applyNumberFormat="1" applyFont="1" applyFill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1" fillId="0" borderId="0" xfId="4" applyNumberFormat="1" applyFont="1" applyFill="1" applyAlignment="1">
      <alignment horizontal="left"/>
    </xf>
    <xf numFmtId="164" fontId="11" fillId="0" borderId="0" xfId="5" applyFont="1" applyFill="1"/>
    <xf numFmtId="164" fontId="11" fillId="4" borderId="0" xfId="5" applyFont="1" applyFill="1"/>
    <xf numFmtId="14" fontId="6" fillId="0" borderId="0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left"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64" fontId="6" fillId="0" borderId="0" xfId="5" applyFont="1" applyFill="1" applyBorder="1" applyAlignment="1" applyProtection="1">
      <alignment horizontal="right" vertical="top"/>
    </xf>
    <xf numFmtId="17" fontId="16" fillId="0" borderId="0" xfId="0" applyNumberFormat="1" applyFont="1" applyFill="1"/>
    <xf numFmtId="14" fontId="17" fillId="0" borderId="4" xfId="0" applyNumberFormat="1" applyFont="1" applyFill="1" applyBorder="1" applyAlignment="1" applyProtection="1">
      <alignment horizontal="left" vertical="top"/>
    </xf>
    <xf numFmtId="0" fontId="17" fillId="0" borderId="4" xfId="0" applyNumberFormat="1" applyFont="1" applyFill="1" applyBorder="1" applyAlignment="1" applyProtection="1">
      <alignment horizontal="left" vertical="top"/>
    </xf>
    <xf numFmtId="0" fontId="18" fillId="0" borderId="0" xfId="0" applyFont="1" applyFill="1" applyAlignment="1">
      <alignment horizontal="left"/>
    </xf>
    <xf numFmtId="0" fontId="6" fillId="0" borderId="0" xfId="3" applyNumberFormat="1" applyFont="1" applyFill="1" applyBorder="1" applyAlignment="1" applyProtection="1">
      <alignment horizontal="right" vertical="top"/>
    </xf>
    <xf numFmtId="0" fontId="1" fillId="0" borderId="0" xfId="6" applyFill="1"/>
    <xf numFmtId="0" fontId="1" fillId="0" borderId="0" xfId="6" applyFill="1" applyAlignment="1">
      <alignment horizontal="left"/>
    </xf>
    <xf numFmtId="0" fontId="0" fillId="0" borderId="0" xfId="0" applyFill="1" applyAlignment="1">
      <alignment horizontal="left"/>
    </xf>
    <xf numFmtId="164" fontId="19" fillId="0" borderId="0" xfId="5" applyFont="1" applyFill="1"/>
    <xf numFmtId="164" fontId="11" fillId="0" borderId="0" xfId="4" applyFont="1" applyFill="1"/>
    <xf numFmtId="14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164" fontId="6" fillId="4" borderId="0" xfId="5" applyFont="1" applyFill="1" applyBorder="1" applyAlignment="1" applyProtection="1">
      <alignment horizontal="right" vertical="top"/>
    </xf>
    <xf numFmtId="43" fontId="6" fillId="0" borderId="0" xfId="7" applyFont="1" applyFill="1" applyBorder="1" applyAlignment="1" applyProtection="1">
      <alignment horizontal="right" vertical="top"/>
    </xf>
    <xf numFmtId="43" fontId="6" fillId="4" borderId="0" xfId="7" applyFont="1" applyFill="1" applyBorder="1" applyAlignment="1" applyProtection="1">
      <alignment horizontal="right" vertical="top"/>
    </xf>
    <xf numFmtId="0" fontId="3" fillId="0" borderId="0" xfId="6" applyFont="1" applyFill="1" applyAlignment="1">
      <alignment horizontal="center"/>
    </xf>
    <xf numFmtId="164" fontId="1" fillId="0" borderId="0" xfId="5" applyFont="1" applyFill="1"/>
    <xf numFmtId="14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0" xfId="2" applyFont="1" applyFill="1" applyBorder="1" applyAlignment="1">
      <alignment horizontal="left" vertical="center"/>
    </xf>
    <xf numFmtId="14" fontId="21" fillId="0" borderId="0" xfId="2" applyNumberFormat="1" applyFont="1" applyFill="1" applyBorder="1" applyAlignment="1">
      <alignment horizontal="left" vertical="center"/>
    </xf>
    <xf numFmtId="164" fontId="21" fillId="0" borderId="0" xfId="5" applyFont="1" applyFill="1" applyBorder="1" applyAlignment="1">
      <alignment horizontal="left" vertical="center"/>
    </xf>
    <xf numFmtId="14" fontId="6" fillId="0" borderId="0" xfId="8" applyNumberFormat="1" applyFont="1" applyFill="1" applyBorder="1" applyAlignment="1" applyProtection="1">
      <alignment horizontal="center" vertical="top"/>
    </xf>
    <xf numFmtId="0" fontId="6" fillId="0" borderId="0" xfId="8" applyNumberFormat="1" applyFont="1" applyFill="1" applyBorder="1" applyAlignment="1" applyProtection="1">
      <alignment horizontal="left" vertical="top"/>
    </xf>
    <xf numFmtId="43" fontId="6" fillId="0" borderId="0" xfId="9" applyFont="1" applyFill="1" applyBorder="1" applyAlignment="1" applyProtection="1">
      <alignment horizontal="right" vertical="top"/>
    </xf>
    <xf numFmtId="14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8" fillId="0" borderId="0" xfId="5" applyNumberFormat="1" applyFont="1" applyFill="1" applyBorder="1" applyAlignment="1" applyProtection="1">
      <alignment horizontal="left" vertical="top"/>
    </xf>
    <xf numFmtId="0" fontId="0" fillId="0" borderId="0" xfId="0" applyFill="1" applyAlignment="1">
      <alignment horizontal="center"/>
    </xf>
    <xf numFmtId="164" fontId="22" fillId="0" borderId="5" xfId="5" applyFont="1" applyFill="1" applyBorder="1" applyAlignment="1">
      <alignment horizontal="center"/>
    </xf>
    <xf numFmtId="0" fontId="9" fillId="0" borderId="0" xfId="2" applyFont="1" applyFill="1" applyAlignment="1">
      <alignment horizontal="right"/>
    </xf>
    <xf numFmtId="0" fontId="9" fillId="0" borderId="0" xfId="2" applyFont="1" applyFill="1" applyAlignment="1">
      <alignment horizontal="left"/>
    </xf>
    <xf numFmtId="164" fontId="9" fillId="0" borderId="0" xfId="5" applyFont="1" applyFill="1" applyBorder="1"/>
    <xf numFmtId="43" fontId="0" fillId="0" borderId="0" xfId="0" applyNumberFormat="1" applyFill="1"/>
    <xf numFmtId="164" fontId="13" fillId="0" borderId="2" xfId="5" applyFont="1" applyFill="1" applyBorder="1"/>
    <xf numFmtId="164" fontId="9" fillId="0" borderId="3" xfId="5" applyFont="1" applyFill="1" applyBorder="1"/>
    <xf numFmtId="0" fontId="0" fillId="4" borderId="0" xfId="0" applyFill="1"/>
    <xf numFmtId="164" fontId="20" fillId="4" borderId="0" xfId="5" applyFont="1" applyFill="1"/>
    <xf numFmtId="0" fontId="14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43" fontId="12" fillId="3" borderId="0" xfId="1" applyFont="1" applyFill="1" applyAlignment="1">
      <alignment horizontal="center" vertical="center" wrapText="1"/>
    </xf>
    <xf numFmtId="0" fontId="9" fillId="0" borderId="0" xfId="2" applyFont="1" applyAlignment="1"/>
    <xf numFmtId="0" fontId="5" fillId="0" borderId="0" xfId="2" applyFont="1" applyAlignment="1">
      <alignment horizontal="center" wrapText="1"/>
    </xf>
    <xf numFmtId="0" fontId="5" fillId="0" borderId="1" xfId="2" applyFont="1" applyBorder="1" applyAlignment="1">
      <alignment horizontal="center" wrapText="1"/>
    </xf>
  </cellXfs>
  <cellStyles count="10">
    <cellStyle name="Excel Built-in Normal" xfId="2"/>
    <cellStyle name="Millares" xfId="1" builtinId="3"/>
    <cellStyle name="Millares 2 2" xfId="7"/>
    <cellStyle name="Millares 2 3" xfId="9"/>
    <cellStyle name="Millares 4" xfId="4"/>
    <cellStyle name="Millares 7" xfId="5"/>
    <cellStyle name="Normal" xfId="0" builtinId="0"/>
    <cellStyle name="Normal 2" xfId="3"/>
    <cellStyle name="Normal 2 2" xfId="8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152400</xdr:colOff>
      <xdr:row>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628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1</xdr:col>
      <xdr:colOff>438150</xdr:colOff>
      <xdr:row>3</xdr:row>
      <xdr:rowOff>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66675</xdr:rowOff>
    </xdr:from>
    <xdr:to>
      <xdr:col>3</xdr:col>
      <xdr:colOff>104775</xdr:colOff>
      <xdr:row>3</xdr:row>
      <xdr:rowOff>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181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-024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16"/>
      <sheetName val="ENE"/>
      <sheetName val="01"/>
      <sheetName val="FEB"/>
      <sheetName val="02"/>
      <sheetName val="MZO"/>
      <sheetName val="03"/>
      <sheetName val="ABR"/>
      <sheetName val="04"/>
      <sheetName val="MAY"/>
      <sheetName val="05"/>
      <sheetName val="JUN"/>
      <sheetName val="06"/>
      <sheetName val="JUL"/>
      <sheetName val="07"/>
      <sheetName val="AGO"/>
      <sheetName val="08"/>
      <sheetName val="SEP"/>
      <sheetName val="09"/>
      <sheetName val="OCT"/>
      <sheetName val="10"/>
      <sheetName val="NOV"/>
      <sheetName val="11"/>
      <sheetName val="DIC"/>
      <sheetName val="12"/>
      <sheetName val="122"/>
      <sheetName val="Hoja1"/>
      <sheetName val="REGIS"/>
      <sheetName val="CONCILIACION"/>
    </sheetNames>
    <sheetDataSet>
      <sheetData sheetId="0"/>
      <sheetData sheetId="1">
        <row r="4">
          <cell r="L4">
            <v>-3722093.68</v>
          </cell>
          <cell r="AA4">
            <v>6749717.3700000001</v>
          </cell>
        </row>
      </sheetData>
      <sheetData sheetId="2"/>
      <sheetData sheetId="3"/>
      <sheetData sheetId="4"/>
      <sheetData sheetId="5">
        <row r="48">
          <cell r="V48">
            <v>180425.52</v>
          </cell>
        </row>
        <row r="49">
          <cell r="V49">
            <v>297856.40999999997</v>
          </cell>
        </row>
        <row r="51">
          <cell r="V51">
            <v>167859.57</v>
          </cell>
        </row>
        <row r="53">
          <cell r="V53">
            <v>209776.72</v>
          </cell>
        </row>
        <row r="54">
          <cell r="V54">
            <v>249769.7</v>
          </cell>
        </row>
        <row r="92">
          <cell r="T92">
            <v>-19268.57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4">
          <cell r="V104">
            <v>100000</v>
          </cell>
        </row>
        <row r="105">
          <cell r="V105">
            <v>45000</v>
          </cell>
        </row>
        <row r="106">
          <cell r="V106">
            <v>5000</v>
          </cell>
        </row>
        <row r="107">
          <cell r="V107">
            <v>5000</v>
          </cell>
        </row>
      </sheetData>
      <sheetData sheetId="16"/>
      <sheetData sheetId="17"/>
      <sheetData sheetId="18"/>
      <sheetData sheetId="19">
        <row r="53">
          <cell r="T53">
            <v>403893.44</v>
          </cell>
        </row>
        <row r="54">
          <cell r="T54">
            <v>432605.06</v>
          </cell>
        </row>
        <row r="55">
          <cell r="T55">
            <v>807361.07</v>
          </cell>
        </row>
        <row r="56">
          <cell r="T56">
            <v>170837.04</v>
          </cell>
        </row>
        <row r="57">
          <cell r="T57">
            <v>194055.77</v>
          </cell>
        </row>
        <row r="58">
          <cell r="T58">
            <v>152798.68</v>
          </cell>
        </row>
      </sheetData>
      <sheetData sheetId="20"/>
      <sheetData sheetId="21"/>
      <sheetData sheetId="22"/>
      <sheetData sheetId="23">
        <row r="129">
          <cell r="N129">
            <v>-5687095.9299999969</v>
          </cell>
        </row>
        <row r="130">
          <cell r="N130">
            <v>9170615.6099999994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A109" workbookViewId="0">
      <selection activeCell="A3" sqref="A3:H3"/>
    </sheetView>
  </sheetViews>
  <sheetFormatPr baseColWidth="10" defaultRowHeight="15" x14ac:dyDescent="0.25"/>
  <cols>
    <col min="1" max="1" width="4.42578125" style="40" customWidth="1"/>
    <col min="2" max="2" width="19.5703125" style="40" customWidth="1"/>
    <col min="3" max="3" width="7.7109375" style="40" customWidth="1"/>
    <col min="4" max="4" width="4.7109375" style="40" customWidth="1"/>
    <col min="5" max="5" width="26.5703125" style="40" customWidth="1"/>
    <col min="6" max="6" width="14.5703125" style="78" bestFit="1" customWidth="1"/>
    <col min="7" max="7" width="16.42578125" style="40" customWidth="1"/>
    <col min="8" max="8" width="17.7109375" style="40" customWidth="1"/>
    <col min="9" max="9" width="8.85546875" style="40" bestFit="1" customWidth="1"/>
    <col min="10" max="10" width="3.7109375" style="40" bestFit="1" customWidth="1"/>
    <col min="11" max="11" width="3.28515625" style="40" bestFit="1" customWidth="1"/>
    <col min="12" max="256" width="11.42578125" style="40"/>
    <col min="257" max="257" width="4.42578125" style="40" customWidth="1"/>
    <col min="258" max="258" width="19.5703125" style="40" customWidth="1"/>
    <col min="259" max="259" width="7.7109375" style="40" customWidth="1"/>
    <col min="260" max="260" width="4.7109375" style="40" customWidth="1"/>
    <col min="261" max="261" width="26.5703125" style="40" customWidth="1"/>
    <col min="262" max="262" width="14.5703125" style="40" bestFit="1" customWidth="1"/>
    <col min="263" max="263" width="16.42578125" style="40" customWidth="1"/>
    <col min="264" max="264" width="17.7109375" style="40" customWidth="1"/>
    <col min="265" max="265" width="8.85546875" style="40" bestFit="1" customWidth="1"/>
    <col min="266" max="266" width="3.7109375" style="40" bestFit="1" customWidth="1"/>
    <col min="267" max="267" width="3.28515625" style="40" bestFit="1" customWidth="1"/>
    <col min="268" max="512" width="11.42578125" style="40"/>
    <col min="513" max="513" width="4.42578125" style="40" customWidth="1"/>
    <col min="514" max="514" width="19.5703125" style="40" customWidth="1"/>
    <col min="515" max="515" width="7.7109375" style="40" customWidth="1"/>
    <col min="516" max="516" width="4.7109375" style="40" customWidth="1"/>
    <col min="517" max="517" width="26.5703125" style="40" customWidth="1"/>
    <col min="518" max="518" width="14.5703125" style="40" bestFit="1" customWidth="1"/>
    <col min="519" max="519" width="16.42578125" style="40" customWidth="1"/>
    <col min="520" max="520" width="17.7109375" style="40" customWidth="1"/>
    <col min="521" max="521" width="8.85546875" style="40" bestFit="1" customWidth="1"/>
    <col min="522" max="522" width="3.7109375" style="40" bestFit="1" customWidth="1"/>
    <col min="523" max="523" width="3.28515625" style="40" bestFit="1" customWidth="1"/>
    <col min="524" max="768" width="11.42578125" style="40"/>
    <col min="769" max="769" width="4.42578125" style="40" customWidth="1"/>
    <col min="770" max="770" width="19.5703125" style="40" customWidth="1"/>
    <col min="771" max="771" width="7.7109375" style="40" customWidth="1"/>
    <col min="772" max="772" width="4.7109375" style="40" customWidth="1"/>
    <col min="773" max="773" width="26.5703125" style="40" customWidth="1"/>
    <col min="774" max="774" width="14.5703125" style="40" bestFit="1" customWidth="1"/>
    <col min="775" max="775" width="16.42578125" style="40" customWidth="1"/>
    <col min="776" max="776" width="17.7109375" style="40" customWidth="1"/>
    <col min="777" max="777" width="8.85546875" style="40" bestFit="1" customWidth="1"/>
    <col min="778" max="778" width="3.7109375" style="40" bestFit="1" customWidth="1"/>
    <col min="779" max="779" width="3.28515625" style="40" bestFit="1" customWidth="1"/>
    <col min="780" max="1024" width="11.42578125" style="40"/>
    <col min="1025" max="1025" width="4.42578125" style="40" customWidth="1"/>
    <col min="1026" max="1026" width="19.5703125" style="40" customWidth="1"/>
    <col min="1027" max="1027" width="7.7109375" style="40" customWidth="1"/>
    <col min="1028" max="1028" width="4.7109375" style="40" customWidth="1"/>
    <col min="1029" max="1029" width="26.5703125" style="40" customWidth="1"/>
    <col min="1030" max="1030" width="14.5703125" style="40" bestFit="1" customWidth="1"/>
    <col min="1031" max="1031" width="16.42578125" style="40" customWidth="1"/>
    <col min="1032" max="1032" width="17.7109375" style="40" customWidth="1"/>
    <col min="1033" max="1033" width="8.85546875" style="40" bestFit="1" customWidth="1"/>
    <col min="1034" max="1034" width="3.7109375" style="40" bestFit="1" customWidth="1"/>
    <col min="1035" max="1035" width="3.28515625" style="40" bestFit="1" customWidth="1"/>
    <col min="1036" max="1280" width="11.42578125" style="40"/>
    <col min="1281" max="1281" width="4.42578125" style="40" customWidth="1"/>
    <col min="1282" max="1282" width="19.5703125" style="40" customWidth="1"/>
    <col min="1283" max="1283" width="7.7109375" style="40" customWidth="1"/>
    <col min="1284" max="1284" width="4.7109375" style="40" customWidth="1"/>
    <col min="1285" max="1285" width="26.5703125" style="40" customWidth="1"/>
    <col min="1286" max="1286" width="14.5703125" style="40" bestFit="1" customWidth="1"/>
    <col min="1287" max="1287" width="16.42578125" style="40" customWidth="1"/>
    <col min="1288" max="1288" width="17.7109375" style="40" customWidth="1"/>
    <col min="1289" max="1289" width="8.85546875" style="40" bestFit="1" customWidth="1"/>
    <col min="1290" max="1290" width="3.7109375" style="40" bestFit="1" customWidth="1"/>
    <col min="1291" max="1291" width="3.28515625" style="40" bestFit="1" customWidth="1"/>
    <col min="1292" max="1536" width="11.42578125" style="40"/>
    <col min="1537" max="1537" width="4.42578125" style="40" customWidth="1"/>
    <col min="1538" max="1538" width="19.5703125" style="40" customWidth="1"/>
    <col min="1539" max="1539" width="7.7109375" style="40" customWidth="1"/>
    <col min="1540" max="1540" width="4.7109375" style="40" customWidth="1"/>
    <col min="1541" max="1541" width="26.5703125" style="40" customWidth="1"/>
    <col min="1542" max="1542" width="14.5703125" style="40" bestFit="1" customWidth="1"/>
    <col min="1543" max="1543" width="16.42578125" style="40" customWidth="1"/>
    <col min="1544" max="1544" width="17.7109375" style="40" customWidth="1"/>
    <col min="1545" max="1545" width="8.85546875" style="40" bestFit="1" customWidth="1"/>
    <col min="1546" max="1546" width="3.7109375" style="40" bestFit="1" customWidth="1"/>
    <col min="1547" max="1547" width="3.28515625" style="40" bestFit="1" customWidth="1"/>
    <col min="1548" max="1792" width="11.42578125" style="40"/>
    <col min="1793" max="1793" width="4.42578125" style="40" customWidth="1"/>
    <col min="1794" max="1794" width="19.5703125" style="40" customWidth="1"/>
    <col min="1795" max="1795" width="7.7109375" style="40" customWidth="1"/>
    <col min="1796" max="1796" width="4.7109375" style="40" customWidth="1"/>
    <col min="1797" max="1797" width="26.5703125" style="40" customWidth="1"/>
    <col min="1798" max="1798" width="14.5703125" style="40" bestFit="1" customWidth="1"/>
    <col min="1799" max="1799" width="16.42578125" style="40" customWidth="1"/>
    <col min="1800" max="1800" width="17.7109375" style="40" customWidth="1"/>
    <col min="1801" max="1801" width="8.85546875" style="40" bestFit="1" customWidth="1"/>
    <col min="1802" max="1802" width="3.7109375" style="40" bestFit="1" customWidth="1"/>
    <col min="1803" max="1803" width="3.28515625" style="40" bestFit="1" customWidth="1"/>
    <col min="1804" max="2048" width="11.42578125" style="40"/>
    <col min="2049" max="2049" width="4.42578125" style="40" customWidth="1"/>
    <col min="2050" max="2050" width="19.5703125" style="40" customWidth="1"/>
    <col min="2051" max="2051" width="7.7109375" style="40" customWidth="1"/>
    <col min="2052" max="2052" width="4.7109375" style="40" customWidth="1"/>
    <col min="2053" max="2053" width="26.5703125" style="40" customWidth="1"/>
    <col min="2054" max="2054" width="14.5703125" style="40" bestFit="1" customWidth="1"/>
    <col min="2055" max="2055" width="16.42578125" style="40" customWidth="1"/>
    <col min="2056" max="2056" width="17.7109375" style="40" customWidth="1"/>
    <col min="2057" max="2057" width="8.85546875" style="40" bestFit="1" customWidth="1"/>
    <col min="2058" max="2058" width="3.7109375" style="40" bestFit="1" customWidth="1"/>
    <col min="2059" max="2059" width="3.28515625" style="40" bestFit="1" customWidth="1"/>
    <col min="2060" max="2304" width="11.42578125" style="40"/>
    <col min="2305" max="2305" width="4.42578125" style="40" customWidth="1"/>
    <col min="2306" max="2306" width="19.5703125" style="40" customWidth="1"/>
    <col min="2307" max="2307" width="7.7109375" style="40" customWidth="1"/>
    <col min="2308" max="2308" width="4.7109375" style="40" customWidth="1"/>
    <col min="2309" max="2309" width="26.5703125" style="40" customWidth="1"/>
    <col min="2310" max="2310" width="14.5703125" style="40" bestFit="1" customWidth="1"/>
    <col min="2311" max="2311" width="16.42578125" style="40" customWidth="1"/>
    <col min="2312" max="2312" width="17.7109375" style="40" customWidth="1"/>
    <col min="2313" max="2313" width="8.85546875" style="40" bestFit="1" customWidth="1"/>
    <col min="2314" max="2314" width="3.7109375" style="40" bestFit="1" customWidth="1"/>
    <col min="2315" max="2315" width="3.28515625" style="40" bestFit="1" customWidth="1"/>
    <col min="2316" max="2560" width="11.42578125" style="40"/>
    <col min="2561" max="2561" width="4.42578125" style="40" customWidth="1"/>
    <col min="2562" max="2562" width="19.5703125" style="40" customWidth="1"/>
    <col min="2563" max="2563" width="7.7109375" style="40" customWidth="1"/>
    <col min="2564" max="2564" width="4.7109375" style="40" customWidth="1"/>
    <col min="2565" max="2565" width="26.5703125" style="40" customWidth="1"/>
    <col min="2566" max="2566" width="14.5703125" style="40" bestFit="1" customWidth="1"/>
    <col min="2567" max="2567" width="16.42578125" style="40" customWidth="1"/>
    <col min="2568" max="2568" width="17.7109375" style="40" customWidth="1"/>
    <col min="2569" max="2569" width="8.85546875" style="40" bestFit="1" customWidth="1"/>
    <col min="2570" max="2570" width="3.7109375" style="40" bestFit="1" customWidth="1"/>
    <col min="2571" max="2571" width="3.28515625" style="40" bestFit="1" customWidth="1"/>
    <col min="2572" max="2816" width="11.42578125" style="40"/>
    <col min="2817" max="2817" width="4.42578125" style="40" customWidth="1"/>
    <col min="2818" max="2818" width="19.5703125" style="40" customWidth="1"/>
    <col min="2819" max="2819" width="7.7109375" style="40" customWidth="1"/>
    <col min="2820" max="2820" width="4.7109375" style="40" customWidth="1"/>
    <col min="2821" max="2821" width="26.5703125" style="40" customWidth="1"/>
    <col min="2822" max="2822" width="14.5703125" style="40" bestFit="1" customWidth="1"/>
    <col min="2823" max="2823" width="16.42578125" style="40" customWidth="1"/>
    <col min="2824" max="2824" width="17.7109375" style="40" customWidth="1"/>
    <col min="2825" max="2825" width="8.85546875" style="40" bestFit="1" customWidth="1"/>
    <col min="2826" max="2826" width="3.7109375" style="40" bestFit="1" customWidth="1"/>
    <col min="2827" max="2827" width="3.28515625" style="40" bestFit="1" customWidth="1"/>
    <col min="2828" max="3072" width="11.42578125" style="40"/>
    <col min="3073" max="3073" width="4.42578125" style="40" customWidth="1"/>
    <col min="3074" max="3074" width="19.5703125" style="40" customWidth="1"/>
    <col min="3075" max="3075" width="7.7109375" style="40" customWidth="1"/>
    <col min="3076" max="3076" width="4.7109375" style="40" customWidth="1"/>
    <col min="3077" max="3077" width="26.5703125" style="40" customWidth="1"/>
    <col min="3078" max="3078" width="14.5703125" style="40" bestFit="1" customWidth="1"/>
    <col min="3079" max="3079" width="16.42578125" style="40" customWidth="1"/>
    <col min="3080" max="3080" width="17.7109375" style="40" customWidth="1"/>
    <col min="3081" max="3081" width="8.85546875" style="40" bestFit="1" customWidth="1"/>
    <col min="3082" max="3082" width="3.7109375" style="40" bestFit="1" customWidth="1"/>
    <col min="3083" max="3083" width="3.28515625" style="40" bestFit="1" customWidth="1"/>
    <col min="3084" max="3328" width="11.42578125" style="40"/>
    <col min="3329" max="3329" width="4.42578125" style="40" customWidth="1"/>
    <col min="3330" max="3330" width="19.5703125" style="40" customWidth="1"/>
    <col min="3331" max="3331" width="7.7109375" style="40" customWidth="1"/>
    <col min="3332" max="3332" width="4.7109375" style="40" customWidth="1"/>
    <col min="3333" max="3333" width="26.5703125" style="40" customWidth="1"/>
    <col min="3334" max="3334" width="14.5703125" style="40" bestFit="1" customWidth="1"/>
    <col min="3335" max="3335" width="16.42578125" style="40" customWidth="1"/>
    <col min="3336" max="3336" width="17.7109375" style="40" customWidth="1"/>
    <col min="3337" max="3337" width="8.85546875" style="40" bestFit="1" customWidth="1"/>
    <col min="3338" max="3338" width="3.7109375" style="40" bestFit="1" customWidth="1"/>
    <col min="3339" max="3339" width="3.28515625" style="40" bestFit="1" customWidth="1"/>
    <col min="3340" max="3584" width="11.42578125" style="40"/>
    <col min="3585" max="3585" width="4.42578125" style="40" customWidth="1"/>
    <col min="3586" max="3586" width="19.5703125" style="40" customWidth="1"/>
    <col min="3587" max="3587" width="7.7109375" style="40" customWidth="1"/>
    <col min="3588" max="3588" width="4.7109375" style="40" customWidth="1"/>
    <col min="3589" max="3589" width="26.5703125" style="40" customWidth="1"/>
    <col min="3590" max="3590" width="14.5703125" style="40" bestFit="1" customWidth="1"/>
    <col min="3591" max="3591" width="16.42578125" style="40" customWidth="1"/>
    <col min="3592" max="3592" width="17.7109375" style="40" customWidth="1"/>
    <col min="3593" max="3593" width="8.85546875" style="40" bestFit="1" customWidth="1"/>
    <col min="3594" max="3594" width="3.7109375" style="40" bestFit="1" customWidth="1"/>
    <col min="3595" max="3595" width="3.28515625" style="40" bestFit="1" customWidth="1"/>
    <col min="3596" max="3840" width="11.42578125" style="40"/>
    <col min="3841" max="3841" width="4.42578125" style="40" customWidth="1"/>
    <col min="3842" max="3842" width="19.5703125" style="40" customWidth="1"/>
    <col min="3843" max="3843" width="7.7109375" style="40" customWidth="1"/>
    <col min="3844" max="3844" width="4.7109375" style="40" customWidth="1"/>
    <col min="3845" max="3845" width="26.5703125" style="40" customWidth="1"/>
    <col min="3846" max="3846" width="14.5703125" style="40" bestFit="1" customWidth="1"/>
    <col min="3847" max="3847" width="16.42578125" style="40" customWidth="1"/>
    <col min="3848" max="3848" width="17.7109375" style="40" customWidth="1"/>
    <col min="3849" max="3849" width="8.85546875" style="40" bestFit="1" customWidth="1"/>
    <col min="3850" max="3850" width="3.7109375" style="40" bestFit="1" customWidth="1"/>
    <col min="3851" max="3851" width="3.28515625" style="40" bestFit="1" customWidth="1"/>
    <col min="3852" max="4096" width="11.42578125" style="40"/>
    <col min="4097" max="4097" width="4.42578125" style="40" customWidth="1"/>
    <col min="4098" max="4098" width="19.5703125" style="40" customWidth="1"/>
    <col min="4099" max="4099" width="7.7109375" style="40" customWidth="1"/>
    <col min="4100" max="4100" width="4.7109375" style="40" customWidth="1"/>
    <col min="4101" max="4101" width="26.5703125" style="40" customWidth="1"/>
    <col min="4102" max="4102" width="14.5703125" style="40" bestFit="1" customWidth="1"/>
    <col min="4103" max="4103" width="16.42578125" style="40" customWidth="1"/>
    <col min="4104" max="4104" width="17.7109375" style="40" customWidth="1"/>
    <col min="4105" max="4105" width="8.85546875" style="40" bestFit="1" customWidth="1"/>
    <col min="4106" max="4106" width="3.7109375" style="40" bestFit="1" customWidth="1"/>
    <col min="4107" max="4107" width="3.28515625" style="40" bestFit="1" customWidth="1"/>
    <col min="4108" max="4352" width="11.42578125" style="40"/>
    <col min="4353" max="4353" width="4.42578125" style="40" customWidth="1"/>
    <col min="4354" max="4354" width="19.5703125" style="40" customWidth="1"/>
    <col min="4355" max="4355" width="7.7109375" style="40" customWidth="1"/>
    <col min="4356" max="4356" width="4.7109375" style="40" customWidth="1"/>
    <col min="4357" max="4357" width="26.5703125" style="40" customWidth="1"/>
    <col min="4358" max="4358" width="14.5703125" style="40" bestFit="1" customWidth="1"/>
    <col min="4359" max="4359" width="16.42578125" style="40" customWidth="1"/>
    <col min="4360" max="4360" width="17.7109375" style="40" customWidth="1"/>
    <col min="4361" max="4361" width="8.85546875" style="40" bestFit="1" customWidth="1"/>
    <col min="4362" max="4362" width="3.7109375" style="40" bestFit="1" customWidth="1"/>
    <col min="4363" max="4363" width="3.28515625" style="40" bestFit="1" customWidth="1"/>
    <col min="4364" max="4608" width="11.42578125" style="40"/>
    <col min="4609" max="4609" width="4.42578125" style="40" customWidth="1"/>
    <col min="4610" max="4610" width="19.5703125" style="40" customWidth="1"/>
    <col min="4611" max="4611" width="7.7109375" style="40" customWidth="1"/>
    <col min="4612" max="4612" width="4.7109375" style="40" customWidth="1"/>
    <col min="4613" max="4613" width="26.5703125" style="40" customWidth="1"/>
    <col min="4614" max="4614" width="14.5703125" style="40" bestFit="1" customWidth="1"/>
    <col min="4615" max="4615" width="16.42578125" style="40" customWidth="1"/>
    <col min="4616" max="4616" width="17.7109375" style="40" customWidth="1"/>
    <col min="4617" max="4617" width="8.85546875" style="40" bestFit="1" customWidth="1"/>
    <col min="4618" max="4618" width="3.7109375" style="40" bestFit="1" customWidth="1"/>
    <col min="4619" max="4619" width="3.28515625" style="40" bestFit="1" customWidth="1"/>
    <col min="4620" max="4864" width="11.42578125" style="40"/>
    <col min="4865" max="4865" width="4.42578125" style="40" customWidth="1"/>
    <col min="4866" max="4866" width="19.5703125" style="40" customWidth="1"/>
    <col min="4867" max="4867" width="7.7109375" style="40" customWidth="1"/>
    <col min="4868" max="4868" width="4.7109375" style="40" customWidth="1"/>
    <col min="4869" max="4869" width="26.5703125" style="40" customWidth="1"/>
    <col min="4870" max="4870" width="14.5703125" style="40" bestFit="1" customWidth="1"/>
    <col min="4871" max="4871" width="16.42578125" style="40" customWidth="1"/>
    <col min="4872" max="4872" width="17.7109375" style="40" customWidth="1"/>
    <col min="4873" max="4873" width="8.85546875" style="40" bestFit="1" customWidth="1"/>
    <col min="4874" max="4874" width="3.7109375" style="40" bestFit="1" customWidth="1"/>
    <col min="4875" max="4875" width="3.28515625" style="40" bestFit="1" customWidth="1"/>
    <col min="4876" max="5120" width="11.42578125" style="40"/>
    <col min="5121" max="5121" width="4.42578125" style="40" customWidth="1"/>
    <col min="5122" max="5122" width="19.5703125" style="40" customWidth="1"/>
    <col min="5123" max="5123" width="7.7109375" style="40" customWidth="1"/>
    <col min="5124" max="5124" width="4.7109375" style="40" customWidth="1"/>
    <col min="5125" max="5125" width="26.5703125" style="40" customWidth="1"/>
    <col min="5126" max="5126" width="14.5703125" style="40" bestFit="1" customWidth="1"/>
    <col min="5127" max="5127" width="16.42578125" style="40" customWidth="1"/>
    <col min="5128" max="5128" width="17.7109375" style="40" customWidth="1"/>
    <col min="5129" max="5129" width="8.85546875" style="40" bestFit="1" customWidth="1"/>
    <col min="5130" max="5130" width="3.7109375" style="40" bestFit="1" customWidth="1"/>
    <col min="5131" max="5131" width="3.28515625" style="40" bestFit="1" customWidth="1"/>
    <col min="5132" max="5376" width="11.42578125" style="40"/>
    <col min="5377" max="5377" width="4.42578125" style="40" customWidth="1"/>
    <col min="5378" max="5378" width="19.5703125" style="40" customWidth="1"/>
    <col min="5379" max="5379" width="7.7109375" style="40" customWidth="1"/>
    <col min="5380" max="5380" width="4.7109375" style="40" customWidth="1"/>
    <col min="5381" max="5381" width="26.5703125" style="40" customWidth="1"/>
    <col min="5382" max="5382" width="14.5703125" style="40" bestFit="1" customWidth="1"/>
    <col min="5383" max="5383" width="16.42578125" style="40" customWidth="1"/>
    <col min="5384" max="5384" width="17.7109375" style="40" customWidth="1"/>
    <col min="5385" max="5385" width="8.85546875" style="40" bestFit="1" customWidth="1"/>
    <col min="5386" max="5386" width="3.7109375" style="40" bestFit="1" customWidth="1"/>
    <col min="5387" max="5387" width="3.28515625" style="40" bestFit="1" customWidth="1"/>
    <col min="5388" max="5632" width="11.42578125" style="40"/>
    <col min="5633" max="5633" width="4.42578125" style="40" customWidth="1"/>
    <col min="5634" max="5634" width="19.5703125" style="40" customWidth="1"/>
    <col min="5635" max="5635" width="7.7109375" style="40" customWidth="1"/>
    <col min="5636" max="5636" width="4.7109375" style="40" customWidth="1"/>
    <col min="5637" max="5637" width="26.5703125" style="40" customWidth="1"/>
    <col min="5638" max="5638" width="14.5703125" style="40" bestFit="1" customWidth="1"/>
    <col min="5639" max="5639" width="16.42578125" style="40" customWidth="1"/>
    <col min="5640" max="5640" width="17.7109375" style="40" customWidth="1"/>
    <col min="5641" max="5641" width="8.85546875" style="40" bestFit="1" customWidth="1"/>
    <col min="5642" max="5642" width="3.7109375" style="40" bestFit="1" customWidth="1"/>
    <col min="5643" max="5643" width="3.28515625" style="40" bestFit="1" customWidth="1"/>
    <col min="5644" max="5888" width="11.42578125" style="40"/>
    <col min="5889" max="5889" width="4.42578125" style="40" customWidth="1"/>
    <col min="5890" max="5890" width="19.5703125" style="40" customWidth="1"/>
    <col min="5891" max="5891" width="7.7109375" style="40" customWidth="1"/>
    <col min="5892" max="5892" width="4.7109375" style="40" customWidth="1"/>
    <col min="5893" max="5893" width="26.5703125" style="40" customWidth="1"/>
    <col min="5894" max="5894" width="14.5703125" style="40" bestFit="1" customWidth="1"/>
    <col min="5895" max="5895" width="16.42578125" style="40" customWidth="1"/>
    <col min="5896" max="5896" width="17.7109375" style="40" customWidth="1"/>
    <col min="5897" max="5897" width="8.85546875" style="40" bestFit="1" customWidth="1"/>
    <col min="5898" max="5898" width="3.7109375" style="40" bestFit="1" customWidth="1"/>
    <col min="5899" max="5899" width="3.28515625" style="40" bestFit="1" customWidth="1"/>
    <col min="5900" max="6144" width="11.42578125" style="40"/>
    <col min="6145" max="6145" width="4.42578125" style="40" customWidth="1"/>
    <col min="6146" max="6146" width="19.5703125" style="40" customWidth="1"/>
    <col min="6147" max="6147" width="7.7109375" style="40" customWidth="1"/>
    <col min="6148" max="6148" width="4.7109375" style="40" customWidth="1"/>
    <col min="6149" max="6149" width="26.5703125" style="40" customWidth="1"/>
    <col min="6150" max="6150" width="14.5703125" style="40" bestFit="1" customWidth="1"/>
    <col min="6151" max="6151" width="16.42578125" style="40" customWidth="1"/>
    <col min="6152" max="6152" width="17.7109375" style="40" customWidth="1"/>
    <col min="6153" max="6153" width="8.85546875" style="40" bestFit="1" customWidth="1"/>
    <col min="6154" max="6154" width="3.7109375" style="40" bestFit="1" customWidth="1"/>
    <col min="6155" max="6155" width="3.28515625" style="40" bestFit="1" customWidth="1"/>
    <col min="6156" max="6400" width="11.42578125" style="40"/>
    <col min="6401" max="6401" width="4.42578125" style="40" customWidth="1"/>
    <col min="6402" max="6402" width="19.5703125" style="40" customWidth="1"/>
    <col min="6403" max="6403" width="7.7109375" style="40" customWidth="1"/>
    <col min="6404" max="6404" width="4.7109375" style="40" customWidth="1"/>
    <col min="6405" max="6405" width="26.5703125" style="40" customWidth="1"/>
    <col min="6406" max="6406" width="14.5703125" style="40" bestFit="1" customWidth="1"/>
    <col min="6407" max="6407" width="16.42578125" style="40" customWidth="1"/>
    <col min="6408" max="6408" width="17.7109375" style="40" customWidth="1"/>
    <col min="6409" max="6409" width="8.85546875" style="40" bestFit="1" customWidth="1"/>
    <col min="6410" max="6410" width="3.7109375" style="40" bestFit="1" customWidth="1"/>
    <col min="6411" max="6411" width="3.28515625" style="40" bestFit="1" customWidth="1"/>
    <col min="6412" max="6656" width="11.42578125" style="40"/>
    <col min="6657" max="6657" width="4.42578125" style="40" customWidth="1"/>
    <col min="6658" max="6658" width="19.5703125" style="40" customWidth="1"/>
    <col min="6659" max="6659" width="7.7109375" style="40" customWidth="1"/>
    <col min="6660" max="6660" width="4.7109375" style="40" customWidth="1"/>
    <col min="6661" max="6661" width="26.5703125" style="40" customWidth="1"/>
    <col min="6662" max="6662" width="14.5703125" style="40" bestFit="1" customWidth="1"/>
    <col min="6663" max="6663" width="16.42578125" style="40" customWidth="1"/>
    <col min="6664" max="6664" width="17.7109375" style="40" customWidth="1"/>
    <col min="6665" max="6665" width="8.85546875" style="40" bestFit="1" customWidth="1"/>
    <col min="6666" max="6666" width="3.7109375" style="40" bestFit="1" customWidth="1"/>
    <col min="6667" max="6667" width="3.28515625" style="40" bestFit="1" customWidth="1"/>
    <col min="6668" max="6912" width="11.42578125" style="40"/>
    <col min="6913" max="6913" width="4.42578125" style="40" customWidth="1"/>
    <col min="6914" max="6914" width="19.5703125" style="40" customWidth="1"/>
    <col min="6915" max="6915" width="7.7109375" style="40" customWidth="1"/>
    <col min="6916" max="6916" width="4.7109375" style="40" customWidth="1"/>
    <col min="6917" max="6917" width="26.5703125" style="40" customWidth="1"/>
    <col min="6918" max="6918" width="14.5703125" style="40" bestFit="1" customWidth="1"/>
    <col min="6919" max="6919" width="16.42578125" style="40" customWidth="1"/>
    <col min="6920" max="6920" width="17.7109375" style="40" customWidth="1"/>
    <col min="6921" max="6921" width="8.85546875" style="40" bestFit="1" customWidth="1"/>
    <col min="6922" max="6922" width="3.7109375" style="40" bestFit="1" customWidth="1"/>
    <col min="6923" max="6923" width="3.28515625" style="40" bestFit="1" customWidth="1"/>
    <col min="6924" max="7168" width="11.42578125" style="40"/>
    <col min="7169" max="7169" width="4.42578125" style="40" customWidth="1"/>
    <col min="7170" max="7170" width="19.5703125" style="40" customWidth="1"/>
    <col min="7171" max="7171" width="7.7109375" style="40" customWidth="1"/>
    <col min="7172" max="7172" width="4.7109375" style="40" customWidth="1"/>
    <col min="7173" max="7173" width="26.5703125" style="40" customWidth="1"/>
    <col min="7174" max="7174" width="14.5703125" style="40" bestFit="1" customWidth="1"/>
    <col min="7175" max="7175" width="16.42578125" style="40" customWidth="1"/>
    <col min="7176" max="7176" width="17.7109375" style="40" customWidth="1"/>
    <col min="7177" max="7177" width="8.85546875" style="40" bestFit="1" customWidth="1"/>
    <col min="7178" max="7178" width="3.7109375" style="40" bestFit="1" customWidth="1"/>
    <col min="7179" max="7179" width="3.28515625" style="40" bestFit="1" customWidth="1"/>
    <col min="7180" max="7424" width="11.42578125" style="40"/>
    <col min="7425" max="7425" width="4.42578125" style="40" customWidth="1"/>
    <col min="7426" max="7426" width="19.5703125" style="40" customWidth="1"/>
    <col min="7427" max="7427" width="7.7109375" style="40" customWidth="1"/>
    <col min="7428" max="7428" width="4.7109375" style="40" customWidth="1"/>
    <col min="7429" max="7429" width="26.5703125" style="40" customWidth="1"/>
    <col min="7430" max="7430" width="14.5703125" style="40" bestFit="1" customWidth="1"/>
    <col min="7431" max="7431" width="16.42578125" style="40" customWidth="1"/>
    <col min="7432" max="7432" width="17.7109375" style="40" customWidth="1"/>
    <col min="7433" max="7433" width="8.85546875" style="40" bestFit="1" customWidth="1"/>
    <col min="7434" max="7434" width="3.7109375" style="40" bestFit="1" customWidth="1"/>
    <col min="7435" max="7435" width="3.28515625" style="40" bestFit="1" customWidth="1"/>
    <col min="7436" max="7680" width="11.42578125" style="40"/>
    <col min="7681" max="7681" width="4.42578125" style="40" customWidth="1"/>
    <col min="7682" max="7682" width="19.5703125" style="40" customWidth="1"/>
    <col min="7683" max="7683" width="7.7109375" style="40" customWidth="1"/>
    <col min="7684" max="7684" width="4.7109375" style="40" customWidth="1"/>
    <col min="7685" max="7685" width="26.5703125" style="40" customWidth="1"/>
    <col min="7686" max="7686" width="14.5703125" style="40" bestFit="1" customWidth="1"/>
    <col min="7687" max="7687" width="16.42578125" style="40" customWidth="1"/>
    <col min="7688" max="7688" width="17.7109375" style="40" customWidth="1"/>
    <col min="7689" max="7689" width="8.85546875" style="40" bestFit="1" customWidth="1"/>
    <col min="7690" max="7690" width="3.7109375" style="40" bestFit="1" customWidth="1"/>
    <col min="7691" max="7691" width="3.28515625" style="40" bestFit="1" customWidth="1"/>
    <col min="7692" max="7936" width="11.42578125" style="40"/>
    <col min="7937" max="7937" width="4.42578125" style="40" customWidth="1"/>
    <col min="7938" max="7938" width="19.5703125" style="40" customWidth="1"/>
    <col min="7939" max="7939" width="7.7109375" style="40" customWidth="1"/>
    <col min="7940" max="7940" width="4.7109375" style="40" customWidth="1"/>
    <col min="7941" max="7941" width="26.5703125" style="40" customWidth="1"/>
    <col min="7942" max="7942" width="14.5703125" style="40" bestFit="1" customWidth="1"/>
    <col min="7943" max="7943" width="16.42578125" style="40" customWidth="1"/>
    <col min="7944" max="7944" width="17.7109375" style="40" customWidth="1"/>
    <col min="7945" max="7945" width="8.85546875" style="40" bestFit="1" customWidth="1"/>
    <col min="7946" max="7946" width="3.7109375" style="40" bestFit="1" customWidth="1"/>
    <col min="7947" max="7947" width="3.28515625" style="40" bestFit="1" customWidth="1"/>
    <col min="7948" max="8192" width="11.42578125" style="40"/>
    <col min="8193" max="8193" width="4.42578125" style="40" customWidth="1"/>
    <col min="8194" max="8194" width="19.5703125" style="40" customWidth="1"/>
    <col min="8195" max="8195" width="7.7109375" style="40" customWidth="1"/>
    <col min="8196" max="8196" width="4.7109375" style="40" customWidth="1"/>
    <col min="8197" max="8197" width="26.5703125" style="40" customWidth="1"/>
    <col min="8198" max="8198" width="14.5703125" style="40" bestFit="1" customWidth="1"/>
    <col min="8199" max="8199" width="16.42578125" style="40" customWidth="1"/>
    <col min="8200" max="8200" width="17.7109375" style="40" customWidth="1"/>
    <col min="8201" max="8201" width="8.85546875" style="40" bestFit="1" customWidth="1"/>
    <col min="8202" max="8202" width="3.7109375" style="40" bestFit="1" customWidth="1"/>
    <col min="8203" max="8203" width="3.28515625" style="40" bestFit="1" customWidth="1"/>
    <col min="8204" max="8448" width="11.42578125" style="40"/>
    <col min="8449" max="8449" width="4.42578125" style="40" customWidth="1"/>
    <col min="8450" max="8450" width="19.5703125" style="40" customWidth="1"/>
    <col min="8451" max="8451" width="7.7109375" style="40" customWidth="1"/>
    <col min="8452" max="8452" width="4.7109375" style="40" customWidth="1"/>
    <col min="8453" max="8453" width="26.5703125" style="40" customWidth="1"/>
    <col min="8454" max="8454" width="14.5703125" style="40" bestFit="1" customWidth="1"/>
    <col min="8455" max="8455" width="16.42578125" style="40" customWidth="1"/>
    <col min="8456" max="8456" width="17.7109375" style="40" customWidth="1"/>
    <col min="8457" max="8457" width="8.85546875" style="40" bestFit="1" customWidth="1"/>
    <col min="8458" max="8458" width="3.7109375" style="40" bestFit="1" customWidth="1"/>
    <col min="8459" max="8459" width="3.28515625" style="40" bestFit="1" customWidth="1"/>
    <col min="8460" max="8704" width="11.42578125" style="40"/>
    <col min="8705" max="8705" width="4.42578125" style="40" customWidth="1"/>
    <col min="8706" max="8706" width="19.5703125" style="40" customWidth="1"/>
    <col min="8707" max="8707" width="7.7109375" style="40" customWidth="1"/>
    <col min="8708" max="8708" width="4.7109375" style="40" customWidth="1"/>
    <col min="8709" max="8709" width="26.5703125" style="40" customWidth="1"/>
    <col min="8710" max="8710" width="14.5703125" style="40" bestFit="1" customWidth="1"/>
    <col min="8711" max="8711" width="16.42578125" style="40" customWidth="1"/>
    <col min="8712" max="8712" width="17.7109375" style="40" customWidth="1"/>
    <col min="8713" max="8713" width="8.85546875" style="40" bestFit="1" customWidth="1"/>
    <col min="8714" max="8714" width="3.7109375" style="40" bestFit="1" customWidth="1"/>
    <col min="8715" max="8715" width="3.28515625" style="40" bestFit="1" customWidth="1"/>
    <col min="8716" max="8960" width="11.42578125" style="40"/>
    <col min="8961" max="8961" width="4.42578125" style="40" customWidth="1"/>
    <col min="8962" max="8962" width="19.5703125" style="40" customWidth="1"/>
    <col min="8963" max="8963" width="7.7109375" style="40" customWidth="1"/>
    <col min="8964" max="8964" width="4.7109375" style="40" customWidth="1"/>
    <col min="8965" max="8965" width="26.5703125" style="40" customWidth="1"/>
    <col min="8966" max="8966" width="14.5703125" style="40" bestFit="1" customWidth="1"/>
    <col min="8967" max="8967" width="16.42578125" style="40" customWidth="1"/>
    <col min="8968" max="8968" width="17.7109375" style="40" customWidth="1"/>
    <col min="8969" max="8969" width="8.85546875" style="40" bestFit="1" customWidth="1"/>
    <col min="8970" max="8970" width="3.7109375" style="40" bestFit="1" customWidth="1"/>
    <col min="8971" max="8971" width="3.28515625" style="40" bestFit="1" customWidth="1"/>
    <col min="8972" max="9216" width="11.42578125" style="40"/>
    <col min="9217" max="9217" width="4.42578125" style="40" customWidth="1"/>
    <col min="9218" max="9218" width="19.5703125" style="40" customWidth="1"/>
    <col min="9219" max="9219" width="7.7109375" style="40" customWidth="1"/>
    <col min="9220" max="9220" width="4.7109375" style="40" customWidth="1"/>
    <col min="9221" max="9221" width="26.5703125" style="40" customWidth="1"/>
    <col min="9222" max="9222" width="14.5703125" style="40" bestFit="1" customWidth="1"/>
    <col min="9223" max="9223" width="16.42578125" style="40" customWidth="1"/>
    <col min="9224" max="9224" width="17.7109375" style="40" customWidth="1"/>
    <col min="9225" max="9225" width="8.85546875" style="40" bestFit="1" customWidth="1"/>
    <col min="9226" max="9226" width="3.7109375" style="40" bestFit="1" customWidth="1"/>
    <col min="9227" max="9227" width="3.28515625" style="40" bestFit="1" customWidth="1"/>
    <col min="9228" max="9472" width="11.42578125" style="40"/>
    <col min="9473" max="9473" width="4.42578125" style="40" customWidth="1"/>
    <col min="9474" max="9474" width="19.5703125" style="40" customWidth="1"/>
    <col min="9475" max="9475" width="7.7109375" style="40" customWidth="1"/>
    <col min="9476" max="9476" width="4.7109375" style="40" customWidth="1"/>
    <col min="9477" max="9477" width="26.5703125" style="40" customWidth="1"/>
    <col min="9478" max="9478" width="14.5703125" style="40" bestFit="1" customWidth="1"/>
    <col min="9479" max="9479" width="16.42578125" style="40" customWidth="1"/>
    <col min="9480" max="9480" width="17.7109375" style="40" customWidth="1"/>
    <col min="9481" max="9481" width="8.85546875" style="40" bestFit="1" customWidth="1"/>
    <col min="9482" max="9482" width="3.7109375" style="40" bestFit="1" customWidth="1"/>
    <col min="9483" max="9483" width="3.28515625" style="40" bestFit="1" customWidth="1"/>
    <col min="9484" max="9728" width="11.42578125" style="40"/>
    <col min="9729" max="9729" width="4.42578125" style="40" customWidth="1"/>
    <col min="9730" max="9730" width="19.5703125" style="40" customWidth="1"/>
    <col min="9731" max="9731" width="7.7109375" style="40" customWidth="1"/>
    <col min="9732" max="9732" width="4.7109375" style="40" customWidth="1"/>
    <col min="9733" max="9733" width="26.5703125" style="40" customWidth="1"/>
    <col min="9734" max="9734" width="14.5703125" style="40" bestFit="1" customWidth="1"/>
    <col min="9735" max="9735" width="16.42578125" style="40" customWidth="1"/>
    <col min="9736" max="9736" width="17.7109375" style="40" customWidth="1"/>
    <col min="9737" max="9737" width="8.85546875" style="40" bestFit="1" customWidth="1"/>
    <col min="9738" max="9738" width="3.7109375" style="40" bestFit="1" customWidth="1"/>
    <col min="9739" max="9739" width="3.28515625" style="40" bestFit="1" customWidth="1"/>
    <col min="9740" max="9984" width="11.42578125" style="40"/>
    <col min="9985" max="9985" width="4.42578125" style="40" customWidth="1"/>
    <col min="9986" max="9986" width="19.5703125" style="40" customWidth="1"/>
    <col min="9987" max="9987" width="7.7109375" style="40" customWidth="1"/>
    <col min="9988" max="9988" width="4.7109375" style="40" customWidth="1"/>
    <col min="9989" max="9989" width="26.5703125" style="40" customWidth="1"/>
    <col min="9990" max="9990" width="14.5703125" style="40" bestFit="1" customWidth="1"/>
    <col min="9991" max="9991" width="16.42578125" style="40" customWidth="1"/>
    <col min="9992" max="9992" width="17.7109375" style="40" customWidth="1"/>
    <col min="9993" max="9993" width="8.85546875" style="40" bestFit="1" customWidth="1"/>
    <col min="9994" max="9994" width="3.7109375" style="40" bestFit="1" customWidth="1"/>
    <col min="9995" max="9995" width="3.28515625" style="40" bestFit="1" customWidth="1"/>
    <col min="9996" max="10240" width="11.42578125" style="40"/>
    <col min="10241" max="10241" width="4.42578125" style="40" customWidth="1"/>
    <col min="10242" max="10242" width="19.5703125" style="40" customWidth="1"/>
    <col min="10243" max="10243" width="7.7109375" style="40" customWidth="1"/>
    <col min="10244" max="10244" width="4.7109375" style="40" customWidth="1"/>
    <col min="10245" max="10245" width="26.5703125" style="40" customWidth="1"/>
    <col min="10246" max="10246" width="14.5703125" style="40" bestFit="1" customWidth="1"/>
    <col min="10247" max="10247" width="16.42578125" style="40" customWidth="1"/>
    <col min="10248" max="10248" width="17.7109375" style="40" customWidth="1"/>
    <col min="10249" max="10249" width="8.85546875" style="40" bestFit="1" customWidth="1"/>
    <col min="10250" max="10250" width="3.7109375" style="40" bestFit="1" customWidth="1"/>
    <col min="10251" max="10251" width="3.28515625" style="40" bestFit="1" customWidth="1"/>
    <col min="10252" max="10496" width="11.42578125" style="40"/>
    <col min="10497" max="10497" width="4.42578125" style="40" customWidth="1"/>
    <col min="10498" max="10498" width="19.5703125" style="40" customWidth="1"/>
    <col min="10499" max="10499" width="7.7109375" style="40" customWidth="1"/>
    <col min="10500" max="10500" width="4.7109375" style="40" customWidth="1"/>
    <col min="10501" max="10501" width="26.5703125" style="40" customWidth="1"/>
    <col min="10502" max="10502" width="14.5703125" style="40" bestFit="1" customWidth="1"/>
    <col min="10503" max="10503" width="16.42578125" style="40" customWidth="1"/>
    <col min="10504" max="10504" width="17.7109375" style="40" customWidth="1"/>
    <col min="10505" max="10505" width="8.85546875" style="40" bestFit="1" customWidth="1"/>
    <col min="10506" max="10506" width="3.7109375" style="40" bestFit="1" customWidth="1"/>
    <col min="10507" max="10507" width="3.28515625" style="40" bestFit="1" customWidth="1"/>
    <col min="10508" max="10752" width="11.42578125" style="40"/>
    <col min="10753" max="10753" width="4.42578125" style="40" customWidth="1"/>
    <col min="10754" max="10754" width="19.5703125" style="40" customWidth="1"/>
    <col min="10755" max="10755" width="7.7109375" style="40" customWidth="1"/>
    <col min="10756" max="10756" width="4.7109375" style="40" customWidth="1"/>
    <col min="10757" max="10757" width="26.5703125" style="40" customWidth="1"/>
    <col min="10758" max="10758" width="14.5703125" style="40" bestFit="1" customWidth="1"/>
    <col min="10759" max="10759" width="16.42578125" style="40" customWidth="1"/>
    <col min="10760" max="10760" width="17.7109375" style="40" customWidth="1"/>
    <col min="10761" max="10761" width="8.85546875" style="40" bestFit="1" customWidth="1"/>
    <col min="10762" max="10762" width="3.7109375" style="40" bestFit="1" customWidth="1"/>
    <col min="10763" max="10763" width="3.28515625" style="40" bestFit="1" customWidth="1"/>
    <col min="10764" max="11008" width="11.42578125" style="40"/>
    <col min="11009" max="11009" width="4.42578125" style="40" customWidth="1"/>
    <col min="11010" max="11010" width="19.5703125" style="40" customWidth="1"/>
    <col min="11011" max="11011" width="7.7109375" style="40" customWidth="1"/>
    <col min="11012" max="11012" width="4.7109375" style="40" customWidth="1"/>
    <col min="11013" max="11013" width="26.5703125" style="40" customWidth="1"/>
    <col min="11014" max="11014" width="14.5703125" style="40" bestFit="1" customWidth="1"/>
    <col min="11015" max="11015" width="16.42578125" style="40" customWidth="1"/>
    <col min="11016" max="11016" width="17.7109375" style="40" customWidth="1"/>
    <col min="11017" max="11017" width="8.85546875" style="40" bestFit="1" customWidth="1"/>
    <col min="11018" max="11018" width="3.7109375" style="40" bestFit="1" customWidth="1"/>
    <col min="11019" max="11019" width="3.28515625" style="40" bestFit="1" customWidth="1"/>
    <col min="11020" max="11264" width="11.42578125" style="40"/>
    <col min="11265" max="11265" width="4.42578125" style="40" customWidth="1"/>
    <col min="11266" max="11266" width="19.5703125" style="40" customWidth="1"/>
    <col min="11267" max="11267" width="7.7109375" style="40" customWidth="1"/>
    <col min="11268" max="11268" width="4.7109375" style="40" customWidth="1"/>
    <col min="11269" max="11269" width="26.5703125" style="40" customWidth="1"/>
    <col min="11270" max="11270" width="14.5703125" style="40" bestFit="1" customWidth="1"/>
    <col min="11271" max="11271" width="16.42578125" style="40" customWidth="1"/>
    <col min="11272" max="11272" width="17.7109375" style="40" customWidth="1"/>
    <col min="11273" max="11273" width="8.85546875" style="40" bestFit="1" customWidth="1"/>
    <col min="11274" max="11274" width="3.7109375" style="40" bestFit="1" customWidth="1"/>
    <col min="11275" max="11275" width="3.28515625" style="40" bestFit="1" customWidth="1"/>
    <col min="11276" max="11520" width="11.42578125" style="40"/>
    <col min="11521" max="11521" width="4.42578125" style="40" customWidth="1"/>
    <col min="11522" max="11522" width="19.5703125" style="40" customWidth="1"/>
    <col min="11523" max="11523" width="7.7109375" style="40" customWidth="1"/>
    <col min="11524" max="11524" width="4.7109375" style="40" customWidth="1"/>
    <col min="11525" max="11525" width="26.5703125" style="40" customWidth="1"/>
    <col min="11526" max="11526" width="14.5703125" style="40" bestFit="1" customWidth="1"/>
    <col min="11527" max="11527" width="16.42578125" style="40" customWidth="1"/>
    <col min="11528" max="11528" width="17.7109375" style="40" customWidth="1"/>
    <col min="11529" max="11529" width="8.85546875" style="40" bestFit="1" customWidth="1"/>
    <col min="11530" max="11530" width="3.7109375" style="40" bestFit="1" customWidth="1"/>
    <col min="11531" max="11531" width="3.28515625" style="40" bestFit="1" customWidth="1"/>
    <col min="11532" max="11776" width="11.42578125" style="40"/>
    <col min="11777" max="11777" width="4.42578125" style="40" customWidth="1"/>
    <col min="11778" max="11778" width="19.5703125" style="40" customWidth="1"/>
    <col min="11779" max="11779" width="7.7109375" style="40" customWidth="1"/>
    <col min="11780" max="11780" width="4.7109375" style="40" customWidth="1"/>
    <col min="11781" max="11781" width="26.5703125" style="40" customWidth="1"/>
    <col min="11782" max="11782" width="14.5703125" style="40" bestFit="1" customWidth="1"/>
    <col min="11783" max="11783" width="16.42578125" style="40" customWidth="1"/>
    <col min="11784" max="11784" width="17.7109375" style="40" customWidth="1"/>
    <col min="11785" max="11785" width="8.85546875" style="40" bestFit="1" customWidth="1"/>
    <col min="11786" max="11786" width="3.7109375" style="40" bestFit="1" customWidth="1"/>
    <col min="11787" max="11787" width="3.28515625" style="40" bestFit="1" customWidth="1"/>
    <col min="11788" max="12032" width="11.42578125" style="40"/>
    <col min="12033" max="12033" width="4.42578125" style="40" customWidth="1"/>
    <col min="12034" max="12034" width="19.5703125" style="40" customWidth="1"/>
    <col min="12035" max="12035" width="7.7109375" style="40" customWidth="1"/>
    <col min="12036" max="12036" width="4.7109375" style="40" customWidth="1"/>
    <col min="12037" max="12037" width="26.5703125" style="40" customWidth="1"/>
    <col min="12038" max="12038" width="14.5703125" style="40" bestFit="1" customWidth="1"/>
    <col min="12039" max="12039" width="16.42578125" style="40" customWidth="1"/>
    <col min="12040" max="12040" width="17.7109375" style="40" customWidth="1"/>
    <col min="12041" max="12041" width="8.85546875" style="40" bestFit="1" customWidth="1"/>
    <col min="12042" max="12042" width="3.7109375" style="40" bestFit="1" customWidth="1"/>
    <col min="12043" max="12043" width="3.28515625" style="40" bestFit="1" customWidth="1"/>
    <col min="12044" max="12288" width="11.42578125" style="40"/>
    <col min="12289" max="12289" width="4.42578125" style="40" customWidth="1"/>
    <col min="12290" max="12290" width="19.5703125" style="40" customWidth="1"/>
    <col min="12291" max="12291" width="7.7109375" style="40" customWidth="1"/>
    <col min="12292" max="12292" width="4.7109375" style="40" customWidth="1"/>
    <col min="12293" max="12293" width="26.5703125" style="40" customWidth="1"/>
    <col min="12294" max="12294" width="14.5703125" style="40" bestFit="1" customWidth="1"/>
    <col min="12295" max="12295" width="16.42578125" style="40" customWidth="1"/>
    <col min="12296" max="12296" width="17.7109375" style="40" customWidth="1"/>
    <col min="12297" max="12297" width="8.85546875" style="40" bestFit="1" customWidth="1"/>
    <col min="12298" max="12298" width="3.7109375" style="40" bestFit="1" customWidth="1"/>
    <col min="12299" max="12299" width="3.28515625" style="40" bestFit="1" customWidth="1"/>
    <col min="12300" max="12544" width="11.42578125" style="40"/>
    <col min="12545" max="12545" width="4.42578125" style="40" customWidth="1"/>
    <col min="12546" max="12546" width="19.5703125" style="40" customWidth="1"/>
    <col min="12547" max="12547" width="7.7109375" style="40" customWidth="1"/>
    <col min="12548" max="12548" width="4.7109375" style="40" customWidth="1"/>
    <col min="12549" max="12549" width="26.5703125" style="40" customWidth="1"/>
    <col min="12550" max="12550" width="14.5703125" style="40" bestFit="1" customWidth="1"/>
    <col min="12551" max="12551" width="16.42578125" style="40" customWidth="1"/>
    <col min="12552" max="12552" width="17.7109375" style="40" customWidth="1"/>
    <col min="12553" max="12553" width="8.85546875" style="40" bestFit="1" customWidth="1"/>
    <col min="12554" max="12554" width="3.7109375" style="40" bestFit="1" customWidth="1"/>
    <col min="12555" max="12555" width="3.28515625" style="40" bestFit="1" customWidth="1"/>
    <col min="12556" max="12800" width="11.42578125" style="40"/>
    <col min="12801" max="12801" width="4.42578125" style="40" customWidth="1"/>
    <col min="12802" max="12802" width="19.5703125" style="40" customWidth="1"/>
    <col min="12803" max="12803" width="7.7109375" style="40" customWidth="1"/>
    <col min="12804" max="12804" width="4.7109375" style="40" customWidth="1"/>
    <col min="12805" max="12805" width="26.5703125" style="40" customWidth="1"/>
    <col min="12806" max="12806" width="14.5703125" style="40" bestFit="1" customWidth="1"/>
    <col min="12807" max="12807" width="16.42578125" style="40" customWidth="1"/>
    <col min="12808" max="12808" width="17.7109375" style="40" customWidth="1"/>
    <col min="12809" max="12809" width="8.85546875" style="40" bestFit="1" customWidth="1"/>
    <col min="12810" max="12810" width="3.7109375" style="40" bestFit="1" customWidth="1"/>
    <col min="12811" max="12811" width="3.28515625" style="40" bestFit="1" customWidth="1"/>
    <col min="12812" max="13056" width="11.42578125" style="40"/>
    <col min="13057" max="13057" width="4.42578125" style="40" customWidth="1"/>
    <col min="13058" max="13058" width="19.5703125" style="40" customWidth="1"/>
    <col min="13059" max="13059" width="7.7109375" style="40" customWidth="1"/>
    <col min="13060" max="13060" width="4.7109375" style="40" customWidth="1"/>
    <col min="13061" max="13061" width="26.5703125" style="40" customWidth="1"/>
    <col min="13062" max="13062" width="14.5703125" style="40" bestFit="1" customWidth="1"/>
    <col min="13063" max="13063" width="16.42578125" style="40" customWidth="1"/>
    <col min="13064" max="13064" width="17.7109375" style="40" customWidth="1"/>
    <col min="13065" max="13065" width="8.85546875" style="40" bestFit="1" customWidth="1"/>
    <col min="13066" max="13066" width="3.7109375" style="40" bestFit="1" customWidth="1"/>
    <col min="13067" max="13067" width="3.28515625" style="40" bestFit="1" customWidth="1"/>
    <col min="13068" max="13312" width="11.42578125" style="40"/>
    <col min="13313" max="13313" width="4.42578125" style="40" customWidth="1"/>
    <col min="13314" max="13314" width="19.5703125" style="40" customWidth="1"/>
    <col min="13315" max="13315" width="7.7109375" style="40" customWidth="1"/>
    <col min="13316" max="13316" width="4.7109375" style="40" customWidth="1"/>
    <col min="13317" max="13317" width="26.5703125" style="40" customWidth="1"/>
    <col min="13318" max="13318" width="14.5703125" style="40" bestFit="1" customWidth="1"/>
    <col min="13319" max="13319" width="16.42578125" style="40" customWidth="1"/>
    <col min="13320" max="13320" width="17.7109375" style="40" customWidth="1"/>
    <col min="13321" max="13321" width="8.85546875" style="40" bestFit="1" customWidth="1"/>
    <col min="13322" max="13322" width="3.7109375" style="40" bestFit="1" customWidth="1"/>
    <col min="13323" max="13323" width="3.28515625" style="40" bestFit="1" customWidth="1"/>
    <col min="13324" max="13568" width="11.42578125" style="40"/>
    <col min="13569" max="13569" width="4.42578125" style="40" customWidth="1"/>
    <col min="13570" max="13570" width="19.5703125" style="40" customWidth="1"/>
    <col min="13571" max="13571" width="7.7109375" style="40" customWidth="1"/>
    <col min="13572" max="13572" width="4.7109375" style="40" customWidth="1"/>
    <col min="13573" max="13573" width="26.5703125" style="40" customWidth="1"/>
    <col min="13574" max="13574" width="14.5703125" style="40" bestFit="1" customWidth="1"/>
    <col min="13575" max="13575" width="16.42578125" style="40" customWidth="1"/>
    <col min="13576" max="13576" width="17.7109375" style="40" customWidth="1"/>
    <col min="13577" max="13577" width="8.85546875" style="40" bestFit="1" customWidth="1"/>
    <col min="13578" max="13578" width="3.7109375" style="40" bestFit="1" customWidth="1"/>
    <col min="13579" max="13579" width="3.28515625" style="40" bestFit="1" customWidth="1"/>
    <col min="13580" max="13824" width="11.42578125" style="40"/>
    <col min="13825" max="13825" width="4.42578125" style="40" customWidth="1"/>
    <col min="13826" max="13826" width="19.5703125" style="40" customWidth="1"/>
    <col min="13827" max="13827" width="7.7109375" style="40" customWidth="1"/>
    <col min="13828" max="13828" width="4.7109375" style="40" customWidth="1"/>
    <col min="13829" max="13829" width="26.5703125" style="40" customWidth="1"/>
    <col min="13830" max="13830" width="14.5703125" style="40" bestFit="1" customWidth="1"/>
    <col min="13831" max="13831" width="16.42578125" style="40" customWidth="1"/>
    <col min="13832" max="13832" width="17.7109375" style="40" customWidth="1"/>
    <col min="13833" max="13833" width="8.85546875" style="40" bestFit="1" customWidth="1"/>
    <col min="13834" max="13834" width="3.7109375" style="40" bestFit="1" customWidth="1"/>
    <col min="13835" max="13835" width="3.28515625" style="40" bestFit="1" customWidth="1"/>
    <col min="13836" max="14080" width="11.42578125" style="40"/>
    <col min="14081" max="14081" width="4.42578125" style="40" customWidth="1"/>
    <col min="14082" max="14082" width="19.5703125" style="40" customWidth="1"/>
    <col min="14083" max="14083" width="7.7109375" style="40" customWidth="1"/>
    <col min="14084" max="14084" width="4.7109375" style="40" customWidth="1"/>
    <col min="14085" max="14085" width="26.5703125" style="40" customWidth="1"/>
    <col min="14086" max="14086" width="14.5703125" style="40" bestFit="1" customWidth="1"/>
    <col min="14087" max="14087" width="16.42578125" style="40" customWidth="1"/>
    <col min="14088" max="14088" width="17.7109375" style="40" customWidth="1"/>
    <col min="14089" max="14089" width="8.85546875" style="40" bestFit="1" customWidth="1"/>
    <col min="14090" max="14090" width="3.7109375" style="40" bestFit="1" customWidth="1"/>
    <col min="14091" max="14091" width="3.28515625" style="40" bestFit="1" customWidth="1"/>
    <col min="14092" max="14336" width="11.42578125" style="40"/>
    <col min="14337" max="14337" width="4.42578125" style="40" customWidth="1"/>
    <col min="14338" max="14338" width="19.5703125" style="40" customWidth="1"/>
    <col min="14339" max="14339" width="7.7109375" style="40" customWidth="1"/>
    <col min="14340" max="14340" width="4.7109375" style="40" customWidth="1"/>
    <col min="14341" max="14341" width="26.5703125" style="40" customWidth="1"/>
    <col min="14342" max="14342" width="14.5703125" style="40" bestFit="1" customWidth="1"/>
    <col min="14343" max="14343" width="16.42578125" style="40" customWidth="1"/>
    <col min="14344" max="14344" width="17.7109375" style="40" customWidth="1"/>
    <col min="14345" max="14345" width="8.85546875" style="40" bestFit="1" customWidth="1"/>
    <col min="14346" max="14346" width="3.7109375" style="40" bestFit="1" customWidth="1"/>
    <col min="14347" max="14347" width="3.28515625" style="40" bestFit="1" customWidth="1"/>
    <col min="14348" max="14592" width="11.42578125" style="40"/>
    <col min="14593" max="14593" width="4.42578125" style="40" customWidth="1"/>
    <col min="14594" max="14594" width="19.5703125" style="40" customWidth="1"/>
    <col min="14595" max="14595" width="7.7109375" style="40" customWidth="1"/>
    <col min="14596" max="14596" width="4.7109375" style="40" customWidth="1"/>
    <col min="14597" max="14597" width="26.5703125" style="40" customWidth="1"/>
    <col min="14598" max="14598" width="14.5703125" style="40" bestFit="1" customWidth="1"/>
    <col min="14599" max="14599" width="16.42578125" style="40" customWidth="1"/>
    <col min="14600" max="14600" width="17.7109375" style="40" customWidth="1"/>
    <col min="14601" max="14601" width="8.85546875" style="40" bestFit="1" customWidth="1"/>
    <col min="14602" max="14602" width="3.7109375" style="40" bestFit="1" customWidth="1"/>
    <col min="14603" max="14603" width="3.28515625" style="40" bestFit="1" customWidth="1"/>
    <col min="14604" max="14848" width="11.42578125" style="40"/>
    <col min="14849" max="14849" width="4.42578125" style="40" customWidth="1"/>
    <col min="14850" max="14850" width="19.5703125" style="40" customWidth="1"/>
    <col min="14851" max="14851" width="7.7109375" style="40" customWidth="1"/>
    <col min="14852" max="14852" width="4.7109375" style="40" customWidth="1"/>
    <col min="14853" max="14853" width="26.5703125" style="40" customWidth="1"/>
    <col min="14854" max="14854" width="14.5703125" style="40" bestFit="1" customWidth="1"/>
    <col min="14855" max="14855" width="16.42578125" style="40" customWidth="1"/>
    <col min="14856" max="14856" width="17.7109375" style="40" customWidth="1"/>
    <col min="14857" max="14857" width="8.85546875" style="40" bestFit="1" customWidth="1"/>
    <col min="14858" max="14858" width="3.7109375" style="40" bestFit="1" customWidth="1"/>
    <col min="14859" max="14859" width="3.28515625" style="40" bestFit="1" customWidth="1"/>
    <col min="14860" max="15104" width="11.42578125" style="40"/>
    <col min="15105" max="15105" width="4.42578125" style="40" customWidth="1"/>
    <col min="15106" max="15106" width="19.5703125" style="40" customWidth="1"/>
    <col min="15107" max="15107" width="7.7109375" style="40" customWidth="1"/>
    <col min="15108" max="15108" width="4.7109375" style="40" customWidth="1"/>
    <col min="15109" max="15109" width="26.5703125" style="40" customWidth="1"/>
    <col min="15110" max="15110" width="14.5703125" style="40" bestFit="1" customWidth="1"/>
    <col min="15111" max="15111" width="16.42578125" style="40" customWidth="1"/>
    <col min="15112" max="15112" width="17.7109375" style="40" customWidth="1"/>
    <col min="15113" max="15113" width="8.85546875" style="40" bestFit="1" customWidth="1"/>
    <col min="15114" max="15114" width="3.7109375" style="40" bestFit="1" customWidth="1"/>
    <col min="15115" max="15115" width="3.28515625" style="40" bestFit="1" customWidth="1"/>
    <col min="15116" max="15360" width="11.42578125" style="40"/>
    <col min="15361" max="15361" width="4.42578125" style="40" customWidth="1"/>
    <col min="15362" max="15362" width="19.5703125" style="40" customWidth="1"/>
    <col min="15363" max="15363" width="7.7109375" style="40" customWidth="1"/>
    <col min="15364" max="15364" width="4.7109375" style="40" customWidth="1"/>
    <col min="15365" max="15365" width="26.5703125" style="40" customWidth="1"/>
    <col min="15366" max="15366" width="14.5703125" style="40" bestFit="1" customWidth="1"/>
    <col min="15367" max="15367" width="16.42578125" style="40" customWidth="1"/>
    <col min="15368" max="15368" width="17.7109375" style="40" customWidth="1"/>
    <col min="15369" max="15369" width="8.85546875" style="40" bestFit="1" customWidth="1"/>
    <col min="15370" max="15370" width="3.7109375" style="40" bestFit="1" customWidth="1"/>
    <col min="15371" max="15371" width="3.28515625" style="40" bestFit="1" customWidth="1"/>
    <col min="15372" max="15616" width="11.42578125" style="40"/>
    <col min="15617" max="15617" width="4.42578125" style="40" customWidth="1"/>
    <col min="15618" max="15618" width="19.5703125" style="40" customWidth="1"/>
    <col min="15619" max="15619" width="7.7109375" style="40" customWidth="1"/>
    <col min="15620" max="15620" width="4.7109375" style="40" customWidth="1"/>
    <col min="15621" max="15621" width="26.5703125" style="40" customWidth="1"/>
    <col min="15622" max="15622" width="14.5703125" style="40" bestFit="1" customWidth="1"/>
    <col min="15623" max="15623" width="16.42578125" style="40" customWidth="1"/>
    <col min="15624" max="15624" width="17.7109375" style="40" customWidth="1"/>
    <col min="15625" max="15625" width="8.85546875" style="40" bestFit="1" customWidth="1"/>
    <col min="15626" max="15626" width="3.7109375" style="40" bestFit="1" customWidth="1"/>
    <col min="15627" max="15627" width="3.28515625" style="40" bestFit="1" customWidth="1"/>
    <col min="15628" max="15872" width="11.42578125" style="40"/>
    <col min="15873" max="15873" width="4.42578125" style="40" customWidth="1"/>
    <col min="15874" max="15874" width="19.5703125" style="40" customWidth="1"/>
    <col min="15875" max="15875" width="7.7109375" style="40" customWidth="1"/>
    <col min="15876" max="15876" width="4.7109375" style="40" customWidth="1"/>
    <col min="15877" max="15877" width="26.5703125" style="40" customWidth="1"/>
    <col min="15878" max="15878" width="14.5703125" style="40" bestFit="1" customWidth="1"/>
    <col min="15879" max="15879" width="16.42578125" style="40" customWidth="1"/>
    <col min="15880" max="15880" width="17.7109375" style="40" customWidth="1"/>
    <col min="15881" max="15881" width="8.85546875" style="40" bestFit="1" customWidth="1"/>
    <col min="15882" max="15882" width="3.7109375" style="40" bestFit="1" customWidth="1"/>
    <col min="15883" max="15883" width="3.28515625" style="40" bestFit="1" customWidth="1"/>
    <col min="15884" max="16128" width="11.42578125" style="40"/>
    <col min="16129" max="16129" width="4.42578125" style="40" customWidth="1"/>
    <col min="16130" max="16130" width="19.5703125" style="40" customWidth="1"/>
    <col min="16131" max="16131" width="7.7109375" style="40" customWidth="1"/>
    <col min="16132" max="16132" width="4.7109375" style="40" customWidth="1"/>
    <col min="16133" max="16133" width="26.5703125" style="40" customWidth="1"/>
    <col min="16134" max="16134" width="14.5703125" style="40" bestFit="1" customWidth="1"/>
    <col min="16135" max="16135" width="16.42578125" style="40" customWidth="1"/>
    <col min="16136" max="16136" width="17.7109375" style="40" customWidth="1"/>
    <col min="16137" max="16137" width="8.85546875" style="40" bestFit="1" customWidth="1"/>
    <col min="16138" max="16138" width="3.7109375" style="40" bestFit="1" customWidth="1"/>
    <col min="16139" max="16139" width="3.28515625" style="40" bestFit="1" customWidth="1"/>
    <col min="16140" max="16384" width="11.42578125" style="40"/>
  </cols>
  <sheetData>
    <row r="1" spans="1:17" ht="19.5" x14ac:dyDescent="0.4">
      <c r="A1" s="110" t="s">
        <v>0</v>
      </c>
      <c r="B1" s="110"/>
      <c r="C1" s="110"/>
      <c r="D1" s="110"/>
      <c r="E1" s="110"/>
      <c r="F1" s="110"/>
      <c r="G1" s="110"/>
      <c r="H1" s="110"/>
      <c r="M1" s="108"/>
      <c r="N1" s="40" t="s">
        <v>174</v>
      </c>
    </row>
    <row r="2" spans="1:17" ht="15.75" x14ac:dyDescent="0.25">
      <c r="A2" s="111" t="s">
        <v>176</v>
      </c>
      <c r="B2" s="111"/>
      <c r="C2" s="111"/>
      <c r="D2" s="111"/>
      <c r="E2" s="111"/>
      <c r="F2" s="111"/>
      <c r="G2" s="111"/>
      <c r="H2" s="111"/>
    </row>
    <row r="3" spans="1:17" ht="16.5" thickBot="1" x14ac:dyDescent="0.3">
      <c r="A3" s="112" t="s">
        <v>101</v>
      </c>
      <c r="B3" s="112"/>
      <c r="C3" s="112"/>
      <c r="D3" s="112"/>
      <c r="E3" s="112"/>
      <c r="F3" s="112"/>
      <c r="G3" s="112"/>
      <c r="H3" s="112"/>
    </row>
    <row r="4" spans="1:17" ht="15.75" thickTop="1" x14ac:dyDescent="0.25">
      <c r="A4" s="41"/>
      <c r="B4" s="42"/>
      <c r="C4" s="43"/>
      <c r="D4" s="43"/>
      <c r="E4" s="44"/>
      <c r="F4" s="45"/>
      <c r="G4" s="44"/>
      <c r="H4" s="46"/>
    </row>
    <row r="5" spans="1:17" x14ac:dyDescent="0.25">
      <c r="A5" s="41"/>
      <c r="B5" s="42"/>
      <c r="C5" s="47" t="s">
        <v>2</v>
      </c>
      <c r="D5" s="48"/>
      <c r="E5" s="49"/>
      <c r="F5" s="50"/>
      <c r="G5" s="49"/>
      <c r="H5" s="51"/>
    </row>
    <row r="6" spans="1:17" ht="15.75" thickBot="1" x14ac:dyDescent="0.3">
      <c r="A6" s="41"/>
      <c r="B6" s="42"/>
      <c r="C6" s="47" t="s">
        <v>102</v>
      </c>
      <c r="D6" s="48"/>
      <c r="E6" s="49"/>
      <c r="F6" s="50"/>
      <c r="G6" s="49"/>
      <c r="H6" s="52">
        <v>6749717.3700000001</v>
      </c>
    </row>
    <row r="7" spans="1:17" x14ac:dyDescent="0.25">
      <c r="A7" s="41"/>
      <c r="B7" s="42"/>
      <c r="C7" s="53"/>
      <c r="D7" s="53"/>
      <c r="E7" s="49"/>
      <c r="F7" s="50"/>
      <c r="G7" s="49"/>
      <c r="H7" s="51"/>
    </row>
    <row r="8" spans="1:17" x14ac:dyDescent="0.25">
      <c r="A8" s="41"/>
      <c r="B8" s="42"/>
      <c r="C8" s="53"/>
      <c r="D8" s="53"/>
      <c r="E8" s="49"/>
      <c r="F8" s="50"/>
      <c r="G8" s="49"/>
      <c r="H8" s="51"/>
    </row>
    <row r="9" spans="1:17" x14ac:dyDescent="0.25">
      <c r="A9" s="54"/>
      <c r="B9" s="55"/>
      <c r="C9" s="43"/>
      <c r="D9" s="43"/>
      <c r="E9" s="44"/>
      <c r="F9" s="45"/>
      <c r="G9" s="44"/>
      <c r="H9" s="46"/>
    </row>
    <row r="10" spans="1:17" x14ac:dyDescent="0.25">
      <c r="A10" s="56" t="s">
        <v>103</v>
      </c>
      <c r="B10" s="57" t="s">
        <v>5</v>
      </c>
      <c r="C10" s="57"/>
      <c r="D10" s="57"/>
      <c r="E10" s="49"/>
      <c r="F10" s="50"/>
      <c r="G10" s="49"/>
      <c r="H10" s="58">
        <f>SUM(G12:G58)</f>
        <v>1529752.8299999998</v>
      </c>
    </row>
    <row r="11" spans="1:17" x14ac:dyDescent="0.25">
      <c r="A11" s="56"/>
      <c r="B11" s="59"/>
      <c r="C11" s="59"/>
      <c r="D11" s="57"/>
      <c r="E11" s="49"/>
      <c r="F11" s="50"/>
      <c r="G11" s="49"/>
      <c r="H11" s="58"/>
    </row>
    <row r="12" spans="1:17" x14ac:dyDescent="0.25">
      <c r="A12" s="56"/>
      <c r="B12" s="60">
        <v>42502</v>
      </c>
      <c r="C12" s="61">
        <v>185</v>
      </c>
      <c r="D12" s="62" t="s">
        <v>6</v>
      </c>
      <c r="E12" s="63" t="s">
        <v>7</v>
      </c>
      <c r="F12" s="63" t="s">
        <v>8</v>
      </c>
      <c r="G12" s="64">
        <v>27820</v>
      </c>
      <c r="H12" s="58"/>
      <c r="L12" s="60"/>
      <c r="M12" s="61"/>
      <c r="N12" s="62"/>
      <c r="O12" s="63"/>
      <c r="P12" s="63"/>
      <c r="Q12" s="64"/>
    </row>
    <row r="13" spans="1:17" x14ac:dyDescent="0.25">
      <c r="A13" s="56"/>
      <c r="B13" s="60">
        <v>42504</v>
      </c>
      <c r="C13" s="61">
        <v>620</v>
      </c>
      <c r="D13" s="62" t="s">
        <v>6</v>
      </c>
      <c r="E13" s="63" t="s">
        <v>7</v>
      </c>
      <c r="F13" s="63" t="s">
        <v>9</v>
      </c>
      <c r="G13" s="64">
        <v>100000</v>
      </c>
      <c r="H13" s="58"/>
    </row>
    <row r="14" spans="1:17" x14ac:dyDescent="0.25">
      <c r="A14" s="56"/>
      <c r="B14" s="60">
        <v>42521</v>
      </c>
      <c r="C14" s="61">
        <v>472</v>
      </c>
      <c r="D14" s="62" t="s">
        <v>10</v>
      </c>
      <c r="E14" s="63" t="s">
        <v>11</v>
      </c>
      <c r="F14" s="63" t="s">
        <v>12</v>
      </c>
      <c r="G14" s="64">
        <v>316855.56</v>
      </c>
      <c r="H14" s="58" t="s">
        <v>104</v>
      </c>
    </row>
    <row r="15" spans="1:17" x14ac:dyDescent="0.25">
      <c r="A15" s="56"/>
      <c r="B15" s="60">
        <v>42534</v>
      </c>
      <c r="C15" s="61">
        <v>15</v>
      </c>
      <c r="D15" s="62" t="s">
        <v>13</v>
      </c>
      <c r="E15" s="63" t="s">
        <v>14</v>
      </c>
      <c r="F15" s="63">
        <v>5885</v>
      </c>
      <c r="G15" s="65">
        <v>163731.51999999999</v>
      </c>
      <c r="H15" s="58" t="s">
        <v>105</v>
      </c>
    </row>
    <row r="16" spans="1:17" x14ac:dyDescent="0.25">
      <c r="A16" s="56"/>
      <c r="B16" s="60">
        <v>42541</v>
      </c>
      <c r="C16" s="61">
        <v>130</v>
      </c>
      <c r="D16" s="62" t="s">
        <v>48</v>
      </c>
      <c r="E16" s="63" t="s">
        <v>49</v>
      </c>
      <c r="F16" s="63" t="s">
        <v>106</v>
      </c>
      <c r="G16" s="65">
        <v>900.17</v>
      </c>
      <c r="H16" s="58" t="s">
        <v>107</v>
      </c>
    </row>
    <row r="17" spans="1:11" x14ac:dyDescent="0.25">
      <c r="A17" s="56"/>
      <c r="B17" s="60">
        <v>42544</v>
      </c>
      <c r="C17" s="61">
        <v>9</v>
      </c>
      <c r="D17" s="62" t="s">
        <v>13</v>
      </c>
      <c r="E17" s="63" t="s">
        <v>15</v>
      </c>
      <c r="F17" s="63">
        <v>5981</v>
      </c>
      <c r="G17" s="64">
        <v>-30000</v>
      </c>
      <c r="H17" s="58" t="s">
        <v>108</v>
      </c>
    </row>
    <row r="18" spans="1:11" x14ac:dyDescent="0.25">
      <c r="A18" s="56"/>
      <c r="B18" s="60">
        <v>42550</v>
      </c>
      <c r="C18" s="61">
        <v>183</v>
      </c>
      <c r="D18" s="62" t="s">
        <v>48</v>
      </c>
      <c r="E18" s="63" t="s">
        <v>49</v>
      </c>
      <c r="F18" s="63" t="s">
        <v>109</v>
      </c>
      <c r="G18" s="65">
        <v>380.45</v>
      </c>
      <c r="H18" s="58" t="s">
        <v>107</v>
      </c>
    </row>
    <row r="19" spans="1:11" x14ac:dyDescent="0.25">
      <c r="A19" s="56"/>
      <c r="B19" s="66">
        <v>42555</v>
      </c>
      <c r="C19" s="67">
        <v>1</v>
      </c>
      <c r="D19" s="67" t="s">
        <v>16</v>
      </c>
      <c r="E19" s="67" t="s">
        <v>17</v>
      </c>
      <c r="F19" s="67" t="s">
        <v>18</v>
      </c>
      <c r="G19" s="70">
        <v>42651.16</v>
      </c>
      <c r="H19" s="58" t="s">
        <v>107</v>
      </c>
    </row>
    <row r="20" spans="1:11" x14ac:dyDescent="0.25">
      <c r="A20" s="56"/>
      <c r="B20" s="66">
        <v>42562</v>
      </c>
      <c r="C20" s="67">
        <v>70</v>
      </c>
      <c r="D20" s="67" t="s">
        <v>48</v>
      </c>
      <c r="E20" s="67" t="s">
        <v>49</v>
      </c>
      <c r="F20" s="67" t="s">
        <v>110</v>
      </c>
      <c r="G20" s="83">
        <v>321.97000000000003</v>
      </c>
      <c r="H20" s="58" t="s">
        <v>107</v>
      </c>
    </row>
    <row r="21" spans="1:11" x14ac:dyDescent="0.25">
      <c r="A21" s="56"/>
      <c r="B21" s="66">
        <v>42564</v>
      </c>
      <c r="C21" s="67">
        <v>24</v>
      </c>
      <c r="D21" s="67" t="s">
        <v>16</v>
      </c>
      <c r="E21" s="67" t="s">
        <v>17</v>
      </c>
      <c r="F21" s="67" t="s">
        <v>19</v>
      </c>
      <c r="G21" s="70">
        <v>98960.41</v>
      </c>
      <c r="H21" s="58" t="s">
        <v>107</v>
      </c>
    </row>
    <row r="22" spans="1:11" x14ac:dyDescent="0.25">
      <c r="A22" s="56"/>
      <c r="B22" s="66">
        <v>42564</v>
      </c>
      <c r="C22" s="67">
        <v>26</v>
      </c>
      <c r="D22" s="67" t="s">
        <v>16</v>
      </c>
      <c r="E22" s="67" t="s">
        <v>17</v>
      </c>
      <c r="F22" s="67" t="s">
        <v>20</v>
      </c>
      <c r="G22" s="70">
        <v>1552.76</v>
      </c>
      <c r="H22" s="58" t="s">
        <v>107</v>
      </c>
    </row>
    <row r="23" spans="1:11" x14ac:dyDescent="0.25">
      <c r="A23" s="56"/>
      <c r="B23" s="66">
        <v>42566</v>
      </c>
      <c r="C23" s="67">
        <v>104</v>
      </c>
      <c r="D23" s="67" t="s">
        <v>48</v>
      </c>
      <c r="E23" s="67" t="s">
        <v>49</v>
      </c>
      <c r="F23" s="67" t="s">
        <v>111</v>
      </c>
      <c r="G23" s="83">
        <v>369.73</v>
      </c>
      <c r="H23" s="58" t="s">
        <v>107</v>
      </c>
    </row>
    <row r="24" spans="1:11" x14ac:dyDescent="0.25">
      <c r="A24" s="56"/>
      <c r="B24" s="66">
        <v>42567</v>
      </c>
      <c r="C24" s="67">
        <v>111</v>
      </c>
      <c r="D24" s="67" t="s">
        <v>48</v>
      </c>
      <c r="E24" s="67" t="s">
        <v>49</v>
      </c>
      <c r="F24" s="67" t="s">
        <v>112</v>
      </c>
      <c r="G24" s="83">
        <v>9681.36</v>
      </c>
      <c r="H24" s="58" t="s">
        <v>107</v>
      </c>
    </row>
    <row r="25" spans="1:11" x14ac:dyDescent="0.25">
      <c r="A25" s="56"/>
      <c r="B25" s="66">
        <v>42573</v>
      </c>
      <c r="C25" s="67">
        <v>163</v>
      </c>
      <c r="D25" s="67" t="s">
        <v>48</v>
      </c>
      <c r="E25" s="67" t="s">
        <v>49</v>
      </c>
      <c r="F25" s="67" t="s">
        <v>113</v>
      </c>
      <c r="G25" s="83">
        <v>26707.84</v>
      </c>
      <c r="H25" s="58" t="s">
        <v>107</v>
      </c>
    </row>
    <row r="26" spans="1:11" x14ac:dyDescent="0.25">
      <c r="A26" s="68"/>
      <c r="B26" s="66">
        <v>42580</v>
      </c>
      <c r="C26" s="67">
        <v>168</v>
      </c>
      <c r="D26" s="67" t="s">
        <v>16</v>
      </c>
      <c r="E26" s="67" t="s">
        <v>17</v>
      </c>
      <c r="F26" s="67" t="s">
        <v>21</v>
      </c>
      <c r="G26" s="70">
        <v>300.01</v>
      </c>
      <c r="H26" s="69" t="s">
        <v>107</v>
      </c>
    </row>
    <row r="27" spans="1:11" x14ac:dyDescent="0.25">
      <c r="A27" s="68"/>
      <c r="B27" s="66">
        <v>42583</v>
      </c>
      <c r="C27" s="67">
        <v>4</v>
      </c>
      <c r="D27" s="67" t="s">
        <v>114</v>
      </c>
      <c r="E27" s="67" t="s">
        <v>60</v>
      </c>
      <c r="F27" s="67" t="s">
        <v>115</v>
      </c>
      <c r="G27" s="83">
        <v>138900</v>
      </c>
      <c r="H27" s="69" t="s">
        <v>116</v>
      </c>
    </row>
    <row r="28" spans="1:11" x14ac:dyDescent="0.25">
      <c r="A28" s="68"/>
      <c r="B28" s="66">
        <v>42586</v>
      </c>
      <c r="C28" s="67">
        <v>143</v>
      </c>
      <c r="D28" s="67" t="s">
        <v>6</v>
      </c>
      <c r="E28" s="67" t="s">
        <v>7</v>
      </c>
      <c r="F28" s="67" t="s">
        <v>117</v>
      </c>
      <c r="G28" s="83">
        <v>100000</v>
      </c>
      <c r="H28" s="71">
        <v>42948</v>
      </c>
      <c r="I28" s="72">
        <v>42978</v>
      </c>
      <c r="J28" s="73">
        <v>262</v>
      </c>
      <c r="K28" s="73" t="s">
        <v>6</v>
      </c>
    </row>
    <row r="29" spans="1:11" x14ac:dyDescent="0.25">
      <c r="A29" s="68"/>
      <c r="B29" s="66">
        <v>42586</v>
      </c>
      <c r="C29" s="67">
        <v>143</v>
      </c>
      <c r="D29" s="67" t="s">
        <v>6</v>
      </c>
      <c r="E29" s="67" t="s">
        <v>7</v>
      </c>
      <c r="F29" s="67" t="s">
        <v>117</v>
      </c>
      <c r="G29" s="83">
        <v>45000</v>
      </c>
      <c r="H29" s="71">
        <v>42948</v>
      </c>
      <c r="I29" s="72">
        <v>42978</v>
      </c>
      <c r="J29" s="73">
        <v>262</v>
      </c>
      <c r="K29" s="73" t="s">
        <v>6</v>
      </c>
    </row>
    <row r="30" spans="1:11" x14ac:dyDescent="0.25">
      <c r="A30" s="68"/>
      <c r="B30" s="66">
        <v>42586</v>
      </c>
      <c r="C30" s="67">
        <v>143</v>
      </c>
      <c r="D30" s="67" t="s">
        <v>6</v>
      </c>
      <c r="E30" s="67" t="s">
        <v>7</v>
      </c>
      <c r="F30" s="67" t="s">
        <v>117</v>
      </c>
      <c r="G30" s="83">
        <v>5000</v>
      </c>
      <c r="H30" s="71">
        <v>42948</v>
      </c>
      <c r="I30" s="72">
        <v>42978</v>
      </c>
      <c r="J30" s="73">
        <v>262</v>
      </c>
      <c r="K30" s="73" t="s">
        <v>6</v>
      </c>
    </row>
    <row r="31" spans="1:11" x14ac:dyDescent="0.25">
      <c r="A31" s="68"/>
      <c r="B31" s="66">
        <v>42586</v>
      </c>
      <c r="C31" s="67">
        <v>143</v>
      </c>
      <c r="D31" s="67" t="s">
        <v>6</v>
      </c>
      <c r="E31" s="67" t="s">
        <v>7</v>
      </c>
      <c r="F31" s="67" t="s">
        <v>117</v>
      </c>
      <c r="G31" s="83">
        <v>5000</v>
      </c>
      <c r="H31" s="71">
        <v>42948</v>
      </c>
      <c r="I31" s="72">
        <v>42978</v>
      </c>
      <c r="J31" s="73">
        <v>262</v>
      </c>
      <c r="K31" s="73" t="s">
        <v>6</v>
      </c>
    </row>
    <row r="32" spans="1:11" x14ac:dyDescent="0.25">
      <c r="A32" s="68"/>
      <c r="B32" s="66">
        <v>42586</v>
      </c>
      <c r="C32" s="67">
        <v>143</v>
      </c>
      <c r="D32" s="67" t="s">
        <v>6</v>
      </c>
      <c r="E32" s="67" t="s">
        <v>7</v>
      </c>
      <c r="F32" s="67" t="s">
        <v>22</v>
      </c>
      <c r="G32" s="70">
        <v>75000</v>
      </c>
      <c r="H32" s="69"/>
      <c r="I32" s="74"/>
      <c r="J32" s="74"/>
      <c r="K32" s="74"/>
    </row>
    <row r="33" spans="1:11" x14ac:dyDescent="0.25">
      <c r="A33" s="68"/>
      <c r="B33" s="66">
        <v>42591</v>
      </c>
      <c r="C33" s="67">
        <v>55</v>
      </c>
      <c r="D33" s="67" t="s">
        <v>48</v>
      </c>
      <c r="E33" s="67" t="s">
        <v>49</v>
      </c>
      <c r="F33" s="67" t="s">
        <v>118</v>
      </c>
      <c r="G33" s="83">
        <v>3103.08</v>
      </c>
      <c r="H33" s="69" t="s">
        <v>107</v>
      </c>
      <c r="I33" s="74"/>
      <c r="J33" s="74"/>
      <c r="K33" s="74"/>
    </row>
    <row r="34" spans="1:11" x14ac:dyDescent="0.25">
      <c r="A34" s="68"/>
      <c r="B34" s="66">
        <v>42594</v>
      </c>
      <c r="C34" s="67">
        <v>80</v>
      </c>
      <c r="D34" s="67" t="s">
        <v>48</v>
      </c>
      <c r="E34" s="67" t="s">
        <v>49</v>
      </c>
      <c r="F34" s="67" t="s">
        <v>119</v>
      </c>
      <c r="G34" s="83">
        <v>1203.9100000000001</v>
      </c>
      <c r="H34" s="69" t="s">
        <v>107</v>
      </c>
      <c r="I34" s="74"/>
      <c r="J34" s="74"/>
      <c r="K34" s="74"/>
    </row>
    <row r="35" spans="1:11" x14ac:dyDescent="0.25">
      <c r="A35" s="68"/>
      <c r="B35" s="66">
        <v>42594</v>
      </c>
      <c r="C35" s="67">
        <v>81</v>
      </c>
      <c r="D35" s="67" t="s">
        <v>48</v>
      </c>
      <c r="E35" s="67" t="s">
        <v>49</v>
      </c>
      <c r="F35" s="67" t="s">
        <v>120</v>
      </c>
      <c r="G35" s="83">
        <v>352.77</v>
      </c>
      <c r="H35" s="69" t="s">
        <v>107</v>
      </c>
      <c r="I35" s="74"/>
      <c r="J35" s="74"/>
      <c r="K35" s="74"/>
    </row>
    <row r="36" spans="1:11" x14ac:dyDescent="0.25">
      <c r="A36" s="68"/>
      <c r="B36" s="66">
        <v>42594</v>
      </c>
      <c r="C36" s="67">
        <v>82</v>
      </c>
      <c r="D36" s="67" t="s">
        <v>48</v>
      </c>
      <c r="E36" s="67" t="s">
        <v>49</v>
      </c>
      <c r="F36" s="67" t="s">
        <v>121</v>
      </c>
      <c r="G36" s="83">
        <v>27441.54</v>
      </c>
      <c r="H36" s="69" t="s">
        <v>107</v>
      </c>
      <c r="I36" s="74"/>
      <c r="J36" s="74"/>
      <c r="K36" s="74"/>
    </row>
    <row r="37" spans="1:11" x14ac:dyDescent="0.25">
      <c r="A37" s="68"/>
      <c r="B37" s="66">
        <v>42594</v>
      </c>
      <c r="C37" s="67">
        <v>83</v>
      </c>
      <c r="D37" s="67" t="s">
        <v>48</v>
      </c>
      <c r="E37" s="67" t="s">
        <v>49</v>
      </c>
      <c r="F37" s="67" t="s">
        <v>122</v>
      </c>
      <c r="G37" s="83">
        <v>1012.63</v>
      </c>
      <c r="H37" s="69" t="s">
        <v>107</v>
      </c>
      <c r="I37" s="74"/>
      <c r="J37" s="74"/>
      <c r="K37" s="74"/>
    </row>
    <row r="38" spans="1:11" x14ac:dyDescent="0.25">
      <c r="A38" s="68"/>
      <c r="B38" s="66">
        <v>42608</v>
      </c>
      <c r="C38" s="67">
        <v>8</v>
      </c>
      <c r="D38" s="67" t="s">
        <v>23</v>
      </c>
      <c r="E38" s="67" t="s">
        <v>24</v>
      </c>
      <c r="F38" s="67" t="s">
        <v>25</v>
      </c>
      <c r="G38" s="70">
        <v>121697.04</v>
      </c>
      <c r="H38" s="69"/>
      <c r="I38" s="74"/>
      <c r="J38" s="74"/>
      <c r="K38" s="74"/>
    </row>
    <row r="39" spans="1:11" x14ac:dyDescent="0.25">
      <c r="A39" s="68"/>
      <c r="B39" s="66">
        <v>42609</v>
      </c>
      <c r="C39" s="67">
        <v>213</v>
      </c>
      <c r="D39" s="67" t="s">
        <v>48</v>
      </c>
      <c r="E39" s="67" t="s">
        <v>49</v>
      </c>
      <c r="F39" s="67" t="s">
        <v>123</v>
      </c>
      <c r="G39" s="83">
        <v>225.5</v>
      </c>
      <c r="H39" s="69" t="s">
        <v>107</v>
      </c>
      <c r="I39" s="74"/>
      <c r="J39" s="74"/>
      <c r="K39" s="74"/>
    </row>
    <row r="40" spans="1:11" x14ac:dyDescent="0.25">
      <c r="A40" s="68"/>
      <c r="B40" s="66">
        <v>42586</v>
      </c>
      <c r="C40" s="67">
        <v>143</v>
      </c>
      <c r="D40" s="67" t="s">
        <v>6</v>
      </c>
      <c r="E40" s="67" t="s">
        <v>7</v>
      </c>
      <c r="F40" s="67" t="s">
        <v>26</v>
      </c>
      <c r="G40" s="70">
        <v>25000</v>
      </c>
      <c r="H40" s="69"/>
      <c r="I40" s="74"/>
      <c r="J40" s="74"/>
      <c r="K40" s="74"/>
    </row>
    <row r="41" spans="1:11" x14ac:dyDescent="0.25">
      <c r="A41" s="68"/>
      <c r="B41" s="66">
        <v>42586</v>
      </c>
      <c r="C41" s="67">
        <v>143</v>
      </c>
      <c r="D41" s="67" t="s">
        <v>6</v>
      </c>
      <c r="E41" s="67" t="s">
        <v>7</v>
      </c>
      <c r="F41" s="67" t="s">
        <v>26</v>
      </c>
      <c r="G41" s="70">
        <v>60000</v>
      </c>
      <c r="H41" s="69"/>
      <c r="I41" s="74"/>
      <c r="J41" s="74"/>
      <c r="K41" s="74"/>
    </row>
    <row r="42" spans="1:11" x14ac:dyDescent="0.25">
      <c r="A42" s="68"/>
      <c r="B42" s="66">
        <v>42586</v>
      </c>
      <c r="C42" s="67">
        <v>143</v>
      </c>
      <c r="D42" s="67" t="s">
        <v>6</v>
      </c>
      <c r="E42" s="67" t="s">
        <v>7</v>
      </c>
      <c r="F42" s="67" t="s">
        <v>26</v>
      </c>
      <c r="G42" s="70">
        <v>100000</v>
      </c>
      <c r="H42" s="69"/>
      <c r="I42" s="74"/>
      <c r="J42" s="74"/>
      <c r="K42" s="74"/>
    </row>
    <row r="43" spans="1:11" x14ac:dyDescent="0.25">
      <c r="A43" s="68"/>
      <c r="B43" s="66">
        <v>42627</v>
      </c>
      <c r="C43" s="67">
        <v>93</v>
      </c>
      <c r="D43" s="67" t="s">
        <v>48</v>
      </c>
      <c r="E43" s="67" t="s">
        <v>49</v>
      </c>
      <c r="F43" s="67" t="s">
        <v>124</v>
      </c>
      <c r="G43" s="83">
        <v>219.85</v>
      </c>
      <c r="H43" s="69" t="s">
        <v>107</v>
      </c>
      <c r="I43" s="74"/>
      <c r="J43" s="74"/>
      <c r="K43" s="74"/>
    </row>
    <row r="44" spans="1:11" x14ac:dyDescent="0.25">
      <c r="A44" s="68"/>
      <c r="B44" s="66">
        <v>42632</v>
      </c>
      <c r="C44" s="67">
        <v>112</v>
      </c>
      <c r="D44" s="67" t="s">
        <v>48</v>
      </c>
      <c r="E44" s="67" t="s">
        <v>49</v>
      </c>
      <c r="F44" s="67" t="s">
        <v>125</v>
      </c>
      <c r="G44" s="83">
        <v>338.14</v>
      </c>
      <c r="H44" s="69" t="s">
        <v>107</v>
      </c>
      <c r="I44" s="74"/>
      <c r="J44" s="74"/>
      <c r="K44" s="74"/>
    </row>
    <row r="45" spans="1:11" x14ac:dyDescent="0.25">
      <c r="A45" s="68"/>
      <c r="B45" s="66">
        <v>42668</v>
      </c>
      <c r="C45" s="67">
        <v>51</v>
      </c>
      <c r="D45" s="67" t="s">
        <v>16</v>
      </c>
      <c r="E45" s="67" t="s">
        <v>17</v>
      </c>
      <c r="F45" s="67" t="s">
        <v>126</v>
      </c>
      <c r="G45" s="83">
        <v>1173.28</v>
      </c>
      <c r="H45" s="69" t="s">
        <v>107</v>
      </c>
      <c r="I45" s="74"/>
      <c r="J45" s="74"/>
      <c r="K45" s="74"/>
    </row>
    <row r="46" spans="1:11" x14ac:dyDescent="0.25">
      <c r="A46" s="68"/>
      <c r="B46" s="66">
        <v>42670</v>
      </c>
      <c r="C46" s="67">
        <v>204</v>
      </c>
      <c r="D46" s="67" t="s">
        <v>48</v>
      </c>
      <c r="E46" s="67" t="s">
        <v>49</v>
      </c>
      <c r="F46" s="67" t="s">
        <v>127</v>
      </c>
      <c r="G46" s="83">
        <v>414.7</v>
      </c>
      <c r="H46" s="69" t="s">
        <v>107</v>
      </c>
      <c r="I46" s="74"/>
      <c r="J46" s="74"/>
      <c r="K46" s="74"/>
    </row>
    <row r="47" spans="1:11" x14ac:dyDescent="0.25">
      <c r="A47" s="68"/>
      <c r="B47" s="66">
        <v>42670</v>
      </c>
      <c r="C47" s="67">
        <v>205</v>
      </c>
      <c r="D47" s="67" t="s">
        <v>48</v>
      </c>
      <c r="E47" s="67" t="s">
        <v>49</v>
      </c>
      <c r="F47" s="67" t="s">
        <v>128</v>
      </c>
      <c r="G47" s="83">
        <v>26707.84</v>
      </c>
      <c r="H47" s="69" t="s">
        <v>107</v>
      </c>
      <c r="I47" s="74"/>
      <c r="J47" s="74"/>
      <c r="K47" s="74"/>
    </row>
    <row r="48" spans="1:11" x14ac:dyDescent="0.25">
      <c r="A48" s="68"/>
      <c r="B48" s="66">
        <v>42690</v>
      </c>
      <c r="C48" s="67">
        <v>107</v>
      </c>
      <c r="D48" s="67" t="s">
        <v>48</v>
      </c>
      <c r="E48" s="67" t="s">
        <v>49</v>
      </c>
      <c r="F48" s="67" t="s">
        <v>129</v>
      </c>
      <c r="G48" s="83">
        <v>542.29999999999995</v>
      </c>
      <c r="H48" s="69" t="s">
        <v>107</v>
      </c>
      <c r="I48" s="74"/>
      <c r="J48" s="74"/>
      <c r="K48" s="74"/>
    </row>
    <row r="49" spans="1:11" x14ac:dyDescent="0.25">
      <c r="A49" s="68"/>
      <c r="B49" s="66">
        <v>42699</v>
      </c>
      <c r="C49" s="67">
        <v>94</v>
      </c>
      <c r="D49" s="67" t="s">
        <v>16</v>
      </c>
      <c r="E49" s="67" t="s">
        <v>17</v>
      </c>
      <c r="F49" s="67" t="s">
        <v>27</v>
      </c>
      <c r="G49" s="70">
        <v>1291.45</v>
      </c>
      <c r="H49" s="69" t="s">
        <v>107</v>
      </c>
      <c r="I49" s="74"/>
      <c r="J49" s="74"/>
      <c r="K49" s="74"/>
    </row>
    <row r="50" spans="1:11" x14ac:dyDescent="0.25">
      <c r="A50" s="68"/>
      <c r="B50" s="66">
        <v>42704</v>
      </c>
      <c r="C50" s="67">
        <v>187</v>
      </c>
      <c r="D50" s="67" t="s">
        <v>48</v>
      </c>
      <c r="E50" s="67" t="s">
        <v>49</v>
      </c>
      <c r="F50" s="67" t="s">
        <v>130</v>
      </c>
      <c r="G50" s="83">
        <v>13386.4</v>
      </c>
      <c r="H50" s="69" t="s">
        <v>107</v>
      </c>
      <c r="I50" s="74"/>
      <c r="J50" s="74"/>
      <c r="K50" s="74"/>
    </row>
    <row r="51" spans="1:11" x14ac:dyDescent="0.25">
      <c r="A51" s="68"/>
      <c r="B51" s="66">
        <v>42706</v>
      </c>
      <c r="C51" s="67">
        <v>22</v>
      </c>
      <c r="D51" s="67" t="s">
        <v>48</v>
      </c>
      <c r="E51" s="67" t="s">
        <v>49</v>
      </c>
      <c r="F51" s="67" t="s">
        <v>131</v>
      </c>
      <c r="G51" s="83">
        <v>556.72</v>
      </c>
      <c r="H51" s="69" t="s">
        <v>107</v>
      </c>
      <c r="I51" s="74"/>
      <c r="J51" s="74"/>
      <c r="K51" s="74"/>
    </row>
    <row r="52" spans="1:11" x14ac:dyDescent="0.25">
      <c r="A52" s="68"/>
      <c r="B52" s="66">
        <v>42713</v>
      </c>
      <c r="C52" s="67">
        <v>72</v>
      </c>
      <c r="D52" s="67" t="s">
        <v>48</v>
      </c>
      <c r="E52" s="67" t="s">
        <v>49</v>
      </c>
      <c r="F52" s="67" t="s">
        <v>132</v>
      </c>
      <c r="G52" s="83">
        <v>309.56</v>
      </c>
      <c r="H52" s="69" t="s">
        <v>107</v>
      </c>
      <c r="I52" s="74"/>
      <c r="J52" s="74"/>
      <c r="K52" s="74"/>
    </row>
    <row r="53" spans="1:11" x14ac:dyDescent="0.25">
      <c r="A53" s="68"/>
      <c r="B53" s="66">
        <v>42714</v>
      </c>
      <c r="C53" s="67">
        <v>88</v>
      </c>
      <c r="D53" s="67" t="s">
        <v>48</v>
      </c>
      <c r="E53" s="67" t="s">
        <v>49</v>
      </c>
      <c r="F53" s="67" t="s">
        <v>133</v>
      </c>
      <c r="G53" s="83">
        <v>1054.56</v>
      </c>
      <c r="H53" s="69" t="s">
        <v>107</v>
      </c>
      <c r="I53" s="74"/>
      <c r="J53" s="74"/>
      <c r="K53" s="74"/>
    </row>
    <row r="54" spans="1:11" x14ac:dyDescent="0.25">
      <c r="A54" s="68"/>
      <c r="B54" s="66">
        <v>42731</v>
      </c>
      <c r="C54" s="67">
        <v>165</v>
      </c>
      <c r="D54" s="67" t="s">
        <v>48</v>
      </c>
      <c r="E54" s="67" t="s">
        <v>49</v>
      </c>
      <c r="F54" s="67" t="s">
        <v>134</v>
      </c>
      <c r="G54" s="83">
        <v>13353.92</v>
      </c>
      <c r="H54" s="69" t="s">
        <v>107</v>
      </c>
      <c r="I54" s="74"/>
      <c r="J54" s="74"/>
      <c r="K54" s="74"/>
    </row>
    <row r="55" spans="1:11" x14ac:dyDescent="0.25">
      <c r="A55" s="68"/>
      <c r="B55" s="66">
        <v>42733</v>
      </c>
      <c r="C55" s="67">
        <v>182</v>
      </c>
      <c r="D55" s="67" t="s">
        <v>48</v>
      </c>
      <c r="E55" s="67" t="s">
        <v>49</v>
      </c>
      <c r="F55" s="67" t="s">
        <v>135</v>
      </c>
      <c r="G55" s="83">
        <v>50.97</v>
      </c>
      <c r="H55" s="69" t="s">
        <v>107</v>
      </c>
      <c r="I55" s="74"/>
      <c r="J55" s="74"/>
      <c r="K55" s="74"/>
    </row>
    <row r="56" spans="1:11" x14ac:dyDescent="0.25">
      <c r="A56" s="68"/>
      <c r="B56" s="66">
        <v>42733</v>
      </c>
      <c r="C56" s="67">
        <v>184</v>
      </c>
      <c r="D56" s="67" t="s">
        <v>48</v>
      </c>
      <c r="E56" s="67" t="s">
        <v>49</v>
      </c>
      <c r="F56" s="67" t="s">
        <v>136</v>
      </c>
      <c r="G56" s="83">
        <v>424.77</v>
      </c>
      <c r="H56" s="69" t="s">
        <v>107</v>
      </c>
      <c r="I56" s="74"/>
      <c r="J56" s="74"/>
      <c r="K56" s="74"/>
    </row>
    <row r="57" spans="1:11" x14ac:dyDescent="0.25">
      <c r="A57" s="68"/>
      <c r="B57" s="66">
        <v>42734</v>
      </c>
      <c r="C57" s="67">
        <v>1448</v>
      </c>
      <c r="D57" s="67" t="s">
        <v>62</v>
      </c>
      <c r="E57" s="67" t="s">
        <v>49</v>
      </c>
      <c r="F57" s="67" t="s">
        <v>137</v>
      </c>
      <c r="G57" s="83">
        <v>758.96</v>
      </c>
      <c r="H57" s="69" t="s">
        <v>107</v>
      </c>
      <c r="I57" s="74"/>
      <c r="J57" s="74"/>
      <c r="K57" s="74"/>
    </row>
    <row r="58" spans="1:11" x14ac:dyDescent="0.25">
      <c r="A58" s="68"/>
      <c r="B58" s="66"/>
      <c r="C58" s="75"/>
      <c r="D58" s="67"/>
      <c r="E58" s="67"/>
      <c r="F58" s="67"/>
      <c r="G58" s="70"/>
      <c r="H58" s="69"/>
      <c r="I58" s="74"/>
      <c r="J58" s="74"/>
      <c r="K58" s="74"/>
    </row>
    <row r="59" spans="1:11" x14ac:dyDescent="0.25">
      <c r="A59" s="56" t="s">
        <v>138</v>
      </c>
      <c r="B59" s="57" t="s">
        <v>32</v>
      </c>
      <c r="C59" s="57"/>
      <c r="D59" s="57"/>
      <c r="E59" s="76"/>
      <c r="F59" s="77"/>
      <c r="G59" s="87"/>
      <c r="H59" s="58">
        <f>SUM(G60:G68)</f>
        <v>856355.03</v>
      </c>
      <c r="I59" s="74"/>
      <c r="J59" s="74"/>
      <c r="K59" s="74"/>
    </row>
    <row r="60" spans="1:11" x14ac:dyDescent="0.25">
      <c r="A60" s="68"/>
      <c r="B60" s="78"/>
      <c r="C60" s="78"/>
      <c r="G60" s="79"/>
      <c r="H60" s="69"/>
      <c r="I60" s="74"/>
      <c r="J60" s="74"/>
      <c r="K60" s="74"/>
    </row>
    <row r="61" spans="1:11" x14ac:dyDescent="0.25">
      <c r="A61" s="68"/>
      <c r="B61" s="60">
        <v>42549</v>
      </c>
      <c r="C61" s="61">
        <v>129</v>
      </c>
      <c r="D61" s="61" t="s">
        <v>64</v>
      </c>
      <c r="E61" s="80" t="s">
        <v>139</v>
      </c>
      <c r="F61" s="63" t="s">
        <v>140</v>
      </c>
      <c r="G61" s="65">
        <v>807361.07</v>
      </c>
      <c r="H61" s="71">
        <v>43009</v>
      </c>
      <c r="I61" s="74"/>
      <c r="J61" s="74"/>
      <c r="K61" s="74"/>
    </row>
    <row r="62" spans="1:11" x14ac:dyDescent="0.25">
      <c r="A62" s="68"/>
      <c r="B62" s="81">
        <v>42613</v>
      </c>
      <c r="C62" s="82">
        <v>181</v>
      </c>
      <c r="D62" s="82" t="s">
        <v>33</v>
      </c>
      <c r="E62" s="82" t="s">
        <v>34</v>
      </c>
      <c r="F62" s="82" t="s">
        <v>35</v>
      </c>
      <c r="G62" s="64">
        <v>26707.84</v>
      </c>
      <c r="H62" s="69" t="s">
        <v>141</v>
      </c>
      <c r="I62" s="74"/>
      <c r="J62" s="74"/>
      <c r="K62" s="74"/>
    </row>
    <row r="63" spans="1:11" x14ac:dyDescent="0.25">
      <c r="A63" s="68"/>
      <c r="B63" s="81">
        <v>42613</v>
      </c>
      <c r="C63" s="82">
        <v>195</v>
      </c>
      <c r="D63" s="82" t="s">
        <v>33</v>
      </c>
      <c r="E63" s="82" t="s">
        <v>34</v>
      </c>
      <c r="F63" s="82" t="s">
        <v>36</v>
      </c>
      <c r="G63" s="64">
        <v>5635.66</v>
      </c>
      <c r="H63" s="69" t="s">
        <v>142</v>
      </c>
      <c r="I63" s="74"/>
      <c r="J63" s="74"/>
      <c r="K63" s="74"/>
    </row>
    <row r="64" spans="1:11" x14ac:dyDescent="0.25">
      <c r="A64" s="68"/>
      <c r="B64" s="66">
        <v>42613</v>
      </c>
      <c r="C64" s="67">
        <v>1850</v>
      </c>
      <c r="D64" s="67" t="s">
        <v>39</v>
      </c>
      <c r="E64" s="67" t="s">
        <v>15</v>
      </c>
      <c r="F64" s="67" t="s">
        <v>143</v>
      </c>
      <c r="G64" s="83">
        <v>6820.8</v>
      </c>
      <c r="H64" s="69" t="s">
        <v>144</v>
      </c>
      <c r="I64" s="74"/>
      <c r="J64" s="74"/>
      <c r="K64" s="74"/>
    </row>
    <row r="65" spans="1:11" x14ac:dyDescent="0.25">
      <c r="A65" s="68"/>
      <c r="B65" s="81">
        <v>42710</v>
      </c>
      <c r="C65" s="82">
        <v>32</v>
      </c>
      <c r="D65" s="82" t="s">
        <v>33</v>
      </c>
      <c r="E65" s="82" t="s">
        <v>37</v>
      </c>
      <c r="F65" s="82" t="s">
        <v>38</v>
      </c>
      <c r="G65" s="84">
        <v>-1354.32</v>
      </c>
      <c r="H65" s="69" t="s">
        <v>145</v>
      </c>
      <c r="I65" s="74"/>
      <c r="J65" s="74"/>
      <c r="K65" s="74"/>
    </row>
    <row r="66" spans="1:11" x14ac:dyDescent="0.25">
      <c r="A66" s="68"/>
      <c r="B66" s="81">
        <v>42725</v>
      </c>
      <c r="C66" s="82">
        <v>950</v>
      </c>
      <c r="D66" s="82" t="s">
        <v>39</v>
      </c>
      <c r="E66" s="82" t="s">
        <v>15</v>
      </c>
      <c r="F66" s="82" t="s">
        <v>40</v>
      </c>
      <c r="G66" s="85">
        <v>11183.98</v>
      </c>
      <c r="H66" s="69" t="s">
        <v>145</v>
      </c>
      <c r="I66" s="74"/>
      <c r="J66" s="74"/>
      <c r="K66" s="74"/>
    </row>
    <row r="67" spans="1:11" x14ac:dyDescent="0.25">
      <c r="A67" s="68"/>
      <c r="B67" s="66"/>
      <c r="C67" s="67"/>
      <c r="D67" s="67"/>
      <c r="E67" s="67"/>
      <c r="F67" s="67"/>
      <c r="G67" s="70"/>
      <c r="H67" s="69"/>
      <c r="I67" s="74"/>
      <c r="J67" s="74"/>
      <c r="K67" s="74"/>
    </row>
    <row r="68" spans="1:11" x14ac:dyDescent="0.25">
      <c r="A68" s="68"/>
      <c r="B68" s="78"/>
      <c r="C68" s="78"/>
      <c r="G68" s="79"/>
      <c r="H68" s="69"/>
      <c r="I68" s="74"/>
      <c r="J68" s="74"/>
      <c r="K68" s="74"/>
    </row>
    <row r="69" spans="1:11" x14ac:dyDescent="0.25">
      <c r="A69" s="56" t="s">
        <v>103</v>
      </c>
      <c r="B69" s="57" t="s">
        <v>41</v>
      </c>
      <c r="C69" s="57"/>
      <c r="D69" s="57"/>
      <c r="E69" s="76"/>
      <c r="F69" s="77"/>
      <c r="G69" s="87"/>
      <c r="H69" s="58">
        <f>SUM(G70:G110)</f>
        <v>4676234.419999999</v>
      </c>
      <c r="I69" s="74"/>
      <c r="J69" s="74"/>
      <c r="K69" s="74"/>
    </row>
    <row r="70" spans="1:11" x14ac:dyDescent="0.25">
      <c r="A70" s="86"/>
      <c r="B70" s="59"/>
      <c r="C70" s="59"/>
      <c r="D70" s="57"/>
      <c r="E70" s="76"/>
      <c r="F70" s="77"/>
      <c r="G70" s="87"/>
      <c r="H70" s="58"/>
      <c r="I70" s="74"/>
      <c r="J70" s="74"/>
      <c r="K70" s="74"/>
    </row>
    <row r="71" spans="1:11" x14ac:dyDescent="0.25">
      <c r="A71" s="86"/>
      <c r="B71" s="88">
        <v>42502</v>
      </c>
      <c r="C71" s="89">
        <v>46</v>
      </c>
      <c r="D71" s="89" t="s">
        <v>42</v>
      </c>
      <c r="E71" s="90" t="s">
        <v>43</v>
      </c>
      <c r="F71" s="91">
        <v>42502</v>
      </c>
      <c r="G71" s="92">
        <v>147000</v>
      </c>
      <c r="H71" s="58"/>
      <c r="I71" s="74"/>
      <c r="J71" s="74"/>
      <c r="K71" s="74"/>
    </row>
    <row r="72" spans="1:11" x14ac:dyDescent="0.25">
      <c r="A72" s="86"/>
      <c r="B72" s="88">
        <v>42503</v>
      </c>
      <c r="C72" s="89">
        <v>33</v>
      </c>
      <c r="D72" s="89" t="s">
        <v>39</v>
      </c>
      <c r="E72" s="90" t="s">
        <v>44</v>
      </c>
      <c r="F72" s="90" t="s">
        <v>45</v>
      </c>
      <c r="G72" s="92">
        <v>19750</v>
      </c>
      <c r="H72" s="58"/>
      <c r="I72" s="74"/>
      <c r="J72" s="74"/>
      <c r="K72" s="74"/>
    </row>
    <row r="73" spans="1:11" x14ac:dyDescent="0.25">
      <c r="A73" s="86"/>
      <c r="B73" s="88">
        <v>42506</v>
      </c>
      <c r="C73" s="89">
        <v>201</v>
      </c>
      <c r="D73" s="89" t="s">
        <v>39</v>
      </c>
      <c r="E73" s="90" t="s">
        <v>46</v>
      </c>
      <c r="F73" s="90" t="s">
        <v>47</v>
      </c>
      <c r="G73" s="92">
        <v>77945</v>
      </c>
      <c r="H73" s="58" t="s">
        <v>146</v>
      </c>
      <c r="I73" s="74"/>
      <c r="J73" s="74"/>
      <c r="K73" s="74"/>
    </row>
    <row r="74" spans="1:11" x14ac:dyDescent="0.25">
      <c r="A74" s="86"/>
      <c r="B74" s="88">
        <v>42520</v>
      </c>
      <c r="C74" s="89">
        <v>49</v>
      </c>
      <c r="D74" s="89" t="s">
        <v>42</v>
      </c>
      <c r="E74" s="90" t="s">
        <v>43</v>
      </c>
      <c r="F74" s="90"/>
      <c r="G74" s="92">
        <v>674608.2</v>
      </c>
      <c r="H74" s="58" t="s">
        <v>147</v>
      </c>
      <c r="I74" s="74"/>
      <c r="J74" s="74"/>
      <c r="K74" s="74"/>
    </row>
    <row r="75" spans="1:11" x14ac:dyDescent="0.25">
      <c r="A75" s="86"/>
      <c r="B75" s="88">
        <v>42530</v>
      </c>
      <c r="C75" s="89">
        <v>8</v>
      </c>
      <c r="D75" s="89" t="s">
        <v>48</v>
      </c>
      <c r="E75" s="90" t="s">
        <v>49</v>
      </c>
      <c r="F75" s="90" t="s">
        <v>50</v>
      </c>
      <c r="G75" s="92">
        <v>812</v>
      </c>
      <c r="H75" s="58" t="s">
        <v>148</v>
      </c>
      <c r="I75" s="74"/>
      <c r="J75" s="74"/>
      <c r="K75" s="74"/>
    </row>
    <row r="76" spans="1:11" x14ac:dyDescent="0.25">
      <c r="A76" s="86"/>
      <c r="B76" s="88">
        <v>42530</v>
      </c>
      <c r="C76" s="89">
        <v>255</v>
      </c>
      <c r="D76" s="89" t="s">
        <v>39</v>
      </c>
      <c r="E76" s="90" t="s">
        <v>44</v>
      </c>
      <c r="F76" s="90" t="s">
        <v>51</v>
      </c>
      <c r="G76" s="92">
        <v>34000</v>
      </c>
      <c r="H76" s="58"/>
      <c r="I76" s="74"/>
      <c r="J76" s="74"/>
      <c r="K76" s="74"/>
    </row>
    <row r="77" spans="1:11" x14ac:dyDescent="0.25">
      <c r="A77" s="86"/>
      <c r="B77" s="88">
        <v>42530</v>
      </c>
      <c r="C77" s="89">
        <v>256</v>
      </c>
      <c r="D77" s="89" t="s">
        <v>39</v>
      </c>
      <c r="E77" s="90" t="s">
        <v>44</v>
      </c>
      <c r="F77" s="90" t="s">
        <v>52</v>
      </c>
      <c r="G77" s="92">
        <v>318400</v>
      </c>
      <c r="H77" s="58"/>
      <c r="I77" s="74"/>
      <c r="J77" s="74"/>
      <c r="K77" s="74"/>
    </row>
    <row r="78" spans="1:11" x14ac:dyDescent="0.25">
      <c r="A78" s="86"/>
      <c r="B78" s="81">
        <v>42552</v>
      </c>
      <c r="C78" s="82">
        <v>5</v>
      </c>
      <c r="D78" s="82" t="s">
        <v>16</v>
      </c>
      <c r="E78" s="82" t="s">
        <v>17</v>
      </c>
      <c r="F78" s="82" t="s">
        <v>53</v>
      </c>
      <c r="G78" s="70">
        <v>10299.06</v>
      </c>
      <c r="H78" s="58"/>
      <c r="I78" s="74"/>
      <c r="J78" s="74"/>
      <c r="K78" s="74"/>
    </row>
    <row r="79" spans="1:11" x14ac:dyDescent="0.25">
      <c r="A79" s="86"/>
      <c r="B79" s="81">
        <v>42566</v>
      </c>
      <c r="C79" s="82">
        <v>102</v>
      </c>
      <c r="D79" s="82" t="s">
        <v>6</v>
      </c>
      <c r="E79" s="82" t="s">
        <v>54</v>
      </c>
      <c r="F79" s="82" t="s">
        <v>55</v>
      </c>
      <c r="G79" s="70">
        <v>300.01</v>
      </c>
      <c r="H79" s="58"/>
      <c r="I79" s="74"/>
      <c r="J79" s="74"/>
      <c r="K79" s="74"/>
    </row>
    <row r="80" spans="1:11" x14ac:dyDescent="0.25">
      <c r="A80" s="86"/>
      <c r="B80" s="81">
        <v>42577</v>
      </c>
      <c r="C80" s="82">
        <v>79</v>
      </c>
      <c r="D80" s="82" t="s">
        <v>48</v>
      </c>
      <c r="E80" s="82" t="s">
        <v>49</v>
      </c>
      <c r="F80" s="82" t="s">
        <v>149</v>
      </c>
      <c r="G80" s="83">
        <v>330.37</v>
      </c>
      <c r="H80" s="58"/>
      <c r="I80" s="74"/>
      <c r="J80" s="74"/>
      <c r="K80" s="74"/>
    </row>
    <row r="81" spans="1:11" x14ac:dyDescent="0.25">
      <c r="A81" s="86"/>
      <c r="B81" s="81">
        <v>42581</v>
      </c>
      <c r="C81" s="82">
        <v>104</v>
      </c>
      <c r="D81" s="82" t="s">
        <v>48</v>
      </c>
      <c r="E81" s="82" t="s">
        <v>49</v>
      </c>
      <c r="F81" s="82" t="s">
        <v>56</v>
      </c>
      <c r="G81" s="70">
        <v>9563.0400000000009</v>
      </c>
      <c r="H81" s="58"/>
      <c r="I81" s="74"/>
      <c r="J81" s="74"/>
      <c r="K81" s="74"/>
    </row>
    <row r="82" spans="1:11" x14ac:dyDescent="0.25">
      <c r="A82" s="86"/>
      <c r="B82" s="81">
        <v>42581</v>
      </c>
      <c r="C82" s="82">
        <v>311</v>
      </c>
      <c r="D82" s="82" t="s">
        <v>10</v>
      </c>
      <c r="E82" s="82" t="s">
        <v>57</v>
      </c>
      <c r="F82" s="82" t="s">
        <v>58</v>
      </c>
      <c r="G82" s="70">
        <v>-174280.12</v>
      </c>
      <c r="H82" s="58"/>
      <c r="I82" s="74"/>
      <c r="J82" s="74"/>
      <c r="K82" s="74"/>
    </row>
    <row r="83" spans="1:11" x14ac:dyDescent="0.25">
      <c r="A83" s="86"/>
      <c r="B83" s="81">
        <v>42581</v>
      </c>
      <c r="C83" s="82">
        <v>187</v>
      </c>
      <c r="D83" s="82" t="s">
        <v>42</v>
      </c>
      <c r="E83" s="82" t="s">
        <v>150</v>
      </c>
      <c r="F83" s="82" t="s">
        <v>151</v>
      </c>
      <c r="G83" s="83">
        <v>84565</v>
      </c>
      <c r="H83" s="58"/>
      <c r="I83" s="74"/>
      <c r="J83" s="74"/>
      <c r="K83" s="74"/>
    </row>
    <row r="84" spans="1:11" x14ac:dyDescent="0.25">
      <c r="A84" s="86"/>
      <c r="B84" s="81">
        <v>42605</v>
      </c>
      <c r="C84" s="82">
        <v>265</v>
      </c>
      <c r="D84" s="82" t="s">
        <v>42</v>
      </c>
      <c r="E84" s="82" t="s">
        <v>43</v>
      </c>
      <c r="F84" s="82" t="s">
        <v>59</v>
      </c>
      <c r="G84" s="70">
        <v>270000</v>
      </c>
      <c r="H84" s="58"/>
      <c r="I84" s="74"/>
      <c r="J84" s="74"/>
      <c r="K84" s="74"/>
    </row>
    <row r="85" spans="1:11" x14ac:dyDescent="0.25">
      <c r="A85" s="86"/>
      <c r="B85" s="81">
        <v>42606</v>
      </c>
      <c r="C85" s="82">
        <v>718</v>
      </c>
      <c r="D85" s="82"/>
      <c r="E85" s="82" t="s">
        <v>60</v>
      </c>
      <c r="F85" s="82" t="s">
        <v>61</v>
      </c>
      <c r="G85" s="70">
        <v>109500</v>
      </c>
      <c r="H85" s="58"/>
      <c r="I85" s="74"/>
      <c r="J85" s="74"/>
      <c r="K85" s="74"/>
    </row>
    <row r="86" spans="1:11" x14ac:dyDescent="0.25">
      <c r="A86" s="86"/>
      <c r="B86" s="81">
        <v>42613</v>
      </c>
      <c r="C86" s="82">
        <v>579</v>
      </c>
      <c r="D86" s="82" t="s">
        <v>62</v>
      </c>
      <c r="E86" s="82" t="s">
        <v>49</v>
      </c>
      <c r="F86" s="82" t="s">
        <v>63</v>
      </c>
      <c r="G86" s="70">
        <v>1036.58</v>
      </c>
      <c r="H86" s="58"/>
      <c r="I86" s="74"/>
      <c r="J86" s="74"/>
      <c r="K86" s="74"/>
    </row>
    <row r="87" spans="1:11" x14ac:dyDescent="0.25">
      <c r="A87" s="86"/>
      <c r="B87" s="81">
        <v>42613</v>
      </c>
      <c r="C87" s="82">
        <v>175</v>
      </c>
      <c r="D87" s="82" t="s">
        <v>64</v>
      </c>
      <c r="E87" s="82" t="s">
        <v>65</v>
      </c>
      <c r="F87" s="82" t="s">
        <v>66</v>
      </c>
      <c r="G87" s="70">
        <v>193541.85</v>
      </c>
      <c r="H87" s="58"/>
      <c r="I87" s="74"/>
      <c r="J87" s="74"/>
      <c r="K87" s="74"/>
    </row>
    <row r="88" spans="1:11" x14ac:dyDescent="0.25">
      <c r="A88" s="86"/>
      <c r="B88" s="81">
        <v>42586</v>
      </c>
      <c r="C88" s="82">
        <v>266</v>
      </c>
      <c r="D88" s="82" t="s">
        <v>42</v>
      </c>
      <c r="E88" s="82" t="s">
        <v>67</v>
      </c>
      <c r="F88" s="82"/>
      <c r="G88" s="70">
        <v>185000</v>
      </c>
      <c r="H88" s="58"/>
      <c r="I88" s="74"/>
      <c r="J88" s="74"/>
      <c r="K88" s="74"/>
    </row>
    <row r="89" spans="1:11" x14ac:dyDescent="0.25">
      <c r="A89" s="86"/>
      <c r="B89" s="93">
        <v>42611</v>
      </c>
      <c r="C89" s="94">
        <v>261</v>
      </c>
      <c r="D89" s="94" t="s">
        <v>42</v>
      </c>
      <c r="E89" s="94" t="s">
        <v>43</v>
      </c>
      <c r="F89" s="94" t="s">
        <v>152</v>
      </c>
      <c r="G89" s="83">
        <v>6280.8</v>
      </c>
      <c r="H89" s="58" t="s">
        <v>144</v>
      </c>
      <c r="I89" s="74"/>
      <c r="J89" s="74"/>
      <c r="K89" s="74"/>
    </row>
    <row r="90" spans="1:11" x14ac:dyDescent="0.25">
      <c r="A90" s="86"/>
      <c r="B90" s="81">
        <v>42643</v>
      </c>
      <c r="C90" s="82">
        <v>239</v>
      </c>
      <c r="D90" s="82" t="s">
        <v>42</v>
      </c>
      <c r="E90" s="82" t="s">
        <v>43</v>
      </c>
      <c r="F90" s="82" t="s">
        <v>68</v>
      </c>
      <c r="G90" s="70">
        <v>69751.960000000006</v>
      </c>
      <c r="H90" s="58"/>
      <c r="I90" s="74"/>
      <c r="J90" s="74"/>
      <c r="K90" s="74"/>
    </row>
    <row r="91" spans="1:11" x14ac:dyDescent="0.25">
      <c r="A91" s="86"/>
      <c r="B91" s="81">
        <v>42643</v>
      </c>
      <c r="C91" s="82">
        <v>239</v>
      </c>
      <c r="D91" s="82" t="s">
        <v>42</v>
      </c>
      <c r="E91" s="82" t="s">
        <v>43</v>
      </c>
      <c r="F91" s="82" t="s">
        <v>68</v>
      </c>
      <c r="G91" s="70">
        <v>560000</v>
      </c>
      <c r="H91" s="58"/>
      <c r="I91" s="74"/>
      <c r="J91" s="74"/>
      <c r="K91" s="74"/>
    </row>
    <row r="92" spans="1:11" x14ac:dyDescent="0.25">
      <c r="A92" s="86"/>
      <c r="B92" s="81">
        <v>42656</v>
      </c>
      <c r="C92" s="82">
        <v>319</v>
      </c>
      <c r="D92" s="82" t="s">
        <v>62</v>
      </c>
      <c r="E92" s="82" t="s">
        <v>49</v>
      </c>
      <c r="F92" s="82" t="s">
        <v>69</v>
      </c>
      <c r="G92" s="95">
        <v>2366.83</v>
      </c>
      <c r="H92" s="58"/>
      <c r="I92" s="74"/>
      <c r="J92" s="74"/>
      <c r="K92" s="74"/>
    </row>
    <row r="93" spans="1:11" x14ac:dyDescent="0.25">
      <c r="A93" s="86"/>
      <c r="B93" s="81">
        <v>42648</v>
      </c>
      <c r="C93" s="82">
        <v>85</v>
      </c>
      <c r="D93" s="82" t="s">
        <v>42</v>
      </c>
      <c r="E93" s="82" t="s">
        <v>43</v>
      </c>
      <c r="F93" s="82"/>
      <c r="G93" s="70">
        <v>302736.82</v>
      </c>
      <c r="H93" s="58"/>
      <c r="I93" s="74"/>
      <c r="J93" s="74"/>
      <c r="K93" s="74"/>
    </row>
    <row r="94" spans="1:11" x14ac:dyDescent="0.25">
      <c r="A94" s="86"/>
      <c r="B94" s="81">
        <v>42681</v>
      </c>
      <c r="C94" s="82">
        <v>166</v>
      </c>
      <c r="D94" s="82" t="s">
        <v>42</v>
      </c>
      <c r="E94" s="82" t="s">
        <v>43</v>
      </c>
      <c r="F94" s="82"/>
      <c r="G94" s="84">
        <v>2285.0300000000002</v>
      </c>
      <c r="H94" s="58"/>
      <c r="I94" s="74"/>
      <c r="J94" s="74"/>
      <c r="K94" s="74"/>
    </row>
    <row r="95" spans="1:11" x14ac:dyDescent="0.25">
      <c r="A95" s="86"/>
      <c r="B95" s="81">
        <v>42685</v>
      </c>
      <c r="C95" s="82">
        <v>25</v>
      </c>
      <c r="D95" s="82" t="s">
        <v>70</v>
      </c>
      <c r="E95" s="82" t="s">
        <v>60</v>
      </c>
      <c r="F95" s="82" t="s">
        <v>71</v>
      </c>
      <c r="G95" s="84">
        <v>108800</v>
      </c>
      <c r="H95" s="58"/>
      <c r="I95" s="74"/>
      <c r="J95" s="74"/>
      <c r="K95" s="74"/>
    </row>
    <row r="96" spans="1:11" x14ac:dyDescent="0.25">
      <c r="A96" s="86"/>
      <c r="B96" s="81">
        <v>42689</v>
      </c>
      <c r="C96" s="82">
        <v>297</v>
      </c>
      <c r="D96" s="82" t="s">
        <v>6</v>
      </c>
      <c r="E96" s="82" t="s">
        <v>72</v>
      </c>
      <c r="F96" s="82"/>
      <c r="G96" s="84">
        <v>109659.45</v>
      </c>
      <c r="H96" s="58"/>
      <c r="I96" s="74"/>
      <c r="J96" s="74"/>
      <c r="K96" s="74"/>
    </row>
    <row r="97" spans="1:11" x14ac:dyDescent="0.25">
      <c r="A97" s="86"/>
      <c r="B97" s="81">
        <v>42705</v>
      </c>
      <c r="C97" s="82">
        <v>2</v>
      </c>
      <c r="D97" s="82" t="s">
        <v>10</v>
      </c>
      <c r="E97" s="82" t="s">
        <v>153</v>
      </c>
      <c r="F97" s="82" t="s">
        <v>154</v>
      </c>
      <c r="G97" s="85">
        <v>249769.7</v>
      </c>
      <c r="H97" s="58" t="s">
        <v>155</v>
      </c>
      <c r="I97" s="72">
        <v>42816</v>
      </c>
      <c r="J97" s="73">
        <v>835</v>
      </c>
      <c r="K97" s="73" t="s">
        <v>39</v>
      </c>
    </row>
    <row r="98" spans="1:11" x14ac:dyDescent="0.25">
      <c r="A98" s="86"/>
      <c r="B98" s="81">
        <v>42713</v>
      </c>
      <c r="C98" s="82">
        <v>276</v>
      </c>
      <c r="D98" s="82" t="s">
        <v>6</v>
      </c>
      <c r="E98" s="82" t="s">
        <v>43</v>
      </c>
      <c r="F98" s="82" t="s">
        <v>73</v>
      </c>
      <c r="G98" s="84">
        <v>290000</v>
      </c>
      <c r="H98" s="58"/>
      <c r="I98" s="74"/>
      <c r="J98" s="74"/>
      <c r="K98" s="74"/>
    </row>
    <row r="99" spans="1:11" x14ac:dyDescent="0.25">
      <c r="A99" s="86"/>
      <c r="B99" s="81">
        <v>42718</v>
      </c>
      <c r="C99" s="82">
        <v>128</v>
      </c>
      <c r="D99" s="82" t="s">
        <v>10</v>
      </c>
      <c r="E99" s="82" t="s">
        <v>156</v>
      </c>
      <c r="F99" s="82" t="s">
        <v>157</v>
      </c>
      <c r="G99" s="85">
        <v>209776.72</v>
      </c>
      <c r="H99" s="58" t="s">
        <v>155</v>
      </c>
      <c r="I99" s="72">
        <v>42816</v>
      </c>
      <c r="J99" s="73">
        <v>834</v>
      </c>
      <c r="K99" s="73" t="s">
        <v>39</v>
      </c>
    </row>
    <row r="100" spans="1:11" x14ac:dyDescent="0.25">
      <c r="A100" s="86"/>
      <c r="B100" s="81">
        <v>42719</v>
      </c>
      <c r="C100" s="82">
        <v>141</v>
      </c>
      <c r="D100" s="82" t="s">
        <v>10</v>
      </c>
      <c r="E100" s="82" t="s">
        <v>158</v>
      </c>
      <c r="F100" s="82" t="s">
        <v>159</v>
      </c>
      <c r="G100" s="85">
        <v>167859.57</v>
      </c>
      <c r="H100" s="58" t="s">
        <v>155</v>
      </c>
      <c r="I100" s="72">
        <v>42816</v>
      </c>
      <c r="J100" s="73">
        <v>832</v>
      </c>
      <c r="K100" s="73" t="s">
        <v>39</v>
      </c>
    </row>
    <row r="101" spans="1:11" x14ac:dyDescent="0.25">
      <c r="A101" s="86"/>
      <c r="B101" s="81">
        <v>42723</v>
      </c>
      <c r="C101" s="82">
        <v>172</v>
      </c>
      <c r="D101" s="82" t="s">
        <v>10</v>
      </c>
      <c r="E101" s="82" t="s">
        <v>74</v>
      </c>
      <c r="F101" s="82" t="s">
        <v>75</v>
      </c>
      <c r="G101" s="84">
        <v>167859.57</v>
      </c>
      <c r="H101" s="58"/>
      <c r="I101" s="74"/>
      <c r="J101" s="74"/>
      <c r="K101" s="74"/>
    </row>
    <row r="102" spans="1:11" x14ac:dyDescent="0.25">
      <c r="A102" s="86"/>
      <c r="B102" s="81">
        <v>42724</v>
      </c>
      <c r="C102" s="82">
        <v>196</v>
      </c>
      <c r="D102" s="82" t="s">
        <v>10</v>
      </c>
      <c r="E102" s="82" t="s">
        <v>160</v>
      </c>
      <c r="F102" s="82" t="s">
        <v>161</v>
      </c>
      <c r="G102" s="85">
        <v>297856.40999999997</v>
      </c>
      <c r="H102" s="58" t="s">
        <v>155</v>
      </c>
      <c r="I102" s="72">
        <v>42816</v>
      </c>
      <c r="J102" s="73">
        <v>830</v>
      </c>
      <c r="K102" s="73" t="s">
        <v>39</v>
      </c>
    </row>
    <row r="103" spans="1:11" x14ac:dyDescent="0.25">
      <c r="A103" s="86"/>
      <c r="B103" s="81">
        <v>42725</v>
      </c>
      <c r="C103" s="82">
        <v>82</v>
      </c>
      <c r="D103" s="82" t="s">
        <v>48</v>
      </c>
      <c r="E103" s="82" t="s">
        <v>49</v>
      </c>
      <c r="F103" s="82" t="s">
        <v>76</v>
      </c>
      <c r="G103" s="84">
        <v>1171.51</v>
      </c>
      <c r="H103" s="58"/>
      <c r="I103" s="74"/>
      <c r="J103" s="74"/>
      <c r="K103" s="74"/>
    </row>
    <row r="104" spans="1:11" x14ac:dyDescent="0.25">
      <c r="A104" s="86"/>
      <c r="B104" s="81">
        <v>42726</v>
      </c>
      <c r="C104" s="82">
        <v>91</v>
      </c>
      <c r="D104" s="82" t="s">
        <v>16</v>
      </c>
      <c r="E104" s="82" t="s">
        <v>17</v>
      </c>
      <c r="F104" s="82" t="s">
        <v>162</v>
      </c>
      <c r="G104" s="85">
        <v>19268.57</v>
      </c>
      <c r="H104" s="58" t="s">
        <v>155</v>
      </c>
      <c r="I104" s="72">
        <v>42823</v>
      </c>
      <c r="J104" s="73">
        <v>168</v>
      </c>
      <c r="K104" s="73" t="s">
        <v>16</v>
      </c>
    </row>
    <row r="105" spans="1:11" x14ac:dyDescent="0.25">
      <c r="A105" s="86"/>
      <c r="B105" s="81">
        <v>42727</v>
      </c>
      <c r="C105" s="82">
        <v>123</v>
      </c>
      <c r="D105" s="82" t="s">
        <v>77</v>
      </c>
      <c r="E105" s="82" t="s">
        <v>78</v>
      </c>
      <c r="F105" s="82" t="s">
        <v>79</v>
      </c>
      <c r="G105" s="84">
        <v>-11183.98</v>
      </c>
      <c r="H105" s="58"/>
      <c r="I105" s="74"/>
      <c r="J105" s="74"/>
      <c r="K105" s="74"/>
    </row>
    <row r="106" spans="1:11" x14ac:dyDescent="0.25">
      <c r="A106" s="86"/>
      <c r="B106" s="81">
        <v>42727</v>
      </c>
      <c r="C106" s="82">
        <v>237</v>
      </c>
      <c r="D106" s="82" t="s">
        <v>10</v>
      </c>
      <c r="E106" s="82" t="s">
        <v>163</v>
      </c>
      <c r="F106" s="82" t="s">
        <v>164</v>
      </c>
      <c r="G106" s="85">
        <v>180425.52</v>
      </c>
      <c r="H106" s="58" t="s">
        <v>155</v>
      </c>
      <c r="I106" s="72">
        <v>42816</v>
      </c>
      <c r="J106" s="73">
        <v>829</v>
      </c>
      <c r="K106" s="73" t="s">
        <v>39</v>
      </c>
    </row>
    <row r="107" spans="1:11" x14ac:dyDescent="0.25">
      <c r="A107" s="86"/>
      <c r="B107" s="81">
        <v>42735</v>
      </c>
      <c r="C107" s="82">
        <v>265</v>
      </c>
      <c r="D107" s="82" t="s">
        <v>6</v>
      </c>
      <c r="E107" s="82" t="s">
        <v>80</v>
      </c>
      <c r="F107" s="82" t="s">
        <v>81</v>
      </c>
      <c r="G107" s="84">
        <v>30000</v>
      </c>
      <c r="H107" s="58"/>
      <c r="I107" s="74"/>
      <c r="J107" s="74"/>
      <c r="K107" s="74"/>
    </row>
    <row r="108" spans="1:11" x14ac:dyDescent="0.25">
      <c r="A108" s="86"/>
      <c r="B108" s="81">
        <v>42735</v>
      </c>
      <c r="C108" s="82">
        <v>171</v>
      </c>
      <c r="D108" s="82" t="s">
        <v>77</v>
      </c>
      <c r="E108" s="82" t="s">
        <v>78</v>
      </c>
      <c r="F108" s="82" t="s">
        <v>82</v>
      </c>
      <c r="G108" s="84">
        <v>-7459.9</v>
      </c>
      <c r="H108" s="58"/>
      <c r="I108" s="74"/>
      <c r="J108" s="74"/>
      <c r="K108" s="74"/>
    </row>
    <row r="109" spans="1:11" x14ac:dyDescent="0.25">
      <c r="A109" s="86"/>
      <c r="B109" s="81">
        <v>42735</v>
      </c>
      <c r="C109" s="82">
        <v>172</v>
      </c>
      <c r="D109" s="82" t="s">
        <v>77</v>
      </c>
      <c r="E109" s="82" t="s">
        <v>78</v>
      </c>
      <c r="F109" s="82" t="s">
        <v>83</v>
      </c>
      <c r="G109" s="84">
        <v>-36721.370000000003</v>
      </c>
      <c r="H109" s="58"/>
      <c r="I109" s="74"/>
      <c r="J109" s="74"/>
      <c r="K109" s="74"/>
    </row>
    <row r="110" spans="1:11" x14ac:dyDescent="0.25">
      <c r="A110" s="86"/>
      <c r="B110" s="81">
        <v>42735</v>
      </c>
      <c r="C110" s="82">
        <v>173</v>
      </c>
      <c r="D110" s="82" t="s">
        <v>77</v>
      </c>
      <c r="E110" s="82" t="s">
        <v>78</v>
      </c>
      <c r="F110" s="82" t="s">
        <v>84</v>
      </c>
      <c r="G110" s="84">
        <v>-6639.78</v>
      </c>
      <c r="H110" s="58"/>
      <c r="I110" s="74"/>
      <c r="J110" s="74"/>
      <c r="K110" s="74"/>
    </row>
    <row r="111" spans="1:11" x14ac:dyDescent="0.25">
      <c r="A111" s="86"/>
      <c r="B111" s="81"/>
      <c r="C111" s="82"/>
      <c r="D111" s="82"/>
      <c r="E111" s="82"/>
      <c r="F111" s="82"/>
      <c r="G111" s="70"/>
      <c r="H111" s="58"/>
      <c r="I111" s="74"/>
      <c r="J111" s="74"/>
      <c r="K111" s="74"/>
    </row>
    <row r="112" spans="1:11" x14ac:dyDescent="0.25">
      <c r="A112" s="56" t="s">
        <v>138</v>
      </c>
      <c r="B112" s="57" t="s">
        <v>89</v>
      </c>
      <c r="C112" s="57"/>
      <c r="D112" s="57"/>
      <c r="E112" s="76"/>
      <c r="F112" s="77"/>
      <c r="G112" s="87"/>
      <c r="H112" s="58">
        <f>SUM(G113:G126)</f>
        <v>2322011.7300000004</v>
      </c>
      <c r="I112" s="74"/>
      <c r="J112" s="74"/>
      <c r="K112" s="74"/>
    </row>
    <row r="113" spans="1:17" x14ac:dyDescent="0.25">
      <c r="A113" s="68"/>
      <c r="G113" s="79"/>
      <c r="H113" s="69"/>
      <c r="I113" s="74"/>
      <c r="J113" s="74"/>
      <c r="K113" s="74"/>
    </row>
    <row r="114" spans="1:17" x14ac:dyDescent="0.25">
      <c r="A114" s="68"/>
      <c r="B114" s="96">
        <v>42532</v>
      </c>
      <c r="C114" s="97">
        <v>726</v>
      </c>
      <c r="D114" s="97" t="s">
        <v>39</v>
      </c>
      <c r="E114" s="98" t="s">
        <v>165</v>
      </c>
      <c r="F114" s="97">
        <v>33126041</v>
      </c>
      <c r="G114" s="109">
        <v>194055.77</v>
      </c>
      <c r="H114" s="71">
        <v>43009</v>
      </c>
      <c r="I114" s="72">
        <v>43032</v>
      </c>
      <c r="J114" s="73">
        <v>100</v>
      </c>
      <c r="K114" s="73" t="s">
        <v>6</v>
      </c>
    </row>
    <row r="115" spans="1:17" x14ac:dyDescent="0.25">
      <c r="A115" s="68"/>
      <c r="B115" s="96">
        <v>42550</v>
      </c>
      <c r="C115" s="67">
        <v>182</v>
      </c>
      <c r="D115" s="67" t="s">
        <v>33</v>
      </c>
      <c r="E115" s="67" t="s">
        <v>34</v>
      </c>
      <c r="F115" s="67" t="s">
        <v>149</v>
      </c>
      <c r="G115" s="83">
        <v>330.37</v>
      </c>
      <c r="H115" s="69"/>
      <c r="I115" s="74"/>
      <c r="J115" s="74"/>
      <c r="K115" s="74"/>
    </row>
    <row r="116" spans="1:17" x14ac:dyDescent="0.25">
      <c r="A116" s="68"/>
      <c r="B116" s="66">
        <v>42590</v>
      </c>
      <c r="C116" s="67">
        <v>1617</v>
      </c>
      <c r="D116" s="67" t="s">
        <v>39</v>
      </c>
      <c r="E116" s="67" t="s">
        <v>165</v>
      </c>
      <c r="F116" s="67" t="s">
        <v>166</v>
      </c>
      <c r="G116" s="83">
        <v>403893.44</v>
      </c>
      <c r="H116" s="71">
        <v>43009</v>
      </c>
      <c r="I116" s="72">
        <v>43032</v>
      </c>
      <c r="J116" s="73">
        <v>100</v>
      </c>
      <c r="K116" s="73" t="s">
        <v>6</v>
      </c>
    </row>
    <row r="117" spans="1:17" x14ac:dyDescent="0.25">
      <c r="A117" s="68"/>
      <c r="B117" s="66">
        <v>42607</v>
      </c>
      <c r="C117" s="67">
        <v>1488</v>
      </c>
      <c r="D117" s="67" t="s">
        <v>39</v>
      </c>
      <c r="E117" s="67" t="s">
        <v>15</v>
      </c>
      <c r="F117" s="67" t="s">
        <v>167</v>
      </c>
      <c r="G117" s="83">
        <v>432605.06</v>
      </c>
      <c r="H117" s="71">
        <v>43009</v>
      </c>
      <c r="I117" s="72">
        <v>43032</v>
      </c>
      <c r="J117" s="73">
        <v>100</v>
      </c>
      <c r="K117" s="73" t="s">
        <v>6</v>
      </c>
    </row>
    <row r="118" spans="1:17" x14ac:dyDescent="0.25">
      <c r="A118" s="68"/>
      <c r="B118" s="66">
        <v>42613</v>
      </c>
      <c r="C118" s="67">
        <v>516</v>
      </c>
      <c r="D118" s="67" t="s">
        <v>6</v>
      </c>
      <c r="E118" s="67" t="s">
        <v>90</v>
      </c>
      <c r="F118" s="67" t="s">
        <v>168</v>
      </c>
      <c r="G118" s="83">
        <v>84565</v>
      </c>
      <c r="H118" s="69"/>
      <c r="I118" s="74"/>
      <c r="J118" s="74"/>
      <c r="K118" s="74"/>
    </row>
    <row r="119" spans="1:17" x14ac:dyDescent="0.25">
      <c r="A119" s="68"/>
      <c r="B119" s="66">
        <v>42613</v>
      </c>
      <c r="C119" s="67">
        <v>517</v>
      </c>
      <c r="D119" s="67" t="s">
        <v>6</v>
      </c>
      <c r="E119" s="67" t="s">
        <v>90</v>
      </c>
      <c r="F119" s="67" t="s">
        <v>91</v>
      </c>
      <c r="G119" s="70">
        <v>300000</v>
      </c>
      <c r="H119" s="99"/>
      <c r="I119" s="74"/>
      <c r="J119" s="74"/>
      <c r="K119" s="74"/>
    </row>
    <row r="120" spans="1:17" x14ac:dyDescent="0.25">
      <c r="A120" s="68"/>
      <c r="B120" s="66">
        <v>42654</v>
      </c>
      <c r="C120" s="67">
        <v>2</v>
      </c>
      <c r="D120" s="67" t="s">
        <v>13</v>
      </c>
      <c r="E120" s="67" t="s">
        <v>15</v>
      </c>
      <c r="F120" s="67" t="s">
        <v>92</v>
      </c>
      <c r="G120" s="70">
        <v>302433.63</v>
      </c>
      <c r="H120" s="99"/>
      <c r="I120" s="74"/>
      <c r="J120" s="74"/>
      <c r="K120" s="74"/>
    </row>
    <row r="121" spans="1:17" x14ac:dyDescent="0.25">
      <c r="A121" s="68"/>
      <c r="B121" s="66">
        <v>42683</v>
      </c>
      <c r="C121" s="67">
        <v>496</v>
      </c>
      <c r="D121" s="67" t="s">
        <v>39</v>
      </c>
      <c r="E121" s="67" t="s">
        <v>15</v>
      </c>
      <c r="F121" s="67" t="s">
        <v>93</v>
      </c>
      <c r="G121" s="70">
        <v>2218.4</v>
      </c>
      <c r="H121" s="99"/>
      <c r="I121" s="74"/>
      <c r="J121" s="74"/>
      <c r="K121" s="74"/>
    </row>
    <row r="122" spans="1:17" x14ac:dyDescent="0.25">
      <c r="A122" s="68"/>
      <c r="B122" s="66">
        <v>42691</v>
      </c>
      <c r="C122" s="67">
        <v>184</v>
      </c>
      <c r="D122" s="67" t="s">
        <v>6</v>
      </c>
      <c r="E122" s="67" t="s">
        <v>94</v>
      </c>
      <c r="F122" s="67" t="s">
        <v>95</v>
      </c>
      <c r="G122" s="70">
        <v>275999.02</v>
      </c>
      <c r="H122" s="99"/>
      <c r="I122" s="74"/>
      <c r="J122" s="74"/>
      <c r="K122" s="74"/>
    </row>
    <row r="123" spans="1:17" x14ac:dyDescent="0.25">
      <c r="A123" s="68"/>
      <c r="B123" s="66">
        <v>42691</v>
      </c>
      <c r="C123" s="67">
        <v>184</v>
      </c>
      <c r="D123" s="67" t="s">
        <v>6</v>
      </c>
      <c r="E123" s="67" t="s">
        <v>94</v>
      </c>
      <c r="F123" s="67" t="s">
        <v>169</v>
      </c>
      <c r="G123" s="83">
        <v>170837.04</v>
      </c>
      <c r="H123" s="71">
        <v>43009</v>
      </c>
      <c r="I123" s="72">
        <v>43032</v>
      </c>
      <c r="J123" s="73">
        <v>100</v>
      </c>
      <c r="K123" s="73" t="s">
        <v>6</v>
      </c>
    </row>
    <row r="124" spans="1:17" x14ac:dyDescent="0.25">
      <c r="A124" s="68"/>
      <c r="B124" s="66">
        <v>42720</v>
      </c>
      <c r="C124" s="67">
        <v>145</v>
      </c>
      <c r="D124" s="67" t="s">
        <v>33</v>
      </c>
      <c r="E124" s="67" t="s">
        <v>34</v>
      </c>
      <c r="F124" s="67" t="s">
        <v>96</v>
      </c>
      <c r="G124" s="70">
        <v>1665.97</v>
      </c>
      <c r="H124" s="99"/>
      <c r="I124" s="74"/>
      <c r="J124" s="74"/>
      <c r="K124" s="74"/>
    </row>
    <row r="125" spans="1:17" x14ac:dyDescent="0.25">
      <c r="A125" s="68"/>
      <c r="B125" s="66">
        <v>42732</v>
      </c>
      <c r="C125" s="67">
        <v>109</v>
      </c>
      <c r="D125" s="67" t="s">
        <v>33</v>
      </c>
      <c r="E125" s="67" t="s">
        <v>34</v>
      </c>
      <c r="F125" s="67" t="s">
        <v>97</v>
      </c>
      <c r="G125" s="70">
        <v>609.35</v>
      </c>
      <c r="H125" s="99"/>
      <c r="I125" s="74"/>
      <c r="J125" s="74"/>
      <c r="K125" s="74"/>
    </row>
    <row r="126" spans="1:17" x14ac:dyDescent="0.25">
      <c r="A126" s="68"/>
      <c r="B126" s="66">
        <v>42735</v>
      </c>
      <c r="C126" s="67">
        <v>483</v>
      </c>
      <c r="D126" s="67" t="s">
        <v>6</v>
      </c>
      <c r="E126" s="67" t="s">
        <v>14</v>
      </c>
      <c r="F126" s="67" t="s">
        <v>170</v>
      </c>
      <c r="G126" s="83">
        <v>152798.68</v>
      </c>
      <c r="H126" s="71">
        <v>43009</v>
      </c>
      <c r="I126" s="72">
        <v>43032</v>
      </c>
      <c r="J126" s="73">
        <v>100</v>
      </c>
      <c r="K126" s="73" t="s">
        <v>6</v>
      </c>
    </row>
    <row r="127" spans="1:17" x14ac:dyDescent="0.25">
      <c r="A127" s="68"/>
    </row>
    <row r="128" spans="1:17" ht="15.75" thickBot="1" x14ac:dyDescent="0.3">
      <c r="A128" s="68"/>
      <c r="L128" s="66"/>
      <c r="M128" s="67"/>
      <c r="N128" s="67"/>
      <c r="O128" s="67"/>
      <c r="P128" s="67"/>
      <c r="Q128" s="70"/>
    </row>
    <row r="129" spans="1:11" ht="15.75" thickBot="1" x14ac:dyDescent="0.3">
      <c r="A129" s="100"/>
      <c r="H129" s="101">
        <f>+H6-H10+H59-H69+H112</f>
        <v>3722096.8800000018</v>
      </c>
    </row>
    <row r="130" spans="1:11" x14ac:dyDescent="0.25">
      <c r="A130" s="76"/>
      <c r="B130" s="76"/>
      <c r="C130" s="76"/>
      <c r="D130" s="102"/>
      <c r="E130" s="47" t="s">
        <v>171</v>
      </c>
      <c r="F130" s="103"/>
      <c r="G130" s="47"/>
      <c r="H130" s="104">
        <v>-3722093.68</v>
      </c>
      <c r="I130" s="105"/>
    </row>
    <row r="131" spans="1:11" ht="15.75" thickBot="1" x14ac:dyDescent="0.3">
      <c r="D131" s="102"/>
      <c r="E131" s="47" t="s">
        <v>172</v>
      </c>
      <c r="F131" s="103"/>
      <c r="G131" s="47"/>
      <c r="H131" s="106"/>
    </row>
    <row r="132" spans="1:11" ht="15.75" thickBot="1" x14ac:dyDescent="0.3">
      <c r="D132" s="102"/>
      <c r="E132" s="47" t="s">
        <v>173</v>
      </c>
      <c r="F132" s="103"/>
      <c r="G132" s="47"/>
      <c r="H132" s="107">
        <f>+H129+H130</f>
        <v>3.2000000015832484</v>
      </c>
      <c r="K132" s="105"/>
    </row>
    <row r="133" spans="1:11" x14ac:dyDescent="0.25">
      <c r="D133" s="76"/>
      <c r="E133" s="76"/>
      <c r="F133" s="77"/>
      <c r="G133" s="76"/>
      <c r="H133" s="58"/>
    </row>
    <row r="135" spans="1:11" x14ac:dyDescent="0.25">
      <c r="D135" s="76"/>
      <c r="E135" s="76"/>
      <c r="F135" s="77"/>
      <c r="G135" s="76"/>
      <c r="H135" s="87">
        <f>+H6-H129</f>
        <v>3027620.4899999984</v>
      </c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61" workbookViewId="0">
      <selection activeCell="A70" sqref="A70:XFD71"/>
    </sheetView>
  </sheetViews>
  <sheetFormatPr baseColWidth="10" defaultRowHeight="15" x14ac:dyDescent="0.25"/>
  <cols>
    <col min="1" max="1" width="2" bestFit="1" customWidth="1"/>
    <col min="2" max="2" width="10.7109375" style="32" bestFit="1" customWidth="1"/>
    <col min="3" max="3" width="5" style="18" bestFit="1" customWidth="1"/>
    <col min="4" max="4" width="4" style="18" bestFit="1" customWidth="1"/>
    <col min="5" max="5" width="40.5703125" customWidth="1"/>
    <col min="6" max="6" width="14.85546875" bestFit="1" customWidth="1"/>
    <col min="7" max="7" width="16.5703125" style="20" customWidth="1"/>
    <col min="8" max="8" width="15.5703125" style="20" bestFit="1" customWidth="1"/>
    <col min="9" max="9" width="14.140625" bestFit="1" customWidth="1"/>
    <col min="257" max="257" width="2" bestFit="1" customWidth="1"/>
    <col min="258" max="258" width="10.7109375" bestFit="1" customWidth="1"/>
    <col min="259" max="259" width="5" bestFit="1" customWidth="1"/>
    <col min="260" max="260" width="4" bestFit="1" customWidth="1"/>
    <col min="261" max="261" width="40.5703125" customWidth="1"/>
    <col min="262" max="262" width="14.85546875" bestFit="1" customWidth="1"/>
    <col min="263" max="263" width="16.5703125" customWidth="1"/>
    <col min="264" max="264" width="15.5703125" bestFit="1" customWidth="1"/>
    <col min="265" max="265" width="14.140625" bestFit="1" customWidth="1"/>
    <col min="513" max="513" width="2" bestFit="1" customWidth="1"/>
    <col min="514" max="514" width="10.7109375" bestFit="1" customWidth="1"/>
    <col min="515" max="515" width="5" bestFit="1" customWidth="1"/>
    <col min="516" max="516" width="4" bestFit="1" customWidth="1"/>
    <col min="517" max="517" width="40.5703125" customWidth="1"/>
    <col min="518" max="518" width="14.85546875" bestFit="1" customWidth="1"/>
    <col min="519" max="519" width="16.5703125" customWidth="1"/>
    <col min="520" max="520" width="15.5703125" bestFit="1" customWidth="1"/>
    <col min="521" max="521" width="14.140625" bestFit="1" customWidth="1"/>
    <col min="769" max="769" width="2" bestFit="1" customWidth="1"/>
    <col min="770" max="770" width="10.7109375" bestFit="1" customWidth="1"/>
    <col min="771" max="771" width="5" bestFit="1" customWidth="1"/>
    <col min="772" max="772" width="4" bestFit="1" customWidth="1"/>
    <col min="773" max="773" width="40.5703125" customWidth="1"/>
    <col min="774" max="774" width="14.85546875" bestFit="1" customWidth="1"/>
    <col min="775" max="775" width="16.5703125" customWidth="1"/>
    <col min="776" max="776" width="15.5703125" bestFit="1" customWidth="1"/>
    <col min="777" max="777" width="14.140625" bestFit="1" customWidth="1"/>
    <col min="1025" max="1025" width="2" bestFit="1" customWidth="1"/>
    <col min="1026" max="1026" width="10.7109375" bestFit="1" customWidth="1"/>
    <col min="1027" max="1027" width="5" bestFit="1" customWidth="1"/>
    <col min="1028" max="1028" width="4" bestFit="1" customWidth="1"/>
    <col min="1029" max="1029" width="40.5703125" customWidth="1"/>
    <col min="1030" max="1030" width="14.85546875" bestFit="1" customWidth="1"/>
    <col min="1031" max="1031" width="16.5703125" customWidth="1"/>
    <col min="1032" max="1032" width="15.5703125" bestFit="1" customWidth="1"/>
    <col min="1033" max="1033" width="14.140625" bestFit="1" customWidth="1"/>
    <col min="1281" max="1281" width="2" bestFit="1" customWidth="1"/>
    <col min="1282" max="1282" width="10.7109375" bestFit="1" customWidth="1"/>
    <col min="1283" max="1283" width="5" bestFit="1" customWidth="1"/>
    <col min="1284" max="1284" width="4" bestFit="1" customWidth="1"/>
    <col min="1285" max="1285" width="40.5703125" customWidth="1"/>
    <col min="1286" max="1286" width="14.85546875" bestFit="1" customWidth="1"/>
    <col min="1287" max="1287" width="16.5703125" customWidth="1"/>
    <col min="1288" max="1288" width="15.5703125" bestFit="1" customWidth="1"/>
    <col min="1289" max="1289" width="14.140625" bestFit="1" customWidth="1"/>
    <col min="1537" max="1537" width="2" bestFit="1" customWidth="1"/>
    <col min="1538" max="1538" width="10.7109375" bestFit="1" customWidth="1"/>
    <col min="1539" max="1539" width="5" bestFit="1" customWidth="1"/>
    <col min="1540" max="1540" width="4" bestFit="1" customWidth="1"/>
    <col min="1541" max="1541" width="40.5703125" customWidth="1"/>
    <col min="1542" max="1542" width="14.85546875" bestFit="1" customWidth="1"/>
    <col min="1543" max="1543" width="16.5703125" customWidth="1"/>
    <col min="1544" max="1544" width="15.5703125" bestFit="1" customWidth="1"/>
    <col min="1545" max="1545" width="14.140625" bestFit="1" customWidth="1"/>
    <col min="1793" max="1793" width="2" bestFit="1" customWidth="1"/>
    <col min="1794" max="1794" width="10.7109375" bestFit="1" customWidth="1"/>
    <col min="1795" max="1795" width="5" bestFit="1" customWidth="1"/>
    <col min="1796" max="1796" width="4" bestFit="1" customWidth="1"/>
    <col min="1797" max="1797" width="40.5703125" customWidth="1"/>
    <col min="1798" max="1798" width="14.85546875" bestFit="1" customWidth="1"/>
    <col min="1799" max="1799" width="16.5703125" customWidth="1"/>
    <col min="1800" max="1800" width="15.5703125" bestFit="1" customWidth="1"/>
    <col min="1801" max="1801" width="14.140625" bestFit="1" customWidth="1"/>
    <col min="2049" max="2049" width="2" bestFit="1" customWidth="1"/>
    <col min="2050" max="2050" width="10.7109375" bestFit="1" customWidth="1"/>
    <col min="2051" max="2051" width="5" bestFit="1" customWidth="1"/>
    <col min="2052" max="2052" width="4" bestFit="1" customWidth="1"/>
    <col min="2053" max="2053" width="40.5703125" customWidth="1"/>
    <col min="2054" max="2054" width="14.85546875" bestFit="1" customWidth="1"/>
    <col min="2055" max="2055" width="16.5703125" customWidth="1"/>
    <col min="2056" max="2056" width="15.5703125" bestFit="1" customWidth="1"/>
    <col min="2057" max="2057" width="14.140625" bestFit="1" customWidth="1"/>
    <col min="2305" max="2305" width="2" bestFit="1" customWidth="1"/>
    <col min="2306" max="2306" width="10.7109375" bestFit="1" customWidth="1"/>
    <col min="2307" max="2307" width="5" bestFit="1" customWidth="1"/>
    <col min="2308" max="2308" width="4" bestFit="1" customWidth="1"/>
    <col min="2309" max="2309" width="40.5703125" customWidth="1"/>
    <col min="2310" max="2310" width="14.85546875" bestFit="1" customWidth="1"/>
    <col min="2311" max="2311" width="16.5703125" customWidth="1"/>
    <col min="2312" max="2312" width="15.5703125" bestFit="1" customWidth="1"/>
    <col min="2313" max="2313" width="14.140625" bestFit="1" customWidth="1"/>
    <col min="2561" max="2561" width="2" bestFit="1" customWidth="1"/>
    <col min="2562" max="2562" width="10.7109375" bestFit="1" customWidth="1"/>
    <col min="2563" max="2563" width="5" bestFit="1" customWidth="1"/>
    <col min="2564" max="2564" width="4" bestFit="1" customWidth="1"/>
    <col min="2565" max="2565" width="40.5703125" customWidth="1"/>
    <col min="2566" max="2566" width="14.85546875" bestFit="1" customWidth="1"/>
    <col min="2567" max="2567" width="16.5703125" customWidth="1"/>
    <col min="2568" max="2568" width="15.5703125" bestFit="1" customWidth="1"/>
    <col min="2569" max="2569" width="14.140625" bestFit="1" customWidth="1"/>
    <col min="2817" max="2817" width="2" bestFit="1" customWidth="1"/>
    <col min="2818" max="2818" width="10.7109375" bestFit="1" customWidth="1"/>
    <col min="2819" max="2819" width="5" bestFit="1" customWidth="1"/>
    <col min="2820" max="2820" width="4" bestFit="1" customWidth="1"/>
    <col min="2821" max="2821" width="40.5703125" customWidth="1"/>
    <col min="2822" max="2822" width="14.85546875" bestFit="1" customWidth="1"/>
    <col min="2823" max="2823" width="16.5703125" customWidth="1"/>
    <col min="2824" max="2824" width="15.5703125" bestFit="1" customWidth="1"/>
    <col min="2825" max="2825" width="14.140625" bestFit="1" customWidth="1"/>
    <col min="3073" max="3073" width="2" bestFit="1" customWidth="1"/>
    <col min="3074" max="3074" width="10.7109375" bestFit="1" customWidth="1"/>
    <col min="3075" max="3075" width="5" bestFit="1" customWidth="1"/>
    <col min="3076" max="3076" width="4" bestFit="1" customWidth="1"/>
    <col min="3077" max="3077" width="40.5703125" customWidth="1"/>
    <col min="3078" max="3078" width="14.85546875" bestFit="1" customWidth="1"/>
    <col min="3079" max="3079" width="16.5703125" customWidth="1"/>
    <col min="3080" max="3080" width="15.5703125" bestFit="1" customWidth="1"/>
    <col min="3081" max="3081" width="14.140625" bestFit="1" customWidth="1"/>
    <col min="3329" max="3329" width="2" bestFit="1" customWidth="1"/>
    <col min="3330" max="3330" width="10.7109375" bestFit="1" customWidth="1"/>
    <col min="3331" max="3331" width="5" bestFit="1" customWidth="1"/>
    <col min="3332" max="3332" width="4" bestFit="1" customWidth="1"/>
    <col min="3333" max="3333" width="40.5703125" customWidth="1"/>
    <col min="3334" max="3334" width="14.85546875" bestFit="1" customWidth="1"/>
    <col min="3335" max="3335" width="16.5703125" customWidth="1"/>
    <col min="3336" max="3336" width="15.5703125" bestFit="1" customWidth="1"/>
    <col min="3337" max="3337" width="14.140625" bestFit="1" customWidth="1"/>
    <col min="3585" max="3585" width="2" bestFit="1" customWidth="1"/>
    <col min="3586" max="3586" width="10.7109375" bestFit="1" customWidth="1"/>
    <col min="3587" max="3587" width="5" bestFit="1" customWidth="1"/>
    <col min="3588" max="3588" width="4" bestFit="1" customWidth="1"/>
    <col min="3589" max="3589" width="40.5703125" customWidth="1"/>
    <col min="3590" max="3590" width="14.85546875" bestFit="1" customWidth="1"/>
    <col min="3591" max="3591" width="16.5703125" customWidth="1"/>
    <col min="3592" max="3592" width="15.5703125" bestFit="1" customWidth="1"/>
    <col min="3593" max="3593" width="14.140625" bestFit="1" customWidth="1"/>
    <col min="3841" max="3841" width="2" bestFit="1" customWidth="1"/>
    <col min="3842" max="3842" width="10.7109375" bestFit="1" customWidth="1"/>
    <col min="3843" max="3843" width="5" bestFit="1" customWidth="1"/>
    <col min="3844" max="3844" width="4" bestFit="1" customWidth="1"/>
    <col min="3845" max="3845" width="40.5703125" customWidth="1"/>
    <col min="3846" max="3846" width="14.85546875" bestFit="1" customWidth="1"/>
    <col min="3847" max="3847" width="16.5703125" customWidth="1"/>
    <col min="3848" max="3848" width="15.5703125" bestFit="1" customWidth="1"/>
    <col min="3849" max="3849" width="14.140625" bestFit="1" customWidth="1"/>
    <col min="4097" max="4097" width="2" bestFit="1" customWidth="1"/>
    <col min="4098" max="4098" width="10.7109375" bestFit="1" customWidth="1"/>
    <col min="4099" max="4099" width="5" bestFit="1" customWidth="1"/>
    <col min="4100" max="4100" width="4" bestFit="1" customWidth="1"/>
    <col min="4101" max="4101" width="40.5703125" customWidth="1"/>
    <col min="4102" max="4102" width="14.85546875" bestFit="1" customWidth="1"/>
    <col min="4103" max="4103" width="16.5703125" customWidth="1"/>
    <col min="4104" max="4104" width="15.5703125" bestFit="1" customWidth="1"/>
    <col min="4105" max="4105" width="14.140625" bestFit="1" customWidth="1"/>
    <col min="4353" max="4353" width="2" bestFit="1" customWidth="1"/>
    <col min="4354" max="4354" width="10.7109375" bestFit="1" customWidth="1"/>
    <col min="4355" max="4355" width="5" bestFit="1" customWidth="1"/>
    <col min="4356" max="4356" width="4" bestFit="1" customWidth="1"/>
    <col min="4357" max="4357" width="40.5703125" customWidth="1"/>
    <col min="4358" max="4358" width="14.85546875" bestFit="1" customWidth="1"/>
    <col min="4359" max="4359" width="16.5703125" customWidth="1"/>
    <col min="4360" max="4360" width="15.5703125" bestFit="1" customWidth="1"/>
    <col min="4361" max="4361" width="14.140625" bestFit="1" customWidth="1"/>
    <col min="4609" max="4609" width="2" bestFit="1" customWidth="1"/>
    <col min="4610" max="4610" width="10.7109375" bestFit="1" customWidth="1"/>
    <col min="4611" max="4611" width="5" bestFit="1" customWidth="1"/>
    <col min="4612" max="4612" width="4" bestFit="1" customWidth="1"/>
    <col min="4613" max="4613" width="40.5703125" customWidth="1"/>
    <col min="4614" max="4614" width="14.85546875" bestFit="1" customWidth="1"/>
    <col min="4615" max="4615" width="16.5703125" customWidth="1"/>
    <col min="4616" max="4616" width="15.5703125" bestFit="1" customWidth="1"/>
    <col min="4617" max="4617" width="14.140625" bestFit="1" customWidth="1"/>
    <col min="4865" max="4865" width="2" bestFit="1" customWidth="1"/>
    <col min="4866" max="4866" width="10.7109375" bestFit="1" customWidth="1"/>
    <col min="4867" max="4867" width="5" bestFit="1" customWidth="1"/>
    <col min="4868" max="4868" width="4" bestFit="1" customWidth="1"/>
    <col min="4869" max="4869" width="40.5703125" customWidth="1"/>
    <col min="4870" max="4870" width="14.85546875" bestFit="1" customWidth="1"/>
    <col min="4871" max="4871" width="16.5703125" customWidth="1"/>
    <col min="4872" max="4872" width="15.5703125" bestFit="1" customWidth="1"/>
    <col min="4873" max="4873" width="14.140625" bestFit="1" customWidth="1"/>
    <col min="5121" max="5121" width="2" bestFit="1" customWidth="1"/>
    <col min="5122" max="5122" width="10.7109375" bestFit="1" customWidth="1"/>
    <col min="5123" max="5123" width="5" bestFit="1" customWidth="1"/>
    <col min="5124" max="5124" width="4" bestFit="1" customWidth="1"/>
    <col min="5125" max="5125" width="40.5703125" customWidth="1"/>
    <col min="5126" max="5126" width="14.85546875" bestFit="1" customWidth="1"/>
    <col min="5127" max="5127" width="16.5703125" customWidth="1"/>
    <col min="5128" max="5128" width="15.5703125" bestFit="1" customWidth="1"/>
    <col min="5129" max="5129" width="14.140625" bestFit="1" customWidth="1"/>
    <col min="5377" max="5377" width="2" bestFit="1" customWidth="1"/>
    <col min="5378" max="5378" width="10.7109375" bestFit="1" customWidth="1"/>
    <col min="5379" max="5379" width="5" bestFit="1" customWidth="1"/>
    <col min="5380" max="5380" width="4" bestFit="1" customWidth="1"/>
    <col min="5381" max="5381" width="40.5703125" customWidth="1"/>
    <col min="5382" max="5382" width="14.85546875" bestFit="1" customWidth="1"/>
    <col min="5383" max="5383" width="16.5703125" customWidth="1"/>
    <col min="5384" max="5384" width="15.5703125" bestFit="1" customWidth="1"/>
    <col min="5385" max="5385" width="14.140625" bestFit="1" customWidth="1"/>
    <col min="5633" max="5633" width="2" bestFit="1" customWidth="1"/>
    <col min="5634" max="5634" width="10.7109375" bestFit="1" customWidth="1"/>
    <col min="5635" max="5635" width="5" bestFit="1" customWidth="1"/>
    <col min="5636" max="5636" width="4" bestFit="1" customWidth="1"/>
    <col min="5637" max="5637" width="40.5703125" customWidth="1"/>
    <col min="5638" max="5638" width="14.85546875" bestFit="1" customWidth="1"/>
    <col min="5639" max="5639" width="16.5703125" customWidth="1"/>
    <col min="5640" max="5640" width="15.5703125" bestFit="1" customWidth="1"/>
    <col min="5641" max="5641" width="14.140625" bestFit="1" customWidth="1"/>
    <col min="5889" max="5889" width="2" bestFit="1" customWidth="1"/>
    <col min="5890" max="5890" width="10.7109375" bestFit="1" customWidth="1"/>
    <col min="5891" max="5891" width="5" bestFit="1" customWidth="1"/>
    <col min="5892" max="5892" width="4" bestFit="1" customWidth="1"/>
    <col min="5893" max="5893" width="40.5703125" customWidth="1"/>
    <col min="5894" max="5894" width="14.85546875" bestFit="1" customWidth="1"/>
    <col min="5895" max="5895" width="16.5703125" customWidth="1"/>
    <col min="5896" max="5896" width="15.5703125" bestFit="1" customWidth="1"/>
    <col min="5897" max="5897" width="14.140625" bestFit="1" customWidth="1"/>
    <col min="6145" max="6145" width="2" bestFit="1" customWidth="1"/>
    <col min="6146" max="6146" width="10.7109375" bestFit="1" customWidth="1"/>
    <col min="6147" max="6147" width="5" bestFit="1" customWidth="1"/>
    <col min="6148" max="6148" width="4" bestFit="1" customWidth="1"/>
    <col min="6149" max="6149" width="40.5703125" customWidth="1"/>
    <col min="6150" max="6150" width="14.85546875" bestFit="1" customWidth="1"/>
    <col min="6151" max="6151" width="16.5703125" customWidth="1"/>
    <col min="6152" max="6152" width="15.5703125" bestFit="1" customWidth="1"/>
    <col min="6153" max="6153" width="14.140625" bestFit="1" customWidth="1"/>
    <col min="6401" max="6401" width="2" bestFit="1" customWidth="1"/>
    <col min="6402" max="6402" width="10.7109375" bestFit="1" customWidth="1"/>
    <col min="6403" max="6403" width="5" bestFit="1" customWidth="1"/>
    <col min="6404" max="6404" width="4" bestFit="1" customWidth="1"/>
    <col min="6405" max="6405" width="40.5703125" customWidth="1"/>
    <col min="6406" max="6406" width="14.85546875" bestFit="1" customWidth="1"/>
    <col min="6407" max="6407" width="16.5703125" customWidth="1"/>
    <col min="6408" max="6408" width="15.5703125" bestFit="1" customWidth="1"/>
    <col min="6409" max="6409" width="14.140625" bestFit="1" customWidth="1"/>
    <col min="6657" max="6657" width="2" bestFit="1" customWidth="1"/>
    <col min="6658" max="6658" width="10.7109375" bestFit="1" customWidth="1"/>
    <col min="6659" max="6659" width="5" bestFit="1" customWidth="1"/>
    <col min="6660" max="6660" width="4" bestFit="1" customWidth="1"/>
    <col min="6661" max="6661" width="40.5703125" customWidth="1"/>
    <col min="6662" max="6662" width="14.85546875" bestFit="1" customWidth="1"/>
    <col min="6663" max="6663" width="16.5703125" customWidth="1"/>
    <col min="6664" max="6664" width="15.5703125" bestFit="1" customWidth="1"/>
    <col min="6665" max="6665" width="14.140625" bestFit="1" customWidth="1"/>
    <col min="6913" max="6913" width="2" bestFit="1" customWidth="1"/>
    <col min="6914" max="6914" width="10.7109375" bestFit="1" customWidth="1"/>
    <col min="6915" max="6915" width="5" bestFit="1" customWidth="1"/>
    <col min="6916" max="6916" width="4" bestFit="1" customWidth="1"/>
    <col min="6917" max="6917" width="40.5703125" customWidth="1"/>
    <col min="6918" max="6918" width="14.85546875" bestFit="1" customWidth="1"/>
    <col min="6919" max="6919" width="16.5703125" customWidth="1"/>
    <col min="6920" max="6920" width="15.5703125" bestFit="1" customWidth="1"/>
    <col min="6921" max="6921" width="14.140625" bestFit="1" customWidth="1"/>
    <col min="7169" max="7169" width="2" bestFit="1" customWidth="1"/>
    <col min="7170" max="7170" width="10.7109375" bestFit="1" customWidth="1"/>
    <col min="7171" max="7171" width="5" bestFit="1" customWidth="1"/>
    <col min="7172" max="7172" width="4" bestFit="1" customWidth="1"/>
    <col min="7173" max="7173" width="40.5703125" customWidth="1"/>
    <col min="7174" max="7174" width="14.85546875" bestFit="1" customWidth="1"/>
    <col min="7175" max="7175" width="16.5703125" customWidth="1"/>
    <col min="7176" max="7176" width="15.5703125" bestFit="1" customWidth="1"/>
    <col min="7177" max="7177" width="14.140625" bestFit="1" customWidth="1"/>
    <col min="7425" max="7425" width="2" bestFit="1" customWidth="1"/>
    <col min="7426" max="7426" width="10.7109375" bestFit="1" customWidth="1"/>
    <col min="7427" max="7427" width="5" bestFit="1" customWidth="1"/>
    <col min="7428" max="7428" width="4" bestFit="1" customWidth="1"/>
    <col min="7429" max="7429" width="40.5703125" customWidth="1"/>
    <col min="7430" max="7430" width="14.85546875" bestFit="1" customWidth="1"/>
    <col min="7431" max="7431" width="16.5703125" customWidth="1"/>
    <col min="7432" max="7432" width="15.5703125" bestFit="1" customWidth="1"/>
    <col min="7433" max="7433" width="14.140625" bestFit="1" customWidth="1"/>
    <col min="7681" max="7681" width="2" bestFit="1" customWidth="1"/>
    <col min="7682" max="7682" width="10.7109375" bestFit="1" customWidth="1"/>
    <col min="7683" max="7683" width="5" bestFit="1" customWidth="1"/>
    <col min="7684" max="7684" width="4" bestFit="1" customWidth="1"/>
    <col min="7685" max="7685" width="40.5703125" customWidth="1"/>
    <col min="7686" max="7686" width="14.85546875" bestFit="1" customWidth="1"/>
    <col min="7687" max="7687" width="16.5703125" customWidth="1"/>
    <col min="7688" max="7688" width="15.5703125" bestFit="1" customWidth="1"/>
    <col min="7689" max="7689" width="14.140625" bestFit="1" customWidth="1"/>
    <col min="7937" max="7937" width="2" bestFit="1" customWidth="1"/>
    <col min="7938" max="7938" width="10.7109375" bestFit="1" customWidth="1"/>
    <col min="7939" max="7939" width="5" bestFit="1" customWidth="1"/>
    <col min="7940" max="7940" width="4" bestFit="1" customWidth="1"/>
    <col min="7941" max="7941" width="40.5703125" customWidth="1"/>
    <col min="7942" max="7942" width="14.85546875" bestFit="1" customWidth="1"/>
    <col min="7943" max="7943" width="16.5703125" customWidth="1"/>
    <col min="7944" max="7944" width="15.5703125" bestFit="1" customWidth="1"/>
    <col min="7945" max="7945" width="14.140625" bestFit="1" customWidth="1"/>
    <col min="8193" max="8193" width="2" bestFit="1" customWidth="1"/>
    <col min="8194" max="8194" width="10.7109375" bestFit="1" customWidth="1"/>
    <col min="8195" max="8195" width="5" bestFit="1" customWidth="1"/>
    <col min="8196" max="8196" width="4" bestFit="1" customWidth="1"/>
    <col min="8197" max="8197" width="40.5703125" customWidth="1"/>
    <col min="8198" max="8198" width="14.85546875" bestFit="1" customWidth="1"/>
    <col min="8199" max="8199" width="16.5703125" customWidth="1"/>
    <col min="8200" max="8200" width="15.5703125" bestFit="1" customWidth="1"/>
    <col min="8201" max="8201" width="14.140625" bestFit="1" customWidth="1"/>
    <col min="8449" max="8449" width="2" bestFit="1" customWidth="1"/>
    <col min="8450" max="8450" width="10.7109375" bestFit="1" customWidth="1"/>
    <col min="8451" max="8451" width="5" bestFit="1" customWidth="1"/>
    <col min="8452" max="8452" width="4" bestFit="1" customWidth="1"/>
    <col min="8453" max="8453" width="40.5703125" customWidth="1"/>
    <col min="8454" max="8454" width="14.85546875" bestFit="1" customWidth="1"/>
    <col min="8455" max="8455" width="16.5703125" customWidth="1"/>
    <col min="8456" max="8456" width="15.5703125" bestFit="1" customWidth="1"/>
    <col min="8457" max="8457" width="14.140625" bestFit="1" customWidth="1"/>
    <col min="8705" max="8705" width="2" bestFit="1" customWidth="1"/>
    <col min="8706" max="8706" width="10.7109375" bestFit="1" customWidth="1"/>
    <col min="8707" max="8707" width="5" bestFit="1" customWidth="1"/>
    <col min="8708" max="8708" width="4" bestFit="1" customWidth="1"/>
    <col min="8709" max="8709" width="40.5703125" customWidth="1"/>
    <col min="8710" max="8710" width="14.85546875" bestFit="1" customWidth="1"/>
    <col min="8711" max="8711" width="16.5703125" customWidth="1"/>
    <col min="8712" max="8712" width="15.5703125" bestFit="1" customWidth="1"/>
    <col min="8713" max="8713" width="14.140625" bestFit="1" customWidth="1"/>
    <col min="8961" max="8961" width="2" bestFit="1" customWidth="1"/>
    <col min="8962" max="8962" width="10.7109375" bestFit="1" customWidth="1"/>
    <col min="8963" max="8963" width="5" bestFit="1" customWidth="1"/>
    <col min="8964" max="8964" width="4" bestFit="1" customWidth="1"/>
    <col min="8965" max="8965" width="40.5703125" customWidth="1"/>
    <col min="8966" max="8966" width="14.85546875" bestFit="1" customWidth="1"/>
    <col min="8967" max="8967" width="16.5703125" customWidth="1"/>
    <col min="8968" max="8968" width="15.5703125" bestFit="1" customWidth="1"/>
    <col min="8969" max="8969" width="14.140625" bestFit="1" customWidth="1"/>
    <col min="9217" max="9217" width="2" bestFit="1" customWidth="1"/>
    <col min="9218" max="9218" width="10.7109375" bestFit="1" customWidth="1"/>
    <col min="9219" max="9219" width="5" bestFit="1" customWidth="1"/>
    <col min="9220" max="9220" width="4" bestFit="1" customWidth="1"/>
    <col min="9221" max="9221" width="40.5703125" customWidth="1"/>
    <col min="9222" max="9222" width="14.85546875" bestFit="1" customWidth="1"/>
    <col min="9223" max="9223" width="16.5703125" customWidth="1"/>
    <col min="9224" max="9224" width="15.5703125" bestFit="1" customWidth="1"/>
    <col min="9225" max="9225" width="14.140625" bestFit="1" customWidth="1"/>
    <col min="9473" max="9473" width="2" bestFit="1" customWidth="1"/>
    <col min="9474" max="9474" width="10.7109375" bestFit="1" customWidth="1"/>
    <col min="9475" max="9475" width="5" bestFit="1" customWidth="1"/>
    <col min="9476" max="9476" width="4" bestFit="1" customWidth="1"/>
    <col min="9477" max="9477" width="40.5703125" customWidth="1"/>
    <col min="9478" max="9478" width="14.85546875" bestFit="1" customWidth="1"/>
    <col min="9479" max="9479" width="16.5703125" customWidth="1"/>
    <col min="9480" max="9480" width="15.5703125" bestFit="1" customWidth="1"/>
    <col min="9481" max="9481" width="14.140625" bestFit="1" customWidth="1"/>
    <col min="9729" max="9729" width="2" bestFit="1" customWidth="1"/>
    <col min="9730" max="9730" width="10.7109375" bestFit="1" customWidth="1"/>
    <col min="9731" max="9731" width="5" bestFit="1" customWidth="1"/>
    <col min="9732" max="9732" width="4" bestFit="1" customWidth="1"/>
    <col min="9733" max="9733" width="40.5703125" customWidth="1"/>
    <col min="9734" max="9734" width="14.85546875" bestFit="1" customWidth="1"/>
    <col min="9735" max="9735" width="16.5703125" customWidth="1"/>
    <col min="9736" max="9736" width="15.5703125" bestFit="1" customWidth="1"/>
    <col min="9737" max="9737" width="14.140625" bestFit="1" customWidth="1"/>
    <col min="9985" max="9985" width="2" bestFit="1" customWidth="1"/>
    <col min="9986" max="9986" width="10.7109375" bestFit="1" customWidth="1"/>
    <col min="9987" max="9987" width="5" bestFit="1" customWidth="1"/>
    <col min="9988" max="9988" width="4" bestFit="1" customWidth="1"/>
    <col min="9989" max="9989" width="40.5703125" customWidth="1"/>
    <col min="9990" max="9990" width="14.85546875" bestFit="1" customWidth="1"/>
    <col min="9991" max="9991" width="16.5703125" customWidth="1"/>
    <col min="9992" max="9992" width="15.5703125" bestFit="1" customWidth="1"/>
    <col min="9993" max="9993" width="14.140625" bestFit="1" customWidth="1"/>
    <col min="10241" max="10241" width="2" bestFit="1" customWidth="1"/>
    <col min="10242" max="10242" width="10.7109375" bestFit="1" customWidth="1"/>
    <col min="10243" max="10243" width="5" bestFit="1" customWidth="1"/>
    <col min="10244" max="10244" width="4" bestFit="1" customWidth="1"/>
    <col min="10245" max="10245" width="40.5703125" customWidth="1"/>
    <col min="10246" max="10246" width="14.85546875" bestFit="1" customWidth="1"/>
    <col min="10247" max="10247" width="16.5703125" customWidth="1"/>
    <col min="10248" max="10248" width="15.5703125" bestFit="1" customWidth="1"/>
    <col min="10249" max="10249" width="14.140625" bestFit="1" customWidth="1"/>
    <col min="10497" max="10497" width="2" bestFit="1" customWidth="1"/>
    <col min="10498" max="10498" width="10.7109375" bestFit="1" customWidth="1"/>
    <col min="10499" max="10499" width="5" bestFit="1" customWidth="1"/>
    <col min="10500" max="10500" width="4" bestFit="1" customWidth="1"/>
    <col min="10501" max="10501" width="40.5703125" customWidth="1"/>
    <col min="10502" max="10502" width="14.85546875" bestFit="1" customWidth="1"/>
    <col min="10503" max="10503" width="16.5703125" customWidth="1"/>
    <col min="10504" max="10504" width="15.5703125" bestFit="1" customWidth="1"/>
    <col min="10505" max="10505" width="14.140625" bestFit="1" customWidth="1"/>
    <col min="10753" max="10753" width="2" bestFit="1" customWidth="1"/>
    <col min="10754" max="10754" width="10.7109375" bestFit="1" customWidth="1"/>
    <col min="10755" max="10755" width="5" bestFit="1" customWidth="1"/>
    <col min="10756" max="10756" width="4" bestFit="1" customWidth="1"/>
    <col min="10757" max="10757" width="40.5703125" customWidth="1"/>
    <col min="10758" max="10758" width="14.85546875" bestFit="1" customWidth="1"/>
    <col min="10759" max="10759" width="16.5703125" customWidth="1"/>
    <col min="10760" max="10760" width="15.5703125" bestFit="1" customWidth="1"/>
    <col min="10761" max="10761" width="14.140625" bestFit="1" customWidth="1"/>
    <col min="11009" max="11009" width="2" bestFit="1" customWidth="1"/>
    <col min="11010" max="11010" width="10.7109375" bestFit="1" customWidth="1"/>
    <col min="11011" max="11011" width="5" bestFit="1" customWidth="1"/>
    <col min="11012" max="11012" width="4" bestFit="1" customWidth="1"/>
    <col min="11013" max="11013" width="40.5703125" customWidth="1"/>
    <col min="11014" max="11014" width="14.85546875" bestFit="1" customWidth="1"/>
    <col min="11015" max="11015" width="16.5703125" customWidth="1"/>
    <col min="11016" max="11016" width="15.5703125" bestFit="1" customWidth="1"/>
    <col min="11017" max="11017" width="14.140625" bestFit="1" customWidth="1"/>
    <col min="11265" max="11265" width="2" bestFit="1" customWidth="1"/>
    <col min="11266" max="11266" width="10.7109375" bestFit="1" customWidth="1"/>
    <col min="11267" max="11267" width="5" bestFit="1" customWidth="1"/>
    <col min="11268" max="11268" width="4" bestFit="1" customWidth="1"/>
    <col min="11269" max="11269" width="40.5703125" customWidth="1"/>
    <col min="11270" max="11270" width="14.85546875" bestFit="1" customWidth="1"/>
    <col min="11271" max="11271" width="16.5703125" customWidth="1"/>
    <col min="11272" max="11272" width="15.5703125" bestFit="1" customWidth="1"/>
    <col min="11273" max="11273" width="14.140625" bestFit="1" customWidth="1"/>
    <col min="11521" max="11521" width="2" bestFit="1" customWidth="1"/>
    <col min="11522" max="11522" width="10.7109375" bestFit="1" customWidth="1"/>
    <col min="11523" max="11523" width="5" bestFit="1" customWidth="1"/>
    <col min="11524" max="11524" width="4" bestFit="1" customWidth="1"/>
    <col min="11525" max="11525" width="40.5703125" customWidth="1"/>
    <col min="11526" max="11526" width="14.85546875" bestFit="1" customWidth="1"/>
    <col min="11527" max="11527" width="16.5703125" customWidth="1"/>
    <col min="11528" max="11528" width="15.5703125" bestFit="1" customWidth="1"/>
    <col min="11529" max="11529" width="14.140625" bestFit="1" customWidth="1"/>
    <col min="11777" max="11777" width="2" bestFit="1" customWidth="1"/>
    <col min="11778" max="11778" width="10.7109375" bestFit="1" customWidth="1"/>
    <col min="11779" max="11779" width="5" bestFit="1" customWidth="1"/>
    <col min="11780" max="11780" width="4" bestFit="1" customWidth="1"/>
    <col min="11781" max="11781" width="40.5703125" customWidth="1"/>
    <col min="11782" max="11782" width="14.85546875" bestFit="1" customWidth="1"/>
    <col min="11783" max="11783" width="16.5703125" customWidth="1"/>
    <col min="11784" max="11784" width="15.5703125" bestFit="1" customWidth="1"/>
    <col min="11785" max="11785" width="14.140625" bestFit="1" customWidth="1"/>
    <col min="12033" max="12033" width="2" bestFit="1" customWidth="1"/>
    <col min="12034" max="12034" width="10.7109375" bestFit="1" customWidth="1"/>
    <col min="12035" max="12035" width="5" bestFit="1" customWidth="1"/>
    <col min="12036" max="12036" width="4" bestFit="1" customWidth="1"/>
    <col min="12037" max="12037" width="40.5703125" customWidth="1"/>
    <col min="12038" max="12038" width="14.85546875" bestFit="1" customWidth="1"/>
    <col min="12039" max="12039" width="16.5703125" customWidth="1"/>
    <col min="12040" max="12040" width="15.5703125" bestFit="1" customWidth="1"/>
    <col min="12041" max="12041" width="14.140625" bestFit="1" customWidth="1"/>
    <col min="12289" max="12289" width="2" bestFit="1" customWidth="1"/>
    <col min="12290" max="12290" width="10.7109375" bestFit="1" customWidth="1"/>
    <col min="12291" max="12291" width="5" bestFit="1" customWidth="1"/>
    <col min="12292" max="12292" width="4" bestFit="1" customWidth="1"/>
    <col min="12293" max="12293" width="40.5703125" customWidth="1"/>
    <col min="12294" max="12294" width="14.85546875" bestFit="1" customWidth="1"/>
    <col min="12295" max="12295" width="16.5703125" customWidth="1"/>
    <col min="12296" max="12296" width="15.5703125" bestFit="1" customWidth="1"/>
    <col min="12297" max="12297" width="14.140625" bestFit="1" customWidth="1"/>
    <col min="12545" max="12545" width="2" bestFit="1" customWidth="1"/>
    <col min="12546" max="12546" width="10.7109375" bestFit="1" customWidth="1"/>
    <col min="12547" max="12547" width="5" bestFit="1" customWidth="1"/>
    <col min="12548" max="12548" width="4" bestFit="1" customWidth="1"/>
    <col min="12549" max="12549" width="40.5703125" customWidth="1"/>
    <col min="12550" max="12550" width="14.85546875" bestFit="1" customWidth="1"/>
    <col min="12551" max="12551" width="16.5703125" customWidth="1"/>
    <col min="12552" max="12552" width="15.5703125" bestFit="1" customWidth="1"/>
    <col min="12553" max="12553" width="14.140625" bestFit="1" customWidth="1"/>
    <col min="12801" max="12801" width="2" bestFit="1" customWidth="1"/>
    <col min="12802" max="12802" width="10.7109375" bestFit="1" customWidth="1"/>
    <col min="12803" max="12803" width="5" bestFit="1" customWidth="1"/>
    <col min="12804" max="12804" width="4" bestFit="1" customWidth="1"/>
    <col min="12805" max="12805" width="40.5703125" customWidth="1"/>
    <col min="12806" max="12806" width="14.85546875" bestFit="1" customWidth="1"/>
    <col min="12807" max="12807" width="16.5703125" customWidth="1"/>
    <col min="12808" max="12808" width="15.5703125" bestFit="1" customWidth="1"/>
    <col min="12809" max="12809" width="14.140625" bestFit="1" customWidth="1"/>
    <col min="13057" max="13057" width="2" bestFit="1" customWidth="1"/>
    <col min="13058" max="13058" width="10.7109375" bestFit="1" customWidth="1"/>
    <col min="13059" max="13059" width="5" bestFit="1" customWidth="1"/>
    <col min="13060" max="13060" width="4" bestFit="1" customWidth="1"/>
    <col min="13061" max="13061" width="40.5703125" customWidth="1"/>
    <col min="13062" max="13062" width="14.85546875" bestFit="1" customWidth="1"/>
    <col min="13063" max="13063" width="16.5703125" customWidth="1"/>
    <col min="13064" max="13064" width="15.5703125" bestFit="1" customWidth="1"/>
    <col min="13065" max="13065" width="14.140625" bestFit="1" customWidth="1"/>
    <col min="13313" max="13313" width="2" bestFit="1" customWidth="1"/>
    <col min="13314" max="13314" width="10.7109375" bestFit="1" customWidth="1"/>
    <col min="13315" max="13315" width="5" bestFit="1" customWidth="1"/>
    <col min="13316" max="13316" width="4" bestFit="1" customWidth="1"/>
    <col min="13317" max="13317" width="40.5703125" customWidth="1"/>
    <col min="13318" max="13318" width="14.85546875" bestFit="1" customWidth="1"/>
    <col min="13319" max="13319" width="16.5703125" customWidth="1"/>
    <col min="13320" max="13320" width="15.5703125" bestFit="1" customWidth="1"/>
    <col min="13321" max="13321" width="14.140625" bestFit="1" customWidth="1"/>
    <col min="13569" max="13569" width="2" bestFit="1" customWidth="1"/>
    <col min="13570" max="13570" width="10.7109375" bestFit="1" customWidth="1"/>
    <col min="13571" max="13571" width="5" bestFit="1" customWidth="1"/>
    <col min="13572" max="13572" width="4" bestFit="1" customWidth="1"/>
    <col min="13573" max="13573" width="40.5703125" customWidth="1"/>
    <col min="13574" max="13574" width="14.85546875" bestFit="1" customWidth="1"/>
    <col min="13575" max="13575" width="16.5703125" customWidth="1"/>
    <col min="13576" max="13576" width="15.5703125" bestFit="1" customWidth="1"/>
    <col min="13577" max="13577" width="14.140625" bestFit="1" customWidth="1"/>
    <col min="13825" max="13825" width="2" bestFit="1" customWidth="1"/>
    <col min="13826" max="13826" width="10.7109375" bestFit="1" customWidth="1"/>
    <col min="13827" max="13827" width="5" bestFit="1" customWidth="1"/>
    <col min="13828" max="13828" width="4" bestFit="1" customWidth="1"/>
    <col min="13829" max="13829" width="40.5703125" customWidth="1"/>
    <col min="13830" max="13830" width="14.85546875" bestFit="1" customWidth="1"/>
    <col min="13831" max="13831" width="16.5703125" customWidth="1"/>
    <col min="13832" max="13832" width="15.5703125" bestFit="1" customWidth="1"/>
    <col min="13833" max="13833" width="14.140625" bestFit="1" customWidth="1"/>
    <col min="14081" max="14081" width="2" bestFit="1" customWidth="1"/>
    <col min="14082" max="14082" width="10.7109375" bestFit="1" customWidth="1"/>
    <col min="14083" max="14083" width="5" bestFit="1" customWidth="1"/>
    <col min="14084" max="14084" width="4" bestFit="1" customWidth="1"/>
    <col min="14085" max="14085" width="40.5703125" customWidth="1"/>
    <col min="14086" max="14086" width="14.85546875" bestFit="1" customWidth="1"/>
    <col min="14087" max="14087" width="16.5703125" customWidth="1"/>
    <col min="14088" max="14088" width="15.5703125" bestFit="1" customWidth="1"/>
    <col min="14089" max="14089" width="14.140625" bestFit="1" customWidth="1"/>
    <col min="14337" max="14337" width="2" bestFit="1" customWidth="1"/>
    <col min="14338" max="14338" width="10.7109375" bestFit="1" customWidth="1"/>
    <col min="14339" max="14339" width="5" bestFit="1" customWidth="1"/>
    <col min="14340" max="14340" width="4" bestFit="1" customWidth="1"/>
    <col min="14341" max="14341" width="40.5703125" customWidth="1"/>
    <col min="14342" max="14342" width="14.85546875" bestFit="1" customWidth="1"/>
    <col min="14343" max="14343" width="16.5703125" customWidth="1"/>
    <col min="14344" max="14344" width="15.5703125" bestFit="1" customWidth="1"/>
    <col min="14345" max="14345" width="14.140625" bestFit="1" customWidth="1"/>
    <col min="14593" max="14593" width="2" bestFit="1" customWidth="1"/>
    <col min="14594" max="14594" width="10.7109375" bestFit="1" customWidth="1"/>
    <col min="14595" max="14595" width="5" bestFit="1" customWidth="1"/>
    <col min="14596" max="14596" width="4" bestFit="1" customWidth="1"/>
    <col min="14597" max="14597" width="40.5703125" customWidth="1"/>
    <col min="14598" max="14598" width="14.85546875" bestFit="1" customWidth="1"/>
    <col min="14599" max="14599" width="16.5703125" customWidth="1"/>
    <col min="14600" max="14600" width="15.5703125" bestFit="1" customWidth="1"/>
    <col min="14601" max="14601" width="14.140625" bestFit="1" customWidth="1"/>
    <col min="14849" max="14849" width="2" bestFit="1" customWidth="1"/>
    <col min="14850" max="14850" width="10.7109375" bestFit="1" customWidth="1"/>
    <col min="14851" max="14851" width="5" bestFit="1" customWidth="1"/>
    <col min="14852" max="14852" width="4" bestFit="1" customWidth="1"/>
    <col min="14853" max="14853" width="40.5703125" customWidth="1"/>
    <col min="14854" max="14854" width="14.85546875" bestFit="1" customWidth="1"/>
    <col min="14855" max="14855" width="16.5703125" customWidth="1"/>
    <col min="14856" max="14856" width="15.5703125" bestFit="1" customWidth="1"/>
    <col min="14857" max="14857" width="14.140625" bestFit="1" customWidth="1"/>
    <col min="15105" max="15105" width="2" bestFit="1" customWidth="1"/>
    <col min="15106" max="15106" width="10.7109375" bestFit="1" customWidth="1"/>
    <col min="15107" max="15107" width="5" bestFit="1" customWidth="1"/>
    <col min="15108" max="15108" width="4" bestFit="1" customWidth="1"/>
    <col min="15109" max="15109" width="40.5703125" customWidth="1"/>
    <col min="15110" max="15110" width="14.85546875" bestFit="1" customWidth="1"/>
    <col min="15111" max="15111" width="16.5703125" customWidth="1"/>
    <col min="15112" max="15112" width="15.5703125" bestFit="1" customWidth="1"/>
    <col min="15113" max="15113" width="14.140625" bestFit="1" customWidth="1"/>
    <col min="15361" max="15361" width="2" bestFit="1" customWidth="1"/>
    <col min="15362" max="15362" width="10.7109375" bestFit="1" customWidth="1"/>
    <col min="15363" max="15363" width="5" bestFit="1" customWidth="1"/>
    <col min="15364" max="15364" width="4" bestFit="1" customWidth="1"/>
    <col min="15365" max="15365" width="40.5703125" customWidth="1"/>
    <col min="15366" max="15366" width="14.85546875" bestFit="1" customWidth="1"/>
    <col min="15367" max="15367" width="16.5703125" customWidth="1"/>
    <col min="15368" max="15368" width="15.5703125" bestFit="1" customWidth="1"/>
    <col min="15369" max="15369" width="14.140625" bestFit="1" customWidth="1"/>
    <col min="15617" max="15617" width="2" bestFit="1" customWidth="1"/>
    <col min="15618" max="15618" width="10.7109375" bestFit="1" customWidth="1"/>
    <col min="15619" max="15619" width="5" bestFit="1" customWidth="1"/>
    <col min="15620" max="15620" width="4" bestFit="1" customWidth="1"/>
    <col min="15621" max="15621" width="40.5703125" customWidth="1"/>
    <col min="15622" max="15622" width="14.85546875" bestFit="1" customWidth="1"/>
    <col min="15623" max="15623" width="16.5703125" customWidth="1"/>
    <col min="15624" max="15624" width="15.5703125" bestFit="1" customWidth="1"/>
    <col min="15625" max="15625" width="14.140625" bestFit="1" customWidth="1"/>
    <col min="15873" max="15873" width="2" bestFit="1" customWidth="1"/>
    <col min="15874" max="15874" width="10.7109375" bestFit="1" customWidth="1"/>
    <col min="15875" max="15875" width="5" bestFit="1" customWidth="1"/>
    <col min="15876" max="15876" width="4" bestFit="1" customWidth="1"/>
    <col min="15877" max="15877" width="40.5703125" customWidth="1"/>
    <col min="15878" max="15878" width="14.85546875" bestFit="1" customWidth="1"/>
    <col min="15879" max="15879" width="16.5703125" customWidth="1"/>
    <col min="15880" max="15880" width="15.5703125" bestFit="1" customWidth="1"/>
    <col min="15881" max="15881" width="14.140625" bestFit="1" customWidth="1"/>
    <col min="16129" max="16129" width="2" bestFit="1" customWidth="1"/>
    <col min="16130" max="16130" width="10.7109375" bestFit="1" customWidth="1"/>
    <col min="16131" max="16131" width="5" bestFit="1" customWidth="1"/>
    <col min="16132" max="16132" width="4" bestFit="1" customWidth="1"/>
    <col min="16133" max="16133" width="40.5703125" customWidth="1"/>
    <col min="16134" max="16134" width="14.85546875" bestFit="1" customWidth="1"/>
    <col min="16135" max="16135" width="16.5703125" customWidth="1"/>
    <col min="16136" max="16136" width="15.5703125" bestFit="1" customWidth="1"/>
    <col min="16137" max="16137" width="14.140625" bestFit="1" customWidth="1"/>
  </cols>
  <sheetData>
    <row r="1" spans="1:8" ht="15.75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ht="15.75" x14ac:dyDescent="0.25">
      <c r="A2" s="115" t="s">
        <v>175</v>
      </c>
      <c r="B2" s="115"/>
      <c r="C2" s="115"/>
      <c r="D2" s="115"/>
      <c r="E2" s="115"/>
      <c r="F2" s="115"/>
      <c r="G2" s="115"/>
      <c r="H2" s="115"/>
    </row>
    <row r="3" spans="1:8" ht="16.5" thickBot="1" x14ac:dyDescent="0.3">
      <c r="A3" s="116" t="s">
        <v>1</v>
      </c>
      <c r="B3" s="116"/>
      <c r="C3" s="116"/>
      <c r="D3" s="116"/>
      <c r="E3" s="116"/>
      <c r="F3" s="116"/>
      <c r="G3" s="116"/>
      <c r="H3" s="116"/>
    </row>
    <row r="4" spans="1:8" ht="15.75" thickTop="1" x14ac:dyDescent="0.25">
      <c r="A4" s="1"/>
      <c r="B4" s="2"/>
      <c r="C4" s="3"/>
      <c r="D4" s="3"/>
      <c r="E4" s="4"/>
      <c r="F4" s="4"/>
      <c r="G4" s="5"/>
      <c r="H4" s="6"/>
    </row>
    <row r="5" spans="1:8" x14ac:dyDescent="0.25">
      <c r="A5" s="1"/>
      <c r="B5" s="2"/>
      <c r="C5" s="3"/>
      <c r="D5" s="3"/>
      <c r="E5" s="7" t="s">
        <v>2</v>
      </c>
      <c r="F5" s="8"/>
      <c r="G5" s="9"/>
      <c r="H5" s="10">
        <f>+[1]ENE!L4</f>
        <v>-3722093.68</v>
      </c>
    </row>
    <row r="6" spans="1:8" ht="15.75" thickBot="1" x14ac:dyDescent="0.3">
      <c r="A6" s="1"/>
      <c r="B6" s="2"/>
      <c r="C6" s="3"/>
      <c r="D6" s="3"/>
      <c r="E6" s="7" t="s">
        <v>3</v>
      </c>
      <c r="F6" s="8"/>
      <c r="G6" s="9"/>
      <c r="H6" s="11">
        <f>+[1]ENE!AA4+[1]MZO!T92-[1]MZO!V48-[1]MZO!V49-[1]MZO!V51-[1]MZO!V53-[1]MZO!V54-[1]AGO!V104-[1]AGO!V105-[1]AGO!V106-[1]AGO!V107+[1]OCT!T53+[1]OCT!T54+[1]OCT!T55+[1]OCT!T56+[1]OCT!T57+[1]OCT!T58</f>
        <v>7631311.9399999995</v>
      </c>
    </row>
    <row r="7" spans="1:8" x14ac:dyDescent="0.25">
      <c r="A7" s="1"/>
      <c r="B7" s="2"/>
      <c r="C7" s="3"/>
      <c r="D7" s="3"/>
      <c r="E7" s="12"/>
      <c r="F7" s="12"/>
      <c r="G7" s="9"/>
      <c r="H7" s="10">
        <f>+H5+H6</f>
        <v>3909218.2599999993</v>
      </c>
    </row>
    <row r="8" spans="1:8" x14ac:dyDescent="0.25">
      <c r="A8" s="1"/>
      <c r="B8" s="2"/>
      <c r="C8" s="3"/>
      <c r="D8" s="3"/>
      <c r="E8" s="12"/>
      <c r="F8" s="12"/>
      <c r="G8" s="9"/>
      <c r="H8" s="10"/>
    </row>
    <row r="9" spans="1:8" x14ac:dyDescent="0.25">
      <c r="A9" s="13"/>
      <c r="B9" s="14"/>
      <c r="C9" s="15"/>
      <c r="D9" s="15"/>
      <c r="E9" s="4"/>
      <c r="F9" s="4"/>
      <c r="G9" s="5"/>
      <c r="H9" s="6"/>
    </row>
    <row r="10" spans="1:8" x14ac:dyDescent="0.25">
      <c r="A10" s="1" t="s">
        <v>4</v>
      </c>
      <c r="B10" s="114" t="s">
        <v>5</v>
      </c>
      <c r="C10" s="114"/>
      <c r="D10" s="114"/>
      <c r="E10" s="114"/>
      <c r="F10" s="16"/>
      <c r="G10" s="9"/>
      <c r="H10" s="10">
        <f>SUM(G11:G27)</f>
        <v>946686.39</v>
      </c>
    </row>
    <row r="11" spans="1:8" x14ac:dyDescent="0.25">
      <c r="A11" s="1"/>
      <c r="B11" s="17">
        <v>42502</v>
      </c>
      <c r="C11" s="18">
        <v>185</v>
      </c>
      <c r="D11" s="18" t="s">
        <v>6</v>
      </c>
      <c r="E11" s="19" t="s">
        <v>7</v>
      </c>
      <c r="F11" t="s">
        <v>8</v>
      </c>
      <c r="G11" s="20">
        <v>27820</v>
      </c>
      <c r="H11" s="10"/>
    </row>
    <row r="12" spans="1:8" x14ac:dyDescent="0.25">
      <c r="A12" s="1"/>
      <c r="B12" s="17">
        <v>42504</v>
      </c>
      <c r="C12" s="18">
        <v>620</v>
      </c>
      <c r="D12" s="18" t="s">
        <v>6</v>
      </c>
      <c r="E12" s="19" t="s">
        <v>7</v>
      </c>
      <c r="F12" t="s">
        <v>9</v>
      </c>
      <c r="G12" s="20">
        <v>100000</v>
      </c>
      <c r="H12" s="10"/>
    </row>
    <row r="13" spans="1:8" x14ac:dyDescent="0.25">
      <c r="A13" s="1"/>
      <c r="B13" s="17">
        <v>42521</v>
      </c>
      <c r="C13" s="18">
        <v>472</v>
      </c>
      <c r="D13" s="18" t="s">
        <v>10</v>
      </c>
      <c r="E13" s="19" t="s">
        <v>11</v>
      </c>
      <c r="F13" t="s">
        <v>12</v>
      </c>
      <c r="G13" s="20">
        <v>316855.56</v>
      </c>
      <c r="H13" s="10"/>
    </row>
    <row r="14" spans="1:8" x14ac:dyDescent="0.25">
      <c r="A14" s="1"/>
      <c r="B14" s="17">
        <v>42544</v>
      </c>
      <c r="C14" s="18">
        <v>9</v>
      </c>
      <c r="D14" s="18" t="s">
        <v>13</v>
      </c>
      <c r="E14" s="19" t="s">
        <v>15</v>
      </c>
      <c r="F14">
        <v>5981</v>
      </c>
      <c r="G14" s="20">
        <v>-30000</v>
      </c>
      <c r="H14" s="10"/>
    </row>
    <row r="15" spans="1:8" x14ac:dyDescent="0.25">
      <c r="A15" s="1"/>
      <c r="B15" s="17">
        <v>42555</v>
      </c>
      <c r="C15" s="18">
        <v>1</v>
      </c>
      <c r="D15" s="18" t="s">
        <v>16</v>
      </c>
      <c r="E15" s="19" t="s">
        <v>17</v>
      </c>
      <c r="F15" t="s">
        <v>18</v>
      </c>
      <c r="G15" s="20">
        <v>42651.16</v>
      </c>
      <c r="H15" s="10"/>
    </row>
    <row r="16" spans="1:8" x14ac:dyDescent="0.25">
      <c r="A16" s="1"/>
      <c r="B16" s="17">
        <v>42564</v>
      </c>
      <c r="C16" s="18">
        <v>24</v>
      </c>
      <c r="D16" s="18" t="s">
        <v>16</v>
      </c>
      <c r="E16" s="19" t="s">
        <v>17</v>
      </c>
      <c r="F16" t="s">
        <v>19</v>
      </c>
      <c r="G16" s="20">
        <v>98960.41</v>
      </c>
      <c r="H16" s="10"/>
    </row>
    <row r="17" spans="1:8" x14ac:dyDescent="0.25">
      <c r="A17" s="1"/>
      <c r="B17" s="17">
        <v>42564</v>
      </c>
      <c r="C17" s="18">
        <v>26</v>
      </c>
      <c r="D17" s="18" t="s">
        <v>16</v>
      </c>
      <c r="E17" s="19" t="s">
        <v>17</v>
      </c>
      <c r="F17" t="s">
        <v>20</v>
      </c>
      <c r="G17" s="20">
        <v>1552.76</v>
      </c>
      <c r="H17" s="10"/>
    </row>
    <row r="18" spans="1:8" x14ac:dyDescent="0.25">
      <c r="A18" s="1"/>
      <c r="B18" s="17">
        <v>42580</v>
      </c>
      <c r="C18" s="18">
        <v>168</v>
      </c>
      <c r="D18" s="18" t="s">
        <v>16</v>
      </c>
      <c r="E18" s="19" t="s">
        <v>17</v>
      </c>
      <c r="F18" t="s">
        <v>21</v>
      </c>
      <c r="G18" s="20">
        <v>300.01</v>
      </c>
      <c r="H18" s="10"/>
    </row>
    <row r="19" spans="1:8" x14ac:dyDescent="0.25">
      <c r="A19" s="1"/>
      <c r="B19" s="17">
        <v>42586</v>
      </c>
      <c r="C19" s="18">
        <v>143</v>
      </c>
      <c r="D19" s="18" t="s">
        <v>6</v>
      </c>
      <c r="E19" s="19" t="s">
        <v>7</v>
      </c>
      <c r="F19" t="s">
        <v>22</v>
      </c>
      <c r="G19" s="20">
        <v>75000</v>
      </c>
      <c r="H19" s="10"/>
    </row>
    <row r="20" spans="1:8" x14ac:dyDescent="0.25">
      <c r="A20" s="1"/>
      <c r="B20" s="17">
        <v>42608</v>
      </c>
      <c r="C20" s="18">
        <v>8</v>
      </c>
      <c r="D20" s="18" t="s">
        <v>23</v>
      </c>
      <c r="E20" s="19" t="s">
        <v>24</v>
      </c>
      <c r="F20" t="s">
        <v>25</v>
      </c>
      <c r="G20" s="20">
        <v>121697.04</v>
      </c>
      <c r="H20" s="10"/>
    </row>
    <row r="21" spans="1:8" x14ac:dyDescent="0.25">
      <c r="A21" s="1"/>
      <c r="B21" s="17">
        <v>42586</v>
      </c>
      <c r="C21" s="18">
        <v>143</v>
      </c>
      <c r="D21" s="18" t="s">
        <v>6</v>
      </c>
      <c r="E21" s="19" t="s">
        <v>7</v>
      </c>
      <c r="F21" t="s">
        <v>26</v>
      </c>
      <c r="G21" s="20">
        <v>25000</v>
      </c>
      <c r="H21" s="10"/>
    </row>
    <row r="22" spans="1:8" x14ac:dyDescent="0.25">
      <c r="A22" s="1"/>
      <c r="B22" s="17">
        <v>42586</v>
      </c>
      <c r="C22" s="18">
        <v>143</v>
      </c>
      <c r="D22" s="18" t="s">
        <v>6</v>
      </c>
      <c r="E22" s="19" t="s">
        <v>7</v>
      </c>
      <c r="F22" t="s">
        <v>26</v>
      </c>
      <c r="G22" s="20">
        <v>60000</v>
      </c>
      <c r="H22" s="10"/>
    </row>
    <row r="23" spans="1:8" x14ac:dyDescent="0.25">
      <c r="A23" s="1"/>
      <c r="B23" s="17">
        <v>42586</v>
      </c>
      <c r="C23" s="18">
        <v>143</v>
      </c>
      <c r="D23" s="18" t="s">
        <v>6</v>
      </c>
      <c r="E23" s="19" t="s">
        <v>7</v>
      </c>
      <c r="F23" t="s">
        <v>26</v>
      </c>
      <c r="G23" s="20">
        <v>100000</v>
      </c>
      <c r="H23" s="10"/>
    </row>
    <row r="24" spans="1:8" x14ac:dyDescent="0.25">
      <c r="A24" s="1"/>
      <c r="B24" s="17">
        <v>42699</v>
      </c>
      <c r="C24" s="18">
        <v>94</v>
      </c>
      <c r="D24" s="18" t="s">
        <v>16</v>
      </c>
      <c r="E24" s="19" t="s">
        <v>17</v>
      </c>
      <c r="F24" t="s">
        <v>27</v>
      </c>
      <c r="G24" s="20">
        <v>1291.45</v>
      </c>
      <c r="H24" s="10"/>
    </row>
    <row r="25" spans="1:8" x14ac:dyDescent="0.25">
      <c r="A25" s="1"/>
      <c r="B25" s="17">
        <v>43039</v>
      </c>
      <c r="C25" s="18">
        <v>389</v>
      </c>
      <c r="D25" s="18" t="s">
        <v>6</v>
      </c>
      <c r="E25" s="19" t="s">
        <v>28</v>
      </c>
      <c r="F25" t="s">
        <v>29</v>
      </c>
      <c r="G25" s="20">
        <v>5558</v>
      </c>
      <c r="H25" s="20" t="s">
        <v>30</v>
      </c>
    </row>
    <row r="26" spans="1:8" x14ac:dyDescent="0.25">
      <c r="B26" s="17"/>
      <c r="E26" s="19"/>
    </row>
    <row r="27" spans="1:8" x14ac:dyDescent="0.25">
      <c r="B27" s="17"/>
      <c r="E27" s="19"/>
    </row>
    <row r="28" spans="1:8" x14ac:dyDescent="0.25">
      <c r="A28" t="s">
        <v>31</v>
      </c>
      <c r="B28" s="114" t="s">
        <v>32</v>
      </c>
      <c r="C28" s="114"/>
      <c r="D28" s="114"/>
      <c r="E28" s="114"/>
      <c r="F28" s="16"/>
      <c r="H28" s="21">
        <f>SUM(G29:G34)</f>
        <v>42173.16</v>
      </c>
    </row>
    <row r="29" spans="1:8" x14ac:dyDescent="0.25">
      <c r="B29" s="17">
        <v>42613</v>
      </c>
      <c r="C29" s="22">
        <v>181</v>
      </c>
      <c r="D29" s="23" t="s">
        <v>33</v>
      </c>
      <c r="E29" s="19" t="s">
        <v>34</v>
      </c>
      <c r="F29" t="s">
        <v>35</v>
      </c>
      <c r="G29" s="20">
        <v>26707.84</v>
      </c>
      <c r="H29" s="21"/>
    </row>
    <row r="30" spans="1:8" x14ac:dyDescent="0.25">
      <c r="B30" s="17">
        <v>42613</v>
      </c>
      <c r="C30" s="22">
        <v>195</v>
      </c>
      <c r="D30" s="23" t="s">
        <v>33</v>
      </c>
      <c r="E30" s="19" t="s">
        <v>34</v>
      </c>
      <c r="F30" t="s">
        <v>36</v>
      </c>
      <c r="G30" s="20">
        <v>5635.66</v>
      </c>
      <c r="H30" s="21"/>
    </row>
    <row r="31" spans="1:8" x14ac:dyDescent="0.25">
      <c r="B31" s="17">
        <v>42710</v>
      </c>
      <c r="C31" s="22">
        <v>32</v>
      </c>
      <c r="D31" s="24" t="s">
        <v>33</v>
      </c>
      <c r="E31" s="19" t="s">
        <v>37</v>
      </c>
      <c r="F31" t="s">
        <v>38</v>
      </c>
      <c r="G31" s="20">
        <v>-1354.32</v>
      </c>
      <c r="H31" s="21"/>
    </row>
    <row r="32" spans="1:8" x14ac:dyDescent="0.25">
      <c r="B32" s="17">
        <v>42725</v>
      </c>
      <c r="C32" s="22">
        <v>950</v>
      </c>
      <c r="D32" s="24" t="s">
        <v>39</v>
      </c>
      <c r="E32" s="19" t="s">
        <v>15</v>
      </c>
      <c r="F32" t="s">
        <v>40</v>
      </c>
      <c r="G32" s="25">
        <v>11183.98</v>
      </c>
      <c r="H32" s="21"/>
    </row>
    <row r="33" spans="1:8" x14ac:dyDescent="0.25">
      <c r="B33" s="17"/>
      <c r="E33" s="19"/>
    </row>
    <row r="34" spans="1:8" x14ac:dyDescent="0.25">
      <c r="B34" s="17"/>
      <c r="E34" s="19"/>
    </row>
    <row r="35" spans="1:8" x14ac:dyDescent="0.25">
      <c r="A35" t="s">
        <v>4</v>
      </c>
      <c r="B35" s="114" t="s">
        <v>41</v>
      </c>
      <c r="C35" s="114"/>
      <c r="D35" s="114"/>
      <c r="E35" s="114"/>
      <c r="F35" s="16"/>
      <c r="H35" s="21">
        <f>SUM(G36:G71)</f>
        <v>3461931.26</v>
      </c>
    </row>
    <row r="36" spans="1:8" x14ac:dyDescent="0.25">
      <c r="B36" s="26">
        <v>42502</v>
      </c>
      <c r="C36" s="27">
        <v>46</v>
      </c>
      <c r="D36" s="27" t="s">
        <v>42</v>
      </c>
      <c r="E36" s="28" t="s">
        <v>43</v>
      </c>
      <c r="F36" s="29">
        <v>42502</v>
      </c>
      <c r="G36" s="20">
        <v>147000</v>
      </c>
      <c r="H36" s="21"/>
    </row>
    <row r="37" spans="1:8" x14ac:dyDescent="0.25">
      <c r="B37" s="26">
        <v>42503</v>
      </c>
      <c r="C37" s="27">
        <v>33</v>
      </c>
      <c r="D37" s="27" t="s">
        <v>39</v>
      </c>
      <c r="E37" s="28" t="s">
        <v>44</v>
      </c>
      <c r="F37" s="29" t="s">
        <v>45</v>
      </c>
      <c r="G37" s="20">
        <v>19750</v>
      </c>
      <c r="H37" s="21"/>
    </row>
    <row r="38" spans="1:8" x14ac:dyDescent="0.25">
      <c r="B38" s="26">
        <v>42506</v>
      </c>
      <c r="C38" s="27">
        <v>201</v>
      </c>
      <c r="D38" s="27" t="s">
        <v>39</v>
      </c>
      <c r="E38" s="28" t="s">
        <v>46</v>
      </c>
      <c r="F38" s="29" t="s">
        <v>47</v>
      </c>
      <c r="G38" s="20">
        <v>77945</v>
      </c>
      <c r="H38" s="21"/>
    </row>
    <row r="39" spans="1:8" x14ac:dyDescent="0.25">
      <c r="B39" s="26">
        <v>42520</v>
      </c>
      <c r="C39" s="27">
        <v>49</v>
      </c>
      <c r="D39" s="27" t="s">
        <v>42</v>
      </c>
      <c r="E39" s="28" t="s">
        <v>43</v>
      </c>
      <c r="F39" s="29"/>
      <c r="G39" s="20">
        <v>674608.2</v>
      </c>
      <c r="H39" s="21"/>
    </row>
    <row r="40" spans="1:8" x14ac:dyDescent="0.25">
      <c r="B40" s="26">
        <v>42530</v>
      </c>
      <c r="C40" s="27">
        <v>8</v>
      </c>
      <c r="D40" s="27" t="s">
        <v>48</v>
      </c>
      <c r="E40" s="28" t="s">
        <v>49</v>
      </c>
      <c r="F40" s="29" t="s">
        <v>50</v>
      </c>
      <c r="G40" s="20">
        <v>812</v>
      </c>
      <c r="H40" s="30"/>
    </row>
    <row r="41" spans="1:8" x14ac:dyDescent="0.25">
      <c r="B41" s="26">
        <v>42530</v>
      </c>
      <c r="C41" s="27">
        <v>255</v>
      </c>
      <c r="D41" s="27" t="s">
        <v>39</v>
      </c>
      <c r="E41" s="28" t="s">
        <v>44</v>
      </c>
      <c r="F41" s="29" t="s">
        <v>51</v>
      </c>
      <c r="G41" s="20">
        <v>34000</v>
      </c>
      <c r="H41" s="31"/>
    </row>
    <row r="42" spans="1:8" x14ac:dyDescent="0.25">
      <c r="B42" s="26">
        <v>42530</v>
      </c>
      <c r="C42" s="27">
        <v>256</v>
      </c>
      <c r="D42" s="27" t="s">
        <v>39</v>
      </c>
      <c r="E42" s="28" t="s">
        <v>44</v>
      </c>
      <c r="F42" s="29" t="s">
        <v>52</v>
      </c>
      <c r="G42" s="20">
        <v>318400</v>
      </c>
      <c r="H42" s="31"/>
    </row>
    <row r="43" spans="1:8" x14ac:dyDescent="0.25">
      <c r="B43" s="26">
        <v>42552</v>
      </c>
      <c r="C43" s="27">
        <v>5</v>
      </c>
      <c r="D43" s="27" t="s">
        <v>16</v>
      </c>
      <c r="E43" s="28" t="s">
        <v>17</v>
      </c>
      <c r="F43" s="29" t="s">
        <v>53</v>
      </c>
      <c r="G43" s="20">
        <v>10299.06</v>
      </c>
      <c r="H43" s="21"/>
    </row>
    <row r="44" spans="1:8" x14ac:dyDescent="0.25">
      <c r="B44" s="26">
        <v>42566</v>
      </c>
      <c r="C44" s="27">
        <v>102</v>
      </c>
      <c r="D44" s="27" t="s">
        <v>6</v>
      </c>
      <c r="E44" s="28" t="s">
        <v>54</v>
      </c>
      <c r="F44" s="29" t="s">
        <v>55</v>
      </c>
      <c r="G44" s="20">
        <v>300.01</v>
      </c>
      <c r="H44" s="21"/>
    </row>
    <row r="45" spans="1:8" x14ac:dyDescent="0.25">
      <c r="B45" s="26">
        <v>42581</v>
      </c>
      <c r="C45" s="27">
        <v>104</v>
      </c>
      <c r="D45" s="27" t="s">
        <v>48</v>
      </c>
      <c r="E45" s="28" t="s">
        <v>49</v>
      </c>
      <c r="F45" s="29" t="s">
        <v>56</v>
      </c>
      <c r="G45" s="20">
        <v>9563.0400000000009</v>
      </c>
      <c r="H45" s="21"/>
    </row>
    <row r="46" spans="1:8" x14ac:dyDescent="0.25">
      <c r="B46" s="26">
        <v>42581</v>
      </c>
      <c r="C46" s="27">
        <v>311</v>
      </c>
      <c r="D46" s="27" t="s">
        <v>10</v>
      </c>
      <c r="E46" s="28" t="s">
        <v>57</v>
      </c>
      <c r="F46" s="29" t="s">
        <v>58</v>
      </c>
      <c r="G46" s="20">
        <v>-174280.12</v>
      </c>
      <c r="H46" s="21"/>
    </row>
    <row r="47" spans="1:8" x14ac:dyDescent="0.25">
      <c r="B47" s="26">
        <v>42605</v>
      </c>
      <c r="C47" s="27">
        <v>265</v>
      </c>
      <c r="D47" s="27" t="s">
        <v>42</v>
      </c>
      <c r="E47" s="28" t="s">
        <v>43</v>
      </c>
      <c r="F47" s="29" t="s">
        <v>59</v>
      </c>
      <c r="G47" s="20">
        <v>270000</v>
      </c>
      <c r="H47" s="21"/>
    </row>
    <row r="48" spans="1:8" x14ac:dyDescent="0.25">
      <c r="B48" s="26">
        <v>42606</v>
      </c>
      <c r="C48" s="27">
        <v>718</v>
      </c>
      <c r="D48" s="27"/>
      <c r="E48" s="28" t="s">
        <v>60</v>
      </c>
      <c r="F48" s="29" t="s">
        <v>61</v>
      </c>
      <c r="G48" s="20">
        <v>109500</v>
      </c>
      <c r="H48" s="21"/>
    </row>
    <row r="49" spans="2:8" x14ac:dyDescent="0.25">
      <c r="B49" s="26">
        <v>42613</v>
      </c>
      <c r="C49" s="27">
        <v>579</v>
      </c>
      <c r="D49" s="27" t="s">
        <v>62</v>
      </c>
      <c r="E49" s="28" t="s">
        <v>49</v>
      </c>
      <c r="F49" s="29" t="s">
        <v>63</v>
      </c>
      <c r="G49" s="20">
        <v>1036.58</v>
      </c>
      <c r="H49" s="21"/>
    </row>
    <row r="50" spans="2:8" x14ac:dyDescent="0.25">
      <c r="B50" s="26">
        <v>42613</v>
      </c>
      <c r="C50" s="27">
        <v>175</v>
      </c>
      <c r="D50" s="27" t="s">
        <v>64</v>
      </c>
      <c r="E50" s="28" t="s">
        <v>65</v>
      </c>
      <c r="F50" s="29" t="s">
        <v>66</v>
      </c>
      <c r="G50" s="20">
        <v>193541.85</v>
      </c>
      <c r="H50" s="21"/>
    </row>
    <row r="51" spans="2:8" x14ac:dyDescent="0.25">
      <c r="B51" s="26">
        <v>42586</v>
      </c>
      <c r="C51" s="27">
        <v>266</v>
      </c>
      <c r="D51" s="27" t="s">
        <v>42</v>
      </c>
      <c r="E51" s="28" t="s">
        <v>67</v>
      </c>
      <c r="F51" s="29"/>
      <c r="G51" s="20">
        <v>185000</v>
      </c>
      <c r="H51" s="21"/>
    </row>
    <row r="52" spans="2:8" x14ac:dyDescent="0.25">
      <c r="B52" s="26">
        <v>42643</v>
      </c>
      <c r="C52" s="27">
        <v>239</v>
      </c>
      <c r="D52" s="27" t="s">
        <v>42</v>
      </c>
      <c r="E52" s="28" t="s">
        <v>43</v>
      </c>
      <c r="F52" s="29" t="s">
        <v>68</v>
      </c>
      <c r="G52" s="20">
        <v>69751.960000000006</v>
      </c>
      <c r="H52" s="21"/>
    </row>
    <row r="53" spans="2:8" x14ac:dyDescent="0.25">
      <c r="B53" s="26">
        <v>42643</v>
      </c>
      <c r="C53" s="27">
        <v>239</v>
      </c>
      <c r="D53" s="27" t="s">
        <v>42</v>
      </c>
      <c r="E53" s="28" t="s">
        <v>43</v>
      </c>
      <c r="F53" s="29" t="s">
        <v>68</v>
      </c>
      <c r="G53" s="20">
        <v>560000</v>
      </c>
      <c r="H53" s="21"/>
    </row>
    <row r="54" spans="2:8" x14ac:dyDescent="0.25">
      <c r="B54" s="26">
        <v>42656</v>
      </c>
      <c r="C54" s="27">
        <v>319</v>
      </c>
      <c r="D54" s="27" t="s">
        <v>62</v>
      </c>
      <c r="E54" s="28" t="s">
        <v>49</v>
      </c>
      <c r="F54" s="29" t="s">
        <v>69</v>
      </c>
      <c r="G54" s="20">
        <v>2366.83</v>
      </c>
      <c r="H54" s="21"/>
    </row>
    <row r="55" spans="2:8" x14ac:dyDescent="0.25">
      <c r="B55" s="26">
        <v>42648</v>
      </c>
      <c r="C55" s="27">
        <v>85</v>
      </c>
      <c r="D55" s="27" t="s">
        <v>42</v>
      </c>
      <c r="E55" s="28" t="s">
        <v>43</v>
      </c>
      <c r="F55" s="29"/>
      <c r="G55" s="20">
        <v>302736.82</v>
      </c>
      <c r="H55" s="21"/>
    </row>
    <row r="56" spans="2:8" x14ac:dyDescent="0.25">
      <c r="B56" s="26">
        <v>42681</v>
      </c>
      <c r="C56" s="27">
        <v>166</v>
      </c>
      <c r="D56" s="27" t="s">
        <v>42</v>
      </c>
      <c r="E56" s="28" t="s">
        <v>43</v>
      </c>
      <c r="F56" s="29"/>
      <c r="G56" s="20">
        <v>2285.0300000000002</v>
      </c>
      <c r="H56" s="21"/>
    </row>
    <row r="57" spans="2:8" x14ac:dyDescent="0.25">
      <c r="B57" s="26">
        <v>42685</v>
      </c>
      <c r="C57" s="27">
        <v>25</v>
      </c>
      <c r="D57" s="27" t="s">
        <v>70</v>
      </c>
      <c r="E57" s="28" t="s">
        <v>60</v>
      </c>
      <c r="F57" s="29" t="s">
        <v>71</v>
      </c>
      <c r="G57" s="20">
        <v>108800</v>
      </c>
      <c r="H57" s="21"/>
    </row>
    <row r="58" spans="2:8" x14ac:dyDescent="0.25">
      <c r="B58" s="26">
        <v>42689</v>
      </c>
      <c r="C58" s="27">
        <v>297</v>
      </c>
      <c r="D58" s="27" t="s">
        <v>6</v>
      </c>
      <c r="E58" s="28" t="s">
        <v>72</v>
      </c>
      <c r="F58" s="29"/>
      <c r="G58" s="20">
        <v>109659.45</v>
      </c>
      <c r="H58" s="21"/>
    </row>
    <row r="59" spans="2:8" x14ac:dyDescent="0.25">
      <c r="B59" s="26">
        <v>42713</v>
      </c>
      <c r="C59" s="27">
        <v>276</v>
      </c>
      <c r="D59" s="27" t="s">
        <v>6</v>
      </c>
      <c r="E59" s="28" t="s">
        <v>43</v>
      </c>
      <c r="F59" s="29" t="s">
        <v>73</v>
      </c>
      <c r="G59" s="20">
        <v>290000</v>
      </c>
      <c r="H59" s="21"/>
    </row>
    <row r="60" spans="2:8" x14ac:dyDescent="0.25">
      <c r="B60" s="26">
        <v>42723</v>
      </c>
      <c r="C60" s="27">
        <v>172</v>
      </c>
      <c r="D60" s="27" t="s">
        <v>10</v>
      </c>
      <c r="E60" s="28" t="s">
        <v>74</v>
      </c>
      <c r="F60" s="29" t="s">
        <v>75</v>
      </c>
      <c r="G60" s="20">
        <v>167859.57</v>
      </c>
      <c r="H60" s="21"/>
    </row>
    <row r="61" spans="2:8" x14ac:dyDescent="0.25">
      <c r="B61" s="26">
        <v>42725</v>
      </c>
      <c r="C61" s="27">
        <v>82</v>
      </c>
      <c r="D61" s="27" t="s">
        <v>48</v>
      </c>
      <c r="E61" s="28" t="s">
        <v>49</v>
      </c>
      <c r="F61" s="29" t="s">
        <v>76</v>
      </c>
      <c r="G61" s="20">
        <v>1171.51</v>
      </c>
      <c r="H61" s="21"/>
    </row>
    <row r="62" spans="2:8" x14ac:dyDescent="0.25">
      <c r="B62" s="26">
        <v>42727</v>
      </c>
      <c r="C62" s="27">
        <v>123</v>
      </c>
      <c r="D62" s="27" t="s">
        <v>77</v>
      </c>
      <c r="E62" s="28" t="s">
        <v>78</v>
      </c>
      <c r="F62" s="29" t="s">
        <v>79</v>
      </c>
      <c r="G62" s="25">
        <v>-11183.98</v>
      </c>
      <c r="H62" s="21"/>
    </row>
    <row r="63" spans="2:8" x14ac:dyDescent="0.25">
      <c r="B63" s="26">
        <v>42735</v>
      </c>
      <c r="C63" s="27">
        <v>265</v>
      </c>
      <c r="D63" s="27" t="s">
        <v>6</v>
      </c>
      <c r="E63" s="28" t="s">
        <v>80</v>
      </c>
      <c r="F63" s="29" t="s">
        <v>81</v>
      </c>
      <c r="G63" s="20">
        <v>30000</v>
      </c>
      <c r="H63" s="21"/>
    </row>
    <row r="64" spans="2:8" x14ac:dyDescent="0.25">
      <c r="B64" s="26">
        <v>42735</v>
      </c>
      <c r="C64" s="27">
        <v>171</v>
      </c>
      <c r="D64" s="27" t="s">
        <v>77</v>
      </c>
      <c r="E64" s="28" t="s">
        <v>78</v>
      </c>
      <c r="F64" s="29" t="s">
        <v>82</v>
      </c>
      <c r="G64" s="20">
        <v>-7459.9</v>
      </c>
      <c r="H64" s="21"/>
    </row>
    <row r="65" spans="1:8" x14ac:dyDescent="0.25">
      <c r="B65" s="26">
        <v>42735</v>
      </c>
      <c r="C65" s="27">
        <v>172</v>
      </c>
      <c r="D65" s="27" t="s">
        <v>77</v>
      </c>
      <c r="E65" s="28" t="s">
        <v>78</v>
      </c>
      <c r="F65" s="29" t="s">
        <v>83</v>
      </c>
      <c r="G65" s="20">
        <v>-36721.370000000003</v>
      </c>
      <c r="H65" s="21"/>
    </row>
    <row r="66" spans="1:8" x14ac:dyDescent="0.25">
      <c r="B66" s="26">
        <v>42735</v>
      </c>
      <c r="C66" s="27">
        <v>173</v>
      </c>
      <c r="D66" s="27" t="s">
        <v>77</v>
      </c>
      <c r="E66" s="28" t="s">
        <v>78</v>
      </c>
      <c r="F66" s="29" t="s">
        <v>84</v>
      </c>
      <c r="G66" s="20">
        <v>-6639.78</v>
      </c>
      <c r="H66" s="21"/>
    </row>
    <row r="67" spans="1:8" x14ac:dyDescent="0.25">
      <c r="B67" s="17">
        <v>42748</v>
      </c>
      <c r="C67" s="22">
        <v>34</v>
      </c>
      <c r="D67" s="23" t="s">
        <v>48</v>
      </c>
      <c r="E67" s="19" t="s">
        <v>49</v>
      </c>
      <c r="F67" t="s">
        <v>85</v>
      </c>
      <c r="G67" s="20">
        <v>945.64</v>
      </c>
      <c r="H67" s="113" t="s">
        <v>86</v>
      </c>
    </row>
    <row r="68" spans="1:8" x14ac:dyDescent="0.25">
      <c r="B68" s="17">
        <v>42798</v>
      </c>
      <c r="C68" s="22">
        <v>15</v>
      </c>
      <c r="D68" s="23" t="s">
        <v>48</v>
      </c>
      <c r="E68" s="19" t="s">
        <v>49</v>
      </c>
      <c r="F68" t="s">
        <v>87</v>
      </c>
      <c r="G68" s="20">
        <v>718.13</v>
      </c>
      <c r="H68" s="113"/>
    </row>
    <row r="69" spans="1:8" x14ac:dyDescent="0.25">
      <c r="B69" s="17">
        <v>42801</v>
      </c>
      <c r="C69" s="22">
        <v>31</v>
      </c>
      <c r="D69" s="23" t="s">
        <v>48</v>
      </c>
      <c r="E69" s="19" t="s">
        <v>49</v>
      </c>
      <c r="F69" t="s">
        <v>88</v>
      </c>
      <c r="G69" s="20">
        <v>165.73</v>
      </c>
      <c r="H69" s="113"/>
    </row>
    <row r="70" spans="1:8" x14ac:dyDescent="0.25">
      <c r="B70" s="17"/>
      <c r="E70" s="19"/>
    </row>
    <row r="71" spans="1:8" x14ac:dyDescent="0.25">
      <c r="B71" s="17"/>
      <c r="E71" s="19"/>
    </row>
    <row r="72" spans="1:8" x14ac:dyDescent="0.25">
      <c r="A72" t="s">
        <v>31</v>
      </c>
      <c r="B72" s="114" t="s">
        <v>89</v>
      </c>
      <c r="C72" s="114"/>
      <c r="D72" s="114"/>
      <c r="E72" s="114"/>
      <c r="F72" s="16"/>
      <c r="H72" s="21">
        <f>SUM(G73:G80)</f>
        <v>882926.37</v>
      </c>
    </row>
    <row r="73" spans="1:8" x14ac:dyDescent="0.25">
      <c r="B73" s="32">
        <v>42613</v>
      </c>
      <c r="C73" s="22">
        <v>517</v>
      </c>
      <c r="D73" s="24" t="s">
        <v>6</v>
      </c>
      <c r="E73" t="s">
        <v>90</v>
      </c>
      <c r="F73" s="33" t="s">
        <v>91</v>
      </c>
      <c r="G73" s="20">
        <v>300000</v>
      </c>
      <c r="H73" s="21"/>
    </row>
    <row r="74" spans="1:8" x14ac:dyDescent="0.25">
      <c r="B74" s="32">
        <v>42654</v>
      </c>
      <c r="C74" s="22">
        <v>2</v>
      </c>
      <c r="D74" s="24" t="s">
        <v>13</v>
      </c>
      <c r="E74" t="s">
        <v>15</v>
      </c>
      <c r="F74" s="33" t="s">
        <v>92</v>
      </c>
      <c r="G74" s="20">
        <v>302433.63</v>
      </c>
      <c r="H74" s="21"/>
    </row>
    <row r="75" spans="1:8" x14ac:dyDescent="0.25">
      <c r="B75" s="32">
        <v>42683</v>
      </c>
      <c r="C75" s="22">
        <v>496</v>
      </c>
      <c r="D75" s="24" t="s">
        <v>39</v>
      </c>
      <c r="E75" t="s">
        <v>15</v>
      </c>
      <c r="F75" s="33" t="s">
        <v>93</v>
      </c>
      <c r="G75" s="20">
        <v>2218.4</v>
      </c>
      <c r="H75" s="21"/>
    </row>
    <row r="76" spans="1:8" x14ac:dyDescent="0.25">
      <c r="B76" s="32">
        <v>42691</v>
      </c>
      <c r="C76" s="22">
        <v>184</v>
      </c>
      <c r="D76" s="24" t="s">
        <v>6</v>
      </c>
      <c r="E76" t="s">
        <v>94</v>
      </c>
      <c r="F76" s="33" t="s">
        <v>95</v>
      </c>
      <c r="G76" s="20">
        <v>275999.02</v>
      </c>
      <c r="H76" s="21"/>
    </row>
    <row r="77" spans="1:8" x14ac:dyDescent="0.25">
      <c r="B77" s="32">
        <v>42720</v>
      </c>
      <c r="C77" s="22">
        <v>145</v>
      </c>
      <c r="D77" s="24" t="s">
        <v>33</v>
      </c>
      <c r="E77" t="s">
        <v>34</v>
      </c>
      <c r="F77" s="33" t="s">
        <v>96</v>
      </c>
      <c r="G77" s="20">
        <v>1665.97</v>
      </c>
      <c r="H77" s="21"/>
    </row>
    <row r="78" spans="1:8" x14ac:dyDescent="0.25">
      <c r="B78" s="32">
        <v>42732</v>
      </c>
      <c r="C78" s="22">
        <v>109</v>
      </c>
      <c r="D78" s="24" t="s">
        <v>33</v>
      </c>
      <c r="E78" t="s">
        <v>34</v>
      </c>
      <c r="F78" s="33" t="s">
        <v>97</v>
      </c>
      <c r="G78" s="20">
        <v>609.35</v>
      </c>
      <c r="H78" s="21"/>
    </row>
    <row r="83" spans="6:9" x14ac:dyDescent="0.25">
      <c r="F83" s="7"/>
      <c r="G83" s="34" t="s">
        <v>98</v>
      </c>
      <c r="H83" s="35">
        <f>[1]DIC!N129+H28-H35</f>
        <v>-9106854.0299999975</v>
      </c>
      <c r="I83" s="36"/>
    </row>
    <row r="84" spans="6:9" ht="15.75" thickBot="1" x14ac:dyDescent="0.3">
      <c r="F84" s="7"/>
      <c r="G84" s="34" t="s">
        <v>99</v>
      </c>
      <c r="H84" s="37">
        <f>+[1]DIC!N130-H10+H72</f>
        <v>9106855.5899999999</v>
      </c>
      <c r="I84" s="36"/>
    </row>
    <row r="85" spans="6:9" ht="15.75" thickBot="1" x14ac:dyDescent="0.3">
      <c r="F85" s="7"/>
      <c r="G85" s="34" t="s">
        <v>100</v>
      </c>
      <c r="H85" s="38">
        <f>+H83+H84</f>
        <v>1.5600000023841858</v>
      </c>
      <c r="I85" s="36"/>
    </row>
    <row r="86" spans="6:9" x14ac:dyDescent="0.25">
      <c r="H86" s="39">
        <f>+H10-H28+H35-H72</f>
        <v>3483518.12</v>
      </c>
      <c r="I86" s="36"/>
    </row>
    <row r="87" spans="6:9" x14ac:dyDescent="0.25">
      <c r="H87" s="39">
        <f>+H85-H7</f>
        <v>-3909216.6999999969</v>
      </c>
    </row>
  </sheetData>
  <mergeCells count="8">
    <mergeCell ref="H67:H69"/>
    <mergeCell ref="B72:E72"/>
    <mergeCell ref="A1:H1"/>
    <mergeCell ref="A2:H2"/>
    <mergeCell ref="A3:H3"/>
    <mergeCell ref="B10:E10"/>
    <mergeCell ref="B28:E28"/>
    <mergeCell ref="B35:E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QMContabilidad6</dc:creator>
  <cp:lastModifiedBy>QMContabilidad6</cp:lastModifiedBy>
  <dcterms:created xsi:type="dcterms:W3CDTF">2018-02-21T22:43:39Z</dcterms:created>
  <dcterms:modified xsi:type="dcterms:W3CDTF">2018-02-21T23:41:53Z</dcterms:modified>
</cp:coreProperties>
</file>