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W33" i="1" l="1"/>
  <c r="S33" i="1"/>
  <c r="O33" i="1"/>
  <c r="K33" i="1"/>
  <c r="C33" i="1"/>
  <c r="W29" i="1"/>
  <c r="S29" i="1"/>
  <c r="O29" i="1"/>
  <c r="K29" i="1"/>
  <c r="C29" i="1"/>
  <c r="C27" i="1"/>
  <c r="C30" i="1" s="1"/>
  <c r="W25" i="1"/>
  <c r="W27" i="1" s="1"/>
  <c r="W30" i="1" s="1"/>
  <c r="S25" i="1"/>
  <c r="S27" i="1" s="1"/>
  <c r="S30" i="1" s="1"/>
  <c r="O25" i="1"/>
  <c r="O27" i="1" s="1"/>
  <c r="O30" i="1" s="1"/>
  <c r="K25" i="1"/>
  <c r="K27" i="1" s="1"/>
  <c r="K30" i="1" s="1"/>
  <c r="G25" i="1"/>
  <c r="G27" i="1" s="1"/>
  <c r="C25" i="1"/>
  <c r="I21" i="1"/>
  <c r="E21" i="1"/>
  <c r="N20" i="1"/>
  <c r="N21" i="1" s="1"/>
  <c r="M20" i="1"/>
  <c r="M21" i="1" s="1"/>
  <c r="L20" i="1"/>
  <c r="L21" i="1" s="1"/>
  <c r="K20" i="1"/>
  <c r="K21" i="1" s="1"/>
  <c r="J20" i="1"/>
  <c r="J21" i="1" s="1"/>
  <c r="Y36" i="1" s="1"/>
  <c r="I20" i="1"/>
  <c r="H20" i="1"/>
  <c r="H21" i="1" s="1"/>
  <c r="G20" i="1"/>
  <c r="G21" i="1" s="1"/>
  <c r="F20" i="1"/>
  <c r="F21" i="1" s="1"/>
  <c r="E20" i="1"/>
  <c r="D20" i="1"/>
  <c r="D21" i="1" s="1"/>
  <c r="C20" i="1"/>
  <c r="C21" i="1" s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20" i="1" s="1"/>
  <c r="B20" i="1" l="1"/>
  <c r="O31" i="1"/>
  <c r="O34" i="1"/>
  <c r="S31" i="1"/>
  <c r="S35" i="1" s="1"/>
  <c r="S34" i="1"/>
  <c r="W34" i="1"/>
  <c r="W31" i="1"/>
  <c r="W35" i="1" s="1"/>
  <c r="K31" i="1"/>
  <c r="K35" i="1" s="1"/>
  <c r="K34" i="1"/>
  <c r="C34" i="1"/>
  <c r="C31" i="1"/>
  <c r="C35" i="1" s="1"/>
  <c r="O35" i="1" l="1"/>
  <c r="Y35" i="1" s="1"/>
  <c r="Y37" i="1" s="1"/>
</calcChain>
</file>

<file path=xl/sharedStrings.xml><?xml version="1.0" encoding="utf-8"?>
<sst xmlns="http://schemas.openxmlformats.org/spreadsheetml/2006/main" count="75" uniqueCount="31">
  <si>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</si>
  <si>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</si>
  <si>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</si>
  <si>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</si>
  <si>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</si>
  <si>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</si>
  <si>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</si>
  <si>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</si>
  <si>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</si>
  <si>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</si>
  <si>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</si>
  <si>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</si>
  <si>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X PAGAR  2015</t>
  </si>
  <si>
    <t>COMPLEMENTARIAS</t>
  </si>
  <si>
    <t>SALDO A FAVOR  2014</t>
  </si>
  <si>
    <t>SALDO A FAVOR  2015</t>
  </si>
  <si>
    <t xml:space="preserve">MAYO </t>
  </si>
  <si>
    <t xml:space="preserve">IMPUESTO A PAGAR </t>
  </si>
  <si>
    <t>PP ANTERIOR</t>
  </si>
  <si>
    <t>DIFERENCIA</t>
  </si>
  <si>
    <t>INPC AGO'16</t>
  </si>
  <si>
    <t>NO SE HACEN ACT Y REC YA QUE EL IMPORTE</t>
  </si>
  <si>
    <t>INPC ENE'15</t>
  </si>
  <si>
    <t>FUE MAYOR EN LA NORMAL.</t>
  </si>
  <si>
    <t>INPC JUNIO'15</t>
  </si>
  <si>
    <t>INPC JULIO'15</t>
  </si>
  <si>
    <t>INPC AGO'15</t>
  </si>
  <si>
    <t>INPC DIC'15</t>
  </si>
  <si>
    <t>ACTUALIZACIÓN</t>
  </si>
  <si>
    <t>RECARGOS</t>
  </si>
  <si>
    <t>TOTAL A PGR ACCS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</si>
</sst>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_ ;\-#,##0\ "/>
    <numFmt numFmtId="166" formatCode="#,##0.0000_ ;\-#,##0.0000\ "/>
    <numFmt numFmtId="167" formatCode="_-* #,##0_-;\-* #,##0_-;_-* &quot;-&quot;??_-;_-@_-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3" fillId="0" borderId="0" xfId="1" applyFont="1"/>
    <xf numFmtId="0" fontId="4" fillId="2" borderId="0" xfId="0" applyFont="1" applyFill="1" applyAlignment="1"/>
    <xf numFmtId="43" fontId="4" fillId="2" borderId="0" xfId="1" applyFont="1" applyFill="1" applyAlignment="1">
      <alignment horizontal="center"/>
    </xf>
    <xf numFmtId="43" fontId="4" fillId="0" borderId="0" xfId="1" applyFont="1" applyAlignment="1">
      <alignment horizontal="center"/>
    </xf>
    <xf numFmtId="0" fontId="4" fillId="2" borderId="0" xfId="0" applyFont="1" applyFill="1"/>
    <xf numFmtId="43" fontId="5" fillId="2" borderId="0" xfId="1" applyFont="1" applyFill="1" applyAlignment="1">
      <alignment horizontal="right"/>
    </xf>
    <xf numFmtId="164" fontId="4" fillId="2" borderId="0" xfId="1" applyNumberFormat="1" applyFont="1" applyFill="1"/>
    <xf numFmtId="165" fontId="4" fillId="0" borderId="0" xfId="1" applyNumberFormat="1" applyFont="1"/>
    <xf numFmtId="0" fontId="4" fillId="3" borderId="0" xfId="0" applyFont="1" applyFill="1"/>
    <xf numFmtId="43" fontId="4" fillId="0" borderId="0" xfId="1" applyFont="1" applyFill="1" applyAlignment="1">
      <alignment horizontal="right"/>
    </xf>
    <xf numFmtId="165" fontId="4" fillId="0" borderId="0" xfId="1" applyNumberFormat="1" applyFont="1" applyFill="1"/>
    <xf numFmtId="0" fontId="4" fillId="0" borderId="0" xfId="0" applyFont="1" applyFill="1"/>
    <xf numFmtId="164" fontId="4" fillId="0" borderId="0" xfId="1" applyNumberFormat="1" applyFont="1"/>
    <xf numFmtId="0" fontId="2" fillId="0" borderId="0" xfId="0" applyFont="1"/>
    <xf numFmtId="165" fontId="3" fillId="0" borderId="0" xfId="1" applyNumberFormat="1" applyFont="1"/>
    <xf numFmtId="0" fontId="4" fillId="4" borderId="0" xfId="0" applyFont="1" applyFill="1"/>
    <xf numFmtId="164" fontId="4" fillId="4" borderId="0" xfId="1" applyNumberFormat="1" applyFont="1" applyFill="1"/>
    <xf numFmtId="0" fontId="3" fillId="4" borderId="0" xfId="0" applyFont="1" applyFill="1"/>
    <xf numFmtId="0" fontId="0" fillId="5" borderId="0" xfId="0" applyFill="1"/>
    <xf numFmtId="164" fontId="4" fillId="5" borderId="0" xfId="1" applyNumberFormat="1" applyFont="1" applyFill="1"/>
    <xf numFmtId="0" fontId="3" fillId="5" borderId="0" xfId="0" applyFont="1" applyFill="1"/>
    <xf numFmtId="165" fontId="3" fillId="0" borderId="1" xfId="1" applyNumberFormat="1" applyFont="1" applyBorder="1"/>
    <xf numFmtId="43" fontId="4" fillId="0" borderId="0" xfId="1" applyFont="1"/>
    <xf numFmtId="166" fontId="3" fillId="0" borderId="0" xfId="1" applyNumberFormat="1" applyFont="1"/>
    <xf numFmtId="167" fontId="3" fillId="0" borderId="0" xfId="1" applyNumberFormat="1" applyFont="1"/>
    <xf numFmtId="43" fontId="4" fillId="0" borderId="0" xfId="1" applyFont="1" applyFill="1"/>
    <xf numFmtId="43" fontId="6" fillId="0" borderId="0" xfId="1" applyFont="1" applyAlignment="1">
      <alignment horizontal="right"/>
    </xf>
    <xf numFmtId="43" fontId="6" fillId="0" borderId="0" xfId="1" applyFont="1"/>
    <xf numFmtId="43" fontId="2" fillId="0" borderId="0" xfId="0" applyNumberFormat="1" applyFont="1"/>
    <xf numFmtId="165" fontId="2" fillId="0" borderId="0" xfId="0" applyNumberFormat="1" applyFont="1"/>
    <xf numFmtId="168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/>
  </sheetViews>
  <sheetFormatPr baseColWidth="10" defaultRowHeight="15" x14ac:dyDescent="0.25"/>
  <sheetData>
    <row r="1" spans="1: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4"/>
    </row>
    <row r="3" spans="1:15" ht="18" x14ac:dyDescent="0.25">
      <c r="A3" s="5"/>
      <c r="B3" s="6" t="s">
        <v>12</v>
      </c>
      <c r="C3" s="7"/>
      <c r="D3" s="7"/>
      <c r="E3" s="7">
        <v>427544</v>
      </c>
      <c r="F3" s="7">
        <v>152045</v>
      </c>
      <c r="G3" s="7"/>
      <c r="H3" s="7">
        <v>2456503</v>
      </c>
      <c r="I3" s="7">
        <v>1272770</v>
      </c>
      <c r="J3" s="7">
        <v>1667204</v>
      </c>
      <c r="K3" s="7"/>
      <c r="L3" s="7"/>
      <c r="M3" s="7"/>
      <c r="N3" s="7">
        <v>1686220</v>
      </c>
      <c r="O3" s="8"/>
    </row>
    <row r="4" spans="1:15" x14ac:dyDescent="0.25">
      <c r="A4" s="9" t="s">
        <v>13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</row>
    <row r="5" spans="1:15" x14ac:dyDescent="0.25">
      <c r="A5" s="12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15" x14ac:dyDescent="0.25">
      <c r="A6" s="16" t="s">
        <v>14</v>
      </c>
      <c r="B6" s="17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3">
        <f t="shared" ref="O6:O18" si="0">SUM(B6:N6)</f>
        <v>0</v>
      </c>
    </row>
    <row r="7" spans="1:15" x14ac:dyDescent="0.25">
      <c r="A7" s="18" t="s">
        <v>8</v>
      </c>
      <c r="B7" s="17">
        <v>-1864815</v>
      </c>
      <c r="C7" s="15"/>
      <c r="D7" s="15"/>
      <c r="E7" s="15">
        <v>427544</v>
      </c>
      <c r="F7" s="15">
        <v>152045</v>
      </c>
      <c r="G7" s="15"/>
      <c r="H7" s="15">
        <v>1285226</v>
      </c>
      <c r="I7" s="15"/>
      <c r="J7" s="15"/>
      <c r="K7" s="15"/>
      <c r="L7" s="15"/>
      <c r="M7" s="15"/>
      <c r="N7" s="15"/>
      <c r="O7" s="13">
        <f t="shared" si="0"/>
        <v>0</v>
      </c>
    </row>
    <row r="8" spans="1:15" x14ac:dyDescent="0.25">
      <c r="A8" s="18" t="s">
        <v>10</v>
      </c>
      <c r="B8" s="17">
        <v>-934161</v>
      </c>
      <c r="C8" s="15"/>
      <c r="D8" s="15"/>
      <c r="E8" s="15"/>
      <c r="F8" s="15"/>
      <c r="G8" s="15"/>
      <c r="H8" s="15">
        <v>934161</v>
      </c>
      <c r="I8" s="15"/>
      <c r="J8" s="15"/>
      <c r="K8" s="15"/>
      <c r="L8" s="15"/>
      <c r="M8" s="15"/>
      <c r="N8" s="15"/>
      <c r="O8" s="13">
        <f t="shared" si="0"/>
        <v>0</v>
      </c>
    </row>
    <row r="9" spans="1:15" x14ac:dyDescent="0.25"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3">
        <f t="shared" si="0"/>
        <v>0</v>
      </c>
    </row>
    <row r="10" spans="1:15" x14ac:dyDescent="0.25">
      <c r="A10" s="16" t="s">
        <v>15</v>
      </c>
      <c r="B10" s="17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3">
        <f t="shared" si="0"/>
        <v>0</v>
      </c>
    </row>
    <row r="11" spans="1:15" x14ac:dyDescent="0.25">
      <c r="A11" s="16" t="s">
        <v>0</v>
      </c>
      <c r="B11" s="17">
        <v>-647819</v>
      </c>
      <c r="C11" s="15"/>
      <c r="D11" s="15"/>
      <c r="E11" s="15"/>
      <c r="F11" s="15"/>
      <c r="G11" s="15"/>
      <c r="H11" s="15">
        <v>237116</v>
      </c>
      <c r="I11" s="15">
        <v>410703</v>
      </c>
      <c r="J11" s="15"/>
      <c r="K11" s="15"/>
      <c r="L11" s="15"/>
      <c r="M11" s="15"/>
      <c r="N11" s="15"/>
      <c r="O11" s="13">
        <f t="shared" si="0"/>
        <v>0</v>
      </c>
    </row>
    <row r="12" spans="1:15" x14ac:dyDescent="0.25">
      <c r="A12" s="16" t="s">
        <v>1</v>
      </c>
      <c r="B12" s="17">
        <v>-848304</v>
      </c>
      <c r="C12" s="15"/>
      <c r="D12" s="15"/>
      <c r="E12" s="15"/>
      <c r="F12" s="15"/>
      <c r="G12" s="15"/>
      <c r="H12" s="15"/>
      <c r="I12" s="15">
        <v>848304</v>
      </c>
      <c r="J12" s="15"/>
      <c r="K12" s="15"/>
      <c r="L12" s="15"/>
      <c r="M12" s="15"/>
      <c r="N12" s="15"/>
      <c r="O12" s="13">
        <f t="shared" si="0"/>
        <v>0</v>
      </c>
    </row>
    <row r="13" spans="1:15" x14ac:dyDescent="0.25">
      <c r="A13" s="16" t="s">
        <v>16</v>
      </c>
      <c r="B13" s="17">
        <v>-1293775</v>
      </c>
      <c r="C13" s="15"/>
      <c r="D13" s="15"/>
      <c r="E13" s="15"/>
      <c r="F13" s="15"/>
      <c r="G13" s="15"/>
      <c r="H13" s="15"/>
      <c r="I13" s="15">
        <v>13763</v>
      </c>
      <c r="J13" s="15">
        <v>1280012</v>
      </c>
      <c r="K13" s="15"/>
      <c r="L13" s="15"/>
      <c r="M13" s="15"/>
      <c r="N13" s="15"/>
      <c r="O13" s="13">
        <f t="shared" si="0"/>
        <v>0</v>
      </c>
    </row>
    <row r="14" spans="1:15" x14ac:dyDescent="0.25">
      <c r="A14" s="16" t="s">
        <v>8</v>
      </c>
      <c r="B14" s="17">
        <v>-4624143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v>1686220</v>
      </c>
      <c r="O14" s="13">
        <f t="shared" si="0"/>
        <v>-2937923</v>
      </c>
    </row>
    <row r="15" spans="1:15" x14ac:dyDescent="0.25">
      <c r="A15" s="16" t="s">
        <v>9</v>
      </c>
      <c r="B15" s="17">
        <v>-68738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3">
        <f t="shared" si="0"/>
        <v>-68738</v>
      </c>
    </row>
    <row r="16" spans="1:15" x14ac:dyDescent="0.25">
      <c r="A16" s="16" t="s">
        <v>10</v>
      </c>
      <c r="B16" s="17">
        <v>-769183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3">
        <f t="shared" si="0"/>
        <v>-769183</v>
      </c>
    </row>
    <row r="17" spans="1:23" x14ac:dyDescent="0.25">
      <c r="A17" s="19"/>
      <c r="B17" s="2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">
        <f t="shared" si="0"/>
        <v>0</v>
      </c>
    </row>
    <row r="18" spans="1:23" x14ac:dyDescent="0.25">
      <c r="A18" s="21"/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">
        <f t="shared" si="0"/>
        <v>0</v>
      </c>
    </row>
    <row r="19" spans="1:23" x14ac:dyDescent="0.25"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</row>
    <row r="20" spans="1:23" x14ac:dyDescent="0.25">
      <c r="B20" s="13">
        <f>SUM(B6:B19)</f>
        <v>-11050938</v>
      </c>
      <c r="C20" s="22">
        <f>SUM(C7:C19)</f>
        <v>0</v>
      </c>
      <c r="D20" s="22">
        <f t="shared" ref="D20:N20" si="1">SUM(D7:D19)</f>
        <v>0</v>
      </c>
      <c r="E20" s="22">
        <f t="shared" si="1"/>
        <v>427544</v>
      </c>
      <c r="F20" s="22">
        <f t="shared" si="1"/>
        <v>152045</v>
      </c>
      <c r="G20" s="22">
        <f t="shared" si="1"/>
        <v>0</v>
      </c>
      <c r="H20" s="22">
        <f t="shared" si="1"/>
        <v>2456503</v>
      </c>
      <c r="I20" s="22">
        <f t="shared" si="1"/>
        <v>1272770</v>
      </c>
      <c r="J20" s="22">
        <f t="shared" si="1"/>
        <v>1280012</v>
      </c>
      <c r="K20" s="22">
        <f t="shared" si="1"/>
        <v>0</v>
      </c>
      <c r="L20" s="22">
        <f t="shared" si="1"/>
        <v>0</v>
      </c>
      <c r="M20" s="22">
        <f t="shared" si="1"/>
        <v>0</v>
      </c>
      <c r="N20" s="22">
        <f t="shared" si="1"/>
        <v>1686220</v>
      </c>
      <c r="O20" s="13">
        <f>SUM(O6:O19)</f>
        <v>-3775844</v>
      </c>
    </row>
    <row r="21" spans="1:23" x14ac:dyDescent="0.25">
      <c r="B21" s="23"/>
      <c r="C21" s="15">
        <f>+C3-C20</f>
        <v>0</v>
      </c>
      <c r="D21" s="15">
        <f>+D3-D20</f>
        <v>0</v>
      </c>
      <c r="E21" s="15">
        <f>+E3-E20</f>
        <v>0</v>
      </c>
      <c r="F21" s="15">
        <f>+F3-F20</f>
        <v>0</v>
      </c>
      <c r="G21" s="15">
        <f>+G3-G20</f>
        <v>0</v>
      </c>
      <c r="H21" s="15">
        <f>+H3-H20</f>
        <v>0</v>
      </c>
      <c r="I21" s="15">
        <f>+I3-I20</f>
        <v>0</v>
      </c>
      <c r="J21" s="15">
        <f>+J3-J20</f>
        <v>387192</v>
      </c>
      <c r="K21" s="15">
        <f>+K3-K20</f>
        <v>0</v>
      </c>
      <c r="L21" s="15">
        <f>+L3-L20</f>
        <v>0</v>
      </c>
      <c r="M21" s="15">
        <f>+M3-M20</f>
        <v>0</v>
      </c>
      <c r="N21" s="15">
        <f>+N3-N20</f>
        <v>0</v>
      </c>
      <c r="O21" s="13"/>
    </row>
    <row r="22" spans="1:23" x14ac:dyDescent="0.25">
      <c r="B22" s="2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"/>
    </row>
    <row r="23" spans="1:23" x14ac:dyDescent="0.25">
      <c r="B23" s="2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/>
    </row>
    <row r="24" spans="1:23" x14ac:dyDescent="0.25">
      <c r="B24" s="2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"/>
    </row>
    <row r="25" spans="1:23" x14ac:dyDescent="0.25">
      <c r="A25" s="14" t="s">
        <v>17</v>
      </c>
      <c r="B25" s="23" t="s">
        <v>2</v>
      </c>
      <c r="C25" s="1">
        <f>+E3</f>
        <v>427544</v>
      </c>
      <c r="D25" s="15"/>
      <c r="E25" s="14" t="s">
        <v>17</v>
      </c>
      <c r="F25" s="23" t="s">
        <v>3</v>
      </c>
      <c r="G25" s="1">
        <f>+F3</f>
        <v>152045</v>
      </c>
      <c r="H25" s="15"/>
      <c r="I25" s="14" t="s">
        <v>17</v>
      </c>
      <c r="J25" s="23" t="s">
        <v>5</v>
      </c>
      <c r="K25" s="1">
        <f>+H3</f>
        <v>2456503</v>
      </c>
      <c r="L25" s="15"/>
      <c r="M25" s="14" t="s">
        <v>17</v>
      </c>
      <c r="N25" s="23" t="s">
        <v>6</v>
      </c>
      <c r="O25" s="1">
        <f>+I3</f>
        <v>1272770</v>
      </c>
      <c r="Q25" s="14" t="s">
        <v>17</v>
      </c>
      <c r="R25" s="23" t="s">
        <v>7</v>
      </c>
      <c r="S25" s="1">
        <f>+J3</f>
        <v>1667204</v>
      </c>
      <c r="U25" s="14" t="s">
        <v>17</v>
      </c>
      <c r="V25" s="23" t="s">
        <v>11</v>
      </c>
      <c r="W25" s="1">
        <f>+N3</f>
        <v>1686220</v>
      </c>
    </row>
    <row r="26" spans="1:23" x14ac:dyDescent="0.25">
      <c r="B26" s="1" t="s">
        <v>18</v>
      </c>
      <c r="C26" s="1">
        <v>259764</v>
      </c>
      <c r="D26" s="15"/>
      <c r="F26" s="1" t="s">
        <v>18</v>
      </c>
      <c r="G26" s="1">
        <v>252675</v>
      </c>
      <c r="H26" s="15"/>
      <c r="J26" s="1" t="s">
        <v>18</v>
      </c>
      <c r="K26" s="1">
        <v>155812</v>
      </c>
      <c r="L26" s="15"/>
      <c r="N26" s="1" t="s">
        <v>18</v>
      </c>
      <c r="O26" s="1">
        <v>148960</v>
      </c>
      <c r="R26" s="1" t="s">
        <v>18</v>
      </c>
      <c r="S26" s="1">
        <v>200160</v>
      </c>
      <c r="V26" s="1" t="s">
        <v>18</v>
      </c>
      <c r="W26" s="1">
        <v>1524772</v>
      </c>
    </row>
    <row r="27" spans="1:23" x14ac:dyDescent="0.25">
      <c r="B27" s="23" t="s">
        <v>19</v>
      </c>
      <c r="C27" s="23">
        <f>+C25-C26</f>
        <v>167780</v>
      </c>
      <c r="D27" s="15"/>
      <c r="F27" s="23" t="s">
        <v>19</v>
      </c>
      <c r="G27" s="23">
        <f>+G25-G26</f>
        <v>-100630</v>
      </c>
      <c r="H27" s="15"/>
      <c r="J27" s="23" t="s">
        <v>19</v>
      </c>
      <c r="K27" s="23">
        <f>+K25-K26</f>
        <v>2300691</v>
      </c>
      <c r="L27" s="15"/>
      <c r="N27" s="23" t="s">
        <v>19</v>
      </c>
      <c r="O27" s="23">
        <f>+O25-O26</f>
        <v>1123810</v>
      </c>
      <c r="R27" s="23" t="s">
        <v>19</v>
      </c>
      <c r="S27" s="23">
        <f>+S25-S26</f>
        <v>1467044</v>
      </c>
      <c r="V27" s="23" t="s">
        <v>19</v>
      </c>
      <c r="W27" s="23">
        <f>+W25-W26</f>
        <v>161448</v>
      </c>
    </row>
    <row r="28" spans="1:23" x14ac:dyDescent="0.25">
      <c r="A28" s="15" t="s">
        <v>20</v>
      </c>
      <c r="B28" s="24">
        <v>119.547</v>
      </c>
      <c r="C28" s="25"/>
      <c r="D28" s="15"/>
      <c r="E28" s="15" t="s">
        <v>21</v>
      </c>
      <c r="F28" s="15"/>
      <c r="G28" s="15"/>
      <c r="H28" s="15"/>
      <c r="I28" s="15" t="s">
        <v>20</v>
      </c>
      <c r="J28" s="24">
        <v>119.547</v>
      </c>
      <c r="K28" s="25"/>
      <c r="L28" s="15"/>
      <c r="M28" s="15" t="s">
        <v>20</v>
      </c>
      <c r="N28" s="24">
        <v>119.547</v>
      </c>
      <c r="O28" s="25"/>
      <c r="Q28" s="15" t="s">
        <v>20</v>
      </c>
      <c r="R28" s="24">
        <v>119.547</v>
      </c>
      <c r="S28" s="25"/>
      <c r="U28" s="15" t="s">
        <v>20</v>
      </c>
      <c r="V28" s="24">
        <v>119.547</v>
      </c>
      <c r="W28" s="25"/>
    </row>
    <row r="29" spans="1:23" x14ac:dyDescent="0.25">
      <c r="A29" s="15" t="s">
        <v>22</v>
      </c>
      <c r="B29" s="24">
        <v>115.95399999999999</v>
      </c>
      <c r="C29" s="24">
        <f>TRUNC(B28/B29,4)</f>
        <v>1.0308999999999999</v>
      </c>
      <c r="D29" s="15"/>
      <c r="E29" s="15" t="s">
        <v>23</v>
      </c>
      <c r="F29" s="15"/>
      <c r="G29" s="15"/>
      <c r="H29" s="15"/>
      <c r="I29" s="15" t="s">
        <v>24</v>
      </c>
      <c r="J29" s="24">
        <v>115.958</v>
      </c>
      <c r="K29" s="24">
        <f>TRUNC(J28/J29,4)</f>
        <v>1.0308999999999999</v>
      </c>
      <c r="L29" s="15"/>
      <c r="M29" s="15" t="s">
        <v>25</v>
      </c>
      <c r="N29" s="24">
        <v>116.128</v>
      </c>
      <c r="O29" s="24">
        <f>TRUNC(N28/N29,4)</f>
        <v>1.0294000000000001</v>
      </c>
      <c r="Q29" s="15" t="s">
        <v>26</v>
      </c>
      <c r="R29" s="24">
        <v>116.373</v>
      </c>
      <c r="S29" s="24">
        <f>TRUNC(R28/R29,4)</f>
        <v>1.0271999999999999</v>
      </c>
      <c r="U29" s="15" t="s">
        <v>27</v>
      </c>
      <c r="V29" s="24">
        <v>116.373</v>
      </c>
      <c r="W29" s="24">
        <f>TRUNC(V28/V29,4)</f>
        <v>1.0271999999999999</v>
      </c>
    </row>
    <row r="30" spans="1:23" x14ac:dyDescent="0.25">
      <c r="B30" s="23"/>
      <c r="C30" s="15">
        <f>+C27*C29</f>
        <v>172964.402</v>
      </c>
      <c r="D30" s="15"/>
      <c r="E30" s="15"/>
      <c r="F30" s="15"/>
      <c r="G30" s="15"/>
      <c r="H30" s="15"/>
      <c r="J30" s="23"/>
      <c r="K30" s="15">
        <f>+K27*K29</f>
        <v>2371782.3518999997</v>
      </c>
      <c r="L30" s="15"/>
      <c r="N30" s="23"/>
      <c r="O30" s="15">
        <f>+O27*O29</f>
        <v>1156850.0140000002</v>
      </c>
      <c r="R30" s="23"/>
      <c r="S30" s="15">
        <f>+S27*S29</f>
        <v>1506947.5967999999</v>
      </c>
      <c r="V30" s="23"/>
      <c r="W30" s="15">
        <f>+W27*W29</f>
        <v>165839.38559999998</v>
      </c>
    </row>
    <row r="31" spans="1:23" x14ac:dyDescent="0.25">
      <c r="B31" s="23" t="s">
        <v>28</v>
      </c>
      <c r="C31" s="8">
        <f>+C30-C27</f>
        <v>5184.4020000000019</v>
      </c>
      <c r="D31" s="15"/>
      <c r="E31" s="15"/>
      <c r="F31" s="15"/>
      <c r="G31" s="15"/>
      <c r="H31" s="15"/>
      <c r="J31" s="23" t="s">
        <v>28</v>
      </c>
      <c r="K31" s="8">
        <f>+K30-K27</f>
        <v>71091.35189999966</v>
      </c>
      <c r="L31" s="15"/>
      <c r="N31" s="23" t="s">
        <v>28</v>
      </c>
      <c r="O31" s="8">
        <f>+O30-O27</f>
        <v>33040.014000000199</v>
      </c>
      <c r="R31" s="23" t="s">
        <v>28</v>
      </c>
      <c r="S31" s="8">
        <f>+S30-S27</f>
        <v>39903.596799999941</v>
      </c>
      <c r="V31" s="23" t="s">
        <v>28</v>
      </c>
      <c r="W31" s="8">
        <f>+W30-W27</f>
        <v>4391.3855999999796</v>
      </c>
    </row>
    <row r="32" spans="1:23" x14ac:dyDescent="0.25">
      <c r="B32" s="1"/>
      <c r="C32" s="1"/>
      <c r="D32" s="15"/>
      <c r="E32" s="15"/>
      <c r="F32" s="15"/>
      <c r="G32" s="15"/>
      <c r="H32" s="15"/>
      <c r="J32" s="1"/>
      <c r="K32" s="1"/>
      <c r="L32" s="15"/>
      <c r="N32" s="1"/>
      <c r="O32" s="1"/>
      <c r="R32" s="1"/>
      <c r="S32" s="1"/>
      <c r="V32" s="1"/>
      <c r="W32" s="1"/>
    </row>
    <row r="33" spans="2:25" x14ac:dyDescent="0.25">
      <c r="B33" s="1"/>
      <c r="C33" s="1">
        <f>(0.0113*20)</f>
        <v>0.22599999999999998</v>
      </c>
      <c r="D33" s="15"/>
      <c r="E33" s="15"/>
      <c r="F33" s="15"/>
      <c r="G33" s="15"/>
      <c r="H33" s="15"/>
      <c r="J33" s="1"/>
      <c r="K33" s="1">
        <f>(0.0113*15)</f>
        <v>0.16949999999999998</v>
      </c>
      <c r="L33" s="15"/>
      <c r="N33" s="1"/>
      <c r="O33" s="1">
        <f>(0.0113*14)</f>
        <v>0.15819999999999998</v>
      </c>
      <c r="R33" s="1"/>
      <c r="S33" s="1">
        <f>(0.0113*13)</f>
        <v>0.1469</v>
      </c>
      <c r="V33" s="1"/>
      <c r="W33" s="1">
        <f>(0.0113*9)</f>
        <v>0.1017</v>
      </c>
    </row>
    <row r="34" spans="2:25" x14ac:dyDescent="0.25">
      <c r="B34" s="23" t="s">
        <v>29</v>
      </c>
      <c r="C34" s="26">
        <f>+C30*C33</f>
        <v>39089.954851999995</v>
      </c>
      <c r="D34" s="15"/>
      <c r="E34" s="15"/>
      <c r="F34" s="15"/>
      <c r="G34" s="15"/>
      <c r="H34" s="15"/>
      <c r="J34" s="23" t="s">
        <v>29</v>
      </c>
      <c r="K34" s="26">
        <f>+K30*K33</f>
        <v>402017.10864704993</v>
      </c>
      <c r="L34" s="15"/>
      <c r="N34" s="23" t="s">
        <v>29</v>
      </c>
      <c r="O34" s="26">
        <f>+O30*O33</f>
        <v>183013.6722148</v>
      </c>
      <c r="R34" s="23" t="s">
        <v>29</v>
      </c>
      <c r="S34" s="26">
        <f>+S30*S33</f>
        <v>221370.60196991998</v>
      </c>
      <c r="V34" s="23" t="s">
        <v>29</v>
      </c>
      <c r="W34" s="26">
        <f>+W30*W33</f>
        <v>16865.865515519999</v>
      </c>
      <c r="Y34" s="14"/>
    </row>
    <row r="35" spans="2:25" x14ac:dyDescent="0.25">
      <c r="B35" s="27" t="s">
        <v>30</v>
      </c>
      <c r="C35" s="28">
        <f>+C31+C34</f>
        <v>44274.356851999997</v>
      </c>
      <c r="D35" s="15"/>
      <c r="E35" s="15"/>
      <c r="F35" s="15"/>
      <c r="G35" s="15"/>
      <c r="H35" s="15"/>
      <c r="J35" s="27" t="s">
        <v>30</v>
      </c>
      <c r="K35" s="28">
        <f>+K31+K34</f>
        <v>473108.46054704959</v>
      </c>
      <c r="L35" s="15"/>
      <c r="N35" s="27" t="s">
        <v>30</v>
      </c>
      <c r="O35" s="28">
        <f>+O31+O34</f>
        <v>216053.6862148002</v>
      </c>
      <c r="R35" s="27" t="s">
        <v>30</v>
      </c>
      <c r="S35" s="28">
        <f>+S31+S34</f>
        <v>261274.19876991992</v>
      </c>
      <c r="V35" s="27" t="s">
        <v>30</v>
      </c>
      <c r="W35" s="28">
        <f>+W31+W34</f>
        <v>21257.251115519979</v>
      </c>
      <c r="Y35" s="29">
        <f>+C35+K35+O35+S35+W35</f>
        <v>1015967.9534992897</v>
      </c>
    </row>
    <row r="36" spans="2:25" x14ac:dyDescent="0.25">
      <c r="B36" s="2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/>
      <c r="Y36" s="30">
        <f>+J21</f>
        <v>387192</v>
      </c>
    </row>
    <row r="37" spans="2:25" x14ac:dyDescent="0.25">
      <c r="B37" s="2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/>
      <c r="Y37" s="31">
        <f>+Y35+Y36</f>
        <v>1403159.9534992897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cqcontabilidad</dc:creator>
  <cp:lastModifiedBy>cqcontabilidad</cp:lastModifiedBy>
  <dcterms:created xsi:type="dcterms:W3CDTF">2016-09-20T17:56:41Z</dcterms:created>
  <dcterms:modified xsi:type="dcterms:W3CDTF">2016-09-20T17:59:14Z</dcterms:modified>
</cp:coreProperties>
</file>