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2017/"/>
    </mc:Choice>
  </mc:AlternateContent>
  <bookViews>
    <workbookView xWindow="0" yWindow="0" windowWidth="21600" windowHeight="9735"/>
  </bookViews>
  <sheets>
    <sheet name="2448" sheetId="1" r:id="rId1"/>
    <sheet name="9636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V17" i="1" l="1"/>
  <c r="W17" i="1"/>
  <c r="T25" i="1"/>
  <c r="T27" i="1"/>
  <c r="T26" i="1"/>
  <c r="U26" i="1"/>
  <c r="U25" i="1"/>
  <c r="U27" i="1" s="1"/>
  <c r="U26" i="2"/>
  <c r="T26" i="2"/>
  <c r="U25" i="2"/>
  <c r="U27" i="2" s="1"/>
  <c r="T25" i="2"/>
  <c r="T27" i="2" s="1"/>
  <c r="V17" i="2"/>
  <c r="W17" i="2"/>
  <c r="V23" i="2"/>
  <c r="U22" i="2"/>
  <c r="T22" i="2"/>
  <c r="W23" i="2"/>
  <c r="AA14" i="2"/>
  <c r="Y22" i="2"/>
  <c r="S22" i="2"/>
  <c r="AA13" i="2"/>
  <c r="AA12" i="2"/>
  <c r="AA11" i="2"/>
  <c r="AA10" i="2"/>
  <c r="AA8" i="2"/>
  <c r="X8" i="2"/>
  <c r="AB10" i="2" s="1"/>
  <c r="AB11" i="2" s="1"/>
  <c r="AB12" i="2" s="1"/>
  <c r="AB13" i="2" s="1"/>
  <c r="AB14" i="2" s="1"/>
  <c r="X6" i="2"/>
  <c r="Q10" i="2" s="1"/>
  <c r="Y22" i="1"/>
  <c r="S22" i="1"/>
  <c r="AA14" i="1"/>
  <c r="AA13" i="1"/>
  <c r="AA12" i="1"/>
  <c r="AA11" i="1"/>
  <c r="Q11" i="1"/>
  <c r="AB10" i="1"/>
  <c r="AB11" i="1" s="1"/>
  <c r="AB12" i="1" s="1"/>
  <c r="AB13" i="1" s="1"/>
  <c r="AB14" i="1" s="1"/>
  <c r="AA10" i="1"/>
  <c r="Q10" i="1"/>
  <c r="AA8" i="1"/>
  <c r="X8" i="1"/>
  <c r="X10" i="1" s="1"/>
  <c r="M10" i="1"/>
  <c r="K22" i="1"/>
  <c r="X10" i="2" l="1"/>
  <c r="Z10" i="1"/>
  <c r="X11" i="1"/>
  <c r="Z11" i="1" s="1"/>
  <c r="Q12" i="1"/>
  <c r="X12" i="1"/>
  <c r="Z12" i="1" s="1"/>
  <c r="G27" i="1"/>
  <c r="Z10" i="2" l="1"/>
  <c r="Q13" i="1"/>
  <c r="X13" i="1"/>
  <c r="Z13" i="1" s="1"/>
  <c r="J8" i="2"/>
  <c r="Q14" i="1" l="1"/>
  <c r="X14" i="1"/>
  <c r="J11" i="2"/>
  <c r="J12" i="2"/>
  <c r="J13" i="2"/>
  <c r="J14" i="2"/>
  <c r="J10" i="2"/>
  <c r="F22" i="2"/>
  <c r="H22" i="2"/>
  <c r="J10" i="1"/>
  <c r="F22" i="1"/>
  <c r="J11" i="1"/>
  <c r="J12" i="1"/>
  <c r="J13" i="1"/>
  <c r="J14" i="1"/>
  <c r="G6" i="1"/>
  <c r="D10" i="1" s="1"/>
  <c r="H22" i="1"/>
  <c r="F23" i="2" l="1"/>
  <c r="Z14" i="1"/>
  <c r="Q15" i="1"/>
  <c r="X15" i="1"/>
  <c r="Z15" i="1" s="1"/>
  <c r="R15" i="1" s="1"/>
  <c r="G25" i="1"/>
  <c r="H25" i="1" s="1"/>
  <c r="G8" i="2"/>
  <c r="K10" i="2" s="1"/>
  <c r="K11" i="2" s="1"/>
  <c r="K12" i="2" s="1"/>
  <c r="K13" i="2" s="1"/>
  <c r="K14" i="2" s="1"/>
  <c r="G6" i="2"/>
  <c r="G8" i="1"/>
  <c r="J8" i="1"/>
  <c r="D10" i="2" l="1"/>
  <c r="D11" i="2" s="1"/>
  <c r="Q11" i="2"/>
  <c r="AA15" i="1"/>
  <c r="AB15" i="1"/>
  <c r="Q16" i="1"/>
  <c r="G10" i="1"/>
  <c r="K10" i="1"/>
  <c r="K11" i="1" s="1"/>
  <c r="K12" i="1" s="1"/>
  <c r="K13" i="1" s="1"/>
  <c r="K14" i="1" s="1"/>
  <c r="D11" i="1"/>
  <c r="G10" i="2" l="1"/>
  <c r="Q12" i="2"/>
  <c r="Q13" i="2" s="1"/>
  <c r="X11" i="2"/>
  <c r="Z11" i="2" s="1"/>
  <c r="X12" i="2"/>
  <c r="Z12" i="2" s="1"/>
  <c r="Q17" i="1"/>
  <c r="X16" i="1"/>
  <c r="I10" i="2"/>
  <c r="I10" i="1"/>
  <c r="D12" i="2"/>
  <c r="G11" i="2"/>
  <c r="I11" i="2" s="1"/>
  <c r="D12" i="1"/>
  <c r="G11" i="1"/>
  <c r="I11" i="1" s="1"/>
  <c r="X13" i="2" l="1"/>
  <c r="Z13" i="2" s="1"/>
  <c r="Q14" i="2"/>
  <c r="X14" i="2"/>
  <c r="Z14" i="2" s="1"/>
  <c r="AA15" i="2"/>
  <c r="AB15" i="2"/>
  <c r="Z16" i="1"/>
  <c r="X18" i="1"/>
  <c r="Z18" i="1" s="1"/>
  <c r="R18" i="1" s="1"/>
  <c r="AA18" i="1" s="1"/>
  <c r="Q18" i="1"/>
  <c r="X17" i="1"/>
  <c r="Z17" i="1" s="1"/>
  <c r="R17" i="1" s="1"/>
  <c r="AA17" i="1" s="1"/>
  <c r="D13" i="2"/>
  <c r="G12" i="2"/>
  <c r="I12" i="2" s="1"/>
  <c r="D13" i="1"/>
  <c r="G12" i="1"/>
  <c r="I12" i="1" s="1"/>
  <c r="Q15" i="2" l="1"/>
  <c r="X15" i="2" s="1"/>
  <c r="Z15" i="2" s="1"/>
  <c r="AB16" i="2"/>
  <c r="AB17" i="2" s="1"/>
  <c r="Q19" i="1"/>
  <c r="X19" i="1"/>
  <c r="Z19" i="1" s="1"/>
  <c r="R19" i="1" s="1"/>
  <c r="AA19" i="1" s="1"/>
  <c r="R16" i="1"/>
  <c r="D14" i="2"/>
  <c r="G13" i="2"/>
  <c r="I13" i="2" s="1"/>
  <c r="D14" i="1"/>
  <c r="D15" i="1" s="1"/>
  <c r="G13" i="1"/>
  <c r="I13" i="1" s="1"/>
  <c r="Q16" i="2" l="1"/>
  <c r="X16" i="2"/>
  <c r="Z16" i="2" s="1"/>
  <c r="AA16" i="2" s="1"/>
  <c r="AA16" i="1"/>
  <c r="AB16" i="1"/>
  <c r="AB17" i="1" s="1"/>
  <c r="AB18" i="1" s="1"/>
  <c r="AB19" i="1" s="1"/>
  <c r="Q20" i="1"/>
  <c r="X20" i="1"/>
  <c r="Z20" i="1" s="1"/>
  <c r="R20" i="1" s="1"/>
  <c r="AA20" i="1" s="1"/>
  <c r="D15" i="2"/>
  <c r="G14" i="2"/>
  <c r="G14" i="1"/>
  <c r="I14" i="1" s="1"/>
  <c r="Q17" i="2" l="1"/>
  <c r="X17" i="2"/>
  <c r="Z17" i="2" s="1"/>
  <c r="AA17" i="2" s="1"/>
  <c r="AA18" i="2"/>
  <c r="AB18" i="2"/>
  <c r="AB19" i="2" s="1"/>
  <c r="Q21" i="1"/>
  <c r="Q22" i="1" s="1"/>
  <c r="AB20" i="1"/>
  <c r="I14" i="2"/>
  <c r="D16" i="2"/>
  <c r="G15" i="2"/>
  <c r="I15" i="2" s="1"/>
  <c r="E15" i="2" s="1"/>
  <c r="D16" i="1"/>
  <c r="G15" i="1"/>
  <c r="I15" i="1" s="1"/>
  <c r="E15" i="1" s="1"/>
  <c r="Q18" i="2" l="1"/>
  <c r="X18" i="2"/>
  <c r="Z18" i="2" s="1"/>
  <c r="X21" i="1"/>
  <c r="J15" i="2"/>
  <c r="K15" i="2"/>
  <c r="D17" i="2"/>
  <c r="G16" i="2"/>
  <c r="I16" i="2" s="1"/>
  <c r="E16" i="2" s="1"/>
  <c r="J16" i="2" s="1"/>
  <c r="D17" i="1"/>
  <c r="G16" i="1"/>
  <c r="I16" i="1" s="1"/>
  <c r="E16" i="1" s="1"/>
  <c r="J16" i="1" s="1"/>
  <c r="Q19" i="2" l="1"/>
  <c r="X19" i="2"/>
  <c r="Z19" i="2" s="1"/>
  <c r="AA19" i="2" s="1"/>
  <c r="AB20" i="2"/>
  <c r="Z21" i="1"/>
  <c r="X22" i="1"/>
  <c r="K16" i="2"/>
  <c r="D18" i="2"/>
  <c r="G17" i="2"/>
  <c r="I17" i="2" s="1"/>
  <c r="E17" i="2" s="1"/>
  <c r="J17" i="2" s="1"/>
  <c r="D18" i="1"/>
  <c r="G17" i="1"/>
  <c r="I17" i="1" s="1"/>
  <c r="E17" i="1" s="1"/>
  <c r="J17" i="1" s="1"/>
  <c r="Q20" i="2" l="1"/>
  <c r="Q21" i="2" s="1"/>
  <c r="X21" i="2" s="1"/>
  <c r="Z21" i="2" s="1"/>
  <c r="X20" i="2"/>
  <c r="R21" i="1"/>
  <c r="Z22" i="1"/>
  <c r="K17" i="2"/>
  <c r="D19" i="2"/>
  <c r="D20" i="2" s="1"/>
  <c r="D21" i="2" s="1"/>
  <c r="G18" i="2"/>
  <c r="I18" i="2" s="1"/>
  <c r="E18" i="2" s="1"/>
  <c r="J18" i="2" s="1"/>
  <c r="D19" i="1"/>
  <c r="G18" i="1"/>
  <c r="I18" i="1" s="1"/>
  <c r="E18" i="1" s="1"/>
  <c r="J18" i="1" s="1"/>
  <c r="Z20" i="2" l="1"/>
  <c r="X22" i="2"/>
  <c r="AA21" i="2"/>
  <c r="R22" i="2"/>
  <c r="AB21" i="2"/>
  <c r="AA21" i="1"/>
  <c r="AA22" i="1" s="1"/>
  <c r="R22" i="1"/>
  <c r="AB21" i="1"/>
  <c r="K18" i="2"/>
  <c r="G19" i="2"/>
  <c r="I19" i="2" s="1"/>
  <c r="E19" i="2" s="1"/>
  <c r="J19" i="2" s="1"/>
  <c r="D20" i="1"/>
  <c r="G19" i="1"/>
  <c r="I19" i="1" s="1"/>
  <c r="E19" i="1" s="1"/>
  <c r="J19" i="1" s="1"/>
  <c r="K19" i="2" l="1"/>
  <c r="AA20" i="2"/>
  <c r="AA22" i="2" s="1"/>
  <c r="Z22" i="2"/>
  <c r="AB22" i="1"/>
  <c r="G21" i="2"/>
  <c r="G20" i="2"/>
  <c r="I20" i="2" s="1"/>
  <c r="E20" i="2" s="1"/>
  <c r="J20" i="2" s="1"/>
  <c r="D21" i="1"/>
  <c r="D22" i="1" s="1"/>
  <c r="G20" i="1"/>
  <c r="I20" i="1" s="1"/>
  <c r="E20" i="1" s="1"/>
  <c r="J20" i="1" s="1"/>
  <c r="J15" i="1"/>
  <c r="K15" i="1"/>
  <c r="K16" i="1"/>
  <c r="K17" i="1"/>
  <c r="K18" i="1"/>
  <c r="K19" i="1"/>
  <c r="K20" i="1"/>
  <c r="I21" i="2" l="1"/>
  <c r="G22" i="2"/>
  <c r="K20" i="2"/>
  <c r="G21" i="1"/>
  <c r="I21" i="1" l="1"/>
  <c r="G22" i="1"/>
  <c r="E21" i="2"/>
  <c r="I22" i="2"/>
  <c r="K21" i="2"/>
  <c r="J21" i="2" l="1"/>
  <c r="J22" i="2" s="1"/>
  <c r="E22" i="2"/>
  <c r="E21" i="1"/>
  <c r="I22" i="1"/>
  <c r="J21" i="1" l="1"/>
  <c r="J22" i="1" s="1"/>
  <c r="E22" i="1"/>
  <c r="K21" i="1"/>
</calcChain>
</file>

<file path=xl/sharedStrings.xml><?xml version="1.0" encoding="utf-8"?>
<sst xmlns="http://schemas.openxmlformats.org/spreadsheetml/2006/main" count="64" uniqueCount="19">
  <si>
    <t>QUERÉTARO MOTORS SA</t>
  </si>
  <si>
    <t>Financiamiento BBVA CONSUMER FINANCE</t>
  </si>
  <si>
    <t>PAGO</t>
  </si>
  <si>
    <t xml:space="preserve">FECHA </t>
  </si>
  <si>
    <t>SALDO AUTO</t>
  </si>
  <si>
    <t>MENSULIDAD</t>
  </si>
  <si>
    <t>PAGO TOTAL</t>
  </si>
  <si>
    <t>SALDO</t>
  </si>
  <si>
    <t>MEN</t>
  </si>
  <si>
    <t>INTE</t>
  </si>
  <si>
    <t>AVEO      9890889636</t>
  </si>
  <si>
    <t>SPARK       9689772448</t>
  </si>
  <si>
    <t>PAGO A CAPITAL</t>
  </si>
  <si>
    <t>PAGO A INTERES</t>
  </si>
  <si>
    <t>CREDITO</t>
  </si>
  <si>
    <t>real</t>
  </si>
  <si>
    <t>registro</t>
  </si>
  <si>
    <t>REGISTRO CAPITAL</t>
  </si>
  <si>
    <t>REGISTRO INTERES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</si>
</sst>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Arial Black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/>
    <xf numFmtId="1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1" applyFont="1" applyAlignment="1">
      <alignment horizontal="center" vertical="center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4" fontId="0" fillId="3" borderId="0" xfId="1" applyFont="1" applyFill="1"/>
    <xf numFmtId="0" fontId="2" fillId="0" borderId="0" xfId="0" applyFont="1"/>
    <xf numFmtId="164" fontId="2" fillId="0" borderId="0" xfId="1" applyFont="1"/>
    <xf numFmtId="164" fontId="2" fillId="0" borderId="0" xfId="0" applyNumberFormat="1" applyFont="1"/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/>
    <xf numFmtId="0" fontId="0" fillId="3" borderId="0" xfId="0" applyFill="1"/>
    <xf numFmtId="43" fontId="0" fillId="3" borderId="0" xfId="0" applyNumberFormat="1" applyFill="1"/>
    <xf numFmtId="0" fontId="2" fillId="3" borderId="0" xfId="0" applyFont="1" applyFill="1"/>
    <xf numFmtId="10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3" fontId="2" fillId="0" borderId="0" xfId="0" applyNumberFormat="1" applyFont="1"/>
    <xf numFmtId="164" fontId="0" fillId="4" borderId="0" xfId="1" applyFont="1" applyFill="1"/>
    <xf numFmtId="164" fontId="5" fillId="0" borderId="0" xfId="1" applyFont="1" applyFill="1"/>
    <xf numFmtId="164" fontId="0" fillId="5" borderId="0" xfId="1" applyFont="1" applyFill="1"/>
    <xf numFmtId="164" fontId="0" fillId="4" borderId="0" xfId="1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topLeftCell="K1" workbookViewId="0">
      <pane ySplit="4" topLeftCell="A5" activePane="bottomLeft" state="frozen"/>
      <selection pane="bottomLeft" activeCell="U26" sqref="U26"/>
    </sheetView>
  </sheetViews>
  <sheetFormatPr baseColWidth="10" defaultRowHeight="15" x14ac:dyDescent="0.25"/>
  <cols>
    <col min="1" max="1" width="6.28515625" bestFit="1" customWidth="1"/>
    <col min="3" max="3" width="13" style="2" bestFit="1" customWidth="1"/>
    <col min="4" max="4" width="13" bestFit="1" customWidth="1"/>
    <col min="5" max="6" width="13" customWidth="1"/>
    <col min="7" max="7" width="13" bestFit="1" customWidth="1"/>
    <col min="8" max="8" width="13" customWidth="1"/>
    <col min="9" max="10" width="13" bestFit="1" customWidth="1"/>
    <col min="16" max="18" width="13" bestFit="1" customWidth="1"/>
    <col min="20" max="20" width="12" bestFit="1" customWidth="1"/>
    <col min="22" max="22" width="12" bestFit="1" customWidth="1"/>
    <col min="26" max="27" width="13" bestFit="1" customWidth="1"/>
  </cols>
  <sheetData>
    <row r="1" spans="1:28" ht="18.75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N1" s="18" t="s">
        <v>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</row>
    <row r="2" spans="1:28" ht="19.5" thickBot="1" x14ac:dyDescent="0.4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N2" s="21" t="s">
        <v>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</row>
    <row r="3" spans="1:28" ht="15.75" thickBot="1" x14ac:dyDescent="0.3">
      <c r="C3"/>
    </row>
    <row r="4" spans="1:28" ht="15.75" thickBot="1" x14ac:dyDescent="0.3">
      <c r="A4" s="24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  <c r="N4" s="24" t="s">
        <v>11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</row>
    <row r="5" spans="1:28" x14ac:dyDescent="0.25">
      <c r="C5"/>
    </row>
    <row r="6" spans="1:28" x14ac:dyDescent="0.25">
      <c r="C6"/>
      <c r="D6" s="4"/>
      <c r="E6" s="4"/>
      <c r="F6" s="4"/>
      <c r="G6" s="4">
        <f>+D8/12</f>
        <v>9375</v>
      </c>
      <c r="H6" s="4"/>
      <c r="M6" s="17">
        <v>0.13780000000000001</v>
      </c>
    </row>
    <row r="7" spans="1:28" s="7" customFormat="1" ht="30" x14ac:dyDescent="0.25">
      <c r="A7" s="7" t="s">
        <v>2</v>
      </c>
      <c r="B7" s="7" t="s">
        <v>3</v>
      </c>
      <c r="C7" s="7" t="s">
        <v>4</v>
      </c>
      <c r="D7" s="7" t="s">
        <v>7</v>
      </c>
      <c r="E7" s="12" t="s">
        <v>12</v>
      </c>
      <c r="F7" s="12" t="s">
        <v>13</v>
      </c>
      <c r="G7" s="7" t="s">
        <v>8</v>
      </c>
      <c r="H7" s="7" t="s">
        <v>9</v>
      </c>
      <c r="I7" s="7" t="s">
        <v>5</v>
      </c>
      <c r="J7" s="12" t="s">
        <v>6</v>
      </c>
      <c r="K7" s="12" t="s">
        <v>14</v>
      </c>
      <c r="N7" s="7" t="s">
        <v>2</v>
      </c>
      <c r="O7" s="7" t="s">
        <v>3</v>
      </c>
      <c r="P7" s="7" t="s">
        <v>4</v>
      </c>
      <c r="Q7" s="7" t="s">
        <v>7</v>
      </c>
      <c r="R7" s="12" t="s">
        <v>12</v>
      </c>
      <c r="S7" s="12" t="s">
        <v>13</v>
      </c>
      <c r="T7" s="12" t="s">
        <v>12</v>
      </c>
      <c r="U7" s="12" t="s">
        <v>13</v>
      </c>
      <c r="V7" s="12"/>
      <c r="W7" s="12"/>
      <c r="X7" s="7" t="s">
        <v>8</v>
      </c>
      <c r="Y7" s="7" t="s">
        <v>9</v>
      </c>
      <c r="Z7" s="7" t="s">
        <v>5</v>
      </c>
      <c r="AA7" s="12" t="s">
        <v>6</v>
      </c>
      <c r="AB7" s="12" t="s">
        <v>14</v>
      </c>
    </row>
    <row r="8" spans="1:28" x14ac:dyDescent="0.25">
      <c r="A8" s="1">
        <v>0</v>
      </c>
      <c r="B8" s="3">
        <v>42522</v>
      </c>
      <c r="C8" s="5">
        <v>112500</v>
      </c>
      <c r="D8" s="2">
        <v>112500</v>
      </c>
      <c r="E8" s="2"/>
      <c r="F8" s="2">
        <v>1086.26</v>
      </c>
      <c r="G8" s="2">
        <f>+D8</f>
        <v>112500</v>
      </c>
      <c r="H8" s="2"/>
      <c r="I8" s="2">
        <v>343.75</v>
      </c>
      <c r="J8" s="2">
        <f>+I8</f>
        <v>343.75</v>
      </c>
      <c r="N8" s="1">
        <v>0</v>
      </c>
      <c r="O8" s="3">
        <v>42522</v>
      </c>
      <c r="P8" s="5">
        <v>112500</v>
      </c>
      <c r="Q8" s="2">
        <v>112500</v>
      </c>
      <c r="R8" s="2"/>
      <c r="S8" s="2">
        <v>1086.26</v>
      </c>
      <c r="T8" s="29"/>
      <c r="U8" s="29"/>
      <c r="V8" s="29"/>
      <c r="W8" s="29"/>
      <c r="X8" s="2">
        <f>+Q8</f>
        <v>112500</v>
      </c>
      <c r="Y8" s="2"/>
      <c r="Z8" s="2">
        <v>343.75</v>
      </c>
      <c r="AA8" s="2">
        <f>+Z8</f>
        <v>343.75</v>
      </c>
    </row>
    <row r="9" spans="1:28" x14ac:dyDescent="0.25">
      <c r="A9" s="1"/>
      <c r="B9" s="3"/>
      <c r="C9" s="5"/>
      <c r="D9" s="2"/>
      <c r="E9" s="2"/>
      <c r="F9" s="2"/>
      <c r="G9" s="2"/>
      <c r="H9" s="2"/>
      <c r="I9" s="2"/>
      <c r="J9" s="2"/>
      <c r="N9" s="1"/>
      <c r="O9" s="3"/>
      <c r="P9" s="5"/>
      <c r="Q9" s="2"/>
      <c r="R9" s="2"/>
      <c r="S9" s="2"/>
      <c r="T9" s="29"/>
      <c r="U9" s="29"/>
      <c r="V9" s="29"/>
      <c r="W9" s="29"/>
      <c r="X9" s="2"/>
      <c r="Y9" s="2"/>
      <c r="Z9" s="2"/>
      <c r="AA9" s="2"/>
    </row>
    <row r="10" spans="1:28" x14ac:dyDescent="0.25">
      <c r="A10" s="1">
        <v>1</v>
      </c>
      <c r="B10" s="3">
        <v>42536</v>
      </c>
      <c r="C10" s="5">
        <v>112500</v>
      </c>
      <c r="D10" s="2">
        <f>+D8-G6</f>
        <v>103125</v>
      </c>
      <c r="E10" s="8">
        <v>8798.76</v>
      </c>
      <c r="F10" s="8">
        <v>1289.06</v>
      </c>
      <c r="G10" s="2">
        <f>+G8-D10</f>
        <v>9375</v>
      </c>
      <c r="H10" s="2">
        <v>712.82</v>
      </c>
      <c r="I10" s="2">
        <f>+G10+H10</f>
        <v>10087.82</v>
      </c>
      <c r="J10" s="8">
        <f>+E10+F10</f>
        <v>10087.82</v>
      </c>
      <c r="K10" s="15">
        <f>+G8-E10</f>
        <v>103701.24</v>
      </c>
      <c r="M10" s="4">
        <f>+J10-E10</f>
        <v>1289.0599999999995</v>
      </c>
      <c r="N10" s="1">
        <v>1</v>
      </c>
      <c r="O10" s="3">
        <v>42536</v>
      </c>
      <c r="P10" s="5">
        <v>112500</v>
      </c>
      <c r="Q10" s="2">
        <f>+Q8-X6</f>
        <v>112500</v>
      </c>
      <c r="R10" s="30">
        <v>8798.76</v>
      </c>
      <c r="S10" s="30">
        <v>1289.06</v>
      </c>
      <c r="T10" s="28">
        <v>8899.58</v>
      </c>
      <c r="U10" s="28">
        <v>1188.24</v>
      </c>
      <c r="V10" s="28"/>
      <c r="W10" s="28"/>
      <c r="X10" s="2">
        <f>+X8-Q10</f>
        <v>0</v>
      </c>
      <c r="Y10" s="2">
        <v>712.82</v>
      </c>
      <c r="Z10" s="2">
        <f>+X10+Y10</f>
        <v>712.82</v>
      </c>
      <c r="AA10" s="8">
        <f>+R10+S10</f>
        <v>10087.82</v>
      </c>
      <c r="AB10" s="15">
        <f>+X8-R10</f>
        <v>103701.24</v>
      </c>
    </row>
    <row r="11" spans="1:28" x14ac:dyDescent="0.25">
      <c r="A11" s="1">
        <v>2</v>
      </c>
      <c r="B11" s="3">
        <v>42566</v>
      </c>
      <c r="C11" s="5">
        <v>103701.24</v>
      </c>
      <c r="D11" s="2">
        <f>+D10-$G$6</f>
        <v>93750</v>
      </c>
      <c r="E11" s="8">
        <v>8899.58</v>
      </c>
      <c r="F11" s="8">
        <v>1188.24</v>
      </c>
      <c r="G11" s="2">
        <f t="shared" ref="G11:G20" si="0">+D10-D11</f>
        <v>9375</v>
      </c>
      <c r="H11" s="2">
        <v>712.82</v>
      </c>
      <c r="I11" s="2">
        <f t="shared" ref="I11:I21" si="1">+G11+H11</f>
        <v>10087.82</v>
      </c>
      <c r="J11" s="8">
        <f t="shared" ref="J11:J21" si="2">+E11+F11</f>
        <v>10087.82</v>
      </c>
      <c r="K11" s="15">
        <f>+K10-E11</f>
        <v>94801.66</v>
      </c>
      <c r="L11" s="6"/>
      <c r="M11" s="4"/>
      <c r="N11" s="1">
        <v>2</v>
      </c>
      <c r="O11" s="3">
        <v>42566</v>
      </c>
      <c r="P11" s="5">
        <v>103701.24</v>
      </c>
      <c r="Q11" s="2">
        <f>+Q10-$G$6</f>
        <v>103125</v>
      </c>
      <c r="R11" s="8">
        <v>8899.58</v>
      </c>
      <c r="S11" s="8">
        <v>1188.24</v>
      </c>
      <c r="T11" s="28">
        <v>9001.56</v>
      </c>
      <c r="U11" s="28">
        <v>1086.26</v>
      </c>
      <c r="V11" s="28"/>
      <c r="W11" s="28"/>
      <c r="X11" s="2">
        <f t="shared" ref="X11:X20" si="3">+Q10-Q11</f>
        <v>9375</v>
      </c>
      <c r="Y11" s="2">
        <v>712.82</v>
      </c>
      <c r="Z11" s="2">
        <f t="shared" ref="Z11:Z21" si="4">+X11+Y11</f>
        <v>10087.82</v>
      </c>
      <c r="AA11" s="8">
        <f t="shared" ref="AA11:AA21" si="5">+R11+S11</f>
        <v>10087.82</v>
      </c>
      <c r="AB11" s="15">
        <f>+AB10-R11</f>
        <v>94801.66</v>
      </c>
    </row>
    <row r="12" spans="1:28" x14ac:dyDescent="0.25">
      <c r="A12" s="1">
        <v>3</v>
      </c>
      <c r="B12" s="3">
        <v>42597</v>
      </c>
      <c r="C12" s="5">
        <v>94801.66</v>
      </c>
      <c r="D12" s="2">
        <f t="shared" ref="D12:D21" si="6">+D11-$G$6</f>
        <v>84375</v>
      </c>
      <c r="E12" s="8">
        <v>9001.56</v>
      </c>
      <c r="F12" s="8">
        <v>1086.26</v>
      </c>
      <c r="G12" s="2">
        <f t="shared" si="0"/>
        <v>9375</v>
      </c>
      <c r="H12" s="2">
        <v>712.82</v>
      </c>
      <c r="I12" s="2">
        <f t="shared" si="1"/>
        <v>10087.82</v>
      </c>
      <c r="J12" s="8">
        <f t="shared" si="2"/>
        <v>10087.82</v>
      </c>
      <c r="K12" s="15">
        <f t="shared" ref="K12:K21" si="7">+K11-E12</f>
        <v>85800.1</v>
      </c>
      <c r="L12" s="6"/>
      <c r="M12" s="6"/>
      <c r="N12" s="1">
        <v>3</v>
      </c>
      <c r="O12" s="3">
        <v>42597</v>
      </c>
      <c r="P12" s="5">
        <v>94801.66</v>
      </c>
      <c r="Q12" s="2">
        <f t="shared" ref="Q12:Q21" si="8">+Q11-$G$6</f>
        <v>93750</v>
      </c>
      <c r="R12" s="8">
        <v>9001.56</v>
      </c>
      <c r="S12" s="8">
        <v>1086.26</v>
      </c>
      <c r="T12" s="28">
        <v>9104.7000000000007</v>
      </c>
      <c r="U12" s="28">
        <v>983.12</v>
      </c>
      <c r="V12" s="28"/>
      <c r="W12" s="28"/>
      <c r="X12" s="2">
        <f t="shared" si="3"/>
        <v>9375</v>
      </c>
      <c r="Y12" s="2">
        <v>712.82</v>
      </c>
      <c r="Z12" s="2">
        <f t="shared" si="4"/>
        <v>10087.82</v>
      </c>
      <c r="AA12" s="8">
        <f t="shared" si="5"/>
        <v>10087.82</v>
      </c>
      <c r="AB12" s="15">
        <f t="shared" ref="AB12:AB21" si="9">+AB11-R12</f>
        <v>85800.1</v>
      </c>
    </row>
    <row r="13" spans="1:28" x14ac:dyDescent="0.25">
      <c r="A13" s="1">
        <v>4</v>
      </c>
      <c r="B13" s="3">
        <v>42628</v>
      </c>
      <c r="C13" s="5">
        <v>85800.11</v>
      </c>
      <c r="D13" s="2">
        <f t="shared" si="6"/>
        <v>75000</v>
      </c>
      <c r="E13" s="8">
        <v>9104.7000000000007</v>
      </c>
      <c r="F13" s="8">
        <v>983.12</v>
      </c>
      <c r="G13" s="2">
        <f t="shared" si="0"/>
        <v>9375</v>
      </c>
      <c r="H13" s="2">
        <v>712.82</v>
      </c>
      <c r="I13" s="2">
        <f t="shared" si="1"/>
        <v>10087.82</v>
      </c>
      <c r="J13" s="8">
        <f t="shared" si="2"/>
        <v>10087.820000000002</v>
      </c>
      <c r="K13" s="15">
        <f t="shared" si="7"/>
        <v>76695.400000000009</v>
      </c>
      <c r="L13" s="6"/>
      <c r="M13" s="6"/>
      <c r="N13" s="1">
        <v>4</v>
      </c>
      <c r="O13" s="3">
        <v>42628</v>
      </c>
      <c r="P13" s="5">
        <v>85800.11</v>
      </c>
      <c r="Q13" s="2">
        <f t="shared" si="8"/>
        <v>84375</v>
      </c>
      <c r="R13" s="8">
        <v>9104.7000000000007</v>
      </c>
      <c r="S13" s="8">
        <v>983.12</v>
      </c>
      <c r="T13" s="28">
        <v>9209.02</v>
      </c>
      <c r="U13" s="28">
        <v>878.8</v>
      </c>
      <c r="V13" s="28"/>
      <c r="W13" s="28"/>
      <c r="X13" s="2">
        <f t="shared" si="3"/>
        <v>9375</v>
      </c>
      <c r="Y13" s="2">
        <v>712.82</v>
      </c>
      <c r="Z13" s="2">
        <f t="shared" si="4"/>
        <v>10087.82</v>
      </c>
      <c r="AA13" s="8">
        <f t="shared" si="5"/>
        <v>10087.820000000002</v>
      </c>
      <c r="AB13" s="15">
        <f t="shared" si="9"/>
        <v>76695.400000000009</v>
      </c>
    </row>
    <row r="14" spans="1:28" x14ac:dyDescent="0.25">
      <c r="A14" s="1">
        <v>5</v>
      </c>
      <c r="B14" s="3">
        <v>42658</v>
      </c>
      <c r="C14" s="5">
        <v>76695.41</v>
      </c>
      <c r="D14" s="2">
        <f t="shared" si="6"/>
        <v>65625</v>
      </c>
      <c r="E14" s="8">
        <v>9209.02</v>
      </c>
      <c r="F14" s="8">
        <v>878.8</v>
      </c>
      <c r="G14" s="2">
        <f t="shared" si="0"/>
        <v>9375</v>
      </c>
      <c r="H14" s="2">
        <v>712.82</v>
      </c>
      <c r="I14" s="2">
        <f t="shared" si="1"/>
        <v>10087.82</v>
      </c>
      <c r="J14" s="8">
        <f t="shared" si="2"/>
        <v>10087.82</v>
      </c>
      <c r="K14" s="15">
        <f t="shared" si="7"/>
        <v>67486.38</v>
      </c>
      <c r="L14" s="6"/>
      <c r="M14" s="6"/>
      <c r="N14" s="1">
        <v>5</v>
      </c>
      <c r="O14" s="3">
        <v>42658</v>
      </c>
      <c r="P14" s="5">
        <v>76695.41</v>
      </c>
      <c r="Q14" s="2">
        <f t="shared" si="8"/>
        <v>75000</v>
      </c>
      <c r="R14" s="8">
        <v>9209.02</v>
      </c>
      <c r="S14" s="8">
        <v>878.8</v>
      </c>
      <c r="T14" s="28">
        <v>9314.5400000000009</v>
      </c>
      <c r="U14" s="28">
        <v>773.28</v>
      </c>
      <c r="V14" s="28"/>
      <c r="W14" s="28"/>
      <c r="X14" s="2">
        <f t="shared" si="3"/>
        <v>9375</v>
      </c>
      <c r="Y14" s="2">
        <v>712.82</v>
      </c>
      <c r="Z14" s="2">
        <f t="shared" si="4"/>
        <v>10087.82</v>
      </c>
      <c r="AA14" s="8">
        <f t="shared" si="5"/>
        <v>10087.82</v>
      </c>
      <c r="AB14" s="15">
        <f t="shared" si="9"/>
        <v>67486.38</v>
      </c>
    </row>
    <row r="15" spans="1:28" x14ac:dyDescent="0.25">
      <c r="A15" s="1">
        <v>6</v>
      </c>
      <c r="B15" s="3">
        <v>42689</v>
      </c>
      <c r="C15" s="5">
        <v>67486.39</v>
      </c>
      <c r="D15" s="2">
        <f>+D14-$G$6</f>
        <v>56250</v>
      </c>
      <c r="E15" s="8">
        <f>+I15-F15</f>
        <v>9421.26</v>
      </c>
      <c r="F15" s="8">
        <v>666.56</v>
      </c>
      <c r="G15" s="2">
        <f t="shared" si="0"/>
        <v>9375</v>
      </c>
      <c r="H15" s="2">
        <v>712.82</v>
      </c>
      <c r="I15" s="2">
        <f t="shared" si="1"/>
        <v>10087.82</v>
      </c>
      <c r="J15" s="8">
        <f t="shared" si="2"/>
        <v>10087.82</v>
      </c>
      <c r="K15" s="15">
        <f t="shared" si="7"/>
        <v>58065.120000000003</v>
      </c>
      <c r="L15" s="6"/>
      <c r="M15" s="6"/>
      <c r="N15" s="1">
        <v>6</v>
      </c>
      <c r="O15" s="3">
        <v>42689</v>
      </c>
      <c r="P15" s="5">
        <v>67486.39</v>
      </c>
      <c r="Q15" s="2">
        <f>+Q14-$G$6</f>
        <v>65625</v>
      </c>
      <c r="R15" s="8">
        <f>+Z15-S15</f>
        <v>9314.5399999999991</v>
      </c>
      <c r="S15" s="8">
        <v>773.28</v>
      </c>
      <c r="T15" s="28">
        <v>9421.26</v>
      </c>
      <c r="U15" s="28">
        <v>666.56</v>
      </c>
      <c r="V15" s="28"/>
      <c r="W15" s="28"/>
      <c r="X15" s="2">
        <f t="shared" si="3"/>
        <v>9375</v>
      </c>
      <c r="Y15" s="2">
        <v>712.82</v>
      </c>
      <c r="Z15" s="2">
        <f t="shared" si="4"/>
        <v>10087.82</v>
      </c>
      <c r="AA15" s="8">
        <f t="shared" si="5"/>
        <v>10087.82</v>
      </c>
      <c r="AB15" s="15">
        <f t="shared" si="9"/>
        <v>58171.840000000004</v>
      </c>
    </row>
    <row r="16" spans="1:28" x14ac:dyDescent="0.25">
      <c r="A16" s="1">
        <v>7</v>
      </c>
      <c r="B16" s="3">
        <v>42719</v>
      </c>
      <c r="C16" s="5">
        <v>58171.85</v>
      </c>
      <c r="D16" s="2">
        <f t="shared" si="6"/>
        <v>46875</v>
      </c>
      <c r="E16" s="8">
        <f>+I16-F16</f>
        <v>9529.2199999999993</v>
      </c>
      <c r="F16" s="8">
        <v>558.6</v>
      </c>
      <c r="G16" s="2">
        <f t="shared" si="0"/>
        <v>9375</v>
      </c>
      <c r="H16" s="2">
        <v>712.82</v>
      </c>
      <c r="I16" s="2">
        <f t="shared" si="1"/>
        <v>10087.82</v>
      </c>
      <c r="J16" s="8">
        <f t="shared" si="2"/>
        <v>10087.82</v>
      </c>
      <c r="K16" s="15">
        <f t="shared" si="7"/>
        <v>48535.9</v>
      </c>
      <c r="L16" s="6"/>
      <c r="N16" s="1">
        <v>7</v>
      </c>
      <c r="O16" s="3">
        <v>42719</v>
      </c>
      <c r="P16" s="5">
        <v>58171.85</v>
      </c>
      <c r="Q16" s="2">
        <f t="shared" si="8"/>
        <v>56250</v>
      </c>
      <c r="R16" s="8">
        <f>+Z16-S16</f>
        <v>9421.26</v>
      </c>
      <c r="S16" s="8">
        <v>666.56</v>
      </c>
      <c r="T16" s="28">
        <v>9529.2199999999993</v>
      </c>
      <c r="U16" s="28">
        <v>558.6</v>
      </c>
      <c r="V16" s="28"/>
      <c r="W16" s="28"/>
      <c r="X16" s="2">
        <f t="shared" si="3"/>
        <v>9375</v>
      </c>
      <c r="Y16" s="2">
        <v>712.82</v>
      </c>
      <c r="Z16" s="2">
        <f t="shared" si="4"/>
        <v>10087.82</v>
      </c>
      <c r="AA16" s="8">
        <f t="shared" si="5"/>
        <v>10087.82</v>
      </c>
      <c r="AB16" s="15">
        <f t="shared" si="9"/>
        <v>48750.58</v>
      </c>
    </row>
    <row r="17" spans="1:28" x14ac:dyDescent="0.25">
      <c r="A17" s="1">
        <v>8</v>
      </c>
      <c r="B17" s="3">
        <v>42750</v>
      </c>
      <c r="C17" s="5">
        <v>48750.58</v>
      </c>
      <c r="D17" s="2">
        <f t="shared" si="6"/>
        <v>37500</v>
      </c>
      <c r="E17" s="8">
        <f t="shared" ref="E17:E21" si="10">+I17-F17</f>
        <v>9638.4</v>
      </c>
      <c r="F17" s="8">
        <v>449.42</v>
      </c>
      <c r="G17" s="2">
        <f t="shared" si="0"/>
        <v>9375</v>
      </c>
      <c r="H17" s="2">
        <v>712.82</v>
      </c>
      <c r="I17" s="2">
        <f t="shared" si="1"/>
        <v>10087.82</v>
      </c>
      <c r="J17" s="8">
        <f t="shared" si="2"/>
        <v>10087.82</v>
      </c>
      <c r="K17" s="15">
        <f t="shared" si="7"/>
        <v>38897.5</v>
      </c>
      <c r="L17" s="6"/>
      <c r="N17" s="1">
        <v>8</v>
      </c>
      <c r="O17" s="3">
        <v>42750</v>
      </c>
      <c r="P17" s="5">
        <v>48750.58</v>
      </c>
      <c r="Q17" s="2">
        <f t="shared" si="8"/>
        <v>46875</v>
      </c>
      <c r="R17" s="8">
        <f t="shared" ref="R17:R21" si="11">+Z17-S17</f>
        <v>9529.2199999999993</v>
      </c>
      <c r="S17" s="8">
        <v>558.6</v>
      </c>
      <c r="T17" s="28">
        <v>9638.4</v>
      </c>
      <c r="U17" s="28">
        <v>449.42</v>
      </c>
      <c r="V17" s="28">
        <f>+R16+R15+R14+R13+R12+R11+R10-T10-T11-T12-T13-T14-T15-T16</f>
        <v>-730.45999999999913</v>
      </c>
      <c r="W17" s="28">
        <f>+S16+S15+S14+S13+S12+S11+S10-U10-U11-U12-U13-U14-U15-U16</f>
        <v>730.4599999999997</v>
      </c>
      <c r="X17" s="2">
        <f t="shared" si="3"/>
        <v>9375</v>
      </c>
      <c r="Y17" s="2">
        <v>712.82</v>
      </c>
      <c r="Z17" s="2">
        <f t="shared" si="4"/>
        <v>10087.82</v>
      </c>
      <c r="AA17" s="8">
        <f t="shared" si="5"/>
        <v>10087.82</v>
      </c>
      <c r="AB17" s="15">
        <f t="shared" si="9"/>
        <v>39221.360000000001</v>
      </c>
    </row>
    <row r="18" spans="1:28" x14ac:dyDescent="0.25">
      <c r="A18" s="1">
        <v>9</v>
      </c>
      <c r="B18" s="3">
        <v>42781</v>
      </c>
      <c r="C18" s="5">
        <v>39221.360000000001</v>
      </c>
      <c r="D18" s="2">
        <f t="shared" si="6"/>
        <v>28125</v>
      </c>
      <c r="E18" s="8">
        <f t="shared" si="10"/>
        <v>9748.84</v>
      </c>
      <c r="F18" s="8">
        <v>338.98</v>
      </c>
      <c r="G18" s="2">
        <f t="shared" si="0"/>
        <v>9375</v>
      </c>
      <c r="H18" s="2">
        <v>712.82</v>
      </c>
      <c r="I18" s="2">
        <f t="shared" si="1"/>
        <v>10087.82</v>
      </c>
      <c r="J18" s="8">
        <f t="shared" si="2"/>
        <v>10087.82</v>
      </c>
      <c r="K18" s="15">
        <f t="shared" si="7"/>
        <v>29148.66</v>
      </c>
      <c r="L18" s="6"/>
      <c r="N18" s="1">
        <v>9</v>
      </c>
      <c r="O18" s="3">
        <v>42781</v>
      </c>
      <c r="P18" s="5">
        <v>39221.360000000001</v>
      </c>
      <c r="Q18" s="2">
        <f t="shared" si="8"/>
        <v>37500</v>
      </c>
      <c r="R18" s="8">
        <f t="shared" si="11"/>
        <v>9638.4</v>
      </c>
      <c r="S18" s="8">
        <v>449.42</v>
      </c>
      <c r="T18" s="28">
        <v>9748.84</v>
      </c>
      <c r="U18" s="28">
        <v>338.98</v>
      </c>
      <c r="V18" s="28"/>
      <c r="W18" s="28"/>
      <c r="X18" s="2">
        <f t="shared" si="3"/>
        <v>9375</v>
      </c>
      <c r="Y18" s="2">
        <v>712.82</v>
      </c>
      <c r="Z18" s="2">
        <f t="shared" si="4"/>
        <v>10087.82</v>
      </c>
      <c r="AA18" s="8">
        <f t="shared" si="5"/>
        <v>10087.82</v>
      </c>
      <c r="AB18" s="15">
        <f t="shared" si="9"/>
        <v>29582.959999999999</v>
      </c>
    </row>
    <row r="19" spans="1:28" x14ac:dyDescent="0.25">
      <c r="A19" s="1">
        <v>10</v>
      </c>
      <c r="B19" s="3">
        <v>42809</v>
      </c>
      <c r="C19" s="5">
        <v>29582.95</v>
      </c>
      <c r="D19" s="2">
        <f t="shared" si="6"/>
        <v>18750</v>
      </c>
      <c r="E19" s="8">
        <f t="shared" si="10"/>
        <v>9860.56</v>
      </c>
      <c r="F19" s="8">
        <v>227.26</v>
      </c>
      <c r="G19" s="2">
        <f t="shared" si="0"/>
        <v>9375</v>
      </c>
      <c r="H19" s="2">
        <v>712.82</v>
      </c>
      <c r="I19" s="2">
        <f t="shared" si="1"/>
        <v>10087.82</v>
      </c>
      <c r="J19" s="8">
        <f t="shared" si="2"/>
        <v>10087.82</v>
      </c>
      <c r="K19" s="15">
        <f t="shared" si="7"/>
        <v>19288.099999999999</v>
      </c>
      <c r="N19" s="1">
        <v>10</v>
      </c>
      <c r="O19" s="3">
        <v>42809</v>
      </c>
      <c r="P19" s="5">
        <v>29582.95</v>
      </c>
      <c r="Q19" s="2">
        <f t="shared" si="8"/>
        <v>28125</v>
      </c>
      <c r="R19" s="8">
        <f t="shared" si="11"/>
        <v>9748.84</v>
      </c>
      <c r="S19" s="8">
        <v>338.98</v>
      </c>
      <c r="T19" s="28">
        <v>9860.56</v>
      </c>
      <c r="U19" s="28">
        <v>227.26</v>
      </c>
      <c r="V19" s="28"/>
      <c r="W19" s="28"/>
      <c r="X19" s="2">
        <f t="shared" si="3"/>
        <v>9375</v>
      </c>
      <c r="Y19" s="2">
        <v>712.82</v>
      </c>
      <c r="Z19" s="2">
        <f t="shared" si="4"/>
        <v>10087.82</v>
      </c>
      <c r="AA19" s="8">
        <f t="shared" si="5"/>
        <v>10087.82</v>
      </c>
      <c r="AB19" s="15">
        <f t="shared" si="9"/>
        <v>19834.12</v>
      </c>
    </row>
    <row r="20" spans="1:28" x14ac:dyDescent="0.25">
      <c r="A20" s="1">
        <v>11</v>
      </c>
      <c r="B20" s="3">
        <v>42840</v>
      </c>
      <c r="C20" s="5">
        <v>19834.099999999999</v>
      </c>
      <c r="D20" s="2">
        <f t="shared" si="6"/>
        <v>9375</v>
      </c>
      <c r="E20" s="8">
        <f t="shared" si="10"/>
        <v>9973.5399999999991</v>
      </c>
      <c r="F20" s="8">
        <v>114.28</v>
      </c>
      <c r="G20" s="2">
        <f t="shared" si="0"/>
        <v>9375</v>
      </c>
      <c r="H20" s="2">
        <v>712.82</v>
      </c>
      <c r="I20" s="2">
        <f t="shared" si="1"/>
        <v>10087.82</v>
      </c>
      <c r="J20" s="8">
        <f t="shared" si="2"/>
        <v>10087.82</v>
      </c>
      <c r="K20" s="15">
        <f t="shared" si="7"/>
        <v>9314.56</v>
      </c>
      <c r="N20" s="1">
        <v>11</v>
      </c>
      <c r="O20" s="3">
        <v>42840</v>
      </c>
      <c r="P20" s="5">
        <v>19834.099999999999</v>
      </c>
      <c r="Q20" s="2">
        <f t="shared" si="8"/>
        <v>18750</v>
      </c>
      <c r="R20" s="8">
        <f t="shared" si="11"/>
        <v>9860.56</v>
      </c>
      <c r="S20" s="8">
        <v>227.26</v>
      </c>
      <c r="T20" s="28">
        <v>9973.5400000000009</v>
      </c>
      <c r="U20" s="28">
        <v>114.28</v>
      </c>
      <c r="V20" s="28"/>
      <c r="W20" s="28"/>
      <c r="X20" s="2">
        <f t="shared" si="3"/>
        <v>9375</v>
      </c>
      <c r="Y20" s="2">
        <v>712.82</v>
      </c>
      <c r="Z20" s="2">
        <f t="shared" si="4"/>
        <v>10087.82</v>
      </c>
      <c r="AA20" s="8">
        <f t="shared" si="5"/>
        <v>10087.82</v>
      </c>
      <c r="AB20" s="15">
        <f t="shared" si="9"/>
        <v>9973.56</v>
      </c>
    </row>
    <row r="21" spans="1:28" x14ac:dyDescent="0.25">
      <c r="A21" s="1">
        <v>12</v>
      </c>
      <c r="B21" s="3">
        <v>42870</v>
      </c>
      <c r="C21" s="5">
        <v>9973.5400000000009</v>
      </c>
      <c r="D21" s="2">
        <f t="shared" si="6"/>
        <v>0</v>
      </c>
      <c r="E21" s="8">
        <f t="shared" si="10"/>
        <v>9314.56</v>
      </c>
      <c r="F21" s="8">
        <v>773.26</v>
      </c>
      <c r="G21" s="2">
        <f>+D20-D21</f>
        <v>9375</v>
      </c>
      <c r="H21" s="2">
        <v>712.82</v>
      </c>
      <c r="I21" s="2">
        <f t="shared" si="1"/>
        <v>10087.82</v>
      </c>
      <c r="J21" s="8">
        <f t="shared" si="2"/>
        <v>10087.82</v>
      </c>
      <c r="K21" s="15">
        <f t="shared" si="7"/>
        <v>0</v>
      </c>
      <c r="N21" s="1">
        <v>12</v>
      </c>
      <c r="O21" s="3">
        <v>42870</v>
      </c>
      <c r="P21" s="5">
        <v>9973.5400000000009</v>
      </c>
      <c r="Q21" s="2">
        <f t="shared" si="8"/>
        <v>9375</v>
      </c>
      <c r="R21" s="8">
        <f t="shared" si="11"/>
        <v>9973.5399999999991</v>
      </c>
      <c r="S21" s="8">
        <v>114.28</v>
      </c>
      <c r="T21" s="28"/>
      <c r="U21" s="28"/>
      <c r="V21" s="28"/>
      <c r="W21" s="28"/>
      <c r="X21" s="2">
        <f>+Q20-Q21</f>
        <v>9375</v>
      </c>
      <c r="Y21" s="2">
        <v>712.82</v>
      </c>
      <c r="Z21" s="2">
        <f t="shared" si="4"/>
        <v>10087.82</v>
      </c>
      <c r="AA21" s="8">
        <f t="shared" si="5"/>
        <v>10087.82</v>
      </c>
      <c r="AB21" s="15">
        <f t="shared" si="9"/>
        <v>2.0000000000436557E-2</v>
      </c>
    </row>
    <row r="22" spans="1:28" s="9" customFormat="1" x14ac:dyDescent="0.25">
      <c r="C22" s="10"/>
      <c r="D22" s="11">
        <f t="shared" ref="D22:J22" si="12">SUM(D10:D21)</f>
        <v>618750</v>
      </c>
      <c r="E22" s="11">
        <f t="shared" si="12"/>
        <v>112500</v>
      </c>
      <c r="F22" s="11">
        <f t="shared" si="12"/>
        <v>8553.84</v>
      </c>
      <c r="G22" s="11">
        <f t="shared" si="12"/>
        <v>112500</v>
      </c>
      <c r="H22" s="11">
        <f t="shared" si="12"/>
        <v>8553.8399999999983</v>
      </c>
      <c r="I22" s="11">
        <f t="shared" si="12"/>
        <v>121053.84000000003</v>
      </c>
      <c r="J22" s="11">
        <f t="shared" si="12"/>
        <v>121053.84000000003</v>
      </c>
      <c r="K22" s="27">
        <f>+J22-E22</f>
        <v>8553.8400000000256</v>
      </c>
      <c r="P22" s="10"/>
      <c r="Q22" s="11">
        <f t="shared" ref="Q22:AA22" si="13">SUM(Q10:Q21)</f>
        <v>731250</v>
      </c>
      <c r="R22" s="11">
        <f t="shared" si="13"/>
        <v>112499.98</v>
      </c>
      <c r="S22" s="11">
        <f t="shared" si="13"/>
        <v>8553.86</v>
      </c>
      <c r="T22" s="11"/>
      <c r="U22" s="11"/>
      <c r="V22" s="11"/>
      <c r="W22" s="11"/>
      <c r="X22" s="11">
        <f t="shared" si="13"/>
        <v>103125</v>
      </c>
      <c r="Y22" s="11">
        <f t="shared" si="13"/>
        <v>8553.8399999999983</v>
      </c>
      <c r="Z22" s="11">
        <f t="shared" si="13"/>
        <v>111678.84000000003</v>
      </c>
      <c r="AA22" s="11">
        <f t="shared" si="13"/>
        <v>121053.84000000003</v>
      </c>
      <c r="AB22" s="27">
        <f>+AA22-R22</f>
        <v>8553.8600000000297</v>
      </c>
    </row>
    <row r="24" spans="1:28" x14ac:dyDescent="0.25">
      <c r="F24" s="6"/>
    </row>
    <row r="25" spans="1:28" x14ac:dyDescent="0.25">
      <c r="F25" s="6"/>
      <c r="G25" s="6">
        <f>+H22-F22</f>
        <v>0</v>
      </c>
      <c r="H25">
        <f>+G25/2</f>
        <v>0</v>
      </c>
      <c r="R25" t="s">
        <v>15</v>
      </c>
      <c r="S25">
        <v>2016</v>
      </c>
      <c r="T25" s="4">
        <f>SUM(R10:R16)</f>
        <v>63749.420000000013</v>
      </c>
      <c r="U25" s="4">
        <f>SUM(S10:S16)</f>
        <v>6865.32</v>
      </c>
    </row>
    <row r="26" spans="1:28" x14ac:dyDescent="0.25">
      <c r="F26" s="6"/>
      <c r="R26" t="s">
        <v>16</v>
      </c>
      <c r="S26">
        <v>2016</v>
      </c>
      <c r="T26" s="4">
        <f>SUM(T10:T16)</f>
        <v>64479.880000000005</v>
      </c>
      <c r="U26" s="4">
        <f>SUM(U10:U16)</f>
        <v>6134.8600000000006</v>
      </c>
    </row>
    <row r="27" spans="1:28" x14ac:dyDescent="0.25">
      <c r="F27">
        <v>830.96</v>
      </c>
      <c r="G27" s="4">
        <f>+F15+F27</f>
        <v>1497.52</v>
      </c>
      <c r="T27" s="6">
        <f>+T25-T26</f>
        <v>-730.45999999999185</v>
      </c>
      <c r="U27" s="6">
        <f>+U25-U26</f>
        <v>730.45999999999913</v>
      </c>
    </row>
  </sheetData>
  <mergeCells count="6">
    <mergeCell ref="A1:L1"/>
    <mergeCell ref="A2:L2"/>
    <mergeCell ref="A4:L4"/>
    <mergeCell ref="N1:Y1"/>
    <mergeCell ref="N2:Y2"/>
    <mergeCell ref="N4:Y4"/>
  </mergeCells>
  <pageMargins left="0.23622047244094491" right="0.23622047244094491" top="0.74803149606299213" bottom="0.74803149606299213" header="0.31496062992125984" footer="0.31496062992125984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opLeftCell="P1" workbookViewId="0">
      <pane ySplit="4" topLeftCell="A5" activePane="bottomLeft" state="frozen"/>
      <selection pane="bottomLeft" activeCell="T26" sqref="T26"/>
    </sheetView>
  </sheetViews>
  <sheetFormatPr baseColWidth="10" defaultRowHeight="15" x14ac:dyDescent="0.25"/>
  <cols>
    <col min="1" max="1" width="6.28515625" bestFit="1" customWidth="1"/>
    <col min="3" max="3" width="13" style="2" bestFit="1" customWidth="1"/>
    <col min="4" max="4" width="13" bestFit="1" customWidth="1"/>
    <col min="5" max="6" width="13" customWidth="1"/>
    <col min="7" max="7" width="13" bestFit="1" customWidth="1"/>
    <col min="8" max="8" width="13" customWidth="1"/>
    <col min="9" max="10" width="13" bestFit="1" customWidth="1"/>
    <col min="16" max="18" width="13" bestFit="1" customWidth="1"/>
    <col min="19" max="19" width="12" bestFit="1" customWidth="1"/>
    <col min="20" max="20" width="13" bestFit="1" customWidth="1"/>
    <col min="21" max="21" width="12" bestFit="1" customWidth="1"/>
    <col min="22" max="23" width="9.42578125" bestFit="1" customWidth="1"/>
    <col min="24" max="24" width="13" bestFit="1" customWidth="1"/>
    <col min="25" max="25" width="12" bestFit="1" customWidth="1"/>
    <col min="26" max="27" width="13" bestFit="1" customWidth="1"/>
  </cols>
  <sheetData>
    <row r="1" spans="1:28" ht="18.75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N1" s="18" t="s">
        <v>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19.5" thickBot="1" x14ac:dyDescent="0.4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N2" s="21" t="s">
        <v>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ht="15.75" thickBot="1" x14ac:dyDescent="0.3">
      <c r="C3"/>
    </row>
    <row r="4" spans="1:28" ht="15.75" thickBot="1" x14ac:dyDescent="0.3">
      <c r="A4" s="24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  <c r="N4" s="24" t="s">
        <v>10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x14ac:dyDescent="0.25">
      <c r="C5"/>
    </row>
    <row r="6" spans="1:28" x14ac:dyDescent="0.25">
      <c r="C6"/>
      <c r="D6" s="4"/>
      <c r="E6" s="4"/>
      <c r="F6" s="4"/>
      <c r="G6" s="4">
        <f>+D8/12</f>
        <v>11687.5</v>
      </c>
      <c r="H6" s="4"/>
      <c r="Q6" s="4"/>
      <c r="R6" s="4"/>
      <c r="S6" s="4"/>
      <c r="T6" s="4"/>
      <c r="U6" s="4"/>
      <c r="V6" s="4"/>
      <c r="W6" s="4"/>
      <c r="X6" s="4">
        <f>+Q8/12</f>
        <v>11687.5</v>
      </c>
      <c r="Y6" s="4"/>
    </row>
    <row r="7" spans="1:28" s="7" customFormat="1" ht="30" x14ac:dyDescent="0.25">
      <c r="A7" s="7" t="s">
        <v>2</v>
      </c>
      <c r="B7" s="7" t="s">
        <v>3</v>
      </c>
      <c r="C7" s="7" t="s">
        <v>4</v>
      </c>
      <c r="D7" s="7" t="s">
        <v>7</v>
      </c>
      <c r="E7" s="12" t="s">
        <v>12</v>
      </c>
      <c r="F7" s="12" t="s">
        <v>13</v>
      </c>
      <c r="G7" s="7" t="s">
        <v>8</v>
      </c>
      <c r="H7" s="7" t="s">
        <v>9</v>
      </c>
      <c r="I7" s="7" t="s">
        <v>5</v>
      </c>
      <c r="J7" s="12" t="s">
        <v>6</v>
      </c>
      <c r="K7" s="12" t="s">
        <v>14</v>
      </c>
      <c r="N7" s="7" t="s">
        <v>2</v>
      </c>
      <c r="O7" s="7" t="s">
        <v>3</v>
      </c>
      <c r="P7" s="7" t="s">
        <v>4</v>
      </c>
      <c r="Q7" s="7" t="s">
        <v>7</v>
      </c>
      <c r="R7" s="12" t="s">
        <v>12</v>
      </c>
      <c r="S7" s="12" t="s">
        <v>13</v>
      </c>
      <c r="T7" s="31" t="s">
        <v>17</v>
      </c>
      <c r="U7" s="31" t="s">
        <v>18</v>
      </c>
      <c r="V7" s="28"/>
      <c r="W7" s="28"/>
      <c r="X7" s="7" t="s">
        <v>8</v>
      </c>
      <c r="Y7" s="7" t="s">
        <v>9</v>
      </c>
      <c r="Z7" s="7" t="s">
        <v>5</v>
      </c>
      <c r="AA7" s="12" t="s">
        <v>6</v>
      </c>
      <c r="AB7" s="12" t="s">
        <v>14</v>
      </c>
    </row>
    <row r="8" spans="1:28" x14ac:dyDescent="0.25">
      <c r="A8" s="1">
        <v>0</v>
      </c>
      <c r="B8" s="3">
        <v>42522</v>
      </c>
      <c r="C8" s="5">
        <v>140250</v>
      </c>
      <c r="D8" s="2">
        <v>140250</v>
      </c>
      <c r="E8" s="8"/>
      <c r="F8" s="8"/>
      <c r="G8" s="2">
        <f>+D8</f>
        <v>140250</v>
      </c>
      <c r="H8" s="2"/>
      <c r="I8" s="2">
        <v>53.57</v>
      </c>
      <c r="J8" s="8">
        <f>+I8</f>
        <v>53.57</v>
      </c>
      <c r="K8" s="14"/>
      <c r="N8" s="1">
        <v>0</v>
      </c>
      <c r="O8" s="3">
        <v>42522</v>
      </c>
      <c r="P8" s="5">
        <v>140250</v>
      </c>
      <c r="Q8" s="2">
        <v>140250</v>
      </c>
      <c r="R8" s="8"/>
      <c r="S8" s="8"/>
      <c r="T8" s="29"/>
      <c r="U8" s="29"/>
      <c r="V8" s="29"/>
      <c r="W8" s="29"/>
      <c r="X8" s="2">
        <f>+Q8</f>
        <v>140250</v>
      </c>
      <c r="Y8" s="2"/>
      <c r="Z8" s="2">
        <v>53.57</v>
      </c>
      <c r="AA8" s="8">
        <f>+Z8</f>
        <v>53.57</v>
      </c>
      <c r="AB8" s="14"/>
    </row>
    <row r="9" spans="1:28" x14ac:dyDescent="0.25">
      <c r="A9" s="1"/>
      <c r="B9" s="3"/>
      <c r="C9" s="5"/>
      <c r="D9" s="2"/>
      <c r="E9" s="8"/>
      <c r="F9" s="8"/>
      <c r="G9" s="2"/>
      <c r="H9" s="2"/>
      <c r="I9" s="2"/>
      <c r="J9" s="8"/>
      <c r="K9" s="14"/>
      <c r="N9" s="1"/>
      <c r="O9" s="3"/>
      <c r="P9" s="5"/>
      <c r="Q9" s="2"/>
      <c r="R9" s="8"/>
      <c r="S9" s="8"/>
      <c r="T9" s="29"/>
      <c r="U9" s="29"/>
      <c r="V9" s="29"/>
      <c r="W9" s="29"/>
      <c r="X9" s="2"/>
      <c r="Y9" s="2"/>
      <c r="Z9" s="2"/>
      <c r="AA9" s="8"/>
      <c r="AB9" s="14"/>
    </row>
    <row r="10" spans="1:28" x14ac:dyDescent="0.25">
      <c r="A10" s="1">
        <v>1</v>
      </c>
      <c r="B10" s="3">
        <v>42536</v>
      </c>
      <c r="C10" s="5">
        <v>140250</v>
      </c>
      <c r="D10" s="2">
        <f>+D8-G6</f>
        <v>128562.5</v>
      </c>
      <c r="E10" s="8">
        <v>10969.11</v>
      </c>
      <c r="F10" s="8">
        <v>1607.04</v>
      </c>
      <c r="G10" s="2">
        <f>+G8-D10</f>
        <v>11687.5</v>
      </c>
      <c r="H10" s="2">
        <v>888.65</v>
      </c>
      <c r="I10" s="2">
        <f>+G10+H10</f>
        <v>12576.15</v>
      </c>
      <c r="J10" s="8">
        <f>+E10+F10</f>
        <v>12576.150000000001</v>
      </c>
      <c r="K10" s="15">
        <f>+G8-E10</f>
        <v>129280.89</v>
      </c>
      <c r="N10" s="1">
        <v>1</v>
      </c>
      <c r="O10" s="3">
        <v>42536</v>
      </c>
      <c r="P10" s="5">
        <v>140250</v>
      </c>
      <c r="Q10" s="2">
        <f>+Q8-X6</f>
        <v>128562.5</v>
      </c>
      <c r="R10" s="30">
        <v>10969.11</v>
      </c>
      <c r="S10" s="30">
        <v>1607.04</v>
      </c>
      <c r="T10" s="28">
        <v>11094.81</v>
      </c>
      <c r="U10" s="28">
        <v>1481.34</v>
      </c>
      <c r="V10" s="28"/>
      <c r="W10" s="28"/>
      <c r="X10" s="2">
        <f>+X8-Q10</f>
        <v>11687.5</v>
      </c>
      <c r="Y10" s="2">
        <v>888.65</v>
      </c>
      <c r="Z10" s="2">
        <f>+X10+Y10</f>
        <v>12576.15</v>
      </c>
      <c r="AA10" s="8">
        <f>+R10+S10</f>
        <v>12576.150000000001</v>
      </c>
      <c r="AB10" s="15">
        <f>+X8-R10</f>
        <v>129280.89</v>
      </c>
    </row>
    <row r="11" spans="1:28" x14ac:dyDescent="0.25">
      <c r="A11" s="1">
        <v>2</v>
      </c>
      <c r="B11" s="3">
        <v>42566</v>
      </c>
      <c r="C11" s="5">
        <v>103701.24</v>
      </c>
      <c r="D11" s="2">
        <f>+D10-$G$6</f>
        <v>116875</v>
      </c>
      <c r="E11" s="8">
        <v>11094.81</v>
      </c>
      <c r="F11" s="8">
        <v>1481.34</v>
      </c>
      <c r="G11" s="2">
        <f t="shared" ref="G11:G21" si="0">+D10-D11</f>
        <v>11687.5</v>
      </c>
      <c r="H11" s="2">
        <v>888.65</v>
      </c>
      <c r="I11" s="2">
        <f t="shared" ref="I11:I21" si="1">+G11+H11</f>
        <v>12576.15</v>
      </c>
      <c r="J11" s="8">
        <f t="shared" ref="J11:J21" si="2">+E11+F11</f>
        <v>12576.15</v>
      </c>
      <c r="K11" s="15">
        <f>+K10-E11</f>
        <v>118186.08</v>
      </c>
      <c r="N11" s="1">
        <v>2</v>
      </c>
      <c r="O11" s="3">
        <v>42566</v>
      </c>
      <c r="P11" s="5">
        <v>103701.24</v>
      </c>
      <c r="Q11" s="2">
        <f>+Q10-$G$6</f>
        <v>116875</v>
      </c>
      <c r="R11" s="8">
        <v>11094.81</v>
      </c>
      <c r="S11" s="8">
        <v>1481.34</v>
      </c>
      <c r="T11" s="28">
        <v>11221.93</v>
      </c>
      <c r="U11" s="28">
        <v>1354.22</v>
      </c>
      <c r="V11" s="28"/>
      <c r="W11" s="28"/>
      <c r="X11" s="2">
        <f t="shared" ref="X11:X21" si="3">+Q10-Q11</f>
        <v>11687.5</v>
      </c>
      <c r="Y11" s="2">
        <v>888.65</v>
      </c>
      <c r="Z11" s="2">
        <f t="shared" ref="Z11:Z21" si="4">+X11+Y11</f>
        <v>12576.15</v>
      </c>
      <c r="AA11" s="8">
        <f t="shared" ref="AA11:AA21" si="5">+R11+S11</f>
        <v>12576.15</v>
      </c>
      <c r="AB11" s="15">
        <f>+AB10-R11</f>
        <v>118186.08</v>
      </c>
    </row>
    <row r="12" spans="1:28" x14ac:dyDescent="0.25">
      <c r="A12" s="1">
        <v>3</v>
      </c>
      <c r="B12" s="3">
        <v>42597</v>
      </c>
      <c r="C12" s="5">
        <v>94801.66</v>
      </c>
      <c r="D12" s="2">
        <f t="shared" ref="D12:D19" si="6">+D11-$G$6</f>
        <v>105187.5</v>
      </c>
      <c r="E12" s="8">
        <v>11221.93</v>
      </c>
      <c r="F12" s="8">
        <v>1354.22</v>
      </c>
      <c r="G12" s="2">
        <f t="shared" si="0"/>
        <v>11687.5</v>
      </c>
      <c r="H12" s="2">
        <v>888.65</v>
      </c>
      <c r="I12" s="2">
        <f t="shared" si="1"/>
        <v>12576.15</v>
      </c>
      <c r="J12" s="8">
        <f t="shared" si="2"/>
        <v>12576.15</v>
      </c>
      <c r="K12" s="15">
        <f t="shared" ref="K12:K21" si="7">+K11-E12</f>
        <v>106964.15</v>
      </c>
      <c r="N12" s="1">
        <v>3</v>
      </c>
      <c r="O12" s="3">
        <v>42597</v>
      </c>
      <c r="P12" s="5">
        <v>94801.66</v>
      </c>
      <c r="Q12" s="2">
        <f t="shared" ref="Q12:Q19" si="8">+Q11-$G$6</f>
        <v>105187.5</v>
      </c>
      <c r="R12" s="8">
        <v>11221.93</v>
      </c>
      <c r="S12" s="8">
        <v>1354.22</v>
      </c>
      <c r="T12" s="28">
        <v>11350.51</v>
      </c>
      <c r="U12" s="28">
        <v>1225.6400000000001</v>
      </c>
      <c r="V12" s="28"/>
      <c r="W12" s="28"/>
      <c r="X12" s="2">
        <f t="shared" si="3"/>
        <v>11687.5</v>
      </c>
      <c r="Y12" s="2">
        <v>888.65</v>
      </c>
      <c r="Z12" s="2">
        <f t="shared" si="4"/>
        <v>12576.15</v>
      </c>
      <c r="AA12" s="8">
        <f t="shared" si="5"/>
        <v>12576.15</v>
      </c>
      <c r="AB12" s="15">
        <f t="shared" ref="AB12:AB21" si="9">+AB11-R12</f>
        <v>106964.15</v>
      </c>
    </row>
    <row r="13" spans="1:28" x14ac:dyDescent="0.25">
      <c r="A13" s="1">
        <v>4</v>
      </c>
      <c r="B13" s="3">
        <v>42628</v>
      </c>
      <c r="C13" s="5">
        <v>85800.11</v>
      </c>
      <c r="D13" s="2">
        <f t="shared" si="6"/>
        <v>93500</v>
      </c>
      <c r="E13" s="8">
        <v>11350.51</v>
      </c>
      <c r="F13" s="8">
        <v>1225.6400000000001</v>
      </c>
      <c r="G13" s="2">
        <f t="shared" si="0"/>
        <v>11687.5</v>
      </c>
      <c r="H13" s="2">
        <v>888.65</v>
      </c>
      <c r="I13" s="2">
        <f t="shared" si="1"/>
        <v>12576.15</v>
      </c>
      <c r="J13" s="8">
        <f t="shared" si="2"/>
        <v>12576.15</v>
      </c>
      <c r="K13" s="15">
        <f t="shared" si="7"/>
        <v>95613.64</v>
      </c>
      <c r="N13" s="1">
        <v>4</v>
      </c>
      <c r="O13" s="3">
        <v>42628</v>
      </c>
      <c r="P13" s="5">
        <v>85800.11</v>
      </c>
      <c r="Q13" s="2">
        <f t="shared" si="8"/>
        <v>93500</v>
      </c>
      <c r="R13" s="8">
        <v>11350.51</v>
      </c>
      <c r="S13" s="8">
        <v>1225.6400000000001</v>
      </c>
      <c r="T13" s="28">
        <v>11480.57</v>
      </c>
      <c r="U13" s="28">
        <v>1095.58</v>
      </c>
      <c r="V13" s="28"/>
      <c r="W13" s="28"/>
      <c r="X13" s="2">
        <f t="shared" si="3"/>
        <v>11687.5</v>
      </c>
      <c r="Y13" s="2">
        <v>888.65</v>
      </c>
      <c r="Z13" s="2">
        <f t="shared" si="4"/>
        <v>12576.15</v>
      </c>
      <c r="AA13" s="8">
        <f t="shared" si="5"/>
        <v>12576.15</v>
      </c>
      <c r="AB13" s="15">
        <f t="shared" si="9"/>
        <v>95613.64</v>
      </c>
    </row>
    <row r="14" spans="1:28" x14ac:dyDescent="0.25">
      <c r="A14" s="1">
        <v>5</v>
      </c>
      <c r="B14" s="3">
        <v>42658</v>
      </c>
      <c r="C14" s="5">
        <v>76695.41</v>
      </c>
      <c r="D14" s="2">
        <f t="shared" si="6"/>
        <v>81812.5</v>
      </c>
      <c r="E14" s="8">
        <v>11480.57</v>
      </c>
      <c r="F14" s="8">
        <v>1095.58</v>
      </c>
      <c r="G14" s="2">
        <f t="shared" si="0"/>
        <v>11687.5</v>
      </c>
      <c r="H14" s="2">
        <v>888.65</v>
      </c>
      <c r="I14" s="2">
        <f t="shared" si="1"/>
        <v>12576.15</v>
      </c>
      <c r="J14" s="8">
        <f t="shared" si="2"/>
        <v>12576.15</v>
      </c>
      <c r="K14" s="15">
        <f t="shared" si="7"/>
        <v>84133.07</v>
      </c>
      <c r="N14" s="1">
        <v>5</v>
      </c>
      <c r="O14" s="3">
        <v>42658</v>
      </c>
      <c r="P14" s="5">
        <v>76695.41</v>
      </c>
      <c r="Q14" s="2">
        <f t="shared" si="8"/>
        <v>81812.5</v>
      </c>
      <c r="R14" s="8">
        <v>11480.57</v>
      </c>
      <c r="S14" s="8">
        <v>1095.58</v>
      </c>
      <c r="T14" s="28">
        <v>11612.13</v>
      </c>
      <c r="U14" s="28">
        <v>964.02</v>
      </c>
      <c r="V14" s="28"/>
      <c r="W14" s="28"/>
      <c r="X14" s="2">
        <f t="shared" si="3"/>
        <v>11687.5</v>
      </c>
      <c r="Y14" s="2">
        <v>888.65</v>
      </c>
      <c r="Z14" s="2">
        <f t="shared" si="4"/>
        <v>12576.15</v>
      </c>
      <c r="AA14" s="8">
        <f>+R14+S14</f>
        <v>12576.15</v>
      </c>
      <c r="AB14" s="15">
        <f t="shared" si="9"/>
        <v>84133.07</v>
      </c>
    </row>
    <row r="15" spans="1:28" x14ac:dyDescent="0.25">
      <c r="A15" s="1">
        <v>6</v>
      </c>
      <c r="B15" s="3">
        <v>42689</v>
      </c>
      <c r="C15" s="5">
        <v>67486.39</v>
      </c>
      <c r="D15" s="2">
        <f t="shared" si="6"/>
        <v>70125</v>
      </c>
      <c r="E15" s="8">
        <f t="shared" ref="E15:E20" si="10">+I15-F15</f>
        <v>11745.189999999999</v>
      </c>
      <c r="F15" s="8">
        <v>830.96</v>
      </c>
      <c r="G15" s="2">
        <f t="shared" si="0"/>
        <v>11687.5</v>
      </c>
      <c r="H15" s="2">
        <v>888.65</v>
      </c>
      <c r="I15" s="2">
        <f t="shared" si="1"/>
        <v>12576.15</v>
      </c>
      <c r="J15" s="8">
        <f t="shared" si="2"/>
        <v>12576.149999999998</v>
      </c>
      <c r="K15" s="15">
        <f t="shared" si="7"/>
        <v>72387.88</v>
      </c>
      <c r="N15" s="1">
        <v>6</v>
      </c>
      <c r="O15" s="3">
        <v>42689</v>
      </c>
      <c r="P15" s="5">
        <v>67486.39</v>
      </c>
      <c r="Q15" s="2">
        <f t="shared" si="8"/>
        <v>70125</v>
      </c>
      <c r="R15" s="8">
        <v>11612.13</v>
      </c>
      <c r="S15" s="8">
        <v>964.02</v>
      </c>
      <c r="T15" s="28">
        <v>11745.19</v>
      </c>
      <c r="U15" s="28">
        <v>830.96</v>
      </c>
      <c r="V15" s="28"/>
      <c r="W15" s="28"/>
      <c r="X15" s="2">
        <f t="shared" si="3"/>
        <v>11687.5</v>
      </c>
      <c r="Y15" s="2">
        <v>888.65</v>
      </c>
      <c r="Z15" s="2">
        <f t="shared" si="4"/>
        <v>12576.15</v>
      </c>
      <c r="AA15" s="8">
        <f t="shared" si="5"/>
        <v>12576.15</v>
      </c>
      <c r="AB15" s="15">
        <f t="shared" si="9"/>
        <v>72520.94</v>
      </c>
    </row>
    <row r="16" spans="1:28" x14ac:dyDescent="0.25">
      <c r="A16" s="1">
        <v>7</v>
      </c>
      <c r="B16" s="3">
        <v>42719</v>
      </c>
      <c r="C16" s="5">
        <v>58171.85</v>
      </c>
      <c r="D16" s="2">
        <f t="shared" si="6"/>
        <v>58437.5</v>
      </c>
      <c r="E16" s="8">
        <f t="shared" si="10"/>
        <v>11879.77</v>
      </c>
      <c r="F16" s="8">
        <v>696.38</v>
      </c>
      <c r="G16" s="2">
        <f t="shared" si="0"/>
        <v>11687.5</v>
      </c>
      <c r="H16" s="2">
        <v>888.65</v>
      </c>
      <c r="I16" s="2">
        <f t="shared" si="1"/>
        <v>12576.15</v>
      </c>
      <c r="J16" s="8">
        <f t="shared" si="2"/>
        <v>12576.15</v>
      </c>
      <c r="K16" s="15">
        <f t="shared" si="7"/>
        <v>60508.11</v>
      </c>
      <c r="N16" s="1">
        <v>7</v>
      </c>
      <c r="O16" s="3">
        <v>42719</v>
      </c>
      <c r="P16" s="5">
        <v>58171.85</v>
      </c>
      <c r="Q16" s="2">
        <f t="shared" si="8"/>
        <v>58437.5</v>
      </c>
      <c r="R16" s="8">
        <v>11745.189999999999</v>
      </c>
      <c r="S16" s="8">
        <v>830.96</v>
      </c>
      <c r="T16" s="28">
        <v>11879.77</v>
      </c>
      <c r="U16" s="28">
        <v>696.38</v>
      </c>
      <c r="V16" s="28"/>
      <c r="W16" s="28"/>
      <c r="X16" s="2">
        <f t="shared" si="3"/>
        <v>11687.5</v>
      </c>
      <c r="Y16" s="2">
        <v>888.65</v>
      </c>
      <c r="Z16" s="2">
        <f t="shared" si="4"/>
        <v>12576.15</v>
      </c>
      <c r="AA16" s="8">
        <f t="shared" si="5"/>
        <v>12576.149999999998</v>
      </c>
      <c r="AB16" s="15">
        <f t="shared" si="9"/>
        <v>60775.75</v>
      </c>
    </row>
    <row r="17" spans="1:28" x14ac:dyDescent="0.25">
      <c r="A17" s="1">
        <v>8</v>
      </c>
      <c r="B17" s="3">
        <v>42750</v>
      </c>
      <c r="C17" s="5">
        <v>48750.58</v>
      </c>
      <c r="D17" s="2">
        <f t="shared" si="6"/>
        <v>46750</v>
      </c>
      <c r="E17" s="8">
        <f t="shared" si="10"/>
        <v>12015.89</v>
      </c>
      <c r="F17" s="8">
        <v>560.26</v>
      </c>
      <c r="G17" s="2">
        <f t="shared" si="0"/>
        <v>11687.5</v>
      </c>
      <c r="H17" s="2">
        <v>888.65</v>
      </c>
      <c r="I17" s="2">
        <f t="shared" si="1"/>
        <v>12576.15</v>
      </c>
      <c r="J17" s="8">
        <f t="shared" si="2"/>
        <v>12576.15</v>
      </c>
      <c r="K17" s="15">
        <f t="shared" si="7"/>
        <v>48492.22</v>
      </c>
      <c r="N17" s="1">
        <v>8</v>
      </c>
      <c r="O17" s="3">
        <v>42750</v>
      </c>
      <c r="P17" s="5">
        <v>48750.58</v>
      </c>
      <c r="Q17" s="2">
        <f t="shared" si="8"/>
        <v>46750</v>
      </c>
      <c r="R17" s="8">
        <v>11879.77</v>
      </c>
      <c r="S17" s="8">
        <v>696.38</v>
      </c>
      <c r="T17" s="28">
        <v>12015.89</v>
      </c>
      <c r="U17" s="28">
        <v>560.26</v>
      </c>
      <c r="V17" s="28">
        <f>+R10+R11+R12+R13+R14+R15+R16-T10-T11-T12-T13-T14-T15-T16</f>
        <v>-910.65999999999804</v>
      </c>
      <c r="W17" s="28">
        <f>+S10+S11+S12+S13+S14+S15+S16-U10-U11-U12-U13-U14-U15-U16</f>
        <v>910.6599999999986</v>
      </c>
      <c r="X17" s="2">
        <f t="shared" si="3"/>
        <v>11687.5</v>
      </c>
      <c r="Y17" s="2">
        <v>888.65</v>
      </c>
      <c r="Z17" s="2">
        <f t="shared" si="4"/>
        <v>12576.15</v>
      </c>
      <c r="AA17" s="8">
        <f t="shared" si="5"/>
        <v>12576.15</v>
      </c>
      <c r="AB17" s="15">
        <f t="shared" si="9"/>
        <v>48895.979999999996</v>
      </c>
    </row>
    <row r="18" spans="1:28" x14ac:dyDescent="0.25">
      <c r="A18" s="1">
        <v>9</v>
      </c>
      <c r="B18" s="3">
        <v>42781</v>
      </c>
      <c r="C18" s="5">
        <v>39221.360000000001</v>
      </c>
      <c r="D18" s="2">
        <f t="shared" si="6"/>
        <v>35062.5</v>
      </c>
      <c r="E18" s="8">
        <f t="shared" si="10"/>
        <v>12153.57</v>
      </c>
      <c r="F18" s="8">
        <v>422.58</v>
      </c>
      <c r="G18" s="2">
        <f t="shared" si="0"/>
        <v>11687.5</v>
      </c>
      <c r="H18" s="2">
        <v>888.65</v>
      </c>
      <c r="I18" s="2">
        <f t="shared" si="1"/>
        <v>12576.15</v>
      </c>
      <c r="J18" s="8">
        <f t="shared" si="2"/>
        <v>12576.15</v>
      </c>
      <c r="K18" s="15">
        <f t="shared" si="7"/>
        <v>36338.65</v>
      </c>
      <c r="N18" s="1">
        <v>9</v>
      </c>
      <c r="O18" s="3">
        <v>42781</v>
      </c>
      <c r="P18" s="5">
        <v>39221.360000000001</v>
      </c>
      <c r="Q18" s="2">
        <f t="shared" si="8"/>
        <v>35062.5</v>
      </c>
      <c r="R18" s="8">
        <v>12015.89</v>
      </c>
      <c r="S18" s="8">
        <v>560.26</v>
      </c>
      <c r="T18" s="28">
        <v>12153.57</v>
      </c>
      <c r="U18" s="28">
        <v>422.58</v>
      </c>
      <c r="V18" s="28"/>
      <c r="W18" s="28"/>
      <c r="X18" s="2">
        <f t="shared" si="3"/>
        <v>11687.5</v>
      </c>
      <c r="Y18" s="2">
        <v>888.65</v>
      </c>
      <c r="Z18" s="2">
        <f t="shared" si="4"/>
        <v>12576.15</v>
      </c>
      <c r="AA18" s="8">
        <f t="shared" si="5"/>
        <v>12576.15</v>
      </c>
      <c r="AB18" s="15">
        <f t="shared" si="9"/>
        <v>36880.089999999997</v>
      </c>
    </row>
    <row r="19" spans="1:28" x14ac:dyDescent="0.25">
      <c r="A19" s="1">
        <v>10</v>
      </c>
      <c r="B19" s="3">
        <v>42809</v>
      </c>
      <c r="C19" s="5">
        <v>29582.95</v>
      </c>
      <c r="D19" s="2">
        <f t="shared" si="6"/>
        <v>23375</v>
      </c>
      <c r="E19" s="8">
        <f t="shared" si="10"/>
        <v>12292.83</v>
      </c>
      <c r="F19" s="8">
        <v>283.32</v>
      </c>
      <c r="G19" s="2">
        <f t="shared" si="0"/>
        <v>11687.5</v>
      </c>
      <c r="H19" s="2">
        <v>888.65</v>
      </c>
      <c r="I19" s="2">
        <f t="shared" si="1"/>
        <v>12576.15</v>
      </c>
      <c r="J19" s="8">
        <f t="shared" si="2"/>
        <v>12576.15</v>
      </c>
      <c r="K19" s="15">
        <f t="shared" si="7"/>
        <v>24045.82</v>
      </c>
      <c r="N19" s="1">
        <v>10</v>
      </c>
      <c r="O19" s="3">
        <v>42809</v>
      </c>
      <c r="P19" s="5">
        <v>29582.95</v>
      </c>
      <c r="Q19" s="2">
        <f t="shared" si="8"/>
        <v>23375</v>
      </c>
      <c r="R19" s="8">
        <v>12153.57</v>
      </c>
      <c r="S19" s="8">
        <v>422.58</v>
      </c>
      <c r="T19" s="28">
        <v>12292.83</v>
      </c>
      <c r="U19" s="28">
        <v>283.32</v>
      </c>
      <c r="V19" s="28"/>
      <c r="W19" s="28"/>
      <c r="X19" s="2">
        <f t="shared" si="3"/>
        <v>11687.5</v>
      </c>
      <c r="Y19" s="2">
        <v>888.65</v>
      </c>
      <c r="Z19" s="2">
        <f t="shared" si="4"/>
        <v>12576.15</v>
      </c>
      <c r="AA19" s="8">
        <f t="shared" si="5"/>
        <v>12576.15</v>
      </c>
      <c r="AB19" s="15">
        <f t="shared" si="9"/>
        <v>24726.519999999997</v>
      </c>
    </row>
    <row r="20" spans="1:28" x14ac:dyDescent="0.25">
      <c r="A20" s="1">
        <v>11</v>
      </c>
      <c r="B20" s="3">
        <v>42840</v>
      </c>
      <c r="C20" s="5">
        <v>19834.099999999999</v>
      </c>
      <c r="D20" s="2">
        <f>+D19-$G$6</f>
        <v>11687.5</v>
      </c>
      <c r="E20" s="8">
        <f t="shared" si="10"/>
        <v>12433.69</v>
      </c>
      <c r="F20" s="8">
        <v>142.46</v>
      </c>
      <c r="G20" s="2">
        <f t="shared" si="0"/>
        <v>11687.5</v>
      </c>
      <c r="H20" s="2">
        <v>888.65</v>
      </c>
      <c r="I20" s="2">
        <f t="shared" si="1"/>
        <v>12576.15</v>
      </c>
      <c r="J20" s="8">
        <f t="shared" si="2"/>
        <v>12576.15</v>
      </c>
      <c r="K20" s="15">
        <f t="shared" si="7"/>
        <v>11612.13</v>
      </c>
      <c r="N20" s="1">
        <v>11</v>
      </c>
      <c r="O20" s="3">
        <v>42840</v>
      </c>
      <c r="P20" s="5">
        <v>19834.099999999999</v>
      </c>
      <c r="Q20" s="2">
        <f>+Q19-$G$6</f>
        <v>11687.5</v>
      </c>
      <c r="R20" s="8">
        <v>12292.83</v>
      </c>
      <c r="S20" s="8">
        <v>283.32</v>
      </c>
      <c r="T20" s="28">
        <v>12433.69</v>
      </c>
      <c r="U20" s="28">
        <v>142.46</v>
      </c>
      <c r="V20" s="28"/>
      <c r="W20" s="28"/>
      <c r="X20" s="2">
        <f t="shared" si="3"/>
        <v>11687.5</v>
      </c>
      <c r="Y20" s="2">
        <v>888.65</v>
      </c>
      <c r="Z20" s="2">
        <f t="shared" si="4"/>
        <v>12576.15</v>
      </c>
      <c r="AA20" s="8">
        <f t="shared" si="5"/>
        <v>12576.15</v>
      </c>
      <c r="AB20" s="15">
        <f t="shared" si="9"/>
        <v>12433.689999999997</v>
      </c>
    </row>
    <row r="21" spans="1:28" x14ac:dyDescent="0.25">
      <c r="A21" s="1">
        <v>12</v>
      </c>
      <c r="B21" s="3">
        <v>42870</v>
      </c>
      <c r="C21" s="5">
        <v>9973.5400000000009</v>
      </c>
      <c r="D21" s="2">
        <f>+D20-$G$6</f>
        <v>0</v>
      </c>
      <c r="E21" s="8">
        <f>+I21-F21</f>
        <v>11612.13</v>
      </c>
      <c r="F21" s="8">
        <v>964.02</v>
      </c>
      <c r="G21" s="2">
        <f t="shared" si="0"/>
        <v>11687.5</v>
      </c>
      <c r="H21" s="2">
        <v>888.65</v>
      </c>
      <c r="I21" s="2">
        <f t="shared" si="1"/>
        <v>12576.15</v>
      </c>
      <c r="J21" s="8">
        <f t="shared" si="2"/>
        <v>12576.15</v>
      </c>
      <c r="K21" s="15">
        <f t="shared" si="7"/>
        <v>0</v>
      </c>
      <c r="N21" s="1">
        <v>12</v>
      </c>
      <c r="O21" s="3">
        <v>42870</v>
      </c>
      <c r="P21" s="5">
        <v>9973.5400000000009</v>
      </c>
      <c r="Q21" s="2">
        <f>+Q20-$G$6</f>
        <v>0</v>
      </c>
      <c r="R21" s="8">
        <v>12433.69</v>
      </c>
      <c r="S21" s="8">
        <v>142.46</v>
      </c>
      <c r="T21" s="28">
        <v>12576.15</v>
      </c>
      <c r="U21" s="28">
        <v>0</v>
      </c>
      <c r="V21" s="28"/>
      <c r="W21" s="28"/>
      <c r="X21" s="2">
        <f t="shared" si="3"/>
        <v>11687.5</v>
      </c>
      <c r="Y21" s="2">
        <v>888.65</v>
      </c>
      <c r="Z21" s="2">
        <f t="shared" si="4"/>
        <v>12576.15</v>
      </c>
      <c r="AA21" s="8">
        <f t="shared" si="5"/>
        <v>12576.15</v>
      </c>
      <c r="AB21" s="15">
        <f t="shared" si="9"/>
        <v>0</v>
      </c>
    </row>
    <row r="22" spans="1:28" s="9" customFormat="1" x14ac:dyDescent="0.25">
      <c r="C22" s="10"/>
      <c r="D22" s="11"/>
      <c r="E22" s="13">
        <f t="shared" ref="E22:J22" si="11">SUM(E10:E21)</f>
        <v>140250</v>
      </c>
      <c r="F22" s="13">
        <f t="shared" si="11"/>
        <v>10663.8</v>
      </c>
      <c r="G22" s="11">
        <f t="shared" si="11"/>
        <v>140250</v>
      </c>
      <c r="H22" s="11">
        <f t="shared" si="11"/>
        <v>10663.799999999997</v>
      </c>
      <c r="I22" s="11">
        <f t="shared" si="11"/>
        <v>150913.79999999996</v>
      </c>
      <c r="J22" s="13">
        <f t="shared" si="11"/>
        <v>150913.79999999999</v>
      </c>
      <c r="K22" s="16"/>
      <c r="P22" s="10"/>
      <c r="Q22" s="11"/>
      <c r="R22" s="13">
        <f t="shared" ref="R22:AA22" si="12">SUM(R10:R21)</f>
        <v>140250</v>
      </c>
      <c r="S22" s="13">
        <f t="shared" si="12"/>
        <v>10663.799999999997</v>
      </c>
      <c r="T22" s="28">
        <f>SUM(T10:T21)</f>
        <v>141857.04</v>
      </c>
      <c r="U22" s="28">
        <f>SUM(U10:U21)</f>
        <v>9056.7599999999984</v>
      </c>
      <c r="V22" s="28"/>
      <c r="W22" s="28"/>
      <c r="X22" s="11">
        <f t="shared" si="12"/>
        <v>140250</v>
      </c>
      <c r="Y22" s="11">
        <f t="shared" si="12"/>
        <v>10663.799999999997</v>
      </c>
      <c r="Z22" s="11">
        <f t="shared" si="12"/>
        <v>150913.79999999996</v>
      </c>
      <c r="AA22" s="13">
        <f t="shared" si="12"/>
        <v>150913.79999999999</v>
      </c>
      <c r="AB22" s="16"/>
    </row>
    <row r="23" spans="1:28" x14ac:dyDescent="0.25">
      <c r="F23" s="4">
        <f>+F22-H22</f>
        <v>0</v>
      </c>
      <c r="G23" s="6"/>
      <c r="V23" s="4">
        <f>SUM(V10:V22)</f>
        <v>-910.65999999999804</v>
      </c>
      <c r="W23" s="4">
        <f>SUM(W10:W22)</f>
        <v>910.6599999999986</v>
      </c>
    </row>
    <row r="25" spans="1:28" x14ac:dyDescent="0.25">
      <c r="R25" t="s">
        <v>15</v>
      </c>
      <c r="S25">
        <v>2016</v>
      </c>
      <c r="T25" s="4">
        <f>SUM(R10:R16)</f>
        <v>79474.25</v>
      </c>
      <c r="U25" s="4">
        <f>SUM(S10:S16)</f>
        <v>8558.7999999999993</v>
      </c>
    </row>
    <row r="26" spans="1:28" x14ac:dyDescent="0.25">
      <c r="R26" t="s">
        <v>16</v>
      </c>
      <c r="S26">
        <v>2016</v>
      </c>
      <c r="T26" s="4">
        <f>SUM(T10:T16)</f>
        <v>80384.91</v>
      </c>
      <c r="U26" s="4">
        <f>SUM(U10:U16)</f>
        <v>7648.1399999999994</v>
      </c>
    </row>
    <row r="27" spans="1:28" x14ac:dyDescent="0.25">
      <c r="G27" s="4"/>
      <c r="H27" s="6"/>
      <c r="T27" s="6">
        <f>+T25-T26</f>
        <v>-910.66000000000349</v>
      </c>
      <c r="U27" s="6">
        <f>+U25-U26</f>
        <v>910.65999999999985</v>
      </c>
    </row>
    <row r="28" spans="1:28" x14ac:dyDescent="0.25">
      <c r="G28" s="4"/>
      <c r="H28" s="6"/>
    </row>
    <row r="29" spans="1:28" x14ac:dyDescent="0.25">
      <c r="G29" s="4"/>
      <c r="H29" s="6"/>
    </row>
    <row r="30" spans="1:28" x14ac:dyDescent="0.25">
      <c r="G30" s="4"/>
      <c r="H30" s="6"/>
    </row>
    <row r="31" spans="1:28" x14ac:dyDescent="0.25">
      <c r="G31" s="6"/>
      <c r="H31" s="6"/>
    </row>
    <row r="32" spans="1:28" x14ac:dyDescent="0.25">
      <c r="G32" s="6"/>
      <c r="H32" s="6"/>
    </row>
    <row r="33" spans="7:8" x14ac:dyDescent="0.25">
      <c r="G33" s="6"/>
      <c r="H33" s="6"/>
    </row>
    <row r="34" spans="7:8" x14ac:dyDescent="0.25">
      <c r="G34" s="6"/>
      <c r="H34" s="6"/>
    </row>
    <row r="35" spans="7:8" x14ac:dyDescent="0.25">
      <c r="G35" s="6"/>
      <c r="H35" s="6"/>
    </row>
  </sheetData>
  <mergeCells count="6">
    <mergeCell ref="A1:L1"/>
    <mergeCell ref="A2:L2"/>
    <mergeCell ref="A4:L4"/>
    <mergeCell ref="N1:AB1"/>
    <mergeCell ref="N2:AB2"/>
    <mergeCell ref="N4:AB4"/>
  </mergeCells>
  <pageMargins left="0.23622047244094491" right="0.23622047244094491" top="0.74803149606299213" bottom="0.74803149606299213" header="0.31496062992125984" footer="0.31496062992125984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2448</vt:lpstr>
      <vt:lpstr>9636</vt:lpstr>
      <vt:lpstr>Hoja3</vt:lpstr>
    </vt:vector>
  </TitlesOfParts>
  <Company>QM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QMContabilidad6</cp:lastModifiedBy>
  <cp:lastPrinted>2017-06-21T21:35:48Z</cp:lastPrinted>
  <dcterms:created xsi:type="dcterms:W3CDTF">2016-09-06T15:16:24Z</dcterms:created>
  <dcterms:modified xsi:type="dcterms:W3CDTF">2017-06-21T23:27:25Z</dcterms:modified>
</cp:coreProperties>
</file>