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630" windowWidth="12015" windowHeight="4935" tabRatio="816"/>
  </bookViews>
  <sheets>
    <sheet name="Cuadro Resumen 12MY" sheetId="147" r:id="rId1"/>
    <sheet name="Precios Distribuidor" sheetId="166" r:id="rId2"/>
    <sheet name="Precios Público" sheetId="167" r:id="rId3"/>
    <sheet name="Precios Empleados" sheetId="169" r:id="rId4"/>
  </sheets>
  <externalReferences>
    <externalReference r:id="rId5"/>
  </externalReferences>
  <definedNames>
    <definedName name="DOS" localSheetId="0">#REF!</definedName>
    <definedName name="DOS">#REF!</definedName>
    <definedName name="_xlnm.Print_Area" localSheetId="0">'Cuadro Resumen 12MY'!$A$1:$H$1192</definedName>
    <definedName name="_xlnm.Print_Area" localSheetId="3">'Precios Empleados'!$A$1:$K$61</definedName>
    <definedName name="_xlnm.Print_Titles" localSheetId="0">'Cuadro Resumen 12MY'!$1:$4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D3" i="169" l="1"/>
  <c r="D3" i="167" l="1"/>
  <c r="B783" i="147" l="1"/>
  <c r="C858" i="147" l="1"/>
  <c r="C857" i="147"/>
  <c r="C856" i="147"/>
  <c r="C855" i="147"/>
  <c r="C854" i="147"/>
  <c r="C853" i="147"/>
  <c r="C852" i="147"/>
  <c r="C851" i="147"/>
  <c r="F850" i="147"/>
  <c r="E850" i="147"/>
  <c r="D850" i="147"/>
  <c r="C850" i="147"/>
  <c r="F849" i="147"/>
  <c r="E849" i="147"/>
  <c r="D849" i="147"/>
  <c r="C849" i="147"/>
  <c r="F848" i="147"/>
  <c r="E848" i="147"/>
  <c r="D848" i="147"/>
  <c r="C848" i="147"/>
  <c r="F847" i="147"/>
  <c r="E847" i="147"/>
  <c r="D847" i="147"/>
  <c r="C847" i="147"/>
  <c r="F846" i="147"/>
  <c r="E846" i="147"/>
  <c r="D846" i="147"/>
  <c r="C846" i="147"/>
  <c r="F845" i="147"/>
  <c r="E845" i="147"/>
  <c r="D845" i="147"/>
  <c r="C845" i="147"/>
  <c r="F844" i="147"/>
  <c r="E844" i="147"/>
  <c r="D844" i="147"/>
  <c r="C844" i="147"/>
  <c r="F843" i="147"/>
  <c r="E843" i="147"/>
  <c r="D843" i="147"/>
  <c r="C843" i="147"/>
  <c r="C842" i="147"/>
  <c r="C841" i="147"/>
  <c r="C840" i="147"/>
  <c r="C839" i="147"/>
  <c r="C838" i="147"/>
  <c r="C837" i="147"/>
  <c r="C836" i="147"/>
  <c r="C835" i="147"/>
  <c r="B833" i="147"/>
  <c r="B832" i="147"/>
  <c r="B831" i="147"/>
  <c r="B830" i="147"/>
  <c r="B829" i="147"/>
  <c r="B778" i="147"/>
  <c r="H858" i="147" l="1"/>
  <c r="G858" i="147"/>
  <c r="F858" i="147"/>
  <c r="E858" i="147"/>
  <c r="D858" i="147"/>
  <c r="H857" i="147"/>
  <c r="G857" i="147"/>
  <c r="F857" i="147"/>
  <c r="E857" i="147"/>
  <c r="D857" i="147"/>
  <c r="H856" i="147"/>
  <c r="G856" i="147"/>
  <c r="F856" i="147"/>
  <c r="E856" i="147"/>
  <c r="D856" i="147"/>
  <c r="H855" i="147"/>
  <c r="G855" i="147"/>
  <c r="F855" i="147"/>
  <c r="E855" i="147"/>
  <c r="D855" i="147"/>
  <c r="H854" i="147"/>
  <c r="G854" i="147"/>
  <c r="F854" i="147"/>
  <c r="E854" i="147"/>
  <c r="D854" i="147"/>
  <c r="H853" i="147"/>
  <c r="G853" i="147"/>
  <c r="F853" i="147"/>
  <c r="E853" i="147"/>
  <c r="D853" i="147"/>
  <c r="H852" i="147"/>
  <c r="G852" i="147"/>
  <c r="F852" i="147"/>
  <c r="E852" i="147"/>
  <c r="D852" i="147"/>
  <c r="H851" i="147"/>
  <c r="G851" i="147"/>
  <c r="F851" i="147"/>
  <c r="E851" i="147"/>
  <c r="D851" i="147"/>
  <c r="F842" i="147"/>
  <c r="E842" i="147"/>
  <c r="D842" i="147"/>
  <c r="F841" i="147"/>
  <c r="E841" i="147"/>
  <c r="D841" i="147"/>
  <c r="F840" i="147"/>
  <c r="E840" i="147"/>
  <c r="D840" i="147"/>
  <c r="F839" i="147"/>
  <c r="E839" i="147"/>
  <c r="D839" i="147"/>
  <c r="F838" i="147"/>
  <c r="E838" i="147"/>
  <c r="D838" i="147"/>
  <c r="F837" i="147"/>
  <c r="E837" i="147"/>
  <c r="D837" i="147"/>
  <c r="F836" i="147"/>
  <c r="E836" i="147"/>
  <c r="D836" i="147"/>
  <c r="F835" i="147"/>
  <c r="E835" i="147"/>
  <c r="D835" i="147"/>
  <c r="B782" i="147" l="1"/>
  <c r="B781" i="147"/>
  <c r="B780" i="147"/>
  <c r="B779" i="147"/>
  <c r="B689" i="147"/>
  <c r="B688" i="147"/>
  <c r="B687" i="147"/>
  <c r="B554" i="147"/>
  <c r="B553" i="147"/>
  <c r="B552" i="147"/>
  <c r="A551" i="147"/>
  <c r="A686" i="147" s="1"/>
  <c r="A777" i="147" s="1"/>
  <c r="B242" i="147"/>
  <c r="B350" i="147" s="1"/>
  <c r="B296" i="147" s="1"/>
  <c r="A241" i="147"/>
  <c r="A349" i="147" s="1"/>
  <c r="A295" i="147" s="1"/>
  <c r="B150" i="147" l="1"/>
  <c r="B404" i="147" s="1"/>
  <c r="A161" i="147"/>
  <c r="A415" i="147" s="1"/>
  <c r="A699" i="147" s="1"/>
  <c r="A785" i="147" s="1"/>
  <c r="A835" i="147" s="1"/>
  <c r="A177" i="147"/>
  <c r="A431" i="147" s="1"/>
  <c r="A715" i="147" s="1"/>
  <c r="A801" i="147" s="1"/>
  <c r="A851" i="147" s="1"/>
  <c r="A913" i="147"/>
  <c r="A960" i="147" s="1"/>
  <c r="A1006" i="147" s="1"/>
  <c r="A1054" i="147" s="1"/>
  <c r="A149" i="147"/>
  <c r="A403" i="147" s="1"/>
  <c r="A449" i="147" s="1"/>
  <c r="A905" i="147" l="1"/>
  <c r="A955" i="147" s="1"/>
  <c r="A999" i="147" s="1"/>
  <c r="A1047" i="147" s="1"/>
  <c r="A545" i="147"/>
  <c r="A680" i="147" s="1"/>
  <c r="A726" i="147" s="1"/>
  <c r="A937" i="147"/>
  <c r="A981" i="147" s="1"/>
  <c r="A1037" i="147" s="1"/>
  <c r="A1085" i="147" s="1"/>
  <c r="A564" i="147"/>
  <c r="A921" i="147"/>
  <c r="A965" i="147" s="1"/>
  <c r="A1021" i="147" s="1"/>
  <c r="A1069" i="147" s="1"/>
  <c r="A556" i="147"/>
  <c r="B914" i="147"/>
  <c r="B961" i="147" s="1"/>
  <c r="B1007" i="147" s="1"/>
  <c r="B1055" i="147" s="1"/>
  <c r="B551" i="147"/>
  <c r="B450" i="147"/>
  <c r="B459" i="147"/>
  <c r="B458" i="147"/>
  <c r="B457" i="147"/>
  <c r="A769" i="147" l="1"/>
  <c r="A819" i="147" s="1"/>
  <c r="B906" i="147"/>
  <c r="B956" i="147" s="1"/>
  <c r="B1000" i="147" s="1"/>
  <c r="B1048" i="147" s="1"/>
  <c r="B681" i="147" s="1"/>
  <c r="B545" i="147"/>
  <c r="B1059" i="147"/>
  <c r="B1058" i="147"/>
  <c r="B1057" i="147"/>
  <c r="B1056" i="147"/>
  <c r="B1008" i="147"/>
  <c r="B1011" i="147"/>
  <c r="B1010" i="147"/>
  <c r="B1009" i="147"/>
  <c r="B919" i="147"/>
  <c r="B770" i="147" l="1"/>
  <c r="B820" i="147" s="1"/>
  <c r="B726" i="147"/>
  <c r="B604" i="147"/>
  <c r="B603" i="147"/>
  <c r="B602" i="147"/>
  <c r="B869" i="147" l="1"/>
  <c r="B868" i="147"/>
  <c r="B963" i="147" l="1"/>
  <c r="B962" i="147"/>
  <c r="B918" i="147"/>
  <c r="B917" i="147"/>
  <c r="B916" i="147"/>
  <c r="B915" i="147"/>
  <c r="H81" i="147" l="1"/>
  <c r="H83" i="147"/>
  <c r="H84" i="147"/>
  <c r="H85" i="147"/>
  <c r="H86" i="147"/>
  <c r="H87" i="147"/>
  <c r="H89" i="147"/>
  <c r="H90" i="147"/>
  <c r="H91" i="147"/>
  <c r="H92" i="147"/>
  <c r="H93" i="147"/>
  <c r="H95" i="147"/>
  <c r="H96" i="147"/>
  <c r="G81" i="147"/>
  <c r="G82" i="147"/>
  <c r="G83" i="147"/>
  <c r="G85" i="147"/>
  <c r="G86" i="147"/>
  <c r="G87" i="147"/>
  <c r="G88" i="147"/>
  <c r="G89" i="147"/>
  <c r="G91" i="147"/>
  <c r="G93" i="147"/>
  <c r="G95" i="147"/>
  <c r="G96" i="147"/>
  <c r="H94" i="147"/>
  <c r="G94" i="147"/>
  <c r="G92" i="147"/>
  <c r="G90" i="147"/>
  <c r="H88" i="147"/>
  <c r="G84" i="147"/>
  <c r="H82" i="147"/>
  <c r="F81" i="147"/>
  <c r="F82" i="147"/>
  <c r="F83" i="147"/>
  <c r="F84" i="147"/>
  <c r="F85" i="147"/>
  <c r="F86" i="147"/>
  <c r="F87" i="147"/>
  <c r="F88" i="147"/>
  <c r="F89" i="147"/>
  <c r="F90" i="147"/>
  <c r="F91" i="147"/>
  <c r="F92" i="147"/>
  <c r="F93" i="147"/>
  <c r="F94" i="147"/>
  <c r="F95" i="147"/>
  <c r="F96" i="147"/>
  <c r="E81" i="147"/>
  <c r="E82" i="147"/>
  <c r="E83" i="147"/>
  <c r="E84" i="147"/>
  <c r="E85" i="147"/>
  <c r="E86" i="147"/>
  <c r="E87" i="147"/>
  <c r="E88" i="147"/>
  <c r="E89" i="147"/>
  <c r="E90" i="147"/>
  <c r="E91" i="147"/>
  <c r="E92" i="147"/>
  <c r="E93" i="147"/>
  <c r="E94" i="147"/>
  <c r="E95" i="147"/>
  <c r="E96" i="147"/>
  <c r="D81" i="147"/>
  <c r="D82" i="147"/>
  <c r="D83" i="147"/>
  <c r="D84" i="147"/>
  <c r="D85" i="147"/>
  <c r="D86" i="147"/>
  <c r="D87" i="147"/>
  <c r="D88" i="147"/>
  <c r="D89" i="147"/>
  <c r="D90" i="147"/>
  <c r="D91" i="147"/>
  <c r="D92" i="147"/>
  <c r="D93" i="147"/>
  <c r="D94" i="147"/>
  <c r="D95" i="147"/>
  <c r="D96" i="147"/>
  <c r="F80" i="147" l="1"/>
  <c r="E80" i="147"/>
  <c r="D80" i="147"/>
  <c r="F79" i="147"/>
  <c r="E79" i="147"/>
  <c r="D79" i="147"/>
  <c r="F78" i="147"/>
  <c r="E78" i="147"/>
  <c r="D78" i="147"/>
  <c r="F77" i="147"/>
  <c r="E77" i="147"/>
  <c r="D77" i="147"/>
  <c r="F76" i="147"/>
  <c r="E76" i="147"/>
  <c r="D76" i="147"/>
  <c r="F75" i="147"/>
  <c r="E75" i="147"/>
  <c r="D75" i="147"/>
  <c r="F74" i="147"/>
  <c r="E74" i="147"/>
  <c r="D74" i="147"/>
  <c r="F73" i="147"/>
  <c r="E73" i="147"/>
  <c r="D73" i="147"/>
  <c r="F72" i="147"/>
  <c r="E72" i="147"/>
  <c r="D72" i="147"/>
  <c r="F71" i="147"/>
  <c r="E71" i="147"/>
  <c r="D71" i="147"/>
  <c r="F70" i="147"/>
  <c r="E70" i="147"/>
  <c r="D70" i="147"/>
  <c r="E69" i="147"/>
  <c r="D69" i="147"/>
  <c r="F68" i="147"/>
  <c r="D68" i="147"/>
  <c r="F67" i="147"/>
  <c r="E67" i="147"/>
  <c r="D67" i="147"/>
  <c r="F66" i="147"/>
  <c r="E66" i="147"/>
  <c r="D66" i="147"/>
  <c r="F65" i="147"/>
  <c r="E65" i="147"/>
  <c r="D65" i="147"/>
  <c r="F69" i="147"/>
  <c r="E68" i="147"/>
</calcChain>
</file>

<file path=xl/sharedStrings.xml><?xml version="1.0" encoding="utf-8"?>
<sst xmlns="http://schemas.openxmlformats.org/spreadsheetml/2006/main" count="2541" uniqueCount="505">
  <si>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</si>
  <si>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</si>
  <si>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</si>
  <si>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</si>
  <si>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</si>
  <si>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</si>
  <si>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</si>
  <si>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</si>
  <si>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</si>
  <si>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</si>
  <si>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</si>
  <si>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</si>
  <si>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</si>
  <si>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</si>
  <si>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</si>
  <si>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</si>
  <si>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</si>
  <si>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</si>
  <si>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</si>
  <si>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</si>
  <si>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Financiamiento tasa subsidiada desde 35% enganche</t>
  </si>
  <si>
    <t>(CÓDIGO:  XXX)</t>
  </si>
  <si>
    <t>Precio (máximo) de contado</t>
  </si>
  <si>
    <t>(CÓDIGO: XXX)</t>
  </si>
  <si>
    <t>Plan 10%</t>
  </si>
  <si>
    <t>30%+</t>
  </si>
  <si>
    <t>Financiamiento tasa subsidiada DESDE 35% enganche</t>
  </si>
  <si>
    <t>10%-19.99%</t>
  </si>
  <si>
    <t>20%-29.99%</t>
  </si>
  <si>
    <t>Accesible (40% enganche)</t>
  </si>
  <si>
    <t>Tasa Plan Integral</t>
  </si>
  <si>
    <t>Precio especial en operaciones al contado y financiamiento Plan Integral.</t>
  </si>
  <si>
    <t>*  Los planes con Plan Integral, aplican también para Accesible Tradicional.</t>
  </si>
  <si>
    <t>Formula con $ 1800 GM Link</t>
  </si>
  <si>
    <t>Financiamiento tasa subsidiada DESDE 20% enganche SIN seguro.</t>
  </si>
  <si>
    <t>Financiamiento tasa subsidiada DESDE 35% enganche SIN seguro.</t>
  </si>
  <si>
    <t>Precio especial en operaciones al contado y financiamiento Plan Integral SIN seguro CON Bonificación.</t>
  </si>
  <si>
    <t>Financiamiento tasa subsidiada DESDE 20% enganche CON 1 año de seguro</t>
  </si>
  <si>
    <t>Financiamiento tasa subsidiada DESDE 35% enganche SIN seguro</t>
  </si>
  <si>
    <t>Precio especial en operaciones al contado y financiamiento Plan Integral CON 1 año de seguro.</t>
  </si>
  <si>
    <t>Financiamiento tasa subsidiada desde 35% enganche CON 1 año de seguro.</t>
  </si>
  <si>
    <t>Precio especial en operaciones al contado y financiamiento Plan Integral SIN seguro.</t>
  </si>
  <si>
    <t>Financiamiento tasa subsidiada desde 20% enganche. SIN seguro.</t>
  </si>
  <si>
    <t>Financiamiento tasa subsidiada desde 35% enganche. SIN seguro.</t>
  </si>
  <si>
    <t>Precio especial en operaciones al contado y financiamiento Plan Integral SIN 1 año de seguro.</t>
  </si>
  <si>
    <t>Precio especial en operaciones al contado y financiamiento Plan Integral CON seguro.</t>
  </si>
  <si>
    <t>Financiamiento tasa subsidiada desde 20% enganche CON 1 año de seguro.</t>
  </si>
  <si>
    <t>Financiamiento tasa subsidiada desde 20% enganche SIN seguro.</t>
  </si>
  <si>
    <t>Financiamiento tasa subsidiada desde 35% enganche SIN seguro.</t>
  </si>
  <si>
    <t>Financiamiento tasa subsidiada DESDE 20% enganche CON 1 año de seguro.</t>
  </si>
  <si>
    <t>Financiamiento tasa subsidiada DESDE 20% enganche. CON 1 año de seguro.</t>
  </si>
  <si>
    <t>Financiamiento tasa subsidiada DESDE 20% enganche. SIN 1 año de seguro.</t>
  </si>
  <si>
    <t>Financiamiento tasa subsidiada DESDE 35% enganche CON 1 año de seguro.</t>
  </si>
  <si>
    <t>Financiamiento tasa subsidiada DESDE 35% enganche. SIN seguro.</t>
  </si>
  <si>
    <t>Financiamiento tasa subsidiada desde 20% de enganche CON 1 año de seguro.</t>
  </si>
  <si>
    <t>Financiamiento tasa subsidiada desde 35% de enganche CON 1 año de seguro.</t>
  </si>
  <si>
    <t xml:space="preserve">Financiamiento tasa subsidiada desde 35% enganche CON 1 año de seguro.                                                 </t>
  </si>
  <si>
    <t xml:space="preserve">Financiamiento tasa subsidiada desde 35% enganche SIN seguro.                                                     </t>
  </si>
  <si>
    <t>Precio especial en operaciones al contado y financiamiento Plan Integral CON 1 Año de seguro.</t>
  </si>
  <si>
    <t>Financiamiento tasa subsidiada DESDE 20% enganche CON 1 año de seguro. No aplica paquete G</t>
  </si>
  <si>
    <t>Financiamiento tasa subsidiada DESDE 20% enganche CON seguro.</t>
  </si>
  <si>
    <t>Financiamiento tasa subsidiada desde 20% enganche CON seguro.</t>
  </si>
  <si>
    <t>Financiamiento tasa subsidiada DESDE 20% enganche Sin Seguro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</si>
  <si>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</si>
  <si>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</si>
  <si>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Financiamiento tasa subsidiada desde 20% enganche CON 1 año de Seguro</t>
  </si>
  <si>
    <t>Financiamiento tasa subsidiada desde 35% enganche SIN  seguro.</t>
  </si>
  <si>
    <t>Financiamiento tasa subsidiada DESDE 35% enganche CON 1 año de seguro.  No aplica paquete G.</t>
  </si>
  <si>
    <t xml:space="preserve">Precio especial en operaciones al contado y financiamiento Plan Integral SIN seguro. </t>
  </si>
  <si>
    <t xml:space="preserve">Financiamiento tasa subsidiada desde 35% enganche SIN seguro. </t>
  </si>
  <si>
    <t>Financiamiento tasa subsidiada desde 20% enganche SIN seguro</t>
  </si>
  <si>
    <t>SILVERADO 3500 CHASIS CABINA 2012</t>
  </si>
  <si>
    <t>CHEVY 3 PTAS 2012</t>
  </si>
  <si>
    <t>CHEVY CARGO 3 PTAS 2012</t>
  </si>
  <si>
    <t>CHEVY 4 PTAS 2012</t>
  </si>
  <si>
    <t>AVEO 2012</t>
  </si>
  <si>
    <t>SPARK 2012</t>
  </si>
  <si>
    <t>MATIZ 2012</t>
  </si>
  <si>
    <t>CRUZE 2012</t>
  </si>
  <si>
    <t>MALIBU 2012</t>
  </si>
  <si>
    <t>CAMARO 2012</t>
  </si>
  <si>
    <t>TORNADO 2012</t>
  </si>
  <si>
    <t>CAPTIVA SPORT 2012</t>
  </si>
  <si>
    <t>TAHOE 2012 (Excepto Paq H)</t>
  </si>
  <si>
    <t>TRAVERSE 2012</t>
  </si>
  <si>
    <t>SUBURBAN 2012 (No aplica paquete G)</t>
  </si>
  <si>
    <t>COLORADO 2012</t>
  </si>
  <si>
    <t>AVALANCHE 2012</t>
  </si>
  <si>
    <t>EXPRESS PASSENGER VAN 2012</t>
  </si>
  <si>
    <t>EXPRESS CARGO VAN 2012</t>
  </si>
  <si>
    <t>SILVERADO 1500 CABINA REGULAR 2012 (Solo paquete E)</t>
  </si>
  <si>
    <t>Financiamiento tasa subsidiada desde 20% de enganche SIN seguro.</t>
  </si>
  <si>
    <t>Planes ALLY</t>
  </si>
  <si>
    <t>Plan Especial Matiz y Spark</t>
  </si>
  <si>
    <t>Matiz y Spark</t>
  </si>
  <si>
    <t>Plan Especial Aveo y Sonic</t>
  </si>
  <si>
    <t>Aveo y Sonic</t>
  </si>
  <si>
    <t>Plan Microtasas</t>
  </si>
  <si>
    <t>Precio especial en operaciones al contado y financiamiento Plan Integral CON 1 año de seguro. SIN Bonificación</t>
  </si>
  <si>
    <t>SILVERADO 2500 2012 (Excepto Crew Cab)</t>
  </si>
  <si>
    <t>SILVERADO 2500 Crew Cab 2012</t>
  </si>
  <si>
    <t>SONIC 2012.5</t>
  </si>
  <si>
    <t>Paquete E  $330,000</t>
  </si>
  <si>
    <t>Paquete F  $355,000</t>
  </si>
  <si>
    <t>CHEYENNE 2012 (Crew Cab Paq C)</t>
  </si>
  <si>
    <t>Precio especial en operaciones al contado y financiamiento Plan Integral CON 2 años de seguro. SIN Bonificación</t>
  </si>
  <si>
    <t>SONIC 2012</t>
  </si>
  <si>
    <t>CHEYENNE 2012</t>
  </si>
  <si>
    <t>Todas las unidades excepto Matiz, Spark, Aveo y Sonic</t>
  </si>
  <si>
    <t>GM de México</t>
  </si>
  <si>
    <t>Guía de Precios al Distribuidor</t>
  </si>
  <si>
    <t>AM</t>
  </si>
  <si>
    <t>Código</t>
  </si>
  <si>
    <t>Modelo</t>
  </si>
  <si>
    <t>Pqt.</t>
  </si>
  <si>
    <t>Precio</t>
  </si>
  <si>
    <t>AMDGM</t>
  </si>
  <si>
    <t>AMDA</t>
  </si>
  <si>
    <t>Seguro P.P.</t>
  </si>
  <si>
    <t>Traslado</t>
  </si>
  <si>
    <t>I.V.A.</t>
  </si>
  <si>
    <t>Total</t>
  </si>
  <si>
    <t>1SF08</t>
  </si>
  <si>
    <t>Chevy 3 ptas.</t>
  </si>
  <si>
    <t>B</t>
  </si>
  <si>
    <t>Chevy 3 ptas.B</t>
  </si>
  <si>
    <t>H</t>
  </si>
  <si>
    <t>Chevy 3 ptas.H</t>
  </si>
  <si>
    <t>J</t>
  </si>
  <si>
    <t>Chevy 3 ptas.J</t>
  </si>
  <si>
    <t>U</t>
  </si>
  <si>
    <t>Chevy Cargo 3 ptas.</t>
  </si>
  <si>
    <t>R</t>
  </si>
  <si>
    <t>Chevy Cargo 3 ptas.R</t>
  </si>
  <si>
    <t>G</t>
  </si>
  <si>
    <t>Chevy Cargo 3 ptas.G</t>
  </si>
  <si>
    <t>1SE19</t>
  </si>
  <si>
    <t>Chevy 4 ptas.</t>
  </si>
  <si>
    <t>Chevy 4 ptas.B</t>
  </si>
  <si>
    <t>Chevy 4 ptas.H</t>
  </si>
  <si>
    <t>Chevy 4 ptas.J</t>
  </si>
  <si>
    <t>Q</t>
  </si>
  <si>
    <t>Chevy 4 ptas.Q</t>
  </si>
  <si>
    <t>P</t>
  </si>
  <si>
    <t>Chevy 4 ptas.P</t>
  </si>
  <si>
    <t>1MS48</t>
  </si>
  <si>
    <t>Matiz 5 ptas.</t>
  </si>
  <si>
    <t>A</t>
  </si>
  <si>
    <t>Matiz 5 ptas.A</t>
  </si>
  <si>
    <t>1MT48</t>
  </si>
  <si>
    <t>Matiz 5 ptas.B</t>
  </si>
  <si>
    <t>1CS48</t>
  </si>
  <si>
    <t>Spark 5 ptas.</t>
  </si>
  <si>
    <t>Spark 5 ptas.A</t>
  </si>
  <si>
    <t>1CT48</t>
  </si>
  <si>
    <t>Spark 5 ptas.B</t>
  </si>
  <si>
    <t>1CU48</t>
  </si>
  <si>
    <t>C</t>
  </si>
  <si>
    <t>Spark 5 ptas.C</t>
  </si>
  <si>
    <t>1TU69</t>
  </si>
  <si>
    <t>Aveo 4 ptas.</t>
  </si>
  <si>
    <t>Aveo 4 ptas.A</t>
  </si>
  <si>
    <t>M</t>
  </si>
  <si>
    <t>Aveo 4 ptas.M</t>
  </si>
  <si>
    <t>Aveo 4 ptas.B</t>
  </si>
  <si>
    <t>1TV69</t>
  </si>
  <si>
    <t>Aveo 4 ptas.C</t>
  </si>
  <si>
    <t>Aveo 4 ptas.G</t>
  </si>
  <si>
    <t>1TX69</t>
  </si>
  <si>
    <t>D</t>
  </si>
  <si>
    <t>Aveo 4 ptas.D</t>
  </si>
  <si>
    <t>E</t>
  </si>
  <si>
    <t>Aveo 4 ptas.E</t>
  </si>
  <si>
    <t>1JR69</t>
  </si>
  <si>
    <t>Sonic 4 ptas.</t>
  </si>
  <si>
    <t>Sonic 4 ptas.A</t>
  </si>
  <si>
    <t>1JS69</t>
  </si>
  <si>
    <t>Sonic 4 ptas.B</t>
  </si>
  <si>
    <t>1JT69</t>
  </si>
  <si>
    <t>Sonic 4 ptas.C</t>
  </si>
  <si>
    <t>1JR69Sonic 4 ptas.A</t>
  </si>
  <si>
    <t>Sonic 4 ptas.D</t>
  </si>
  <si>
    <t>Sonic 4 ptas.E</t>
  </si>
  <si>
    <t>F</t>
  </si>
  <si>
    <t>Sonic 4 ptas.F</t>
  </si>
  <si>
    <t>1PS69</t>
  </si>
  <si>
    <t>Cruze 4 ptas.</t>
  </si>
  <si>
    <t>Cruze 4 ptas.M</t>
  </si>
  <si>
    <t>Cruze 4 ptas.A</t>
  </si>
  <si>
    <t>1PT69</t>
  </si>
  <si>
    <t>Cruze 4 ptas.C</t>
  </si>
  <si>
    <t>1PU69</t>
  </si>
  <si>
    <t>Cruze 4 ptas.F</t>
  </si>
  <si>
    <t>1ZG69</t>
  </si>
  <si>
    <t>Malibu 4 ptas.</t>
  </si>
  <si>
    <t>Malibu 4 ptas.B</t>
  </si>
  <si>
    <t>1ZJ69</t>
  </si>
  <si>
    <t>Malibu 4 ptas.C</t>
  </si>
  <si>
    <t>1ZK69</t>
  </si>
  <si>
    <t>Malibu 4 ptas.G</t>
  </si>
  <si>
    <t>1EH37</t>
  </si>
  <si>
    <t>Camaro 2 ptas.</t>
  </si>
  <si>
    <t>Camaro 2 ptas.A</t>
  </si>
  <si>
    <t>1ET37</t>
  </si>
  <si>
    <t>Camaro 2 ptas.B</t>
  </si>
  <si>
    <t>Camaro 2 ptas.C</t>
  </si>
  <si>
    <t>Camaro 2 ptas. 45 Aniversario</t>
  </si>
  <si>
    <t>Camaro 2 ptas. 45 AniversarioE</t>
  </si>
  <si>
    <t>1ET67</t>
  </si>
  <si>
    <t>Camaro 2 ptas. Convertible</t>
  </si>
  <si>
    <t>Camaro 2 ptas. ConvertibleD</t>
  </si>
  <si>
    <t>1CG80</t>
  </si>
  <si>
    <t>Tornado Pick Up</t>
  </si>
  <si>
    <t>Tornado Pick UpA</t>
  </si>
  <si>
    <t>Tornado Pick UpB</t>
  </si>
  <si>
    <t>1CF80</t>
  </si>
  <si>
    <t>Tornado Pick UpC</t>
  </si>
  <si>
    <t>CS15643</t>
  </si>
  <si>
    <t>Colorado Doble Cabina</t>
  </si>
  <si>
    <t>Colorado Doble CabinaA</t>
  </si>
  <si>
    <t>Colorado Doble CabinaC</t>
  </si>
  <si>
    <t>CT15643</t>
  </si>
  <si>
    <t>Colorado Doble Cabina 4X4</t>
  </si>
  <si>
    <t>Colorado Doble Cabina 4X4B</t>
  </si>
  <si>
    <t>CC10703</t>
  </si>
  <si>
    <t>Silverado 1500 Cabina Regular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</si>
  <si>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</si>
  <si>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</si>
  <si>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</si>
  <si>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</si>
  <si>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</t>
  </si>
  <si>
    <t>Silverado 2500 Cabina RegularJ</t>
  </si>
  <si>
    <t>CK10703</t>
  </si>
  <si>
    <t>Silverado 2500 Cabina Reg. 4X4</t>
  </si>
  <si>
    <t>K</t>
  </si>
  <si>
    <t>Silverado 2500 Cabina Reg. 4X4K</t>
  </si>
  <si>
    <t>CC10753</t>
  </si>
  <si>
    <t>Silverado 2500 Cabina Extendida</t>
  </si>
  <si>
    <t>Silverado 2500 Cabina ExtendidaA</t>
  </si>
  <si>
    <t>CC10543</t>
  </si>
  <si>
    <t>Silverado 2500 Doble Cabina 4x2</t>
  </si>
  <si>
    <t>Silverado 2500 Doble Cabina 4x2E</t>
  </si>
  <si>
    <t>CK10543</t>
  </si>
  <si>
    <t>Silverado 2500 Doble Cabina 4x4</t>
  </si>
  <si>
    <t>Silverado 2500 Doble Cabina 4x4F</t>
  </si>
  <si>
    <t>Cheyenne 2500 Cabina Regular</t>
  </si>
  <si>
    <t>N</t>
  </si>
  <si>
    <t>Cheyenne 2500 Cabina RegularN</t>
  </si>
  <si>
    <t>Cheyenne 2500 Cabina Reg. 4X4</t>
  </si>
  <si>
    <t>Cheyenne 2500 Cabina Reg. 4X4P</t>
  </si>
  <si>
    <t>CK10753</t>
  </si>
  <si>
    <t>Cheyenne 2500 Cabina Extendida</t>
  </si>
  <si>
    <t>Cheyenne 2500 Cabina ExtendidaB</t>
  </si>
  <si>
    <t>Cheyenne 2500 Crew Cab 4X4</t>
  </si>
  <si>
    <t>Cheyenne 2500 Crew Cab 4X4B</t>
  </si>
  <si>
    <t>Cheyenne 2500 Crew Cab 4X4C</t>
  </si>
  <si>
    <t>CK10936</t>
  </si>
  <si>
    <t>Avalanche UUV 4X4</t>
  </si>
  <si>
    <t>Avalanche UUV 4X4B</t>
  </si>
  <si>
    <t>Avalanche UUV 4X4C</t>
  </si>
  <si>
    <t>1LD26</t>
  </si>
  <si>
    <t>Captiva Sport SUV</t>
  </si>
  <si>
    <t>Captiva Sport SUVA</t>
  </si>
  <si>
    <t>Captiva Sport SUVB</t>
  </si>
  <si>
    <t>1LE26</t>
  </si>
  <si>
    <t>Captiva Sport SUVC</t>
  </si>
  <si>
    <t>Captiva Sport SUVD</t>
  </si>
  <si>
    <t>1LW26</t>
  </si>
  <si>
    <t>Captiva Sport SUVG</t>
  </si>
  <si>
    <t>CR14526</t>
  </si>
  <si>
    <t>Traverse SUV</t>
  </si>
  <si>
    <t>Traverse SUVC</t>
  </si>
  <si>
    <t>Traverse SUVB</t>
  </si>
  <si>
    <t>CC10706</t>
  </si>
  <si>
    <t>Tahoe SUV</t>
  </si>
  <si>
    <t>Tahoe SUVA</t>
  </si>
  <si>
    <t>Tahoe SUVC</t>
  </si>
  <si>
    <t>Tahoe SUVD</t>
  </si>
  <si>
    <t>CK10706</t>
  </si>
  <si>
    <t>Tahoe SUV 4X4</t>
  </si>
  <si>
    <t>Tahoe SUV 4X4E</t>
  </si>
  <si>
    <t>CC10906</t>
  </si>
  <si>
    <t>Suburban SUV</t>
  </si>
  <si>
    <t>Suburban SUVA</t>
  </si>
  <si>
    <t>Suburban SUVB</t>
  </si>
  <si>
    <t>Suburban SUVC</t>
  </si>
  <si>
    <t>CK10906</t>
  </si>
  <si>
    <t>Suburban SUV 4X4</t>
  </si>
  <si>
    <t>Suburban SUV 4X4D</t>
  </si>
  <si>
    <t>CK20906</t>
  </si>
  <si>
    <t>Suburban 3/4 SUV 4X4</t>
  </si>
  <si>
    <t>Suburban 3/4 SUV 4X4G</t>
  </si>
  <si>
    <t>CG13405</t>
  </si>
  <si>
    <t>Express Cargo Van</t>
  </si>
  <si>
    <t>Express Cargo VanC</t>
  </si>
  <si>
    <t>CG33405</t>
  </si>
  <si>
    <t>Express Cargo VanB</t>
  </si>
  <si>
    <t>CG13406</t>
  </si>
  <si>
    <t>Express Pas. Van</t>
  </si>
  <si>
    <t>Express Pas. VanD</t>
  </si>
  <si>
    <t>L</t>
  </si>
  <si>
    <t>Express Pas. VanL</t>
  </si>
  <si>
    <t>CG33706</t>
  </si>
  <si>
    <t>Express Pas. VanC</t>
  </si>
  <si>
    <t>CG33503</t>
  </si>
  <si>
    <t>Express Cutaway</t>
  </si>
  <si>
    <t>Express CutawayA</t>
  </si>
  <si>
    <t>CG33803</t>
  </si>
  <si>
    <t>Express CutawayB</t>
  </si>
  <si>
    <t>CG33903</t>
  </si>
  <si>
    <t>Express CutawayC</t>
  </si>
  <si>
    <t>CC31003</t>
  </si>
  <si>
    <t>Silverado 3500 Chasis Cabina</t>
  </si>
  <si>
    <t>Silverado 3500 Chasis CabinaA</t>
  </si>
  <si>
    <t>Silverado 3500 Chasis CabinaC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</si>
  <si>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</si>
  <si>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</si>
  <si>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</si>
  <si>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</si>
  <si>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</si>
  <si>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</si>
  <si>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Guía de Precios para Empleados</t>
  </si>
  <si>
    <t>PRECIO</t>
  </si>
  <si>
    <t>Incentivo</t>
  </si>
  <si>
    <t>Vigentes a partir del 03 de Enero de 2013</t>
  </si>
  <si>
    <t>Paquete A  $7,958</t>
  </si>
  <si>
    <t>Paquete A  $167,100</t>
  </si>
  <si>
    <t>Paquete B  $8,186</t>
  </si>
  <si>
    <t>Paquete B  $180,700</t>
  </si>
  <si>
    <t>Paquete C  $8,612</t>
  </si>
  <si>
    <t>Paquete C  $204,200</t>
  </si>
  <si>
    <t>Paquete A  $179,900</t>
  </si>
  <si>
    <t>Paquete B  $193,800</t>
  </si>
  <si>
    <t>Paquete C  $215,300</t>
  </si>
  <si>
    <t>Paquete A  $0</t>
  </si>
  <si>
    <t>Paquete A  $324,800</t>
  </si>
  <si>
    <t>Paquete C  $0</t>
  </si>
  <si>
    <t>Paquete C  $341,100</t>
  </si>
  <si>
    <t>Paquete B  $0</t>
  </si>
  <si>
    <t>Paquete B  $373,600</t>
  </si>
  <si>
    <t>Paquete D $0</t>
  </si>
  <si>
    <t>Paquete D  $254,300</t>
  </si>
  <si>
    <t>Paquete E $0</t>
  </si>
  <si>
    <t>Paquete E  $266,800</t>
  </si>
  <si>
    <t>Paquete F $0</t>
  </si>
  <si>
    <t>Paquete F  $267,900</t>
  </si>
  <si>
    <t>Paquete G $0</t>
  </si>
  <si>
    <t>Paquete G  $279,900</t>
  </si>
  <si>
    <t>Paquete J  $11,064</t>
  </si>
  <si>
    <t>Paquete J  $292,200</t>
  </si>
  <si>
    <t>Paquete K  $11,084</t>
  </si>
  <si>
    <t>Paquete K  $327,400</t>
  </si>
  <si>
    <t>Paquete J  $314,300</t>
  </si>
  <si>
    <t>Paquete K  $342,400</t>
  </si>
  <si>
    <t>Paquete A  $11,084</t>
  </si>
  <si>
    <t>Paquete A  $328,300</t>
  </si>
  <si>
    <t>Paquete A  $343,300</t>
  </si>
  <si>
    <t>Paquete E  $11,084</t>
  </si>
  <si>
    <t>Paquete F  $11,084</t>
  </si>
  <si>
    <t>Paquete N  $15,172</t>
  </si>
  <si>
    <t>Paquete N  $396,000</t>
  </si>
  <si>
    <t>Paquete P  $16,545</t>
  </si>
  <si>
    <t>Paquete P  $420,500</t>
  </si>
  <si>
    <t>Paquete N  $417,000</t>
  </si>
  <si>
    <t>Paquete P  $443,400</t>
  </si>
  <si>
    <t>Paquete Ext B  $18,351</t>
  </si>
  <si>
    <t>Paquete B  $468,600</t>
  </si>
  <si>
    <t>Paquete B  $494,000</t>
  </si>
  <si>
    <t>Paquete Crew Cab B $22,325</t>
  </si>
  <si>
    <t>Paquete B Crew Cab  $521,300</t>
  </si>
  <si>
    <t>Paquete Crew Cab C $23,409</t>
  </si>
  <si>
    <t>Paquete C Crew Cab  $582,200</t>
  </si>
  <si>
    <t>Paquete B Crew Cab  $552,200</t>
  </si>
  <si>
    <t>Paquete C Crew Cab  $614,600</t>
  </si>
  <si>
    <t>Paquete B  $619,800</t>
  </si>
  <si>
    <t>Paquete C  $630,300</t>
  </si>
  <si>
    <t>Paquete A  $20,566</t>
  </si>
  <si>
    <t>Paquete A  $285,900</t>
  </si>
  <si>
    <t>Paquete B  $20,666</t>
  </si>
  <si>
    <t>Paquete B  $327,100</t>
  </si>
  <si>
    <t>Paquete C  $20,566</t>
  </si>
  <si>
    <t>Paquete C  $329,300</t>
  </si>
  <si>
    <t>Paquete D  $20,223</t>
  </si>
  <si>
    <t>Paquete D  $349,800</t>
  </si>
  <si>
    <t>Paquete G  $19,748</t>
  </si>
  <si>
    <t>Paquete G  $369,800</t>
  </si>
  <si>
    <t>Paquete A  $325,000</t>
  </si>
  <si>
    <t>Paquete B  $364,900</t>
  </si>
  <si>
    <t>Paquete C  $367,100</t>
  </si>
  <si>
    <t>Paquete D  $388,500</t>
  </si>
  <si>
    <t>Paquete G  $408,900</t>
  </si>
  <si>
    <t>Paquete C  $12,911</t>
  </si>
  <si>
    <t>Paquete C  $480,700</t>
  </si>
  <si>
    <t>Paquete B  $12,926</t>
  </si>
  <si>
    <t>Paquete B  $510,500</t>
  </si>
  <si>
    <t>Paquete C  $512,500</t>
  </si>
  <si>
    <t>Paquete B  $543,000</t>
  </si>
  <si>
    <t>Paquete A  $18,803</t>
  </si>
  <si>
    <t>Paquete A  $562,800</t>
  </si>
  <si>
    <t>Paquete C  $20,424</t>
  </si>
  <si>
    <t>Paquete C  $613,200</t>
  </si>
  <si>
    <t>Paquete D  $21,073</t>
  </si>
  <si>
    <t>Paquete D  $631,500</t>
  </si>
  <si>
    <t>Paquete E  $22,499</t>
  </si>
  <si>
    <t>Paquete E  $651,600</t>
  </si>
  <si>
    <t>Paquete A  $591,800</t>
  </si>
  <si>
    <t>Paquete C  $644,700</t>
  </si>
  <si>
    <t>Paquete D  $664,000</t>
  </si>
  <si>
    <t>Paquete E  $686,300</t>
  </si>
  <si>
    <t>Paquete A  $18,933</t>
  </si>
  <si>
    <t>Paquete A  $598,900</t>
  </si>
  <si>
    <t>Paquete B  $20,684</t>
  </si>
  <si>
    <t>Paquete B  $663,000</t>
  </si>
  <si>
    <t>Paquete C  $20,684</t>
  </si>
  <si>
    <t>Paquete C  $663,000</t>
  </si>
  <si>
    <t>Paquete D  $20,943</t>
  </si>
  <si>
    <t>Paquete D  $697,900</t>
  </si>
  <si>
    <t>Paquete A  $628,100</t>
  </si>
  <si>
    <t>Paquete B  $694,900</t>
  </si>
  <si>
    <t>Paquete C  $694,900</t>
  </si>
  <si>
    <t>Paquete D  $730,200</t>
  </si>
  <si>
    <t>Paquete B  $108,500</t>
  </si>
  <si>
    <t>Paquete H  $0</t>
  </si>
  <si>
    <t>Paquete H  $124,700</t>
  </si>
  <si>
    <t>Paquete J  $0</t>
  </si>
  <si>
    <t>Paquete J  $138,500</t>
  </si>
  <si>
    <t>Paquete R  $0</t>
  </si>
  <si>
    <t>Paquete R  $106,500</t>
  </si>
  <si>
    <t>Paquete G  $0</t>
  </si>
  <si>
    <t>Paquete G  $117,100</t>
  </si>
  <si>
    <t>Paquete B  $123,700</t>
  </si>
  <si>
    <t>Paquete H  $136,800</t>
  </si>
  <si>
    <t>Paquete J  $149,400</t>
  </si>
  <si>
    <t>Paquete Q  $0</t>
  </si>
  <si>
    <t>Paquete Q  $140,300</t>
  </si>
  <si>
    <t>Paquete P  $0</t>
  </si>
  <si>
    <t>Paquete P  $152,900</t>
  </si>
  <si>
    <t>Paquete A  $4,097</t>
  </si>
  <si>
    <t>Paquete A  $95,400</t>
  </si>
  <si>
    <t>Paquete B  $3,103</t>
  </si>
  <si>
    <t>Paquete B  $111,200</t>
  </si>
  <si>
    <t>Paquete A  $6,767</t>
  </si>
  <si>
    <t>Paquete A  $115,200</t>
  </si>
  <si>
    <t>Paquete B  $10,068</t>
  </si>
  <si>
    <t>Paquete B $126,400</t>
  </si>
  <si>
    <t>Paquete C  $6,922</t>
  </si>
  <si>
    <t>Paquete C $147,200</t>
  </si>
  <si>
    <t>Paquete A  $127,435</t>
  </si>
  <si>
    <t>Paquete B $143,035</t>
  </si>
  <si>
    <t>Paquete C $159,735</t>
  </si>
  <si>
    <t>Paquete A  $129,900</t>
  </si>
  <si>
    <t>Paquete B  $153,300</t>
  </si>
  <si>
    <t>Paquete D  $3,836</t>
  </si>
  <si>
    <t>Paquete D  $173,400</t>
  </si>
  <si>
    <t>Paquete G  $171,600</t>
  </si>
  <si>
    <t>Paquete E  $3,836</t>
  </si>
  <si>
    <t>Paquete E  $186,700</t>
  </si>
  <si>
    <t>Paquete M  $0</t>
  </si>
  <si>
    <t>Paquete M  $139,900</t>
  </si>
  <si>
    <t>Paquete C  $174,300</t>
  </si>
  <si>
    <t>Paquete A  $5,906</t>
  </si>
  <si>
    <t>Paquete A  $162,600</t>
  </si>
  <si>
    <t>Paquete B  $5,819</t>
  </si>
  <si>
    <t>Paquete B  $193,400</t>
  </si>
  <si>
    <t>Paquete C  $5,819</t>
  </si>
  <si>
    <t>Paquete C  $210,000</t>
  </si>
  <si>
    <t>Paquete D  $5,896</t>
  </si>
  <si>
    <t>Paquete D  $185,000</t>
  </si>
  <si>
    <t>Paquete E  $5,891</t>
  </si>
  <si>
    <t>Paquete E  $200,200</t>
  </si>
  <si>
    <t>Paquete F  $7,687</t>
  </si>
  <si>
    <t>Paquete F  $219,200</t>
  </si>
  <si>
    <t>Paquete M  $11,849</t>
  </si>
  <si>
    <t>Paquete M  $209,100</t>
  </si>
  <si>
    <t>Paquete A  $10,874</t>
  </si>
  <si>
    <t>Paquete A  $224,100</t>
  </si>
  <si>
    <t>Paquete C  $11,681</t>
  </si>
  <si>
    <t>Paquete C  $244,400</t>
  </si>
  <si>
    <t>Paquete F  $17,901</t>
  </si>
  <si>
    <t>Paquete F  $267,500</t>
  </si>
  <si>
    <t>Paquete M  ($11,849)</t>
  </si>
  <si>
    <t>Paquete A  ($10,874)</t>
  </si>
  <si>
    <t>Paquete C  ($11,681)</t>
  </si>
  <si>
    <t>Paquete F  ($17,901)</t>
  </si>
  <si>
    <t>Paquete B  $12,327</t>
  </si>
  <si>
    <t>Paquete B  $286,700</t>
  </si>
  <si>
    <t>Paquete C  $14,107</t>
  </si>
  <si>
    <t>Paquete C  $319,300</t>
  </si>
  <si>
    <t>Paquete G  $13,675</t>
  </si>
  <si>
    <t>Paquete G  $358,200</t>
  </si>
  <si>
    <t>Paquete B  $306,700</t>
  </si>
  <si>
    <t>Paquete C  $339,300</t>
  </si>
  <si>
    <t>Paquete G  $378,200</t>
  </si>
  <si>
    <t>Paquete A  $400,000</t>
  </si>
  <si>
    <t>Paquete B  $516,500</t>
  </si>
  <si>
    <t>Paquete C  $536,500</t>
  </si>
  <si>
    <t>Paquete E  $0</t>
  </si>
  <si>
    <t>Paquete E  $551,500</t>
  </si>
  <si>
    <t>Paquete D  $0</t>
  </si>
  <si>
    <t>Paquete D  $581,900</t>
  </si>
  <si>
    <t xml:space="preserve">     PLANES Y BONIFICACIONES APLICABLES DEL 3 AL 31 DE ENERO DE 2013</t>
  </si>
  <si>
    <t>(CÓDIGO: LON)</t>
  </si>
  <si>
    <t>(CODIGO: LOO)</t>
  </si>
  <si>
    <t>(CÓDIGO:  LOO)</t>
  </si>
  <si>
    <t>KIK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</si>
</sst>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  <numFmt numFmtId="168" formatCode="0.0_);\(0.0\)"/>
  </numFmts>
  <fonts count="73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rgb="FFFF0000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sz val="10"/>
      <color rgb="FFFF0000"/>
      <name val="GM Sans Regular"/>
    </font>
    <font>
      <b/>
      <sz val="14"/>
      <name val="GM Sans Regular"/>
    </font>
    <font>
      <sz val="12"/>
      <color rgb="FFFF0000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sz val="12"/>
      <color theme="1"/>
      <name val="GM Sans Regular"/>
    </font>
    <font>
      <b/>
      <sz val="12"/>
      <color theme="1"/>
      <name val="GM Sans Regular"/>
    </font>
    <font>
      <b/>
      <sz val="16"/>
      <color theme="1"/>
      <name val="GM Sans Regular"/>
    </font>
    <font>
      <b/>
      <sz val="16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color indexed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sz val="12"/>
      <color indexed="9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color indexed="9"/>
      <name val="GM Sans Regular"/>
    </font>
    <font>
      <sz val="11"/>
      <color indexed="62"/>
      <name val="GM Sans Regular"/>
    </font>
    <font>
      <sz val="11"/>
      <color indexed="9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color indexed="9"/>
      <name val="GM Sans Regular"/>
    </font>
    <font>
      <sz val="9"/>
      <name val="GM Sans Regular"/>
    </font>
    <font>
      <sz val="9"/>
      <color indexed="59"/>
      <name val="GM Sans Regular"/>
    </font>
    <font>
      <sz val="10"/>
      <color indexed="59"/>
      <name val="GM Sans Regular"/>
    </font>
    <font>
      <sz val="10"/>
      <color indexed="62"/>
      <name val="GM Sans Regular"/>
    </font>
    <font>
      <sz val="7.5"/>
      <name val="Verdana"/>
      <family val="2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u/>
      <sz val="9"/>
      <name val="GM Sans Regular"/>
    </font>
    <font>
      <b/>
      <sz val="18"/>
      <name val="GM Sans Regular"/>
    </font>
    <font>
      <sz val="10"/>
      <color theme="0"/>
      <name val="GM Sans Regular"/>
    </font>
    <font>
      <sz val="9"/>
      <color theme="0"/>
      <name val="GM Sans Regula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011">
    <xf numFmtId="37" fontId="0" fillId="0" borderId="0" xfId="0"/>
    <xf numFmtId="37" fontId="5" fillId="0" borderId="0" xfId="0" applyFont="1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5" fillId="0" borderId="0" xfId="0" applyFont="1" applyFill="1"/>
    <xf numFmtId="39" fontId="24" fillId="26" borderId="17" xfId="0" applyNumberFormat="1" applyFont="1" applyFill="1" applyBorder="1" applyAlignment="1" applyProtection="1">
      <alignment horizontal="center"/>
    </xf>
    <xf numFmtId="3" fontId="24" fillId="26" borderId="16" xfId="23" applyNumberFormat="1" applyFont="1" applyFill="1" applyBorder="1" applyAlignment="1" applyProtection="1">
      <alignment horizontal="center" vertical="center" wrapText="1"/>
    </xf>
    <xf numFmtId="39" fontId="24" fillId="26" borderId="18" xfId="0" applyNumberFormat="1" applyFont="1" applyFill="1" applyBorder="1" applyAlignment="1" applyProtection="1">
      <alignment horizontal="center"/>
    </xf>
    <xf numFmtId="3" fontId="24" fillId="26" borderId="19" xfId="23" applyNumberFormat="1" applyFont="1" applyFill="1" applyBorder="1" applyAlignment="1" applyProtection="1">
      <alignment horizontal="center" vertical="center" wrapText="1"/>
    </xf>
    <xf numFmtId="0" fontId="24" fillId="0" borderId="15" xfId="0" applyNumberFormat="1" applyFont="1" applyFill="1" applyBorder="1" applyAlignment="1" applyProtection="1">
      <alignment horizontal="center"/>
    </xf>
    <xf numFmtId="0" fontId="24" fillId="0" borderId="16" xfId="0" applyNumberFormat="1" applyFont="1" applyFill="1" applyBorder="1" applyAlignment="1" applyProtection="1">
      <alignment horizontal="center"/>
    </xf>
    <xf numFmtId="0" fontId="24" fillId="0" borderId="19" xfId="0" applyNumberFormat="1" applyFont="1" applyFill="1" applyBorder="1" applyAlignment="1" applyProtection="1">
      <alignment horizontal="center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25" borderId="0" xfId="0" applyNumberFormat="1" applyFont="1" applyFill="1" applyBorder="1" applyAlignment="1" applyProtection="1">
      <alignment horizontal="center"/>
    </xf>
    <xf numFmtId="39" fontId="28" fillId="25" borderId="0" xfId="0" applyNumberFormat="1" applyFont="1" applyFill="1" applyBorder="1" applyAlignment="1" applyProtection="1">
      <alignment horizontal="center"/>
    </xf>
    <xf numFmtId="4" fontId="28" fillId="25" borderId="0" xfId="0" applyNumberFormat="1" applyFont="1" applyFill="1" applyBorder="1" applyAlignment="1" applyProtection="1">
      <alignment horizontal="center"/>
    </xf>
    <xf numFmtId="37" fontId="28" fillId="0" borderId="0" xfId="0" applyFont="1" applyFill="1" applyBorder="1" applyAlignment="1" applyProtection="1">
      <alignment horizontal="center" vertical="center" wrapText="1"/>
    </xf>
    <xf numFmtId="37" fontId="5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39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4" fontId="24" fillId="26" borderId="27" xfId="0" applyNumberFormat="1" applyFont="1" applyFill="1" applyBorder="1" applyAlignment="1" applyProtection="1">
      <alignment horizontal="center"/>
    </xf>
    <xf numFmtId="4" fontId="24" fillId="26" borderId="25" xfId="0" applyNumberFormat="1" applyFont="1" applyFill="1" applyBorder="1" applyAlignment="1" applyProtection="1">
      <alignment horizontal="center"/>
    </xf>
    <xf numFmtId="4" fontId="24" fillId="26" borderId="28" xfId="0" applyNumberFormat="1" applyFont="1" applyFill="1" applyBorder="1" applyAlignment="1" applyProtection="1">
      <alignment horizontal="center"/>
    </xf>
    <xf numFmtId="0" fontId="24" fillId="26" borderId="15" xfId="37" applyFont="1" applyFill="1" applyBorder="1" applyAlignment="1" applyProtection="1">
      <alignment horizontal="center" vertical="center" wrapText="1"/>
    </xf>
    <xf numFmtId="3" fontId="28" fillId="26" borderId="16" xfId="23" applyNumberFormat="1" applyFont="1" applyFill="1" applyBorder="1" applyAlignment="1" applyProtection="1">
      <alignment horizontal="center" vertical="center" wrapText="1"/>
    </xf>
    <xf numFmtId="2" fontId="24" fillId="26" borderId="15" xfId="0" applyNumberFormat="1" applyFont="1" applyFill="1" applyBorder="1" applyAlignment="1" applyProtection="1">
      <alignment horizontal="center" wrapText="1"/>
    </xf>
    <xf numFmtId="2" fontId="24" fillId="26" borderId="16" xfId="0" applyNumberFormat="1" applyFont="1" applyFill="1" applyBorder="1" applyAlignment="1" applyProtection="1">
      <alignment horizontal="center" wrapText="1"/>
    </xf>
    <xf numFmtId="37" fontId="28" fillId="26" borderId="17" xfId="0" applyNumberFormat="1" applyFont="1" applyFill="1" applyBorder="1" applyAlignment="1" applyProtection="1">
      <alignment horizontal="center"/>
    </xf>
    <xf numFmtId="39" fontId="28" fillId="26" borderId="17" xfId="0" applyNumberFormat="1" applyFont="1" applyFill="1" applyBorder="1" applyAlignment="1" applyProtection="1">
      <alignment horizontal="center"/>
    </xf>
    <xf numFmtId="37" fontId="28" fillId="26" borderId="22" xfId="0" applyNumberFormat="1" applyFont="1" applyFill="1" applyBorder="1" applyAlignment="1" applyProtection="1">
      <alignment horizontal="center"/>
    </xf>
    <xf numFmtId="39" fontId="28" fillId="26" borderId="22" xfId="0" applyNumberFormat="1" applyFont="1" applyFill="1" applyBorder="1" applyAlignment="1" applyProtection="1">
      <alignment horizontal="center"/>
    </xf>
    <xf numFmtId="37" fontId="28" fillId="26" borderId="18" xfId="0" applyNumberFormat="1" applyFont="1" applyFill="1" applyBorder="1" applyAlignment="1" applyProtection="1">
      <alignment horizontal="center"/>
    </xf>
    <xf numFmtId="39" fontId="28" fillId="26" borderId="18" xfId="0" applyNumberFormat="1" applyFont="1" applyFill="1" applyBorder="1" applyAlignment="1" applyProtection="1">
      <alignment horizontal="center"/>
    </xf>
    <xf numFmtId="39" fontId="28" fillId="26" borderId="26" xfId="0" applyNumberFormat="1" applyFont="1" applyFill="1" applyBorder="1" applyAlignment="1" applyProtection="1">
      <alignment horizontal="center"/>
    </xf>
    <xf numFmtId="37" fontId="31" fillId="25" borderId="0" xfId="0" applyFont="1" applyFill="1" applyBorder="1" applyAlignment="1" applyProtection="1">
      <alignment horizontal="center" vertical="center" wrapText="1"/>
    </xf>
    <xf numFmtId="37" fontId="32" fillId="25" borderId="0" xfId="0" applyFont="1" applyFill="1" applyBorder="1" applyAlignment="1" applyProtection="1">
      <alignment horizontal="center" vertical="center" wrapText="1"/>
    </xf>
    <xf numFmtId="37" fontId="31" fillId="25" borderId="0" xfId="0" applyNumberFormat="1" applyFont="1" applyFill="1" applyBorder="1" applyAlignment="1" applyProtection="1">
      <alignment horizontal="center"/>
    </xf>
    <xf numFmtId="39" fontId="31" fillId="25" borderId="0" xfId="0" applyNumberFormat="1" applyFont="1" applyFill="1" applyBorder="1" applyAlignment="1" applyProtection="1">
      <alignment horizontal="center"/>
    </xf>
    <xf numFmtId="40" fontId="31" fillId="25" borderId="0" xfId="0" applyNumberFormat="1" applyFont="1" applyFill="1" applyBorder="1" applyAlignment="1" applyProtection="1">
      <alignment horizontal="center"/>
    </xf>
    <xf numFmtId="4" fontId="31" fillId="25" borderId="0" xfId="0" applyNumberFormat="1" applyFont="1" applyFill="1" applyBorder="1" applyAlignment="1" applyProtection="1">
      <alignment horizontal="center"/>
    </xf>
    <xf numFmtId="2" fontId="24" fillId="26" borderId="27" xfId="0" applyNumberFormat="1" applyFont="1" applyFill="1" applyBorder="1" applyAlignment="1" applyProtection="1">
      <alignment horizontal="center" wrapText="1"/>
    </xf>
    <xf numFmtId="2" fontId="24" fillId="26" borderId="25" xfId="0" applyNumberFormat="1" applyFont="1" applyFill="1" applyBorder="1" applyAlignment="1" applyProtection="1">
      <alignment horizontal="center" wrapText="1"/>
    </xf>
    <xf numFmtId="2" fontId="24" fillId="26" borderId="28" xfId="0" applyNumberFormat="1" applyFont="1" applyFill="1" applyBorder="1" applyAlignment="1" applyProtection="1">
      <alignment horizontal="center" wrapText="1"/>
    </xf>
    <xf numFmtId="1" fontId="28" fillId="26" borderId="20" xfId="39" applyNumberFormat="1" applyFont="1" applyFill="1" applyBorder="1" applyAlignment="1" applyProtection="1">
      <alignment horizontal="center" wrapText="1"/>
    </xf>
    <xf numFmtId="1" fontId="28" fillId="26" borderId="21" xfId="39" applyNumberFormat="1" applyFont="1" applyFill="1" applyBorder="1" applyAlignment="1" applyProtection="1">
      <alignment horizontal="center" wrapText="1"/>
    </xf>
    <xf numFmtId="1" fontId="28" fillId="26" borderId="21" xfId="39" quotePrefix="1" applyNumberFormat="1" applyFont="1" applyFill="1" applyBorder="1" applyAlignment="1" applyProtection="1">
      <alignment horizontal="center" wrapText="1"/>
    </xf>
    <xf numFmtId="1" fontId="28" fillId="26" borderId="23" xfId="39" applyNumberFormat="1" applyFont="1" applyFill="1" applyBorder="1" applyAlignment="1" applyProtection="1">
      <alignment horizontal="center" wrapText="1"/>
    </xf>
    <xf numFmtId="1" fontId="28" fillId="26" borderId="24" xfId="39" applyNumberFormat="1" applyFont="1" applyFill="1" applyBorder="1" applyAlignment="1" applyProtection="1">
      <alignment horizontal="center" wrapText="1"/>
    </xf>
    <xf numFmtId="37" fontId="28" fillId="26" borderId="19" xfId="0" applyNumberFormat="1" applyFont="1" applyFill="1" applyBorder="1" applyAlignment="1" applyProtection="1">
      <alignment horizontal="center"/>
    </xf>
    <xf numFmtId="39" fontId="28" fillId="26" borderId="19" xfId="0" applyNumberFormat="1" applyFont="1" applyFill="1" applyBorder="1" applyAlignment="1" applyProtection="1">
      <alignment horizontal="center"/>
    </xf>
    <xf numFmtId="40" fontId="28" fillId="26" borderId="26" xfId="0" applyNumberFormat="1" applyFont="1" applyFill="1" applyBorder="1" applyAlignment="1" applyProtection="1">
      <alignment horizontal="center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24" xfId="0" applyFont="1" applyFill="1" applyBorder="1" applyAlignment="1" applyProtection="1">
      <alignment horizontal="center" vertical="center" wrapText="1"/>
    </xf>
    <xf numFmtId="1" fontId="27" fillId="0" borderId="24" xfId="39" applyNumberFormat="1" applyFont="1" applyFill="1" applyBorder="1" applyAlignment="1" applyProtection="1">
      <alignment horizontal="center" wrapText="1"/>
    </xf>
    <xf numFmtId="37" fontId="27" fillId="0" borderId="24" xfId="0" applyNumberFormat="1" applyFont="1" applyFill="1" applyBorder="1" applyAlignment="1" applyProtection="1">
      <alignment horizontal="center"/>
    </xf>
    <xf numFmtId="39" fontId="27" fillId="0" borderId="24" xfId="0" applyNumberFormat="1" applyFont="1" applyFill="1" applyBorder="1" applyAlignment="1" applyProtection="1">
      <alignment horizontal="center"/>
    </xf>
    <xf numFmtId="40" fontId="27" fillId="0" borderId="24" xfId="0" applyNumberFormat="1" applyFont="1" applyFill="1" applyBorder="1" applyAlignment="1" applyProtection="1">
      <alignment horizontal="center"/>
    </xf>
    <xf numFmtId="40" fontId="27" fillId="0" borderId="28" xfId="0" applyNumberFormat="1" applyFont="1" applyFill="1" applyBorder="1" applyAlignment="1" applyProtection="1">
      <alignment horizontal="center"/>
    </xf>
    <xf numFmtId="1" fontId="24" fillId="26" borderId="17" xfId="39" applyNumberFormat="1" applyFont="1" applyFill="1" applyBorder="1" applyAlignment="1" applyProtection="1">
      <alignment horizontal="center" wrapText="1"/>
    </xf>
    <xf numFmtId="37" fontId="24" fillId="26" borderId="20" xfId="0" applyNumberFormat="1" applyFont="1" applyFill="1" applyBorder="1" applyAlignment="1" applyProtection="1">
      <alignment horizontal="center"/>
    </xf>
    <xf numFmtId="39" fontId="24" fillId="26" borderId="32" xfId="0" applyNumberFormat="1" applyFont="1" applyFill="1" applyBorder="1" applyAlignment="1" applyProtection="1">
      <alignment horizontal="center"/>
    </xf>
    <xf numFmtId="1" fontId="24" fillId="26" borderId="18" xfId="39" applyNumberFormat="1" applyFont="1" applyFill="1" applyBorder="1" applyAlignment="1" applyProtection="1">
      <alignment horizontal="center" wrapText="1"/>
    </xf>
    <xf numFmtId="37" fontId="24" fillId="26" borderId="21" xfId="0" applyNumberFormat="1" applyFont="1" applyFill="1" applyBorder="1" applyAlignment="1" applyProtection="1">
      <alignment horizontal="center"/>
    </xf>
    <xf numFmtId="39" fontId="24" fillId="26" borderId="33" xfId="0" applyNumberFormat="1" applyFont="1" applyFill="1" applyBorder="1" applyAlignment="1" applyProtection="1">
      <alignment horizontal="center"/>
    </xf>
    <xf numFmtId="1" fontId="24" fillId="26" borderId="18" xfId="39" quotePrefix="1" applyNumberFormat="1" applyFont="1" applyFill="1" applyBorder="1" applyAlignment="1" applyProtection="1">
      <alignment horizontal="center" wrapText="1"/>
    </xf>
    <xf numFmtId="37" fontId="4" fillId="27" borderId="0" xfId="0" applyFont="1" applyFill="1" applyBorder="1" applyAlignment="1" applyProtection="1">
      <alignment horizontal="center" vertical="center"/>
    </xf>
    <xf numFmtId="43" fontId="4" fillId="27" borderId="0" xfId="23" applyFont="1" applyFill="1" applyBorder="1" applyAlignment="1" applyProtection="1">
      <alignment horizontal="center" vertical="center"/>
    </xf>
    <xf numFmtId="37" fontId="31" fillId="0" borderId="0" xfId="0" applyFont="1" applyFill="1" applyBorder="1" applyAlignment="1" applyProtection="1">
      <alignment horizontal="center" vertical="center" wrapText="1"/>
    </xf>
    <xf numFmtId="1" fontId="31" fillId="0" borderId="0" xfId="39" applyNumberFormat="1" applyFont="1" applyFill="1" applyBorder="1" applyAlignment="1" applyProtection="1">
      <alignment horizontal="center" wrapText="1"/>
    </xf>
    <xf numFmtId="37" fontId="31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/>
    </xf>
    <xf numFmtId="4" fontId="31" fillId="0" borderId="0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1" fontId="24" fillId="26" borderId="19" xfId="39" applyNumberFormat="1" applyFont="1" applyFill="1" applyBorder="1" applyAlignment="1" applyProtection="1">
      <alignment horizontal="center" wrapText="1"/>
    </xf>
    <xf numFmtId="37" fontId="24" fillId="26" borderId="24" xfId="0" applyNumberFormat="1" applyFont="1" applyFill="1" applyBorder="1" applyAlignment="1" applyProtection="1">
      <alignment horizontal="center"/>
    </xf>
    <xf numFmtId="43" fontId="34" fillId="0" borderId="0" xfId="23" applyFont="1" applyFill="1" applyBorder="1" applyAlignment="1" applyProtection="1">
      <alignment horizontal="center" vertical="center"/>
    </xf>
    <xf numFmtId="37" fontId="24" fillId="26" borderId="15" xfId="37" applyNumberFormat="1" applyFont="1" applyFill="1" applyBorder="1" applyAlignment="1" applyProtection="1">
      <alignment horizontal="center" vertical="center" wrapText="1"/>
    </xf>
    <xf numFmtId="37" fontId="35" fillId="0" borderId="0" xfId="0" applyFont="1" applyFill="1" applyBorder="1" applyAlignment="1" applyProtection="1">
      <alignment horizontal="center" vertical="center"/>
    </xf>
    <xf numFmtId="43" fontId="35" fillId="0" borderId="0" xfId="23" applyFont="1" applyFill="1" applyBorder="1" applyAlignment="1" applyProtection="1">
      <alignment horizontal="center" vertical="center"/>
    </xf>
    <xf numFmtId="39" fontId="28" fillId="26" borderId="20" xfId="39" applyNumberFormat="1" applyFont="1" applyFill="1" applyBorder="1" applyAlignment="1" applyProtection="1">
      <alignment horizontal="center" wrapText="1"/>
    </xf>
    <xf numFmtId="39" fontId="28" fillId="26" borderId="17" xfId="39" applyNumberFormat="1" applyFont="1" applyFill="1" applyBorder="1" applyAlignment="1" applyProtection="1">
      <alignment horizontal="center" wrapText="1"/>
    </xf>
    <xf numFmtId="39" fontId="28" fillId="26" borderId="22" xfId="39" applyNumberFormat="1" applyFont="1" applyFill="1" applyBorder="1" applyAlignment="1" applyProtection="1">
      <alignment horizontal="center" wrapText="1"/>
    </xf>
    <xf numFmtId="39" fontId="28" fillId="26" borderId="21" xfId="39" applyNumberFormat="1" applyFont="1" applyFill="1" applyBorder="1" applyAlignment="1" applyProtection="1">
      <alignment horizontal="center" wrapText="1"/>
    </xf>
    <xf numFmtId="39" fontId="28" fillId="26" borderId="18" xfId="39" applyNumberFormat="1" applyFont="1" applyFill="1" applyBorder="1" applyAlignment="1" applyProtection="1">
      <alignment horizontal="center" wrapText="1"/>
    </xf>
    <xf numFmtId="39" fontId="28" fillId="26" borderId="24" xfId="39" applyNumberFormat="1" applyFont="1" applyFill="1" applyBorder="1" applyAlignment="1" applyProtection="1">
      <alignment horizontal="center" wrapText="1"/>
    </xf>
    <xf numFmtId="39" fontId="28" fillId="26" borderId="19" xfId="39" applyNumberFormat="1" applyFont="1" applyFill="1" applyBorder="1" applyAlignment="1" applyProtection="1">
      <alignment horizontal="center" wrapText="1"/>
    </xf>
    <xf numFmtId="2" fontId="24" fillId="26" borderId="34" xfId="0" applyNumberFormat="1" applyFont="1" applyFill="1" applyBorder="1" applyAlignment="1" applyProtection="1">
      <alignment horizontal="center" wrapText="1"/>
    </xf>
    <xf numFmtId="4" fontId="24" fillId="26" borderId="35" xfId="0" applyNumberFormat="1" applyFont="1" applyFill="1" applyBorder="1" applyAlignment="1" applyProtection="1">
      <alignment horizontal="center"/>
    </xf>
    <xf numFmtId="1" fontId="28" fillId="26" borderId="17" xfId="39" applyNumberFormat="1" applyFont="1" applyFill="1" applyBorder="1" applyAlignment="1" applyProtection="1">
      <alignment horizontal="center" wrapText="1"/>
    </xf>
    <xf numFmtId="37" fontId="28" fillId="26" borderId="32" xfId="0" applyNumberFormat="1" applyFont="1" applyFill="1" applyBorder="1" applyAlignment="1" applyProtection="1">
      <alignment horizontal="center"/>
    </xf>
    <xf numFmtId="39" fontId="28" fillId="26" borderId="30" xfId="0" applyNumberFormat="1" applyFont="1" applyFill="1" applyBorder="1" applyAlignment="1" applyProtection="1">
      <alignment horizontal="center"/>
    </xf>
    <xf numFmtId="1" fontId="28" fillId="26" borderId="18" xfId="39" applyNumberFormat="1" applyFont="1" applyFill="1" applyBorder="1" applyAlignment="1" applyProtection="1">
      <alignment horizontal="center" wrapText="1"/>
    </xf>
    <xf numFmtId="37" fontId="28" fillId="26" borderId="36" xfId="0" applyNumberFormat="1" applyFont="1" applyFill="1" applyBorder="1" applyAlignment="1" applyProtection="1">
      <alignment horizontal="center"/>
    </xf>
    <xf numFmtId="39" fontId="28" fillId="26" borderId="37" xfId="0" applyNumberFormat="1" applyFont="1" applyFill="1" applyBorder="1" applyAlignment="1" applyProtection="1">
      <alignment horizontal="center"/>
    </xf>
    <xf numFmtId="1" fontId="28" fillId="26" borderId="18" xfId="39" quotePrefix="1" applyNumberFormat="1" applyFont="1" applyFill="1" applyBorder="1" applyAlignment="1" applyProtection="1">
      <alignment horizontal="center" wrapText="1"/>
    </xf>
    <xf numFmtId="1" fontId="28" fillId="26" borderId="38" xfId="39" applyNumberFormat="1" applyFont="1" applyFill="1" applyBorder="1" applyAlignment="1" applyProtection="1">
      <alignment horizontal="center" wrapText="1"/>
    </xf>
    <xf numFmtId="37" fontId="28" fillId="26" borderId="33" xfId="0" applyNumberFormat="1" applyFont="1" applyFill="1" applyBorder="1" applyAlignment="1" applyProtection="1">
      <alignment horizontal="center"/>
    </xf>
    <xf numFmtId="39" fontId="28" fillId="26" borderId="23" xfId="0" applyNumberFormat="1" applyFont="1" applyFill="1" applyBorder="1" applyAlignment="1" applyProtection="1">
      <alignment horizontal="center"/>
    </xf>
    <xf numFmtId="1" fontId="28" fillId="26" borderId="26" xfId="39" applyNumberFormat="1" applyFont="1" applyFill="1" applyBorder="1" applyAlignment="1" applyProtection="1">
      <alignment horizontal="center" wrapText="1"/>
    </xf>
    <xf numFmtId="37" fontId="28" fillId="26" borderId="39" xfId="0" applyNumberFormat="1" applyFont="1" applyFill="1" applyBorder="1" applyAlignment="1" applyProtection="1">
      <alignment horizontal="center"/>
    </xf>
    <xf numFmtId="39" fontId="28" fillId="26" borderId="31" xfId="0" applyNumberFormat="1" applyFont="1" applyFill="1" applyBorder="1" applyAlignment="1" applyProtection="1">
      <alignment horizontal="center"/>
    </xf>
    <xf numFmtId="37" fontId="28" fillId="26" borderId="20" xfId="39" applyNumberFormat="1" applyFont="1" applyFill="1" applyBorder="1" applyAlignment="1" applyProtection="1">
      <alignment horizontal="center" wrapText="1"/>
    </xf>
    <xf numFmtId="37" fontId="28" fillId="26" borderId="21" xfId="39" applyNumberFormat="1" applyFont="1" applyFill="1" applyBorder="1" applyAlignment="1" applyProtection="1">
      <alignment horizontal="center" wrapText="1"/>
    </xf>
    <xf numFmtId="1" fontId="28" fillId="26" borderId="19" xfId="39" applyNumberFormat="1" applyFont="1" applyFill="1" applyBorder="1" applyAlignment="1" applyProtection="1">
      <alignment horizontal="center" wrapText="1"/>
    </xf>
    <xf numFmtId="37" fontId="28" fillId="26" borderId="24" xfId="39" applyNumberFormat="1" applyFont="1" applyFill="1" applyBorder="1" applyAlignment="1" applyProtection="1">
      <alignment horizontal="center" wrapText="1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6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2" fontId="24" fillId="26" borderId="10" xfId="0" applyNumberFormat="1" applyFont="1" applyFill="1" applyBorder="1" applyAlignment="1" applyProtection="1">
      <alignment horizontal="center" wrapText="1"/>
    </xf>
    <xf numFmtId="2" fontId="24" fillId="26" borderId="35" xfId="0" applyNumberFormat="1" applyFont="1" applyFill="1" applyBorder="1" applyAlignment="1" applyProtection="1">
      <alignment horizontal="center" wrapText="1"/>
    </xf>
    <xf numFmtId="4" fontId="24" fillId="26" borderId="10" xfId="0" applyNumberFormat="1" applyFont="1" applyFill="1" applyBorder="1" applyAlignment="1" applyProtection="1">
      <alignment horizontal="center"/>
    </xf>
    <xf numFmtId="4" fontId="24" fillId="26" borderId="34" xfId="0" applyNumberFormat="1" applyFont="1" applyFill="1" applyBorder="1" applyAlignment="1" applyProtection="1">
      <alignment horizontal="center"/>
    </xf>
    <xf numFmtId="39" fontId="28" fillId="29" borderId="17" xfId="0" applyNumberFormat="1" applyFont="1" applyFill="1" applyBorder="1" applyAlignment="1" applyProtection="1">
      <alignment horizontal="center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27" xfId="0" applyFont="1" applyFill="1" applyBorder="1" applyAlignment="1" applyProtection="1">
      <alignment horizontal="center" vertical="center"/>
    </xf>
    <xf numFmtId="39" fontId="28" fillId="29" borderId="18" xfId="0" applyNumberFormat="1" applyFont="1" applyFill="1" applyBorder="1" applyAlignment="1" applyProtection="1">
      <alignment horizont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8" fontId="24" fillId="29" borderId="34" xfId="24" applyNumberFormat="1" applyFont="1" applyFill="1" applyBorder="1" applyAlignment="1" applyProtection="1">
      <alignment horizontal="center" vertical="center"/>
    </xf>
    <xf numFmtId="8" fontId="24" fillId="29" borderId="25" xfId="24" applyNumberFormat="1" applyFont="1" applyFill="1" applyBorder="1" applyAlignment="1" applyProtection="1">
      <alignment horizontal="center" vertical="center"/>
    </xf>
    <xf numFmtId="39" fontId="28" fillId="29" borderId="19" xfId="0" applyNumberFormat="1" applyFont="1" applyFill="1" applyBorder="1" applyAlignment="1" applyProtection="1">
      <alignment horizontal="center"/>
    </xf>
    <xf numFmtId="37" fontId="28" fillId="29" borderId="17" xfId="0" applyNumberFormat="1" applyFont="1" applyFill="1" applyBorder="1" applyAlignment="1" applyProtection="1">
      <alignment horizontal="center"/>
    </xf>
    <xf numFmtId="4" fontId="28" fillId="29" borderId="17" xfId="0" applyNumberFormat="1" applyFont="1" applyFill="1" applyBorder="1" applyAlignment="1" applyProtection="1">
      <alignment horizontal="center"/>
    </xf>
    <xf numFmtId="37" fontId="28" fillId="29" borderId="22" xfId="0" applyNumberFormat="1" applyFont="1" applyFill="1" applyBorder="1" applyAlignment="1" applyProtection="1">
      <alignment horizontal="center"/>
    </xf>
    <xf numFmtId="39" fontId="28" fillId="29" borderId="22" xfId="0" applyNumberFormat="1" applyFont="1" applyFill="1" applyBorder="1" applyAlignment="1" applyProtection="1">
      <alignment horizontal="center"/>
    </xf>
    <xf numFmtId="4" fontId="28" fillId="29" borderId="18" xfId="0" applyNumberFormat="1" applyFont="1" applyFill="1" applyBorder="1" applyAlignment="1" applyProtection="1">
      <alignment horizontal="center"/>
    </xf>
    <xf numFmtId="37" fontId="28" fillId="29" borderId="18" xfId="0" applyNumberFormat="1" applyFont="1" applyFill="1" applyBorder="1" applyAlignment="1" applyProtection="1">
      <alignment horizontal="center"/>
    </xf>
    <xf numFmtId="37" fontId="28" fillId="29" borderId="26" xfId="0" applyNumberFormat="1" applyFont="1" applyFill="1" applyBorder="1" applyAlignment="1" applyProtection="1">
      <alignment horizontal="center"/>
    </xf>
    <xf numFmtId="39" fontId="28" fillId="29" borderId="26" xfId="0" applyNumberFormat="1" applyFont="1" applyFill="1" applyBorder="1" applyAlignment="1" applyProtection="1">
      <alignment horizontal="center"/>
    </xf>
    <xf numFmtId="40" fontId="28" fillId="29" borderId="26" xfId="0" applyNumberFormat="1" applyFont="1" applyFill="1" applyBorder="1" applyAlignment="1" applyProtection="1">
      <alignment horizontal="center"/>
    </xf>
    <xf numFmtId="4" fontId="28" fillId="29" borderId="26" xfId="0" applyNumberFormat="1" applyFont="1" applyFill="1" applyBorder="1" applyAlignment="1" applyProtection="1">
      <alignment horizontal="center"/>
    </xf>
    <xf numFmtId="37" fontId="29" fillId="29" borderId="34" xfId="0" applyFont="1" applyFill="1" applyBorder="1" applyAlignment="1" applyProtection="1">
      <alignment horizontal="center" vertical="center"/>
    </xf>
    <xf numFmtId="37" fontId="29" fillId="29" borderId="25" xfId="0" applyFont="1" applyFill="1" applyBorder="1" applyAlignment="1" applyProtection="1">
      <alignment horizontal="center" vertical="center"/>
    </xf>
    <xf numFmtId="3" fontId="24" fillId="29" borderId="16" xfId="23" applyNumberFormat="1" applyFont="1" applyFill="1" applyBorder="1" applyAlignment="1" applyProtection="1">
      <alignment horizontal="center" vertical="center" wrapText="1"/>
    </xf>
    <xf numFmtId="0" fontId="24" fillId="29" borderId="15" xfId="37" applyFont="1" applyFill="1" applyBorder="1" applyAlignment="1" applyProtection="1">
      <alignment horizontal="center" vertical="center" wrapText="1"/>
    </xf>
    <xf numFmtId="37" fontId="29" fillId="29" borderId="10" xfId="0" applyFont="1" applyFill="1" applyBorder="1" applyAlignment="1" applyProtection="1">
      <alignment horizontal="center" vertical="center"/>
    </xf>
    <xf numFmtId="37" fontId="29" fillId="29" borderId="27" xfId="0" applyFont="1" applyFill="1" applyBorder="1" applyAlignment="1" applyProtection="1">
      <alignment horizontal="center" vertical="center"/>
    </xf>
    <xf numFmtId="3" fontId="28" fillId="29" borderId="16" xfId="23" applyNumberFormat="1" applyFont="1" applyFill="1" applyBorder="1" applyAlignment="1" applyProtection="1">
      <alignment horizontal="center" vertical="center" wrapText="1"/>
    </xf>
    <xf numFmtId="1" fontId="28" fillId="29" borderId="30" xfId="39" applyNumberFormat="1" applyFont="1" applyFill="1" applyBorder="1" applyAlignment="1" applyProtection="1">
      <alignment horizontal="center" wrapText="1"/>
    </xf>
    <xf numFmtId="1" fontId="28" fillId="29" borderId="23" xfId="39" applyNumberFormat="1" applyFont="1" applyFill="1" applyBorder="1" applyAlignment="1" applyProtection="1">
      <alignment horizontal="center" wrapText="1"/>
    </xf>
    <xf numFmtId="1" fontId="28" fillId="29" borderId="23" xfId="39" quotePrefix="1" applyNumberFormat="1" applyFont="1" applyFill="1" applyBorder="1" applyAlignment="1" applyProtection="1">
      <alignment horizontal="center" wrapText="1"/>
    </xf>
    <xf numFmtId="1" fontId="28" fillId="29" borderId="31" xfId="39" applyNumberFormat="1" applyFont="1" applyFill="1" applyBorder="1" applyAlignment="1" applyProtection="1">
      <alignment horizontal="center" wrapText="1"/>
    </xf>
    <xf numFmtId="37" fontId="28" fillId="29" borderId="10" xfId="0" applyFont="1" applyFill="1" applyBorder="1" applyAlignment="1" applyProtection="1">
      <alignment horizontal="center" vertical="center"/>
    </xf>
    <xf numFmtId="37" fontId="28" fillId="29" borderId="27" xfId="0" applyFont="1" applyFill="1" applyBorder="1" applyAlignment="1" applyProtection="1">
      <alignment horizontal="center" vertical="center"/>
    </xf>
    <xf numFmtId="37" fontId="28" fillId="29" borderId="34" xfId="0" applyFont="1" applyFill="1" applyBorder="1" applyAlignment="1" applyProtection="1">
      <alignment horizontal="center" vertical="center"/>
    </xf>
    <xf numFmtId="37" fontId="28" fillId="29" borderId="25" xfId="0" applyFont="1" applyFill="1" applyBorder="1" applyAlignment="1" applyProtection="1">
      <alignment horizontal="center" vertical="center"/>
    </xf>
    <xf numFmtId="8" fontId="28" fillId="29" borderId="34" xfId="24" applyNumberFormat="1" applyFont="1" applyFill="1" applyBorder="1" applyAlignment="1" applyProtection="1">
      <alignment horizontal="center" vertical="center"/>
    </xf>
    <xf numFmtId="8" fontId="28" fillId="29" borderId="25" xfId="24" applyNumberFormat="1" applyFont="1" applyFill="1" applyBorder="1" applyAlignment="1" applyProtection="1">
      <alignment horizontal="center" vertical="center"/>
    </xf>
    <xf numFmtId="1" fontId="28" fillId="29" borderId="20" xfId="39" applyNumberFormat="1" applyFont="1" applyFill="1" applyBorder="1" applyAlignment="1" applyProtection="1">
      <alignment horizontal="center" wrapText="1"/>
    </xf>
    <xf numFmtId="1" fontId="28" fillId="29" borderId="21" xfId="39" applyNumberFormat="1" applyFont="1" applyFill="1" applyBorder="1" applyAlignment="1" applyProtection="1">
      <alignment horizontal="center" wrapText="1"/>
    </xf>
    <xf numFmtId="1" fontId="28" fillId="29" borderId="21" xfId="39" quotePrefix="1" applyNumberFormat="1" applyFont="1" applyFill="1" applyBorder="1" applyAlignment="1" applyProtection="1">
      <alignment horizontal="center" wrapText="1"/>
    </xf>
    <xf numFmtId="1" fontId="28" fillId="29" borderId="24" xfId="39" applyNumberFormat="1" applyFont="1" applyFill="1" applyBorder="1" applyAlignment="1" applyProtection="1">
      <alignment horizontal="center" wrapText="1"/>
    </xf>
    <xf numFmtId="37" fontId="28" fillId="29" borderId="19" xfId="0" applyNumberFormat="1" applyFont="1" applyFill="1" applyBorder="1" applyAlignment="1" applyProtection="1">
      <alignment horizontal="center"/>
    </xf>
    <xf numFmtId="1" fontId="28" fillId="29" borderId="37" xfId="39" applyNumberFormat="1" applyFont="1" applyFill="1" applyBorder="1" applyAlignment="1" applyProtection="1">
      <alignment horizontal="center" wrapText="1"/>
    </xf>
    <xf numFmtId="2" fontId="24" fillId="29" borderId="10" xfId="0" applyNumberFormat="1" applyFont="1" applyFill="1" applyBorder="1" applyAlignment="1" applyProtection="1">
      <alignment horizontal="center" wrapText="1"/>
    </xf>
    <xf numFmtId="2" fontId="24" fillId="29" borderId="27" xfId="0" applyNumberFormat="1" applyFont="1" applyFill="1" applyBorder="1" applyAlignment="1" applyProtection="1">
      <alignment horizontal="center" wrapText="1"/>
    </xf>
    <xf numFmtId="2" fontId="24" fillId="29" borderId="34" xfId="0" applyNumberFormat="1" applyFont="1" applyFill="1" applyBorder="1" applyAlignment="1" applyProtection="1">
      <alignment horizontal="center" wrapText="1"/>
    </xf>
    <xf numFmtId="2" fontId="24" fillId="29" borderId="25" xfId="0" applyNumberFormat="1" applyFont="1" applyFill="1" applyBorder="1" applyAlignment="1" applyProtection="1">
      <alignment horizontal="center" wrapText="1"/>
    </xf>
    <xf numFmtId="2" fontId="24" fillId="29" borderId="35" xfId="0" applyNumberFormat="1" applyFont="1" applyFill="1" applyBorder="1" applyAlignment="1" applyProtection="1">
      <alignment horizontal="center" wrapText="1"/>
    </xf>
    <xf numFmtId="2" fontId="24" fillId="29" borderId="28" xfId="0" applyNumberFormat="1" applyFont="1" applyFill="1" applyBorder="1" applyAlignment="1" applyProtection="1">
      <alignment horizontal="center" wrapText="1"/>
    </xf>
    <xf numFmtId="39" fontId="28" fillId="29" borderId="20" xfId="0" applyNumberFormat="1" applyFont="1" applyFill="1" applyBorder="1" applyAlignment="1" applyProtection="1">
      <alignment horizontal="center"/>
    </xf>
    <xf numFmtId="39" fontId="28" fillId="29" borderId="21" xfId="0" applyNumberFormat="1" applyFont="1" applyFill="1" applyBorder="1" applyAlignment="1" applyProtection="1">
      <alignment horizontal="center"/>
    </xf>
    <xf numFmtId="39" fontId="28" fillId="29" borderId="24" xfId="0" applyNumberFormat="1" applyFont="1" applyFill="1" applyBorder="1" applyAlignment="1" applyProtection="1">
      <alignment horizontal="center"/>
    </xf>
    <xf numFmtId="2" fontId="28" fillId="29" borderId="10" xfId="0" applyNumberFormat="1" applyFont="1" applyFill="1" applyBorder="1" applyAlignment="1" applyProtection="1">
      <alignment horizontal="center" wrapText="1"/>
    </xf>
    <xf numFmtId="2" fontId="28" fillId="29" borderId="27" xfId="0" applyNumberFormat="1" applyFont="1" applyFill="1" applyBorder="1" applyAlignment="1" applyProtection="1">
      <alignment horizontal="center" wrapText="1"/>
    </xf>
    <xf numFmtId="2" fontId="28" fillId="29" borderId="34" xfId="0" applyNumberFormat="1" applyFont="1" applyFill="1" applyBorder="1" applyAlignment="1" applyProtection="1">
      <alignment horizontal="center" wrapText="1"/>
    </xf>
    <xf numFmtId="2" fontId="28" fillId="29" borderId="25" xfId="0" applyNumberFormat="1" applyFont="1" applyFill="1" applyBorder="1" applyAlignment="1" applyProtection="1">
      <alignment horizontal="center" wrapText="1"/>
    </xf>
    <xf numFmtId="2" fontId="28" fillId="29" borderId="35" xfId="0" applyNumberFormat="1" applyFont="1" applyFill="1" applyBorder="1" applyAlignment="1" applyProtection="1">
      <alignment horizontal="center" wrapText="1"/>
    </xf>
    <xf numFmtId="2" fontId="28" fillId="29" borderId="28" xfId="0" applyNumberFormat="1" applyFont="1" applyFill="1" applyBorder="1" applyAlignment="1" applyProtection="1">
      <alignment horizontal="center" wrapText="1"/>
    </xf>
    <xf numFmtId="40" fontId="28" fillId="29" borderId="18" xfId="0" applyNumberFormat="1" applyFont="1" applyFill="1" applyBorder="1" applyAlignment="1" applyProtection="1">
      <alignment horizontal="center"/>
    </xf>
    <xf numFmtId="8" fontId="28" fillId="29" borderId="35" xfId="24" applyNumberFormat="1" applyFont="1" applyFill="1" applyBorder="1" applyAlignment="1" applyProtection="1">
      <alignment horizontal="center" vertical="center"/>
    </xf>
    <xf numFmtId="8" fontId="28" fillId="29" borderId="28" xfId="24" applyNumberFormat="1" applyFont="1" applyFill="1" applyBorder="1" applyAlignment="1" applyProtection="1">
      <alignment horizontal="center" vertical="center"/>
    </xf>
    <xf numFmtId="40" fontId="28" fillId="29" borderId="17" xfId="0" applyNumberFormat="1" applyFont="1" applyFill="1" applyBorder="1" applyAlignment="1" applyProtection="1">
      <alignment horizontal="center"/>
    </xf>
    <xf numFmtId="1" fontId="28" fillId="29" borderId="35" xfId="39" applyNumberFormat="1" applyFont="1" applyFill="1" applyBorder="1" applyAlignment="1" applyProtection="1">
      <alignment horizontal="center" wrapText="1"/>
    </xf>
    <xf numFmtId="2" fontId="28" fillId="26" borderId="10" xfId="0" applyNumberFormat="1" applyFont="1" applyFill="1" applyBorder="1" applyAlignment="1" applyProtection="1">
      <alignment horizontal="center" wrapText="1"/>
    </xf>
    <xf numFmtId="2" fontId="28" fillId="26" borderId="27" xfId="0" applyNumberFormat="1" applyFont="1" applyFill="1" applyBorder="1" applyAlignment="1" applyProtection="1">
      <alignment horizontal="center" wrapText="1"/>
    </xf>
    <xf numFmtId="2" fontId="28" fillId="26" borderId="34" xfId="0" applyNumberFormat="1" applyFont="1" applyFill="1" applyBorder="1" applyAlignment="1" applyProtection="1">
      <alignment horizontal="center" wrapText="1"/>
    </xf>
    <xf numFmtId="2" fontId="28" fillId="26" borderId="25" xfId="0" applyNumberFormat="1" applyFont="1" applyFill="1" applyBorder="1" applyAlignment="1" applyProtection="1">
      <alignment horizontal="center" wrapText="1"/>
    </xf>
    <xf numFmtId="2" fontId="28" fillId="26" borderId="35" xfId="0" applyNumberFormat="1" applyFont="1" applyFill="1" applyBorder="1" applyAlignment="1" applyProtection="1">
      <alignment horizontal="center" wrapText="1"/>
    </xf>
    <xf numFmtId="2" fontId="28" fillId="26" borderId="28" xfId="0" applyNumberFormat="1" applyFont="1" applyFill="1" applyBorder="1" applyAlignment="1" applyProtection="1">
      <alignment horizontal="center" wrapText="1"/>
    </xf>
    <xf numFmtId="4" fontId="28" fillId="26" borderId="17" xfId="0" applyNumberFormat="1" applyFont="1" applyFill="1" applyBorder="1" applyAlignment="1" applyProtection="1">
      <alignment horizontal="center"/>
    </xf>
    <xf numFmtId="4" fontId="28" fillId="26" borderId="32" xfId="0" applyNumberFormat="1" applyFont="1" applyFill="1" applyBorder="1" applyAlignment="1" applyProtection="1">
      <alignment horizontal="center"/>
    </xf>
    <xf numFmtId="4" fontId="28" fillId="26" borderId="18" xfId="0" applyNumberFormat="1" applyFont="1" applyFill="1" applyBorder="1" applyAlignment="1" applyProtection="1">
      <alignment horizontal="center"/>
    </xf>
    <xf numFmtId="4" fontId="28" fillId="26" borderId="33" xfId="0" applyNumberFormat="1" applyFont="1" applyFill="1" applyBorder="1" applyAlignment="1" applyProtection="1">
      <alignment horizontal="center"/>
    </xf>
    <xf numFmtId="4" fontId="28" fillId="26" borderId="28" xfId="0" applyNumberFormat="1" applyFont="1" applyFill="1" applyBorder="1" applyAlignment="1" applyProtection="1">
      <alignment horizontal="center"/>
    </xf>
    <xf numFmtId="37" fontId="28" fillId="26" borderId="20" xfId="0" applyNumberFormat="1" applyFont="1" applyFill="1" applyBorder="1" applyAlignment="1" applyProtection="1">
      <alignment horizontal="center"/>
    </xf>
    <xf numFmtId="39" fontId="28" fillId="26" borderId="32" xfId="0" applyNumberFormat="1" applyFont="1" applyFill="1" applyBorder="1" applyAlignment="1" applyProtection="1">
      <alignment horizontal="center"/>
    </xf>
    <xf numFmtId="37" fontId="28" fillId="26" borderId="21" xfId="0" applyNumberFormat="1" applyFont="1" applyFill="1" applyBorder="1" applyAlignment="1" applyProtection="1">
      <alignment horizontal="center"/>
    </xf>
    <xf numFmtId="39" fontId="28" fillId="26" borderId="33" xfId="0" applyNumberFormat="1" applyFont="1" applyFill="1" applyBorder="1" applyAlignment="1" applyProtection="1">
      <alignment horizontal="center"/>
    </xf>
    <xf numFmtId="37" fontId="28" fillId="26" borderId="24" xfId="0" applyNumberFormat="1" applyFont="1" applyFill="1" applyBorder="1" applyAlignment="1" applyProtection="1">
      <alignment horizontal="center"/>
    </xf>
    <xf numFmtId="39" fontId="28" fillId="26" borderId="28" xfId="0" applyNumberFormat="1" applyFont="1" applyFill="1" applyBorder="1" applyAlignment="1" applyProtection="1">
      <alignment horizontal="center"/>
    </xf>
    <xf numFmtId="4" fontId="28" fillId="26" borderId="19" xfId="0" applyNumberFormat="1" applyFont="1" applyFill="1" applyBorder="1" applyAlignment="1" applyProtection="1">
      <alignment horizontal="center"/>
    </xf>
    <xf numFmtId="2" fontId="28" fillId="26" borderId="19" xfId="0" applyNumberFormat="1" applyFont="1" applyFill="1" applyBorder="1" applyAlignment="1" applyProtection="1">
      <alignment horizontal="center" wrapText="1"/>
    </xf>
    <xf numFmtId="1" fontId="28" fillId="26" borderId="41" xfId="39" applyNumberFormat="1" applyFont="1" applyFill="1" applyBorder="1" applyAlignment="1" applyProtection="1">
      <alignment horizontal="center" wrapText="1"/>
    </xf>
    <xf numFmtId="0" fontId="27" fillId="26" borderId="15" xfId="37" applyFont="1" applyFill="1" applyBorder="1" applyAlignment="1" applyProtection="1">
      <alignment horizontal="center" vertical="center" wrapText="1"/>
    </xf>
    <xf numFmtId="37" fontId="43" fillId="29" borderId="10" xfId="0" applyFont="1" applyFill="1" applyBorder="1" applyAlignment="1" applyProtection="1">
      <alignment horizontal="center" vertical="center"/>
    </xf>
    <xf numFmtId="37" fontId="43" fillId="29" borderId="27" xfId="0" applyFont="1" applyFill="1" applyBorder="1" applyAlignment="1" applyProtection="1">
      <alignment horizontal="center" vertical="center"/>
    </xf>
    <xf numFmtId="37" fontId="43" fillId="29" borderId="34" xfId="0" applyFont="1" applyFill="1" applyBorder="1" applyAlignment="1" applyProtection="1">
      <alignment horizontal="center" vertical="center"/>
    </xf>
    <xf numFmtId="37" fontId="43" fillId="29" borderId="25" xfId="0" applyFont="1" applyFill="1" applyBorder="1" applyAlignment="1" applyProtection="1">
      <alignment horizontal="center" vertical="center"/>
    </xf>
    <xf numFmtId="37" fontId="27" fillId="29" borderId="10" xfId="0" applyFont="1" applyFill="1" applyBorder="1" applyAlignment="1" applyProtection="1">
      <alignment horizontal="center" vertical="center" wrapText="1"/>
    </xf>
    <xf numFmtId="37" fontId="27" fillId="29" borderId="35" xfId="0" applyFont="1" applyFill="1" applyBorder="1" applyAlignment="1" applyProtection="1">
      <alignment horizontal="center" vertical="center" wrapText="1"/>
    </xf>
    <xf numFmtId="3" fontId="27" fillId="29" borderId="10" xfId="23" applyNumberFormat="1" applyFont="1" applyFill="1" applyBorder="1" applyAlignment="1" applyProtection="1">
      <alignment horizontal="center" vertical="center" wrapText="1"/>
    </xf>
    <xf numFmtId="165" fontId="27" fillId="29" borderId="10" xfId="0" applyNumberFormat="1" applyFont="1" applyFill="1" applyBorder="1" applyAlignment="1" applyProtection="1">
      <alignment horizontal="center"/>
    </xf>
    <xf numFmtId="165" fontId="27" fillId="29" borderId="11" xfId="0" applyNumberFormat="1" applyFont="1" applyFill="1" applyBorder="1" applyAlignment="1" applyProtection="1">
      <alignment horizontal="center"/>
    </xf>
    <xf numFmtId="37" fontId="5" fillId="29" borderId="0" xfId="0" applyFont="1" applyFill="1" applyBorder="1" applyAlignment="1" applyProtection="1">
      <alignment horizontal="center" vertical="center"/>
    </xf>
    <xf numFmtId="43" fontId="34" fillId="29" borderId="0" xfId="23" applyFont="1" applyFill="1" applyBorder="1" applyAlignment="1" applyProtection="1">
      <alignment horizontal="center" vertical="center"/>
    </xf>
    <xf numFmtId="43" fontId="5" fillId="29" borderId="0" xfId="23" applyFont="1" applyFill="1" applyBorder="1" applyAlignment="1" applyProtection="1">
      <alignment horizontal="center" vertical="center"/>
    </xf>
    <xf numFmtId="3" fontId="41" fillId="29" borderId="34" xfId="23" applyNumberFormat="1" applyFont="1" applyFill="1" applyBorder="1" applyAlignment="1" applyProtection="1">
      <alignment horizontal="center" vertical="center" wrapText="1"/>
    </xf>
    <xf numFmtId="37" fontId="42" fillId="29" borderId="34" xfId="0" applyFont="1" applyFill="1" applyBorder="1" applyAlignment="1" applyProtection="1">
      <alignment horizontal="center" vertical="center"/>
    </xf>
    <xf numFmtId="3" fontId="40" fillId="29" borderId="34" xfId="23" applyNumberFormat="1" applyFont="1" applyFill="1" applyBorder="1" applyAlignment="1" applyProtection="1">
      <alignment horizontal="center" vertical="center" wrapText="1"/>
    </xf>
    <xf numFmtId="3" fontId="27" fillId="29" borderId="35" xfId="23" applyNumberFormat="1" applyFont="1" applyFill="1" applyBorder="1" applyAlignment="1" applyProtection="1">
      <alignment horizontal="center" vertical="center" wrapText="1"/>
    </xf>
    <xf numFmtId="165" fontId="27" fillId="29" borderId="35" xfId="0" applyNumberFormat="1" applyFont="1" applyFill="1" applyBorder="1" applyAlignment="1" applyProtection="1">
      <alignment horizontal="center"/>
    </xf>
    <xf numFmtId="165" fontId="27" fillId="29" borderId="24" xfId="0" applyNumberFormat="1" applyFont="1" applyFill="1" applyBorder="1" applyAlignment="1" applyProtection="1">
      <alignment horizontal="center"/>
    </xf>
    <xf numFmtId="37" fontId="29" fillId="29" borderId="35" xfId="0" applyFont="1" applyFill="1" applyBorder="1" applyAlignment="1" applyProtection="1">
      <alignment horizontal="center" vertical="center"/>
    </xf>
    <xf numFmtId="37" fontId="29" fillId="29" borderId="28" xfId="0" applyFont="1" applyFill="1" applyBorder="1" applyAlignment="1" applyProtection="1">
      <alignment horizontal="center" vertical="center"/>
    </xf>
    <xf numFmtId="37" fontId="38" fillId="29" borderId="10" xfId="0" applyFont="1" applyFill="1" applyBorder="1" applyAlignment="1" applyProtection="1">
      <alignment horizontal="center" vertical="center" wrapText="1"/>
    </xf>
    <xf numFmtId="3" fontId="39" fillId="29" borderId="10" xfId="23" applyNumberFormat="1" applyFont="1" applyFill="1" applyBorder="1" applyAlignment="1" applyProtection="1">
      <alignment horizontal="center" vertical="center" wrapText="1"/>
    </xf>
    <xf numFmtId="165" fontId="39" fillId="29" borderId="10" xfId="0" applyNumberFormat="1" applyFont="1" applyFill="1" applyBorder="1" applyAlignment="1" applyProtection="1">
      <alignment horizontal="center"/>
    </xf>
    <xf numFmtId="165" fontId="39" fillId="29" borderId="11" xfId="0" applyNumberFormat="1" applyFont="1" applyFill="1" applyBorder="1" applyAlignment="1" applyProtection="1">
      <alignment horizontal="center"/>
    </xf>
    <xf numFmtId="3" fontId="39" fillId="29" borderId="34" xfId="23" applyNumberFormat="1" applyFont="1" applyFill="1" applyBorder="1" applyAlignment="1" applyProtection="1">
      <alignment horizontal="center" vertical="center" wrapText="1"/>
    </xf>
    <xf numFmtId="3" fontId="38" fillId="29" borderId="34" xfId="23" applyNumberFormat="1" applyFont="1" applyFill="1" applyBorder="1" applyAlignment="1" applyProtection="1">
      <alignment horizontal="center" vertical="center" wrapText="1"/>
    </xf>
    <xf numFmtId="37" fontId="38" fillId="29" borderId="35" xfId="0" applyFont="1" applyFill="1" applyBorder="1" applyAlignment="1" applyProtection="1">
      <alignment horizontal="center" vertical="center" wrapText="1"/>
    </xf>
    <xf numFmtId="3" fontId="39" fillId="29" borderId="35" xfId="23" applyNumberFormat="1" applyFont="1" applyFill="1" applyBorder="1" applyAlignment="1" applyProtection="1">
      <alignment horizontal="center" vertical="center" wrapText="1"/>
    </xf>
    <xf numFmtId="165" fontId="39" fillId="29" borderId="35" xfId="0" applyNumberFormat="1" applyFont="1" applyFill="1" applyBorder="1" applyAlignment="1" applyProtection="1">
      <alignment horizontal="center"/>
    </xf>
    <xf numFmtId="165" fontId="39" fillId="29" borderId="24" xfId="0" applyNumberFormat="1" applyFont="1" applyFill="1" applyBorder="1" applyAlignment="1" applyProtection="1">
      <alignment horizontal="center"/>
    </xf>
    <xf numFmtId="1" fontId="38" fillId="29" borderId="20" xfId="39" applyNumberFormat="1" applyFont="1" applyFill="1" applyBorder="1" applyAlignment="1" applyProtection="1">
      <alignment horizontal="center" wrapText="1"/>
    </xf>
    <xf numFmtId="37" fontId="38" fillId="29" borderId="17" xfId="0" applyNumberFormat="1" applyFont="1" applyFill="1" applyBorder="1" applyAlignment="1" applyProtection="1">
      <alignment horizontal="center"/>
    </xf>
    <xf numFmtId="39" fontId="38" fillId="29" borderId="17" xfId="0" applyNumberFormat="1" applyFont="1" applyFill="1" applyBorder="1" applyAlignment="1" applyProtection="1">
      <alignment horizontal="center"/>
    </xf>
    <xf numFmtId="1" fontId="38" fillId="29" borderId="21" xfId="39" applyNumberFormat="1" applyFont="1" applyFill="1" applyBorder="1" applyAlignment="1" applyProtection="1">
      <alignment horizontal="center" wrapText="1"/>
    </xf>
    <xf numFmtId="37" fontId="38" fillId="29" borderId="22" xfId="0" applyNumberFormat="1" applyFont="1" applyFill="1" applyBorder="1" applyAlignment="1" applyProtection="1">
      <alignment horizontal="center"/>
    </xf>
    <xf numFmtId="39" fontId="38" fillId="29" borderId="22" xfId="0" applyNumberFormat="1" applyFont="1" applyFill="1" applyBorder="1" applyAlignment="1" applyProtection="1">
      <alignment horizontal="center"/>
    </xf>
    <xf numFmtId="1" fontId="38" fillId="29" borderId="21" xfId="39" quotePrefix="1" applyNumberFormat="1" applyFont="1" applyFill="1" applyBorder="1" applyAlignment="1" applyProtection="1">
      <alignment horizontal="center" wrapText="1"/>
    </xf>
    <xf numFmtId="1" fontId="38" fillId="29" borderId="23" xfId="39" applyNumberFormat="1" applyFont="1" applyFill="1" applyBorder="1" applyAlignment="1" applyProtection="1">
      <alignment horizontal="center" wrapText="1"/>
    </xf>
    <xf numFmtId="37" fontId="38" fillId="29" borderId="18" xfId="0" applyNumberFormat="1" applyFont="1" applyFill="1" applyBorder="1" applyAlignment="1" applyProtection="1">
      <alignment horizontal="center"/>
    </xf>
    <xf numFmtId="39" fontId="38" fillId="29" borderId="18" xfId="0" applyNumberFormat="1" applyFont="1" applyFill="1" applyBorder="1" applyAlignment="1" applyProtection="1">
      <alignment horizontal="center"/>
    </xf>
    <xf numFmtId="1" fontId="38" fillId="29" borderId="24" xfId="39" applyNumberFormat="1" applyFont="1" applyFill="1" applyBorder="1" applyAlignment="1" applyProtection="1">
      <alignment horizontal="center" wrapText="1"/>
    </xf>
    <xf numFmtId="37" fontId="38" fillId="29" borderId="19" xfId="0" applyNumberFormat="1" applyFont="1" applyFill="1" applyBorder="1" applyAlignment="1" applyProtection="1">
      <alignment horizontal="center"/>
    </xf>
    <xf numFmtId="39" fontId="38" fillId="29" borderId="19" xfId="0" applyNumberFormat="1" applyFont="1" applyFill="1" applyBorder="1" applyAlignment="1" applyProtection="1">
      <alignment horizontal="center"/>
    </xf>
    <xf numFmtId="1" fontId="28" fillId="29" borderId="29" xfId="39" applyNumberFormat="1" applyFont="1" applyFill="1" applyBorder="1" applyAlignment="1" applyProtection="1">
      <alignment horizontal="center" wrapText="1"/>
    </xf>
    <xf numFmtId="4" fontId="28" fillId="29" borderId="35" xfId="0" applyNumberFormat="1" applyFont="1" applyFill="1" applyBorder="1" applyAlignment="1" applyProtection="1">
      <alignment horizontal="center"/>
    </xf>
    <xf numFmtId="4" fontId="28" fillId="29" borderId="28" xfId="0" applyNumberFormat="1" applyFont="1" applyFill="1" applyBorder="1" applyAlignment="1" applyProtection="1">
      <alignment horizontal="center"/>
    </xf>
    <xf numFmtId="37" fontId="24" fillId="26" borderId="0" xfId="0" applyFont="1" applyFill="1" applyBorder="1" applyAlignment="1" applyProtection="1">
      <alignment horizontal="center" vertical="center" wrapText="1"/>
    </xf>
    <xf numFmtId="1" fontId="24" fillId="26" borderId="0" xfId="39" applyNumberFormat="1" applyFont="1" applyFill="1" applyBorder="1" applyAlignment="1" applyProtection="1">
      <alignment horizontal="center" wrapText="1"/>
    </xf>
    <xf numFmtId="37" fontId="24" fillId="26" borderId="0" xfId="0" applyNumberFormat="1" applyFont="1" applyFill="1" applyBorder="1" applyAlignment="1" applyProtection="1">
      <alignment horizontal="center"/>
    </xf>
    <xf numFmtId="39" fontId="24" fillId="26" borderId="0" xfId="0" applyNumberFormat="1" applyFont="1" applyFill="1" applyBorder="1" applyAlignment="1" applyProtection="1">
      <alignment horizontal="center"/>
    </xf>
    <xf numFmtId="2" fontId="24" fillId="26" borderId="0" xfId="0" applyNumberFormat="1" applyFont="1" applyFill="1" applyBorder="1" applyAlignment="1" applyProtection="1">
      <alignment horizontal="center" wrapText="1"/>
    </xf>
    <xf numFmtId="37" fontId="24" fillId="29" borderId="15" xfId="0" applyFont="1" applyFill="1" applyBorder="1" applyAlignment="1" applyProtection="1">
      <alignment horizontal="center" vertical="center" wrapText="1"/>
    </xf>
    <xf numFmtId="37" fontId="28" fillId="29" borderId="10" xfId="0" applyFont="1" applyFill="1" applyBorder="1" applyAlignment="1" applyProtection="1">
      <alignment horizontal="center" vertical="center"/>
    </xf>
    <xf numFmtId="37" fontId="28" fillId="29" borderId="27" xfId="0" applyFont="1" applyFill="1" applyBorder="1" applyAlignment="1" applyProtection="1">
      <alignment horizontal="center" vertical="center"/>
    </xf>
    <xf numFmtId="37" fontId="24" fillId="29" borderId="10" xfId="0" applyFont="1" applyFill="1" applyBorder="1" applyAlignment="1" applyProtection="1">
      <alignment horizontal="center" vertical="center"/>
    </xf>
    <xf numFmtId="37" fontId="27" fillId="29" borderId="16" xfId="0" applyFont="1" applyFill="1" applyBorder="1" applyAlignment="1" applyProtection="1">
      <alignment horizontal="center" vertical="center" wrapText="1"/>
    </xf>
    <xf numFmtId="0" fontId="24" fillId="29" borderId="16" xfId="37" applyFont="1" applyFill="1" applyBorder="1" applyAlignment="1" applyProtection="1">
      <alignment horizontal="center" vertical="center" wrapText="1"/>
    </xf>
    <xf numFmtId="3" fontId="27" fillId="29" borderId="16" xfId="23" applyNumberFormat="1" applyFont="1" applyFill="1" applyBorder="1" applyAlignment="1" applyProtection="1">
      <alignment horizontal="center" vertical="center" wrapText="1"/>
    </xf>
    <xf numFmtId="3" fontId="24" fillId="29" borderId="19" xfId="23" applyNumberFormat="1" applyFont="1" applyFill="1" applyBorder="1" applyAlignment="1" applyProtection="1">
      <alignment horizontal="center" vertical="center" wrapText="1"/>
    </xf>
    <xf numFmtId="8" fontId="24" fillId="29" borderId="35" xfId="24" applyNumberFormat="1" applyFont="1" applyFill="1" applyBorder="1" applyAlignment="1" applyProtection="1">
      <alignment horizontal="center" vertical="center"/>
    </xf>
    <xf numFmtId="8" fontId="24" fillId="29" borderId="28" xfId="24" applyNumberFormat="1" applyFont="1" applyFill="1" applyBorder="1" applyAlignment="1" applyProtection="1">
      <alignment horizontal="center" vertical="center"/>
    </xf>
    <xf numFmtId="37" fontId="4" fillId="29" borderId="0" xfId="0" applyFont="1" applyFill="1" applyBorder="1" applyAlignment="1" applyProtection="1">
      <alignment horizontal="center" vertical="center"/>
    </xf>
    <xf numFmtId="0" fontId="27" fillId="29" borderId="16" xfId="37" applyFont="1" applyFill="1" applyBorder="1" applyAlignment="1" applyProtection="1">
      <alignment horizontal="center" vertical="center" wrapText="1"/>
    </xf>
    <xf numFmtId="37" fontId="43" fillId="29" borderId="35" xfId="0" applyFont="1" applyFill="1" applyBorder="1" applyAlignment="1" applyProtection="1">
      <alignment horizontal="center" vertical="center"/>
    </xf>
    <xf numFmtId="37" fontId="43" fillId="29" borderId="28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27" xfId="0" applyFont="1" applyFill="1" applyBorder="1" applyAlignment="1" applyProtection="1">
      <alignment horizontal="center" vertical="center"/>
    </xf>
    <xf numFmtId="43" fontId="34" fillId="26" borderId="0" xfId="23" applyFont="1" applyFill="1" applyBorder="1" applyAlignment="1" applyProtection="1">
      <alignment horizontal="center" vertical="center"/>
    </xf>
    <xf numFmtId="37" fontId="4" fillId="26" borderId="0" xfId="0" applyFont="1" applyFill="1" applyBorder="1" applyAlignment="1" applyProtection="1">
      <alignment horizontal="center" vertical="center"/>
    </xf>
    <xf numFmtId="43" fontId="4" fillId="26" borderId="0" xfId="23" applyFont="1" applyFill="1" applyBorder="1" applyAlignment="1" applyProtection="1">
      <alignment horizontal="center" vertical="center"/>
    </xf>
    <xf numFmtId="37" fontId="33" fillId="26" borderId="0" xfId="0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" fontId="28" fillId="26" borderId="19" xfId="23" applyNumberFormat="1" applyFont="1" applyFill="1" applyBorder="1" applyAlignment="1" applyProtection="1">
      <alignment horizontal="center" vertical="center" wrapText="1"/>
    </xf>
    <xf numFmtId="3" fontId="27" fillId="26" borderId="16" xfId="23" applyNumberFormat="1" applyFont="1" applyFill="1" applyBorder="1" applyAlignment="1" applyProtection="1">
      <alignment horizontal="center" vertical="center" wrapText="1"/>
    </xf>
    <xf numFmtId="37" fontId="5" fillId="26" borderId="0" xfId="0" applyFont="1" applyFill="1" applyProtection="1"/>
    <xf numFmtId="0" fontId="28" fillId="29" borderId="34" xfId="0" applyNumberFormat="1" applyFont="1" applyFill="1" applyBorder="1" applyAlignment="1" applyProtection="1">
      <alignment horizontal="center"/>
    </xf>
    <xf numFmtId="0" fontId="28" fillId="29" borderId="0" xfId="0" applyNumberFormat="1" applyFont="1" applyFill="1" applyBorder="1" applyAlignment="1" applyProtection="1">
      <alignment horizontal="center"/>
    </xf>
    <xf numFmtId="0" fontId="28" fillId="29" borderId="25" xfId="0" applyNumberFormat="1" applyFont="1" applyFill="1" applyBorder="1" applyAlignment="1" applyProtection="1">
      <alignment horizontal="center"/>
    </xf>
    <xf numFmtId="37" fontId="5" fillId="29" borderId="0" xfId="0" applyFont="1" applyFill="1" applyProtection="1"/>
    <xf numFmtId="37" fontId="28" fillId="26" borderId="19" xfId="0" quotePrefix="1" applyFont="1" applyFill="1" applyBorder="1" applyAlignment="1" applyProtection="1">
      <alignment horizontal="center" vertical="center" wrapText="1"/>
    </xf>
    <xf numFmtId="37" fontId="24" fillId="26" borderId="19" xfId="37" applyNumberFormat="1" applyFont="1" applyFill="1" applyBorder="1" applyAlignment="1" applyProtection="1">
      <alignment horizontal="center" vertical="center" wrapText="1"/>
    </xf>
    <xf numFmtId="1" fontId="28" fillId="30" borderId="17" xfId="39" applyNumberFormat="1" applyFont="1" applyFill="1" applyBorder="1" applyAlignment="1" applyProtection="1">
      <alignment horizontal="center" wrapText="1"/>
    </xf>
    <xf numFmtId="37" fontId="28" fillId="30" borderId="20" xfId="0" applyNumberFormat="1" applyFont="1" applyFill="1" applyBorder="1" applyAlignment="1" applyProtection="1">
      <alignment horizontal="center"/>
    </xf>
    <xf numFmtId="39" fontId="28" fillId="30" borderId="17" xfId="0" applyNumberFormat="1" applyFont="1" applyFill="1" applyBorder="1" applyAlignment="1" applyProtection="1">
      <alignment horizontal="center"/>
    </xf>
    <xf numFmtId="39" fontId="28" fillId="30" borderId="32" xfId="0" applyNumberFormat="1" applyFont="1" applyFill="1" applyBorder="1" applyAlignment="1" applyProtection="1">
      <alignment horizontal="center"/>
    </xf>
    <xf numFmtId="1" fontId="28" fillId="30" borderId="18" xfId="39" applyNumberFormat="1" applyFont="1" applyFill="1" applyBorder="1" applyAlignment="1" applyProtection="1">
      <alignment horizontal="center" wrapText="1"/>
    </xf>
    <xf numFmtId="37" fontId="28" fillId="30" borderId="21" xfId="0" applyNumberFormat="1" applyFont="1" applyFill="1" applyBorder="1" applyAlignment="1" applyProtection="1">
      <alignment horizontal="center"/>
    </xf>
    <xf numFmtId="39" fontId="28" fillId="30" borderId="18" xfId="0" applyNumberFormat="1" applyFont="1" applyFill="1" applyBorder="1" applyAlignment="1" applyProtection="1">
      <alignment horizontal="center"/>
    </xf>
    <xf numFmtId="39" fontId="28" fillId="30" borderId="33" xfId="0" applyNumberFormat="1" applyFont="1" applyFill="1" applyBorder="1" applyAlignment="1" applyProtection="1">
      <alignment horizontal="center"/>
    </xf>
    <xf numFmtId="1" fontId="28" fillId="30" borderId="18" xfId="39" quotePrefix="1" applyNumberFormat="1" applyFont="1" applyFill="1" applyBorder="1" applyAlignment="1" applyProtection="1">
      <alignment horizontal="center" wrapText="1"/>
    </xf>
    <xf numFmtId="1" fontId="28" fillId="30" borderId="19" xfId="39" applyNumberFormat="1" applyFont="1" applyFill="1" applyBorder="1" applyAlignment="1" applyProtection="1">
      <alignment horizontal="center" wrapText="1"/>
    </xf>
    <xf numFmtId="37" fontId="28" fillId="30" borderId="24" xfId="0" applyNumberFormat="1" applyFont="1" applyFill="1" applyBorder="1" applyAlignment="1" applyProtection="1">
      <alignment horizontal="center"/>
    </xf>
    <xf numFmtId="39" fontId="28" fillId="30" borderId="22" xfId="0" applyNumberFormat="1" applyFont="1" applyFill="1" applyBorder="1" applyAlignment="1" applyProtection="1">
      <alignment horizontal="center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27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37" fontId="27" fillId="29" borderId="10" xfId="0" applyFont="1" applyFill="1" applyBorder="1" applyAlignment="1" applyProtection="1">
      <alignment horizontal="center" vertical="center"/>
    </xf>
    <xf numFmtId="37" fontId="27" fillId="29" borderId="27" xfId="0" applyFont="1" applyFill="1" applyBorder="1" applyAlignment="1" applyProtection="1">
      <alignment horizontal="center" vertical="center"/>
    </xf>
    <xf numFmtId="37" fontId="27" fillId="29" borderId="34" xfId="0" applyFont="1" applyFill="1" applyBorder="1" applyAlignment="1" applyProtection="1">
      <alignment horizontal="center" vertical="center"/>
    </xf>
    <xf numFmtId="37" fontId="27" fillId="29" borderId="25" xfId="0" applyFont="1" applyFill="1" applyBorder="1" applyAlignment="1" applyProtection="1">
      <alignment horizontal="center" vertical="center"/>
    </xf>
    <xf numFmtId="8" fontId="27" fillId="29" borderId="34" xfId="24" applyNumberFormat="1" applyFont="1" applyFill="1" applyBorder="1" applyAlignment="1" applyProtection="1">
      <alignment horizontal="center" vertical="center"/>
    </xf>
    <xf numFmtId="8" fontId="27" fillId="29" borderId="25" xfId="24" applyNumberFormat="1" applyFont="1" applyFill="1" applyBorder="1" applyAlignment="1" applyProtection="1">
      <alignment horizontal="center" vertical="center"/>
    </xf>
    <xf numFmtId="8" fontId="27" fillId="29" borderId="35" xfId="24" applyNumberFormat="1" applyFont="1" applyFill="1" applyBorder="1" applyAlignment="1" applyProtection="1">
      <alignment horizontal="center" vertical="center"/>
    </xf>
    <xf numFmtId="8" fontId="27" fillId="29" borderId="28" xfId="24" applyNumberFormat="1" applyFont="1" applyFill="1" applyBorder="1" applyAlignment="1" applyProtection="1">
      <alignment horizontal="center" vertical="center"/>
    </xf>
    <xf numFmtId="39" fontId="28" fillId="29" borderId="30" xfId="0" applyNumberFormat="1" applyFont="1" applyFill="1" applyBorder="1" applyAlignment="1" applyProtection="1">
      <alignment horizontal="center"/>
    </xf>
    <xf numFmtId="39" fontId="28" fillId="29" borderId="23" xfId="0" applyNumberFormat="1" applyFont="1" applyFill="1" applyBorder="1" applyAlignment="1" applyProtection="1">
      <alignment horizontal="center"/>
    </xf>
    <xf numFmtId="39" fontId="28" fillId="29" borderId="31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31" borderId="42" xfId="0" applyFont="1" applyFill="1" applyBorder="1" applyAlignment="1">
      <alignment horizontal="center" wrapText="1"/>
    </xf>
    <xf numFmtId="39" fontId="28" fillId="0" borderId="43" xfId="0" applyNumberFormat="1" applyFont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7" fontId="28" fillId="31" borderId="45" xfId="0" applyFont="1" applyFill="1" applyBorder="1" applyAlignment="1">
      <alignment horizontal="center" wrapText="1"/>
    </xf>
    <xf numFmtId="39" fontId="28" fillId="0" borderId="46" xfId="0" applyNumberFormat="1" applyFont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7" fontId="28" fillId="31" borderId="48" xfId="0" applyFont="1" applyFill="1" applyBorder="1" applyAlignment="1">
      <alignment horizontal="center" wrapText="1"/>
    </xf>
    <xf numFmtId="39" fontId="28" fillId="0" borderId="49" xfId="0" applyNumberFormat="1" applyFont="1" applyBorder="1" applyAlignment="1">
      <alignment horizontal="center" wrapText="1"/>
    </xf>
    <xf numFmtId="39" fontId="28" fillId="0" borderId="50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2" fontId="28" fillId="30" borderId="34" xfId="0" applyNumberFormat="1" applyFont="1" applyFill="1" applyBorder="1" applyAlignment="1" applyProtection="1">
      <alignment horizontal="center" wrapText="1"/>
    </xf>
    <xf numFmtId="2" fontId="28" fillId="30" borderId="25" xfId="0" applyNumberFormat="1" applyFont="1" applyFill="1" applyBorder="1" applyAlignment="1" applyProtection="1">
      <alignment horizontal="center" wrapText="1"/>
    </xf>
    <xf numFmtId="2" fontId="28" fillId="30" borderId="35" xfId="0" applyNumberFormat="1" applyFont="1" applyFill="1" applyBorder="1" applyAlignment="1" applyProtection="1">
      <alignment horizontal="center" wrapText="1"/>
    </xf>
    <xf numFmtId="2" fontId="28" fillId="30" borderId="28" xfId="0" applyNumberFormat="1" applyFont="1" applyFill="1" applyBorder="1" applyAlignment="1" applyProtection="1">
      <alignment horizontal="center" wrapText="1"/>
    </xf>
    <xf numFmtId="37" fontId="27" fillId="0" borderId="16" xfId="37" applyNumberFormat="1" applyFont="1" applyFill="1" applyBorder="1" applyAlignment="1" applyProtection="1">
      <alignment horizontal="center" vertical="center" wrapText="1"/>
    </xf>
    <xf numFmtId="4" fontId="24" fillId="0" borderId="34" xfId="0" applyNumberFormat="1" applyFont="1" applyFill="1" applyBorder="1" applyAlignment="1" applyProtection="1">
      <alignment horizontal="center"/>
    </xf>
    <xf numFmtId="4" fontId="24" fillId="0" borderId="25" xfId="0" applyNumberFormat="1" applyFont="1" applyFill="1" applyBorder="1" applyAlignment="1" applyProtection="1">
      <alignment horizontal="center"/>
    </xf>
    <xf numFmtId="37" fontId="24" fillId="0" borderId="19" xfId="37" applyNumberFormat="1" applyFont="1" applyFill="1" applyBorder="1" applyAlignment="1" applyProtection="1">
      <alignment horizontal="center" vertical="center" wrapText="1"/>
    </xf>
    <xf numFmtId="4" fontId="24" fillId="0" borderId="35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0" fontId="24" fillId="25" borderId="15" xfId="37" applyFont="1" applyFill="1" applyBorder="1" applyAlignment="1" applyProtection="1">
      <alignment horizontal="center" vertical="center" wrapText="1"/>
    </xf>
    <xf numFmtId="37" fontId="43" fillId="25" borderId="10" xfId="0" applyFont="1" applyFill="1" applyBorder="1" applyAlignment="1" applyProtection="1">
      <alignment horizontal="center" vertical="center"/>
    </xf>
    <xf numFmtId="37" fontId="43" fillId="25" borderId="27" xfId="0" applyFont="1" applyFill="1" applyBorder="1" applyAlignment="1" applyProtection="1">
      <alignment horizontal="center" vertical="center"/>
    </xf>
    <xf numFmtId="3" fontId="27" fillId="25" borderId="16" xfId="23" applyNumberFormat="1" applyFont="1" applyFill="1" applyBorder="1" applyAlignment="1" applyProtection="1">
      <alignment horizontal="center" vertical="center" wrapText="1"/>
    </xf>
    <xf numFmtId="37" fontId="43" fillId="25" borderId="34" xfId="0" applyFont="1" applyFill="1" applyBorder="1" applyAlignment="1" applyProtection="1">
      <alignment horizontal="center" vertical="center"/>
    </xf>
    <xf numFmtId="37" fontId="43" fillId="25" borderId="25" xfId="0" applyFont="1" applyFill="1" applyBorder="1" applyAlignment="1" applyProtection="1">
      <alignment horizontal="center" vertical="center"/>
    </xf>
    <xf numFmtId="3" fontId="28" fillId="25" borderId="16" xfId="23" applyNumberFormat="1" applyFont="1" applyFill="1" applyBorder="1" applyAlignment="1" applyProtection="1">
      <alignment horizontal="center" vertical="center" wrapText="1"/>
    </xf>
    <xf numFmtId="3" fontId="24" fillId="25" borderId="19" xfId="23" applyNumberFormat="1" applyFont="1" applyFill="1" applyBorder="1" applyAlignment="1" applyProtection="1">
      <alignment horizontal="center" vertical="center" wrapText="1"/>
    </xf>
    <xf numFmtId="37" fontId="43" fillId="25" borderId="35" xfId="0" applyFont="1" applyFill="1" applyBorder="1" applyAlignment="1" applyProtection="1">
      <alignment horizontal="center" vertical="center"/>
    </xf>
    <xf numFmtId="37" fontId="43" fillId="25" borderId="28" xfId="0" applyFont="1" applyFill="1" applyBorder="1" applyAlignment="1" applyProtection="1">
      <alignment horizontal="center" vertical="center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0" fontId="27" fillId="25" borderId="16" xfId="37" applyFont="1" applyFill="1" applyBorder="1" applyAlignment="1" applyProtection="1">
      <alignment horizontal="center" vertical="center" wrapText="1"/>
    </xf>
    <xf numFmtId="1" fontId="28" fillId="25" borderId="17" xfId="39" applyNumberFormat="1" applyFont="1" applyFill="1" applyBorder="1" applyAlignment="1" applyProtection="1">
      <alignment horizontal="center" wrapText="1"/>
    </xf>
    <xf numFmtId="37" fontId="28" fillId="25" borderId="20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37" fontId="24" fillId="25" borderId="10" xfId="0" applyFont="1" applyFill="1" applyBorder="1" applyAlignment="1" applyProtection="1">
      <alignment horizontal="center" vertical="center"/>
    </xf>
    <xf numFmtId="37" fontId="24" fillId="25" borderId="27" xfId="0" applyFont="1" applyFill="1" applyBorder="1" applyAlignment="1" applyProtection="1">
      <alignment horizontal="center" vertical="center"/>
    </xf>
    <xf numFmtId="1" fontId="28" fillId="25" borderId="18" xfId="39" applyNumberFormat="1" applyFont="1" applyFill="1" applyBorder="1" applyAlignment="1" applyProtection="1">
      <alignment horizontal="center" wrapText="1"/>
    </xf>
    <xf numFmtId="37" fontId="28" fillId="25" borderId="21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37" fontId="24" fillId="25" borderId="34" xfId="0" applyFont="1" applyFill="1" applyBorder="1" applyAlignment="1" applyProtection="1">
      <alignment horizontal="center" vertical="center"/>
    </xf>
    <xf numFmtId="37" fontId="24" fillId="25" borderId="25" xfId="0" applyFont="1" applyFill="1" applyBorder="1" applyAlignment="1" applyProtection="1">
      <alignment horizontal="center" vertical="center"/>
    </xf>
    <xf numFmtId="8" fontId="24" fillId="25" borderId="34" xfId="24" applyNumberFormat="1" applyFont="1" applyFill="1" applyBorder="1" applyAlignment="1" applyProtection="1">
      <alignment horizontal="center" vertical="center"/>
    </xf>
    <xf numFmtId="8" fontId="24" fillId="25" borderId="25" xfId="24" applyNumberFormat="1" applyFont="1" applyFill="1" applyBorder="1" applyAlignment="1" applyProtection="1">
      <alignment horizontal="center" vertical="center"/>
    </xf>
    <xf numFmtId="1" fontId="28" fillId="25" borderId="18" xfId="39" quotePrefix="1" applyNumberFormat="1" applyFont="1" applyFill="1" applyBorder="1" applyAlignment="1" applyProtection="1">
      <alignment horizontal="center" wrapText="1"/>
    </xf>
    <xf numFmtId="1" fontId="28" fillId="25" borderId="19" xfId="39" applyNumberFormat="1" applyFont="1" applyFill="1" applyBorder="1" applyAlignment="1" applyProtection="1">
      <alignment horizontal="center" wrapText="1"/>
    </xf>
    <xf numFmtId="37" fontId="28" fillId="25" borderId="24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37" fontId="24" fillId="25" borderId="35" xfId="0" applyFont="1" applyFill="1" applyBorder="1" applyAlignment="1" applyProtection="1">
      <alignment horizontal="center" vertical="center"/>
    </xf>
    <xf numFmtId="37" fontId="24" fillId="25" borderId="28" xfId="0" applyFont="1" applyFill="1" applyBorder="1" applyAlignment="1" applyProtection="1">
      <alignment horizontal="center" vertical="center"/>
    </xf>
    <xf numFmtId="37" fontId="28" fillId="25" borderId="17" xfId="0" applyNumberFormat="1" applyFont="1" applyFill="1" applyBorder="1" applyAlignment="1" applyProtection="1">
      <alignment horizontal="center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22" xfId="0" applyNumberFormat="1" applyFont="1" applyFill="1" applyBorder="1" applyAlignment="1" applyProtection="1">
      <alignment horizontal="center"/>
    </xf>
    <xf numFmtId="37" fontId="28" fillId="25" borderId="18" xfId="0" applyNumberFormat="1" applyFont="1" applyFill="1" applyBorder="1" applyAlignment="1" applyProtection="1">
      <alignment horizontal="center"/>
    </xf>
    <xf numFmtId="37" fontId="28" fillId="25" borderId="26" xfId="0" applyNumberFormat="1" applyFont="1" applyFill="1" applyBorder="1" applyAlignment="1" applyProtection="1">
      <alignment horizontal="center"/>
    </xf>
    <xf numFmtId="39" fontId="28" fillId="25" borderId="26" xfId="0" applyNumberFormat="1" applyFont="1" applyFill="1" applyBorder="1" applyAlignment="1" applyProtection="1">
      <alignment horizontal="center"/>
    </xf>
    <xf numFmtId="0" fontId="27" fillId="25" borderId="15" xfId="37" applyFont="1" applyFill="1" applyBorder="1" applyAlignment="1" applyProtection="1">
      <alignment horizontal="center" vertical="center" wrapText="1"/>
    </xf>
    <xf numFmtId="37" fontId="29" fillId="25" borderId="10" xfId="0" applyFont="1" applyFill="1" applyBorder="1" applyAlignment="1" applyProtection="1">
      <alignment horizontal="center" vertical="center"/>
    </xf>
    <xf numFmtId="37" fontId="29" fillId="25" borderId="27" xfId="0" applyFont="1" applyFill="1" applyBorder="1" applyAlignment="1" applyProtection="1">
      <alignment horizontal="center" vertical="center"/>
    </xf>
    <xf numFmtId="37" fontId="29" fillId="25" borderId="34" xfId="0" applyFont="1" applyFill="1" applyBorder="1" applyAlignment="1" applyProtection="1">
      <alignment horizontal="center" vertical="center"/>
    </xf>
    <xf numFmtId="37" fontId="29" fillId="25" borderId="25" xfId="0" applyFont="1" applyFill="1" applyBorder="1" applyAlignment="1" applyProtection="1">
      <alignment horizontal="center" vertical="center"/>
    </xf>
    <xf numFmtId="8" fontId="24" fillId="25" borderId="35" xfId="24" applyNumberFormat="1" applyFont="1" applyFill="1" applyBorder="1" applyAlignment="1" applyProtection="1">
      <alignment horizontal="center" vertical="center"/>
    </xf>
    <xf numFmtId="8" fontId="24" fillId="25" borderId="28" xfId="24" applyNumberFormat="1" applyFont="1" applyFill="1" applyBorder="1" applyAlignment="1" applyProtection="1">
      <alignment horizontal="center" vertical="center"/>
    </xf>
    <xf numFmtId="37" fontId="37" fillId="25" borderId="0" xfId="0" applyFont="1" applyFill="1" applyBorder="1" applyAlignment="1" applyProtection="1">
      <alignment horizontal="center" vertical="center" wrapText="1"/>
    </xf>
    <xf numFmtId="1" fontId="37" fillId="25" borderId="0" xfId="39" applyNumberFormat="1" applyFont="1" applyFill="1" applyBorder="1" applyAlignment="1" applyProtection="1">
      <alignment horizontal="center" wrapText="1"/>
    </xf>
    <xf numFmtId="37" fontId="37" fillId="25" borderId="0" xfId="0" applyNumberFormat="1" applyFont="1" applyFill="1" applyBorder="1" applyAlignment="1" applyProtection="1">
      <alignment horizontal="center"/>
    </xf>
    <xf numFmtId="164" fontId="37" fillId="25" borderId="0" xfId="0" applyNumberFormat="1" applyFont="1" applyFill="1" applyBorder="1" applyAlignment="1" applyProtection="1">
      <alignment horizontal="center"/>
    </xf>
    <xf numFmtId="4" fontId="37" fillId="25" borderId="0" xfId="0" applyNumberFormat="1" applyFont="1" applyFill="1" applyBorder="1" applyAlignment="1" applyProtection="1">
      <alignment horizontal="center"/>
    </xf>
    <xf numFmtId="37" fontId="35" fillId="25" borderId="0" xfId="0" applyFont="1" applyFill="1" applyBorder="1" applyAlignment="1" applyProtection="1">
      <alignment horizontal="center" vertical="center"/>
    </xf>
    <xf numFmtId="43" fontId="35" fillId="25" borderId="0" xfId="23" applyFont="1" applyFill="1" applyBorder="1" applyAlignment="1" applyProtection="1">
      <alignment horizontal="center" vertical="center"/>
    </xf>
    <xf numFmtId="37" fontId="30" fillId="0" borderId="10" xfId="0" applyFont="1" applyFill="1" applyBorder="1" applyAlignment="1" applyProtection="1">
      <alignment horizontal="center" vertical="center"/>
    </xf>
    <xf numFmtId="37" fontId="30" fillId="0" borderId="11" xfId="0" applyFont="1" applyFill="1" applyBorder="1" applyAlignment="1" applyProtection="1">
      <alignment horizontal="center" vertical="center"/>
    </xf>
    <xf numFmtId="37" fontId="30" fillId="0" borderId="27" xfId="0" applyFont="1" applyFill="1" applyBorder="1" applyAlignment="1" applyProtection="1">
      <alignment horizontal="center" vertical="center"/>
    </xf>
    <xf numFmtId="37" fontId="27" fillId="26" borderId="16" xfId="37" applyNumberFormat="1" applyFont="1" applyFill="1" applyBorder="1" applyAlignment="1" applyProtection="1">
      <alignment horizontal="center" vertical="center" wrapText="1"/>
    </xf>
    <xf numFmtId="37" fontId="30" fillId="0" borderId="15" xfId="0" applyFont="1" applyFill="1" applyBorder="1" applyAlignment="1" applyProtection="1">
      <alignment horizontal="center" vertical="center"/>
    </xf>
    <xf numFmtId="2" fontId="24" fillId="25" borderId="10" xfId="0" applyNumberFormat="1" applyFont="1" applyFill="1" applyBorder="1" applyAlignment="1" applyProtection="1">
      <alignment horizontal="center" wrapText="1"/>
    </xf>
    <xf numFmtId="2" fontId="24" fillId="25" borderId="27" xfId="0" applyNumberFormat="1" applyFont="1" applyFill="1" applyBorder="1" applyAlignment="1" applyProtection="1">
      <alignment horizontal="center" wrapText="1"/>
    </xf>
    <xf numFmtId="2" fontId="24" fillId="25" borderId="34" xfId="0" applyNumberFormat="1" applyFont="1" applyFill="1" applyBorder="1" applyAlignment="1" applyProtection="1">
      <alignment horizontal="center" wrapText="1"/>
    </xf>
    <xf numFmtId="2" fontId="24" fillId="25" borderId="25" xfId="0" applyNumberFormat="1" applyFont="1" applyFill="1" applyBorder="1" applyAlignment="1" applyProtection="1">
      <alignment horizontal="center" wrapText="1"/>
    </xf>
    <xf numFmtId="2" fontId="24" fillId="25" borderId="35" xfId="0" applyNumberFormat="1" applyFont="1" applyFill="1" applyBorder="1" applyAlignment="1" applyProtection="1">
      <alignment horizontal="center" wrapText="1"/>
    </xf>
    <xf numFmtId="2" fontId="24" fillId="25" borderId="28" xfId="0" applyNumberFormat="1" applyFont="1" applyFill="1" applyBorder="1" applyAlignment="1" applyProtection="1">
      <alignment horizontal="center" wrapText="1"/>
    </xf>
    <xf numFmtId="1" fontId="24" fillId="25" borderId="17" xfId="39" applyNumberFormat="1" applyFont="1" applyFill="1" applyBorder="1" applyAlignment="1" applyProtection="1">
      <alignment horizontal="center" wrapText="1"/>
    </xf>
    <xf numFmtId="37" fontId="24" fillId="25" borderId="20" xfId="0" applyNumberFormat="1" applyFont="1" applyFill="1" applyBorder="1" applyAlignment="1" applyProtection="1">
      <alignment horizontal="center"/>
    </xf>
    <xf numFmtId="39" fontId="24" fillId="25" borderId="17" xfId="0" applyNumberFormat="1" applyFont="1" applyFill="1" applyBorder="1" applyAlignment="1" applyProtection="1">
      <alignment horizontal="center"/>
    </xf>
    <xf numFmtId="39" fontId="24" fillId="25" borderId="32" xfId="0" applyNumberFormat="1" applyFont="1" applyFill="1" applyBorder="1" applyAlignment="1" applyProtection="1">
      <alignment horizontal="center"/>
    </xf>
    <xf numFmtId="1" fontId="24" fillId="25" borderId="18" xfId="39" applyNumberFormat="1" applyFont="1" applyFill="1" applyBorder="1" applyAlignment="1" applyProtection="1">
      <alignment horizontal="center" wrapText="1"/>
    </xf>
    <xf numFmtId="37" fontId="24" fillId="25" borderId="21" xfId="0" applyNumberFormat="1" applyFont="1" applyFill="1" applyBorder="1" applyAlignment="1" applyProtection="1">
      <alignment horizontal="center"/>
    </xf>
    <xf numFmtId="39" fontId="24" fillId="25" borderId="18" xfId="0" applyNumberFormat="1" applyFont="1" applyFill="1" applyBorder="1" applyAlignment="1" applyProtection="1">
      <alignment horizontal="center"/>
    </xf>
    <xf numFmtId="39" fontId="24" fillId="25" borderId="33" xfId="0" applyNumberFormat="1" applyFont="1" applyFill="1" applyBorder="1" applyAlignment="1" applyProtection="1">
      <alignment horizontal="center"/>
    </xf>
    <xf numFmtId="1" fontId="24" fillId="25" borderId="18" xfId="39" quotePrefix="1" applyNumberFormat="1" applyFont="1" applyFill="1" applyBorder="1" applyAlignment="1" applyProtection="1">
      <alignment horizontal="center" wrapText="1"/>
    </xf>
    <xf numFmtId="1" fontId="24" fillId="25" borderId="19" xfId="39" applyNumberFormat="1" applyFont="1" applyFill="1" applyBorder="1" applyAlignment="1" applyProtection="1">
      <alignment horizontal="center" wrapText="1"/>
    </xf>
    <xf numFmtId="37" fontId="24" fillId="25" borderId="24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0" fontId="28" fillId="29" borderId="34" xfId="0" applyNumberFormat="1" applyFont="1" applyFill="1" applyBorder="1" applyAlignment="1" applyProtection="1">
      <alignment horizontal="center"/>
    </xf>
    <xf numFmtId="0" fontId="28" fillId="29" borderId="0" xfId="0" applyNumberFormat="1" applyFont="1" applyFill="1" applyBorder="1" applyAlignment="1" applyProtection="1">
      <alignment horizontal="center"/>
    </xf>
    <xf numFmtId="0" fontId="28" fillId="29" borderId="25" xfId="0" applyNumberFormat="1" applyFont="1" applyFill="1" applyBorder="1" applyAlignment="1" applyProtection="1">
      <alignment horizontal="center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27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3" fontId="27" fillId="0" borderId="16" xfId="23" applyNumberFormat="1" applyFont="1" applyFill="1" applyBorder="1" applyAlignment="1" applyProtection="1">
      <alignment horizontal="center" vertical="center" wrapText="1"/>
    </xf>
    <xf numFmtId="3" fontId="24" fillId="0" borderId="19" xfId="23" applyNumberFormat="1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4" fontId="28" fillId="0" borderId="18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4" fillId="0" borderId="25" xfId="0" applyNumberFormat="1" applyFont="1" applyFill="1" applyBorder="1" applyAlignment="1" applyProtection="1">
      <alignment horizontal="center" wrapText="1"/>
    </xf>
    <xf numFmtId="2" fontId="24" fillId="0" borderId="28" xfId="0" applyNumberFormat="1" applyFont="1" applyFill="1" applyBorder="1" applyAlignment="1" applyProtection="1">
      <alignment horizontal="center" wrapText="1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37" fontId="27" fillId="0" borderId="15" xfId="37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27" xfId="0" applyNumberFormat="1" applyFont="1" applyFill="1" applyBorder="1" applyAlignment="1" applyProtection="1">
      <alignment horizontal="center"/>
    </xf>
    <xf numFmtId="1" fontId="28" fillId="0" borderId="20" xfId="39" applyNumberFormat="1" applyFont="1" applyFill="1" applyBorder="1" applyAlignment="1" applyProtection="1">
      <alignment horizontal="center" wrapText="1"/>
    </xf>
    <xf numFmtId="2" fontId="28" fillId="0" borderId="10" xfId="0" applyNumberFormat="1" applyFont="1" applyFill="1" applyBorder="1" applyAlignment="1" applyProtection="1">
      <alignment horizontal="center" wrapText="1"/>
    </xf>
    <xf numFmtId="2" fontId="28" fillId="0" borderId="27" xfId="0" applyNumberFormat="1" applyFont="1" applyFill="1" applyBorder="1" applyAlignment="1" applyProtection="1">
      <alignment horizontal="center" wrapText="1"/>
    </xf>
    <xf numFmtId="1" fontId="28" fillId="0" borderId="21" xfId="39" applyNumberFormat="1" applyFont="1" applyFill="1" applyBorder="1" applyAlignment="1" applyProtection="1">
      <alignment horizontal="center" wrapText="1"/>
    </xf>
    <xf numFmtId="1" fontId="28" fillId="0" borderId="21" xfId="39" quotePrefix="1" applyNumberFormat="1" applyFont="1" applyFill="1" applyBorder="1" applyAlignment="1" applyProtection="1">
      <alignment horizontal="center" wrapText="1"/>
    </xf>
    <xf numFmtId="1" fontId="28" fillId="0" borderId="41" xfId="39" applyNumberFormat="1" applyFont="1" applyFill="1" applyBorder="1" applyAlignment="1" applyProtection="1">
      <alignment horizontal="center" wrapText="1"/>
    </xf>
    <xf numFmtId="37" fontId="28" fillId="0" borderId="19" xfId="0" applyNumberFormat="1" applyFont="1" applyFill="1" applyBorder="1" applyAlignment="1" applyProtection="1">
      <alignment horizontal="center"/>
    </xf>
    <xf numFmtId="2" fontId="24" fillId="0" borderId="35" xfId="0" applyNumberFormat="1" applyFont="1" applyFill="1" applyBorder="1" applyAlignment="1" applyProtection="1">
      <alignment horizontal="center" wrapText="1"/>
    </xf>
    <xf numFmtId="4" fontId="28" fillId="0" borderId="33" xfId="0" applyNumberFormat="1" applyFont="1" applyFill="1" applyBorder="1" applyAlignment="1" applyProtection="1">
      <alignment horizontal="center"/>
    </xf>
    <xf numFmtId="4" fontId="28" fillId="0" borderId="28" xfId="0" applyNumberFormat="1" applyFont="1" applyFill="1" applyBorder="1" applyAlignment="1" applyProtection="1">
      <alignment horizontal="center"/>
    </xf>
    <xf numFmtId="2" fontId="24" fillId="0" borderId="10" xfId="0" applyNumberFormat="1" applyFont="1" applyFill="1" applyBorder="1" applyAlignment="1" applyProtection="1">
      <alignment horizontal="center" wrapText="1"/>
    </xf>
    <xf numFmtId="2" fontId="24" fillId="0" borderId="27" xfId="0" applyNumberFormat="1" applyFont="1" applyFill="1" applyBorder="1" applyAlignment="1" applyProtection="1">
      <alignment horizontal="center" wrapText="1"/>
    </xf>
    <xf numFmtId="2" fontId="24" fillId="0" borderId="34" xfId="0" applyNumberFormat="1" applyFont="1" applyFill="1" applyBorder="1" applyAlignment="1" applyProtection="1">
      <alignment horizontal="center" wrapText="1"/>
    </xf>
    <xf numFmtId="0" fontId="27" fillId="0" borderId="15" xfId="37" applyFont="1" applyFill="1" applyBorder="1" applyAlignment="1" applyProtection="1">
      <alignment horizontal="center" vertical="center" wrapText="1"/>
    </xf>
    <xf numFmtId="0" fontId="27" fillId="0" borderId="16" xfId="37" applyFont="1" applyFill="1" applyBorder="1" applyAlignment="1" applyProtection="1">
      <alignment horizontal="center" vertical="center" wrapText="1"/>
    </xf>
    <xf numFmtId="2" fontId="39" fillId="0" borderId="10" xfId="0" applyNumberFormat="1" applyFont="1" applyFill="1" applyBorder="1" applyAlignment="1" applyProtection="1">
      <alignment horizontal="center" wrapText="1"/>
    </xf>
    <xf numFmtId="2" fontId="39" fillId="0" borderId="34" xfId="0" applyNumberFormat="1" applyFont="1" applyFill="1" applyBorder="1" applyAlignment="1" applyProtection="1">
      <alignment horizontal="center" wrapText="1"/>
    </xf>
    <xf numFmtId="3" fontId="38" fillId="0" borderId="16" xfId="23" applyNumberFormat="1" applyFont="1" applyFill="1" applyBorder="1" applyAlignment="1" applyProtection="1">
      <alignment horizontal="center" vertical="center" wrapText="1"/>
    </xf>
    <xf numFmtId="2" fontId="39" fillId="0" borderId="35" xfId="0" applyNumberFormat="1" applyFont="1" applyFill="1" applyBorder="1" applyAlignment="1" applyProtection="1">
      <alignment horizontal="center" wrapText="1"/>
    </xf>
    <xf numFmtId="1" fontId="28" fillId="0" borderId="23" xfId="39" applyNumberFormat="1" applyFont="1" applyFill="1" applyBorder="1" applyAlignment="1" applyProtection="1">
      <alignment horizontal="center" wrapText="1"/>
    </xf>
    <xf numFmtId="3" fontId="38" fillId="0" borderId="19" xfId="23" applyNumberFormat="1" applyFont="1" applyFill="1" applyBorder="1" applyAlignment="1" applyProtection="1">
      <alignment horizontal="center" vertical="center" wrapText="1"/>
    </xf>
    <xf numFmtId="2" fontId="27" fillId="0" borderId="25" xfId="0" applyNumberFormat="1" applyFont="1" applyFill="1" applyBorder="1" applyAlignment="1" applyProtection="1">
      <alignment horizontal="center" wrapText="1"/>
    </xf>
    <xf numFmtId="165" fontId="38" fillId="0" borderId="35" xfId="0" applyNumberFormat="1" applyFont="1" applyFill="1" applyBorder="1" applyAlignment="1" applyProtection="1">
      <alignment horizontal="center"/>
    </xf>
    <xf numFmtId="165" fontId="38" fillId="0" borderId="24" xfId="0" applyNumberFormat="1" applyFont="1" applyFill="1" applyBorder="1" applyAlignment="1" applyProtection="1">
      <alignment horizontal="center"/>
    </xf>
    <xf numFmtId="2" fontId="27" fillId="0" borderId="28" xfId="0" applyNumberFormat="1" applyFont="1" applyFill="1" applyBorder="1" applyAlignment="1" applyProtection="1">
      <alignment horizontal="center" wrapText="1"/>
    </xf>
    <xf numFmtId="1" fontId="28" fillId="0" borderId="24" xfId="39" applyNumberFormat="1" applyFont="1" applyFill="1" applyBorder="1" applyAlignment="1" applyProtection="1">
      <alignment horizontal="center" wrapText="1"/>
    </xf>
    <xf numFmtId="1" fontId="28" fillId="0" borderId="29" xfId="39" applyNumberFormat="1" applyFont="1" applyFill="1" applyBorder="1" applyAlignment="1" applyProtection="1">
      <alignment horizontal="center" wrapText="1"/>
    </xf>
    <xf numFmtId="39" fontId="28" fillId="30" borderId="26" xfId="0" applyNumberFormat="1" applyFont="1" applyFill="1" applyBorder="1" applyAlignment="1" applyProtection="1">
      <alignment horizontal="center"/>
    </xf>
    <xf numFmtId="0" fontId="24" fillId="0" borderId="15" xfId="37" applyFont="1" applyFill="1" applyBorder="1" applyAlignment="1" applyProtection="1">
      <alignment horizontal="center" vertical="center" wrapText="1"/>
    </xf>
    <xf numFmtId="37" fontId="43" fillId="0" borderId="10" xfId="0" applyFont="1" applyFill="1" applyBorder="1" applyAlignment="1" applyProtection="1">
      <alignment horizontal="center" vertical="center"/>
    </xf>
    <xf numFmtId="37" fontId="43" fillId="0" borderId="27" xfId="0" applyFont="1" applyFill="1" applyBorder="1" applyAlignment="1" applyProtection="1">
      <alignment horizontal="center" vertical="center"/>
    </xf>
    <xf numFmtId="37" fontId="43" fillId="0" borderId="34" xfId="0" applyFont="1" applyFill="1" applyBorder="1" applyAlignment="1" applyProtection="1">
      <alignment horizontal="center" vertical="center"/>
    </xf>
    <xf numFmtId="37" fontId="43" fillId="0" borderId="25" xfId="0" applyFont="1" applyFill="1" applyBorder="1" applyAlignment="1" applyProtection="1">
      <alignment horizontal="center" vertical="center"/>
    </xf>
    <xf numFmtId="37" fontId="43" fillId="0" borderId="35" xfId="0" applyFont="1" applyFill="1" applyBorder="1" applyAlignment="1" applyProtection="1">
      <alignment horizontal="center" vertical="center"/>
    </xf>
    <xf numFmtId="37" fontId="43" fillId="0" borderId="28" xfId="0" applyFont="1" applyFill="1" applyBorder="1" applyAlignment="1" applyProtection="1">
      <alignment horizontal="center" vertical="center"/>
    </xf>
    <xf numFmtId="3" fontId="27" fillId="25" borderId="19" xfId="23" applyNumberFormat="1" applyFont="1" applyFill="1" applyBorder="1" applyAlignment="1" applyProtection="1">
      <alignment horizontal="center" vertical="center" wrapText="1"/>
    </xf>
    <xf numFmtId="8" fontId="27" fillId="25" borderId="35" xfId="24" applyNumberFormat="1" applyFont="1" applyFill="1" applyBorder="1" applyAlignment="1" applyProtection="1">
      <alignment horizontal="center" vertical="center"/>
    </xf>
    <xf numFmtId="8" fontId="27" fillId="25" borderId="28" xfId="24" applyNumberFormat="1" applyFont="1" applyFill="1" applyBorder="1" applyAlignment="1" applyProtection="1">
      <alignment horizontal="center" vertical="center"/>
    </xf>
    <xf numFmtId="1" fontId="28" fillId="30" borderId="22" xfId="39" applyNumberFormat="1" applyFont="1" applyFill="1" applyBorder="1" applyAlignment="1" applyProtection="1">
      <alignment horizontal="center" wrapText="1"/>
    </xf>
    <xf numFmtId="37" fontId="28" fillId="30" borderId="29" xfId="0" applyNumberFormat="1" applyFont="1" applyFill="1" applyBorder="1" applyAlignment="1" applyProtection="1">
      <alignment horizontal="center"/>
    </xf>
    <xf numFmtId="39" fontId="28" fillId="30" borderId="36" xfId="0" applyNumberFormat="1" applyFont="1" applyFill="1" applyBorder="1" applyAlignment="1" applyProtection="1">
      <alignment horizontal="center"/>
    </xf>
    <xf numFmtId="0" fontId="28" fillId="29" borderId="34" xfId="0" applyNumberFormat="1" applyFont="1" applyFill="1" applyBorder="1" applyAlignment="1" applyProtection="1">
      <alignment horizontal="center"/>
    </xf>
    <xf numFmtId="0" fontId="28" fillId="29" borderId="0" xfId="0" applyNumberFormat="1" applyFont="1" applyFill="1" applyBorder="1" applyAlignment="1" applyProtection="1">
      <alignment horizontal="center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27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0" fontId="28" fillId="29" borderId="25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40" fontId="28" fillId="0" borderId="26" xfId="0" applyNumberFormat="1" applyFont="1" applyFill="1" applyBorder="1" applyAlignment="1" applyProtection="1">
      <alignment horizontal="center"/>
    </xf>
    <xf numFmtId="1" fontId="28" fillId="0" borderId="31" xfId="39" applyNumberFormat="1" applyFont="1" applyFill="1" applyBorder="1" applyAlignment="1" applyProtection="1">
      <alignment horizontal="center" wrapText="1"/>
    </xf>
    <xf numFmtId="2" fontId="39" fillId="0" borderId="27" xfId="0" applyNumberFormat="1" applyFont="1" applyFill="1" applyBorder="1" applyAlignment="1" applyProtection="1">
      <alignment horizontal="center" wrapText="1"/>
    </xf>
    <xf numFmtId="2" fontId="39" fillId="0" borderId="25" xfId="0" applyNumberFormat="1" applyFont="1" applyFill="1" applyBorder="1" applyAlignment="1" applyProtection="1">
      <alignment horizontal="center" wrapText="1"/>
    </xf>
    <xf numFmtId="3" fontId="39" fillId="0" borderId="19" xfId="23" applyNumberFormat="1" applyFont="1" applyFill="1" applyBorder="1" applyAlignment="1" applyProtection="1">
      <alignment horizontal="center" vertical="center" wrapText="1"/>
    </xf>
    <xf numFmtId="2" fontId="39" fillId="0" borderId="28" xfId="0" applyNumberFormat="1" applyFont="1" applyFill="1" applyBorder="1" applyAlignment="1" applyProtection="1">
      <alignment horizont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1" fontId="28" fillId="0" borderId="30" xfId="39" applyNumberFormat="1" applyFont="1" applyFill="1" applyBorder="1" applyAlignment="1" applyProtection="1">
      <alignment horizontal="center" wrapText="1"/>
    </xf>
    <xf numFmtId="1" fontId="28" fillId="0" borderId="23" xfId="39" quotePrefix="1" applyNumberFormat="1" applyFont="1" applyFill="1" applyBorder="1" applyAlignment="1" applyProtection="1">
      <alignment horizontal="center" wrapText="1"/>
    </xf>
    <xf numFmtId="40" fontId="28" fillId="0" borderId="17" xfId="0" applyNumberFormat="1" applyFont="1" applyFill="1" applyBorder="1" applyAlignment="1" applyProtection="1">
      <alignment horizontal="center"/>
    </xf>
    <xf numFmtId="40" fontId="28" fillId="0" borderId="18" xfId="0" applyNumberFormat="1" applyFont="1" applyFill="1" applyBorder="1" applyAlignment="1" applyProtection="1">
      <alignment horizontal="center"/>
    </xf>
    <xf numFmtId="3" fontId="27" fillId="0" borderId="16" xfId="37" applyNumberFormat="1" applyFont="1" applyFill="1" applyBorder="1" applyAlignment="1" applyProtection="1">
      <alignment horizontal="center" vertical="center" wrapText="1"/>
    </xf>
    <xf numFmtId="3" fontId="28" fillId="0" borderId="19" xfId="23" applyNumberFormat="1" applyFont="1" applyFill="1" applyBorder="1" applyAlignment="1" applyProtection="1">
      <alignment horizontal="center" vertical="center" wrapText="1"/>
    </xf>
    <xf numFmtId="0" fontId="28" fillId="0" borderId="28" xfId="0" applyNumberFormat="1" applyFont="1" applyFill="1" applyBorder="1" applyAlignment="1" applyProtection="1">
      <alignment horizontal="center"/>
    </xf>
    <xf numFmtId="37" fontId="29" fillId="0" borderId="10" xfId="0" applyFont="1" applyFill="1" applyBorder="1" applyAlignment="1" applyProtection="1">
      <alignment horizontal="center" vertical="center"/>
    </xf>
    <xf numFmtId="37" fontId="29" fillId="0" borderId="27" xfId="0" applyFont="1" applyFill="1" applyBorder="1" applyAlignment="1" applyProtection="1">
      <alignment horizontal="center" vertical="center"/>
    </xf>
    <xf numFmtId="37" fontId="29" fillId="0" borderId="34" xfId="0" applyFont="1" applyFill="1" applyBorder="1" applyAlignment="1" applyProtection="1">
      <alignment horizontal="center" vertical="center"/>
    </xf>
    <xf numFmtId="37" fontId="29" fillId="0" borderId="25" xfId="0" applyFont="1" applyFill="1" applyBorder="1" applyAlignment="1" applyProtection="1">
      <alignment horizontal="center" vertic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1" fontId="28" fillId="0" borderId="37" xfId="39" applyNumberFormat="1" applyFont="1" applyFill="1" applyBorder="1" applyAlignment="1" applyProtection="1">
      <alignment horizontal="center" wrapText="1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6" fillId="0" borderId="10" xfId="0" applyFont="1" applyFill="1" applyBorder="1" applyAlignment="1" applyProtection="1">
      <alignment horizontal="center" vertical="center"/>
    </xf>
    <xf numFmtId="37" fontId="26" fillId="0" borderId="15" xfId="0" applyFont="1" applyFill="1" applyBorder="1" applyAlignment="1" applyProtection="1">
      <alignment horizontal="center" vertical="center"/>
    </xf>
    <xf numFmtId="37" fontId="26" fillId="0" borderId="11" xfId="0" applyFont="1" applyFill="1" applyBorder="1" applyAlignment="1" applyProtection="1">
      <alignment horizontal="center" vertical="center"/>
    </xf>
    <xf numFmtId="37" fontId="26" fillId="0" borderId="27" xfId="0" applyFont="1" applyFill="1" applyBorder="1" applyAlignment="1" applyProtection="1">
      <alignment horizontal="center" vertical="center"/>
    </xf>
    <xf numFmtId="2" fontId="24" fillId="0" borderId="0" xfId="0" applyNumberFormat="1" applyFont="1" applyFill="1" applyBorder="1" applyAlignment="1" applyProtection="1">
      <alignment horizontal="center" wrapText="1"/>
    </xf>
    <xf numFmtId="2" fontId="24" fillId="0" borderId="24" xfId="0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1" fontId="28" fillId="0" borderId="26" xfId="39" applyNumberFormat="1" applyFont="1" applyFill="1" applyBorder="1" applyAlignment="1" applyProtection="1">
      <alignment horizontal="center" wrapText="1"/>
    </xf>
    <xf numFmtId="39" fontId="28" fillId="0" borderId="39" xfId="0" applyNumberFormat="1" applyFont="1" applyFill="1" applyBorder="1" applyAlignment="1" applyProtection="1">
      <alignment horizontal="center"/>
    </xf>
    <xf numFmtId="1" fontId="24" fillId="0" borderId="17" xfId="39" applyNumberFormat="1" applyFont="1" applyFill="1" applyBorder="1" applyAlignment="1" applyProtection="1">
      <alignment horizontal="center" wrapText="1"/>
    </xf>
    <xf numFmtId="37" fontId="24" fillId="0" borderId="20" xfId="0" applyNumberFormat="1" applyFont="1" applyFill="1" applyBorder="1" applyAlignment="1" applyProtection="1">
      <alignment horizontal="center"/>
    </xf>
    <xf numFmtId="39" fontId="24" fillId="0" borderId="17" xfId="0" applyNumberFormat="1" applyFont="1" applyFill="1" applyBorder="1" applyAlignment="1" applyProtection="1">
      <alignment horizontal="center"/>
    </xf>
    <xf numFmtId="39" fontId="24" fillId="0" borderId="32" xfId="0" applyNumberFormat="1" applyFont="1" applyFill="1" applyBorder="1" applyAlignment="1" applyProtection="1">
      <alignment horizontal="center"/>
    </xf>
    <xf numFmtId="1" fontId="24" fillId="0" borderId="18" xfId="39" applyNumberFormat="1" applyFont="1" applyFill="1" applyBorder="1" applyAlignment="1" applyProtection="1">
      <alignment horizontal="center" wrapText="1"/>
    </xf>
    <xf numFmtId="37" fontId="24" fillId="0" borderId="21" xfId="0" applyNumberFormat="1" applyFont="1" applyFill="1" applyBorder="1" applyAlignment="1" applyProtection="1">
      <alignment horizontal="center"/>
    </xf>
    <xf numFmtId="39" fontId="24" fillId="0" borderId="18" xfId="0" applyNumberFormat="1" applyFont="1" applyFill="1" applyBorder="1" applyAlignment="1" applyProtection="1">
      <alignment horizontal="center"/>
    </xf>
    <xf numFmtId="39" fontId="24" fillId="0" borderId="33" xfId="0" applyNumberFormat="1" applyFont="1" applyFill="1" applyBorder="1" applyAlignment="1" applyProtection="1">
      <alignment horizontal="center"/>
    </xf>
    <xf numFmtId="1" fontId="24" fillId="0" borderId="18" xfId="39" quotePrefix="1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wrapText="1"/>
    </xf>
    <xf numFmtId="37" fontId="44" fillId="0" borderId="0" xfId="36" applyFont="1" applyFill="1" applyBorder="1"/>
    <xf numFmtId="37" fontId="45" fillId="0" borderId="0" xfId="36" applyFont="1" applyFill="1" applyBorder="1" applyAlignment="1">
      <alignment horizontal="left"/>
    </xf>
    <xf numFmtId="37" fontId="46" fillId="0" borderId="0" xfId="36" applyFont="1" applyFill="1" applyBorder="1"/>
    <xf numFmtId="3" fontId="44" fillId="0" borderId="0" xfId="23" applyNumberFormat="1" applyFont="1" applyFill="1" applyBorder="1" applyAlignment="1">
      <alignment horizontal="center"/>
    </xf>
    <xf numFmtId="37" fontId="44" fillId="0" borderId="0" xfId="36" applyFont="1" applyFill="1" applyBorder="1" applyAlignment="1">
      <alignment horizontal="center"/>
    </xf>
    <xf numFmtId="37" fontId="47" fillId="0" borderId="0" xfId="36" applyFont="1" applyFill="1" applyBorder="1"/>
    <xf numFmtId="37" fontId="48" fillId="0" borderId="0" xfId="36" applyFont="1" applyFill="1" applyBorder="1" applyAlignment="1"/>
    <xf numFmtId="37" fontId="49" fillId="0" borderId="0" xfId="36" applyFont="1" applyFill="1" applyBorder="1" applyAlignment="1">
      <alignment horizontal="center"/>
    </xf>
    <xf numFmtId="37" fontId="50" fillId="0" borderId="0" xfId="36" applyFont="1" applyFill="1" applyBorder="1" applyAlignment="1"/>
    <xf numFmtId="37" fontId="51" fillId="0" borderId="0" xfId="36" applyFont="1" applyFill="1" applyBorder="1" applyAlignment="1">
      <alignment horizontal="center"/>
    </xf>
    <xf numFmtId="37" fontId="52" fillId="0" borderId="0" xfId="36" applyFont="1" applyFill="1" applyBorder="1" applyAlignment="1">
      <alignment horizontal="center"/>
    </xf>
    <xf numFmtId="3" fontId="51" fillId="0" borderId="0" xfId="23" applyNumberFormat="1" applyFont="1" applyFill="1" applyBorder="1" applyAlignment="1">
      <alignment horizontal="center"/>
    </xf>
    <xf numFmtId="37" fontId="51" fillId="32" borderId="0" xfId="36" applyFont="1" applyFill="1" applyBorder="1" applyAlignment="1">
      <alignment horizontal="center"/>
    </xf>
    <xf numFmtId="3" fontId="51" fillId="32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37" fontId="54" fillId="0" borderId="0" xfId="36" applyFont="1" applyFill="1" applyBorder="1" applyAlignment="1">
      <alignment horizontal="center"/>
    </xf>
    <xf numFmtId="3" fontId="53" fillId="0" borderId="0" xfId="23" applyNumberFormat="1" applyFont="1" applyFill="1" applyBorder="1" applyAlignment="1">
      <alignment horizontal="center"/>
    </xf>
    <xf numFmtId="37" fontId="55" fillId="0" borderId="0" xfId="36" applyFont="1" applyFill="1" applyBorder="1" applyAlignment="1">
      <alignment horizontal="center"/>
    </xf>
    <xf numFmtId="37" fontId="56" fillId="33" borderId="51" xfId="36" applyFont="1" applyFill="1" applyBorder="1" applyAlignment="1">
      <alignment horizontal="center"/>
    </xf>
    <xf numFmtId="37" fontId="57" fillId="33" borderId="52" xfId="36" applyFont="1" applyFill="1" applyBorder="1" applyAlignment="1">
      <alignment horizontal="center"/>
    </xf>
    <xf numFmtId="37" fontId="56" fillId="33" borderId="52" xfId="36" applyFont="1" applyFill="1" applyBorder="1" applyAlignment="1">
      <alignment horizontal="center"/>
    </xf>
    <xf numFmtId="37" fontId="56" fillId="0" borderId="52" xfId="36" applyFont="1" applyFill="1" applyBorder="1" applyAlignment="1">
      <alignment horizontal="center"/>
    </xf>
    <xf numFmtId="3" fontId="57" fillId="33" borderId="52" xfId="23" applyNumberFormat="1" applyFont="1" applyFill="1" applyBorder="1" applyAlignment="1">
      <alignment horizontal="center"/>
    </xf>
    <xf numFmtId="37" fontId="58" fillId="33" borderId="52" xfId="36" applyFont="1" applyFill="1" applyBorder="1" applyAlignment="1">
      <alignment horizontal="center"/>
    </xf>
    <xf numFmtId="37" fontId="58" fillId="33" borderId="52" xfId="36" applyFont="1" applyFill="1" applyBorder="1" applyAlignment="1">
      <alignment horizontal="center" wrapText="1"/>
    </xf>
    <xf numFmtId="37" fontId="56" fillId="33" borderId="53" xfId="36" applyFont="1" applyFill="1" applyBorder="1" applyAlignment="1">
      <alignment horizontal="center"/>
    </xf>
    <xf numFmtId="37" fontId="53" fillId="0" borderId="0" xfId="36" applyFont="1" applyFill="1" applyBorder="1"/>
    <xf numFmtId="37" fontId="59" fillId="0" borderId="0" xfId="36" applyNumberFormat="1" applyFont="1" applyFill="1" applyBorder="1" applyAlignment="1" applyProtection="1">
      <alignment horizontal="center"/>
    </xf>
    <xf numFmtId="37" fontId="60" fillId="0" borderId="0" xfId="36" applyFont="1" applyFill="1" applyBorder="1" applyAlignment="1">
      <alignment horizontal="center"/>
    </xf>
    <xf numFmtId="3" fontId="59" fillId="0" borderId="0" xfId="23" applyNumberFormat="1" applyFont="1" applyFill="1" applyBorder="1" applyAlignment="1">
      <alignment horizontal="center"/>
    </xf>
    <xf numFmtId="37" fontId="59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61" fillId="0" borderId="0" xfId="23" applyNumberFormat="1" applyFont="1" applyFill="1" applyBorder="1" applyAlignment="1">
      <alignment horizontal="center"/>
    </xf>
    <xf numFmtId="167" fontId="61" fillId="0" borderId="0" xfId="23" applyNumberFormat="1" applyFont="1" applyFill="1" applyBorder="1"/>
    <xf numFmtId="37" fontId="61" fillId="0" borderId="0" xfId="36" applyFont="1" applyFill="1" applyBorder="1"/>
    <xf numFmtId="167" fontId="4" fillId="0" borderId="54" xfId="23" applyNumberFormat="1" applyFont="1" applyFill="1" applyBorder="1" applyProtection="1"/>
    <xf numFmtId="37" fontId="62" fillId="0" borderId="0" xfId="36" applyFont="1" applyFill="1" applyBorder="1"/>
    <xf numFmtId="166" fontId="4" fillId="0" borderId="55" xfId="36" quotePrefix="1" applyNumberFormat="1" applyFont="1" applyFill="1" applyBorder="1" applyAlignment="1">
      <alignment horizontal="center" vertical="center"/>
    </xf>
    <xf numFmtId="37" fontId="5" fillId="0" borderId="55" xfId="36" applyFont="1" applyFill="1" applyBorder="1"/>
    <xf numFmtId="37" fontId="4" fillId="0" borderId="55" xfId="36" applyFont="1" applyFill="1" applyBorder="1" applyAlignment="1">
      <alignment horizontal="left"/>
    </xf>
    <xf numFmtId="37" fontId="4" fillId="0" borderId="55" xfId="36" applyFont="1" applyFill="1" applyBorder="1" applyAlignment="1">
      <alignment horizontal="left" vertical="center"/>
    </xf>
    <xf numFmtId="37" fontId="4" fillId="0" borderId="55" xfId="36" applyFont="1" applyFill="1" applyBorder="1" applyAlignment="1">
      <alignment horizontal="center"/>
    </xf>
    <xf numFmtId="3" fontId="4" fillId="0" borderId="55" xfId="23" applyNumberFormat="1" applyFont="1" applyFill="1" applyBorder="1" applyAlignment="1">
      <alignment horizontal="right"/>
    </xf>
    <xf numFmtId="167" fontId="61" fillId="0" borderId="55" xfId="23" applyNumberFormat="1" applyFont="1" applyFill="1" applyBorder="1" applyAlignment="1">
      <alignment horizontal="center"/>
    </xf>
    <xf numFmtId="37" fontId="61" fillId="0" borderId="55" xfId="36" applyFont="1" applyFill="1" applyBorder="1"/>
    <xf numFmtId="167" fontId="4" fillId="0" borderId="56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3" fontId="4" fillId="26" borderId="0" xfId="23" applyNumberFormat="1" applyFont="1" applyFill="1" applyBorder="1" applyAlignment="1">
      <alignment horizontal="right"/>
    </xf>
    <xf numFmtId="167" fontId="61" fillId="26" borderId="0" xfId="23" applyNumberFormat="1" applyFont="1" applyFill="1" applyBorder="1" applyAlignment="1">
      <alignment horizontal="center"/>
    </xf>
    <xf numFmtId="37" fontId="61" fillId="26" borderId="0" xfId="36" applyFont="1" applyFill="1" applyBorder="1"/>
    <xf numFmtId="167" fontId="4" fillId="26" borderId="54" xfId="23" applyNumberFormat="1" applyFont="1" applyFill="1" applyBorder="1" applyProtection="1"/>
    <xf numFmtId="166" fontId="4" fillId="26" borderId="55" xfId="36" quotePrefix="1" applyNumberFormat="1" applyFont="1" applyFill="1" applyBorder="1" applyAlignment="1">
      <alignment horizontal="center" vertical="center"/>
    </xf>
    <xf numFmtId="37" fontId="5" fillId="26" borderId="55" xfId="36" applyFont="1" applyFill="1" applyBorder="1"/>
    <xf numFmtId="37" fontId="4" fillId="26" borderId="55" xfId="36" applyFont="1" applyFill="1" applyBorder="1" applyAlignment="1">
      <alignment horizontal="left"/>
    </xf>
    <xf numFmtId="37" fontId="4" fillId="26" borderId="55" xfId="36" applyFont="1" applyFill="1" applyBorder="1" applyAlignment="1">
      <alignment horizontal="left" vertical="center"/>
    </xf>
    <xf numFmtId="37" fontId="4" fillId="26" borderId="55" xfId="36" applyFont="1" applyFill="1" applyBorder="1" applyAlignment="1">
      <alignment horizontal="center"/>
    </xf>
    <xf numFmtId="3" fontId="4" fillId="26" borderId="55" xfId="23" applyNumberFormat="1" applyFont="1" applyFill="1" applyBorder="1" applyAlignment="1">
      <alignment horizontal="right"/>
    </xf>
    <xf numFmtId="167" fontId="61" fillId="26" borderId="55" xfId="23" applyNumberFormat="1" applyFont="1" applyFill="1" applyBorder="1" applyAlignment="1">
      <alignment horizontal="center"/>
    </xf>
    <xf numFmtId="37" fontId="61" fillId="26" borderId="55" xfId="36" applyFont="1" applyFill="1" applyBorder="1"/>
    <xf numFmtId="167" fontId="4" fillId="26" borderId="56" xfId="23" applyNumberFormat="1" applyFont="1" applyFill="1" applyBorder="1" applyProtection="1"/>
    <xf numFmtId="0" fontId="4" fillId="26" borderId="0" xfId="36" quotePrefix="1" applyNumberFormat="1" applyFont="1" applyFill="1" applyBorder="1" applyAlignment="1">
      <alignment horizontal="center" vertical="center"/>
    </xf>
    <xf numFmtId="37" fontId="4" fillId="26" borderId="0" xfId="36" applyNumberFormat="1" applyFont="1" applyFill="1" applyBorder="1" applyAlignment="1" applyProtection="1">
      <alignment horizontal="left"/>
    </xf>
    <xf numFmtId="167" fontId="61" fillId="26" borderId="0" xfId="23" applyNumberFormat="1" applyFont="1" applyFill="1" applyBorder="1"/>
    <xf numFmtId="167" fontId="4" fillId="26" borderId="57" xfId="23" applyNumberFormat="1" applyFont="1" applyFill="1" applyBorder="1" applyProtection="1"/>
    <xf numFmtId="37" fontId="63" fillId="0" borderId="0" xfId="36" applyFont="1" applyFill="1" applyBorder="1"/>
    <xf numFmtId="0" fontId="4" fillId="26" borderId="58" xfId="36" quotePrefix="1" applyNumberFormat="1" applyFont="1" applyFill="1" applyBorder="1" applyAlignment="1">
      <alignment horizontal="center" vertical="center"/>
    </xf>
    <xf numFmtId="37" fontId="5" fillId="26" borderId="58" xfId="36" applyFont="1" applyFill="1" applyBorder="1"/>
    <xf numFmtId="37" fontId="4" fillId="26" borderId="58" xfId="36" applyFont="1" applyFill="1" applyBorder="1" applyAlignment="1">
      <alignment horizontal="left"/>
    </xf>
    <xf numFmtId="37" fontId="4" fillId="26" borderId="58" xfId="36" applyNumberFormat="1" applyFont="1" applyFill="1" applyBorder="1" applyAlignment="1" applyProtection="1">
      <alignment horizontal="left"/>
    </xf>
    <xf numFmtId="37" fontId="4" fillId="26" borderId="58" xfId="36" applyFont="1" applyFill="1" applyBorder="1" applyAlignment="1">
      <alignment horizontal="center"/>
    </xf>
    <xf numFmtId="3" fontId="4" fillId="26" borderId="58" xfId="23" applyNumberFormat="1" applyFont="1" applyFill="1" applyBorder="1" applyAlignment="1">
      <alignment horizontal="right"/>
    </xf>
    <xf numFmtId="167" fontId="61" fillId="26" borderId="58" xfId="23" applyNumberFormat="1" applyFont="1" applyFill="1" applyBorder="1" applyAlignment="1">
      <alignment horizontal="center"/>
    </xf>
    <xf numFmtId="167" fontId="61" fillId="26" borderId="58" xfId="23" applyNumberFormat="1" applyFont="1" applyFill="1" applyBorder="1"/>
    <xf numFmtId="37" fontId="61" fillId="26" borderId="58" xfId="36" applyFont="1" applyFill="1" applyBorder="1"/>
    <xf numFmtId="167" fontId="4" fillId="26" borderId="59" xfId="23" applyNumberFormat="1" applyFont="1" applyFill="1" applyBorder="1" applyProtection="1"/>
    <xf numFmtId="0" fontId="4" fillId="0" borderId="0" xfId="36" quotePrefix="1" applyNumberFormat="1" applyFont="1" applyFill="1" applyBorder="1" applyAlignment="1">
      <alignment horizontal="center" vertical="center"/>
    </xf>
    <xf numFmtId="167" fontId="4" fillId="0" borderId="57" xfId="23" applyNumberFormat="1" applyFont="1" applyFill="1" applyBorder="1" applyProtection="1"/>
    <xf numFmtId="0" fontId="4" fillId="0" borderId="58" xfId="36" quotePrefix="1" applyNumberFormat="1" applyFont="1" applyFill="1" applyBorder="1" applyAlignment="1">
      <alignment horizontal="center" vertical="center"/>
    </xf>
    <xf numFmtId="37" fontId="5" fillId="0" borderId="58" xfId="36" applyFont="1" applyFill="1" applyBorder="1"/>
    <xf numFmtId="37" fontId="4" fillId="0" borderId="58" xfId="36" applyFont="1" applyFill="1" applyBorder="1" applyAlignment="1">
      <alignment horizontal="left"/>
    </xf>
    <xf numFmtId="37" fontId="4" fillId="0" borderId="58" xfId="36" applyFont="1" applyFill="1" applyBorder="1" applyAlignment="1">
      <alignment horizontal="left" vertical="center"/>
    </xf>
    <xf numFmtId="37" fontId="4" fillId="0" borderId="58" xfId="36" applyFont="1" applyFill="1" applyBorder="1" applyAlignment="1">
      <alignment horizontal="center"/>
    </xf>
    <xf numFmtId="3" fontId="4" fillId="0" borderId="58" xfId="23" applyNumberFormat="1" applyFont="1" applyFill="1" applyBorder="1" applyAlignment="1">
      <alignment horizontal="right"/>
    </xf>
    <xf numFmtId="167" fontId="61" fillId="0" borderId="58" xfId="23" applyNumberFormat="1" applyFont="1" applyFill="1" applyBorder="1" applyAlignment="1">
      <alignment horizontal="center"/>
    </xf>
    <xf numFmtId="167" fontId="61" fillId="0" borderId="58" xfId="23" applyNumberFormat="1" applyFont="1" applyFill="1" applyBorder="1"/>
    <xf numFmtId="37" fontId="61" fillId="0" borderId="58" xfId="36" applyFont="1" applyFill="1" applyBorder="1"/>
    <xf numFmtId="167" fontId="4" fillId="0" borderId="59" xfId="23" applyNumberFormat="1" applyFont="1" applyFill="1" applyBorder="1" applyProtection="1"/>
    <xf numFmtId="168" fontId="4" fillId="26" borderId="0" xfId="36" quotePrefix="1" applyNumberFormat="1" applyFont="1" applyFill="1" applyBorder="1" applyAlignment="1">
      <alignment horizontal="center" vertical="center"/>
    </xf>
    <xf numFmtId="168" fontId="4" fillId="26" borderId="55" xfId="36" quotePrefix="1" applyNumberFormat="1" applyFont="1" applyFill="1" applyBorder="1" applyAlignment="1">
      <alignment horizontal="center" vertical="center"/>
    </xf>
    <xf numFmtId="37" fontId="4" fillId="0" borderId="0" xfId="36" applyNumberFormat="1" applyFont="1" applyFill="1" applyBorder="1" applyAlignment="1" applyProtection="1">
      <alignment horizontal="left"/>
    </xf>
    <xf numFmtId="37" fontId="4" fillId="0" borderId="58" xfId="36" applyNumberFormat="1" applyFont="1" applyFill="1" applyBorder="1" applyAlignment="1" applyProtection="1">
      <alignment horizontal="left"/>
    </xf>
    <xf numFmtId="37" fontId="4" fillId="26" borderId="58" xfId="36" applyFont="1" applyFill="1" applyBorder="1" applyAlignment="1">
      <alignment horizontal="left" vertical="center"/>
    </xf>
    <xf numFmtId="166" fontId="4" fillId="26" borderId="58" xfId="36" quotePrefix="1" applyNumberFormat="1" applyFont="1" applyFill="1" applyBorder="1" applyAlignment="1">
      <alignment horizontal="center" vertical="center"/>
    </xf>
    <xf numFmtId="166" fontId="4" fillId="0" borderId="58" xfId="36" quotePrefix="1" applyNumberFormat="1" applyFont="1" applyFill="1" applyBorder="1" applyAlignment="1">
      <alignment horizontal="center" vertical="center"/>
    </xf>
    <xf numFmtId="167" fontId="4" fillId="0" borderId="0" xfId="23" applyNumberFormat="1" applyFont="1" applyFill="1" applyBorder="1" applyProtection="1"/>
    <xf numFmtId="37" fontId="64" fillId="0" borderId="0" xfId="36" applyFont="1" applyFill="1" applyBorder="1"/>
    <xf numFmtId="167" fontId="61" fillId="26" borderId="55" xfId="23" applyNumberFormat="1" applyFont="1" applyFill="1" applyBorder="1"/>
    <xf numFmtId="37" fontId="44" fillId="0" borderId="0" xfId="36" applyFont="1" applyFill="1" applyBorder="1" applyAlignment="1">
      <alignment horizontal="left"/>
    </xf>
    <xf numFmtId="37" fontId="44" fillId="0" borderId="0" xfId="36" applyNumberFormat="1" applyFont="1" applyFill="1" applyBorder="1" applyAlignment="1">
      <alignment horizontal="center"/>
    </xf>
    <xf numFmtId="37" fontId="65" fillId="0" borderId="0" xfId="36" applyFont="1"/>
    <xf numFmtId="167" fontId="47" fillId="0" borderId="0" xfId="48" applyNumberFormat="1" applyFont="1" applyFill="1" applyBorder="1"/>
    <xf numFmtId="37" fontId="66" fillId="0" borderId="0" xfId="36" applyFont="1" applyFill="1" applyBorder="1" applyAlignment="1">
      <alignment horizontal="center"/>
    </xf>
    <xf numFmtId="37" fontId="66" fillId="0" borderId="0" xfId="36" applyFont="1" applyFill="1" applyBorder="1" applyAlignment="1">
      <alignment horizontal="left"/>
    </xf>
    <xf numFmtId="37" fontId="66" fillId="0" borderId="0" xfId="36" applyNumberFormat="1" applyFont="1" applyFill="1" applyBorder="1" applyAlignment="1">
      <alignment horizontal="center"/>
    </xf>
    <xf numFmtId="37" fontId="51" fillId="0" borderId="0" xfId="36" applyFont="1" applyFill="1" applyBorder="1" applyAlignment="1">
      <alignment horizontal="left"/>
    </xf>
    <xf numFmtId="37" fontId="51" fillId="0" borderId="0" xfId="36" applyNumberFormat="1" applyFont="1" applyFill="1" applyBorder="1" applyAlignment="1">
      <alignment horizontal="center"/>
    </xf>
    <xf numFmtId="37" fontId="51" fillId="32" borderId="0" xfId="36" applyFont="1" applyFill="1" applyBorder="1" applyAlignment="1">
      <alignment horizontal="left"/>
    </xf>
    <xf numFmtId="37" fontId="51" fillId="32" borderId="0" xfId="36" applyNumberFormat="1" applyFont="1" applyFill="1" applyBorder="1" applyAlignment="1">
      <alignment horizontal="center"/>
    </xf>
    <xf numFmtId="37" fontId="53" fillId="0" borderId="0" xfId="36" applyNumberFormat="1" applyFont="1" applyFill="1" applyBorder="1" applyAlignment="1">
      <alignment horizontal="center"/>
    </xf>
    <xf numFmtId="37" fontId="56" fillId="33" borderId="52" xfId="36" applyNumberFormat="1" applyFont="1" applyFill="1" applyBorder="1" applyAlignment="1">
      <alignment horizontal="center"/>
    </xf>
    <xf numFmtId="167" fontId="57" fillId="33" borderId="53" xfId="48" applyNumberFormat="1" applyFont="1" applyFill="1" applyBorder="1" applyAlignment="1">
      <alignment horizontal="center" wrapText="1"/>
    </xf>
    <xf numFmtId="167" fontId="57" fillId="33" borderId="60" xfId="48" applyNumberFormat="1" applyFont="1" applyFill="1" applyBorder="1" applyAlignment="1">
      <alignment horizontal="center" wrapText="1"/>
    </xf>
    <xf numFmtId="37" fontId="59" fillId="0" borderId="0" xfId="36" applyFont="1" applyFill="1" applyBorder="1" applyAlignment="1">
      <alignment horizontal="left"/>
    </xf>
    <xf numFmtId="37" fontId="59" fillId="0" borderId="0" xfId="36" applyNumberFormat="1" applyFont="1" applyFill="1" applyBorder="1" applyAlignment="1">
      <alignment horizontal="center"/>
    </xf>
    <xf numFmtId="167" fontId="68" fillId="0" borderId="0" xfId="48" applyNumberFormat="1" applyFont="1" applyFill="1" applyBorder="1" applyAlignment="1">
      <alignment horizontal="center"/>
    </xf>
    <xf numFmtId="37" fontId="59" fillId="0" borderId="0" xfId="36" applyFont="1" applyFill="1" applyBorder="1"/>
    <xf numFmtId="37" fontId="4" fillId="0" borderId="0" xfId="48" applyNumberFormat="1" applyFont="1" applyFill="1" applyBorder="1" applyAlignment="1" applyProtection="1">
      <alignment horizontal="right"/>
    </xf>
    <xf numFmtId="167" fontId="61" fillId="0" borderId="0" xfId="48" applyNumberFormat="1" applyFont="1" applyFill="1" applyBorder="1" applyProtection="1"/>
    <xf numFmtId="167" fontId="61" fillId="0" borderId="0" xfId="48" applyNumberFormat="1" applyFont="1" applyFill="1" applyBorder="1"/>
    <xf numFmtId="167" fontId="4" fillId="0" borderId="54" xfId="48" applyNumberFormat="1" applyFont="1" applyFill="1" applyBorder="1" applyProtection="1"/>
    <xf numFmtId="37" fontId="4" fillId="0" borderId="55" xfId="36" applyNumberFormat="1" applyFont="1" applyFill="1" applyBorder="1" applyAlignment="1" applyProtection="1">
      <alignment horizontal="left"/>
    </xf>
    <xf numFmtId="37" fontId="4" fillId="0" borderId="55" xfId="48" applyNumberFormat="1" applyFont="1" applyFill="1" applyBorder="1" applyAlignment="1" applyProtection="1">
      <alignment horizontal="right"/>
    </xf>
    <xf numFmtId="167" fontId="61" fillId="0" borderId="55" xfId="48" applyNumberFormat="1" applyFont="1" applyFill="1" applyBorder="1" applyProtection="1"/>
    <xf numFmtId="167" fontId="61" fillId="0" borderId="55" xfId="48" applyNumberFormat="1" applyFont="1" applyFill="1" applyBorder="1"/>
    <xf numFmtId="167" fontId="4" fillId="0" borderId="56" xfId="48" applyNumberFormat="1" applyFont="1" applyFill="1" applyBorder="1" applyProtection="1"/>
    <xf numFmtId="37" fontId="4" fillId="26" borderId="0" xfId="48" applyNumberFormat="1" applyFont="1" applyFill="1" applyBorder="1" applyAlignment="1" applyProtection="1">
      <alignment horizontal="right"/>
    </xf>
    <xf numFmtId="167" fontId="61" fillId="26" borderId="0" xfId="48" applyNumberFormat="1" applyFont="1" applyFill="1" applyBorder="1" applyProtection="1"/>
    <xf numFmtId="167" fontId="61" fillId="26" borderId="0" xfId="48" applyNumberFormat="1" applyFont="1" applyFill="1" applyBorder="1"/>
    <xf numFmtId="167" fontId="4" fillId="26" borderId="54" xfId="48" applyNumberFormat="1" applyFont="1" applyFill="1" applyBorder="1" applyProtection="1"/>
    <xf numFmtId="37" fontId="4" fillId="26" borderId="55" xfId="36" applyNumberFormat="1" applyFont="1" applyFill="1" applyBorder="1" applyAlignment="1" applyProtection="1">
      <alignment horizontal="left"/>
    </xf>
    <xf numFmtId="37" fontId="4" fillId="26" borderId="55" xfId="48" applyNumberFormat="1" applyFont="1" applyFill="1" applyBorder="1" applyAlignment="1" applyProtection="1">
      <alignment horizontal="right"/>
    </xf>
    <xf numFmtId="167" fontId="61" fillId="26" borderId="55" xfId="48" applyNumberFormat="1" applyFont="1" applyFill="1" applyBorder="1" applyProtection="1"/>
    <xf numFmtId="167" fontId="61" fillId="26" borderId="55" xfId="48" applyNumberFormat="1" applyFont="1" applyFill="1" applyBorder="1"/>
    <xf numFmtId="167" fontId="4" fillId="26" borderId="56" xfId="48" applyNumberFormat="1" applyFont="1" applyFill="1" applyBorder="1" applyProtection="1"/>
    <xf numFmtId="167" fontId="4" fillId="26" borderId="57" xfId="48" applyNumberFormat="1" applyFont="1" applyFill="1" applyBorder="1" applyProtection="1"/>
    <xf numFmtId="37" fontId="4" fillId="26" borderId="58" xfId="48" applyNumberFormat="1" applyFont="1" applyFill="1" applyBorder="1" applyAlignment="1" applyProtection="1">
      <alignment horizontal="right"/>
    </xf>
    <xf numFmtId="167" fontId="61" fillId="26" borderId="58" xfId="48" applyNumberFormat="1" applyFont="1" applyFill="1" applyBorder="1" applyProtection="1"/>
    <xf numFmtId="167" fontId="61" fillId="26" borderId="58" xfId="48" applyNumberFormat="1" applyFont="1" applyFill="1" applyBorder="1"/>
    <xf numFmtId="167" fontId="4" fillId="26" borderId="59" xfId="48" applyNumberFormat="1" applyFont="1" applyFill="1" applyBorder="1" applyProtection="1"/>
    <xf numFmtId="167" fontId="4" fillId="0" borderId="57" xfId="48" applyNumberFormat="1" applyFont="1" applyFill="1" applyBorder="1" applyProtection="1"/>
    <xf numFmtId="37" fontId="4" fillId="0" borderId="58" xfId="48" applyNumberFormat="1" applyFont="1" applyFill="1" applyBorder="1" applyAlignment="1" applyProtection="1">
      <alignment horizontal="right"/>
    </xf>
    <xf numFmtId="167" fontId="61" fillId="0" borderId="58" xfId="48" applyNumberFormat="1" applyFont="1" applyFill="1" applyBorder="1" applyProtection="1"/>
    <xf numFmtId="167" fontId="61" fillId="0" borderId="58" xfId="48" applyNumberFormat="1" applyFont="1" applyFill="1" applyBorder="1"/>
    <xf numFmtId="167" fontId="4" fillId="0" borderId="59" xfId="48" applyNumberFormat="1" applyFont="1" applyFill="1" applyBorder="1" applyProtection="1"/>
    <xf numFmtId="37" fontId="61" fillId="0" borderId="0" xfId="36" applyFont="1" applyFill="1" applyBorder="1" applyAlignment="1">
      <alignment horizontal="left"/>
    </xf>
    <xf numFmtId="37" fontId="61" fillId="0" borderId="0" xfId="36" applyNumberFormat="1" applyFont="1" applyFill="1" applyBorder="1" applyAlignment="1">
      <alignment horizontal="center"/>
    </xf>
    <xf numFmtId="167" fontId="25" fillId="0" borderId="0" xfId="48" applyNumberFormat="1" applyFont="1" applyFill="1" applyBorder="1"/>
    <xf numFmtId="37" fontId="69" fillId="0" borderId="0" xfId="36" applyFont="1" applyFill="1" applyBorder="1"/>
    <xf numFmtId="37" fontId="61" fillId="0" borderId="0" xfId="36" applyNumberFormat="1" applyFont="1" applyFill="1" applyBorder="1" applyAlignment="1">
      <alignment horizontal="right"/>
    </xf>
    <xf numFmtId="1" fontId="4" fillId="0" borderId="0" xfId="36" quotePrefix="1" applyNumberFormat="1" applyFont="1" applyFill="1" applyBorder="1" applyAlignment="1">
      <alignment horizontal="center" vertical="center"/>
    </xf>
    <xf numFmtId="167" fontId="4" fillId="0" borderId="57" xfId="23" applyNumberFormat="1" applyFont="1" applyFill="1" applyBorder="1" applyAlignment="1" applyProtection="1">
      <alignment horizontal="center"/>
    </xf>
    <xf numFmtId="1" fontId="4" fillId="0" borderId="0" xfId="36" applyNumberFormat="1" applyFont="1" applyFill="1" applyBorder="1" applyAlignment="1">
      <alignment horizontal="center" vertical="center"/>
    </xf>
    <xf numFmtId="1" fontId="4" fillId="0" borderId="58" xfId="36" quotePrefix="1" applyNumberFormat="1" applyFont="1" applyFill="1" applyBorder="1" applyAlignment="1">
      <alignment horizontal="center" vertical="center"/>
    </xf>
    <xf numFmtId="167" fontId="4" fillId="0" borderId="59" xfId="23" applyNumberFormat="1" applyFont="1" applyFill="1" applyBorder="1" applyAlignment="1" applyProtection="1">
      <alignment horizontal="center"/>
    </xf>
    <xf numFmtId="37" fontId="47" fillId="0" borderId="0" xfId="36" applyFont="1" applyFill="1" applyBorder="1" applyAlignment="1">
      <alignment horizontal="center"/>
    </xf>
    <xf numFmtId="1" fontId="4" fillId="26" borderId="0" xfId="36" applyNumberFormat="1" applyFont="1" applyFill="1" applyBorder="1" applyAlignment="1">
      <alignment horizontal="center" vertical="center"/>
    </xf>
    <xf numFmtId="167" fontId="4" fillId="26" borderId="57" xfId="23" applyNumberFormat="1" applyFont="1" applyFill="1" applyBorder="1" applyAlignment="1" applyProtection="1">
      <alignment horizontal="center"/>
    </xf>
    <xf numFmtId="1" fontId="4" fillId="26" borderId="58" xfId="36" quotePrefix="1" applyNumberFormat="1" applyFont="1" applyFill="1" applyBorder="1" applyAlignment="1">
      <alignment horizontal="center" vertical="center"/>
    </xf>
    <xf numFmtId="167" fontId="4" fillId="26" borderId="59" xfId="23" applyNumberFormat="1" applyFont="1" applyFill="1" applyBorder="1" applyAlignment="1" applyProtection="1">
      <alignment horizontal="center"/>
    </xf>
    <xf numFmtId="0" fontId="4" fillId="0" borderId="0" xfId="36" applyNumberFormat="1" applyFont="1" applyFill="1" applyBorder="1" applyAlignment="1">
      <alignment horizontal="center" vertical="center"/>
    </xf>
    <xf numFmtId="0" fontId="4" fillId="26" borderId="0" xfId="36" applyNumberFormat="1" applyFont="1" applyFill="1" applyBorder="1" applyAlignment="1">
      <alignment horizontal="center" vertical="center"/>
    </xf>
    <xf numFmtId="1" fontId="4" fillId="26" borderId="0" xfId="36" quotePrefix="1" applyNumberFormat="1" applyFont="1" applyFill="1" applyBorder="1" applyAlignment="1">
      <alignment horizontal="center" vertical="center"/>
    </xf>
    <xf numFmtId="37" fontId="4" fillId="0" borderId="0" xfId="36" quotePrefix="1" applyFont="1" applyFill="1" applyBorder="1" applyAlignment="1">
      <alignment horizontal="center" vertical="center"/>
    </xf>
    <xf numFmtId="167" fontId="4" fillId="0" borderId="0" xfId="23" applyNumberFormat="1" applyFont="1" applyFill="1" applyBorder="1" applyAlignment="1" applyProtection="1">
      <alignment horizontal="center"/>
    </xf>
    <xf numFmtId="167" fontId="4" fillId="26" borderId="54" xfId="23" applyNumberFormat="1" applyFont="1" applyFill="1" applyBorder="1" applyAlignment="1" applyProtection="1">
      <alignment horizontal="center"/>
    </xf>
    <xf numFmtId="167" fontId="4" fillId="26" borderId="56" xfId="23" applyNumberFormat="1" applyFont="1" applyFill="1" applyBorder="1" applyAlignment="1" applyProtection="1">
      <alignment horizontal="center"/>
    </xf>
    <xf numFmtId="167" fontId="4" fillId="0" borderId="54" xfId="23" applyNumberFormat="1" applyFont="1" applyFill="1" applyBorder="1" applyAlignment="1" applyProtection="1">
      <alignment horizontal="center"/>
    </xf>
    <xf numFmtId="167" fontId="4" fillId="0" borderId="56" xfId="23" applyNumberFormat="1" applyFont="1" applyFill="1" applyBorder="1" applyAlignment="1" applyProtection="1">
      <alignment horizontal="center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25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35" xfId="0" applyFont="1" applyFill="1" applyBorder="1" applyAlignment="1" applyProtection="1">
      <alignment horizontal="center" vertical="center"/>
    </xf>
    <xf numFmtId="37" fontId="24" fillId="0" borderId="28" xfId="0" applyFont="1" applyFill="1" applyBorder="1" applyAlignment="1" applyProtection="1">
      <alignment horizontal="center" vertical="center"/>
    </xf>
    <xf numFmtId="8" fontId="24" fillId="0" borderId="34" xfId="24" applyNumberFormat="1" applyFont="1" applyFill="1" applyBorder="1" applyAlignment="1" applyProtection="1">
      <alignment horizontal="center" vertical="center"/>
    </xf>
    <xf numFmtId="8" fontId="24" fillId="0" borderId="25" xfId="24" applyNumberFormat="1" applyFont="1" applyFill="1" applyBorder="1" applyAlignment="1" applyProtection="1">
      <alignment horizontal="center" vertical="center"/>
    </xf>
    <xf numFmtId="4" fontId="28" fillId="0" borderId="17" xfId="0" applyNumberFormat="1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37" fontId="71" fillId="0" borderId="0" xfId="36" applyFont="1" applyFill="1" applyBorder="1"/>
    <xf numFmtId="37" fontId="72" fillId="0" borderId="0" xfId="36" applyFont="1" applyFill="1" applyBorder="1"/>
    <xf numFmtId="37" fontId="28" fillId="29" borderId="15" xfId="0" applyFont="1" applyFill="1" applyBorder="1" applyAlignment="1" applyProtection="1">
      <alignment horizontal="center" vertical="center" wrapText="1"/>
    </xf>
    <xf numFmtId="37" fontId="28" fillId="29" borderId="16" xfId="0" applyFont="1" applyFill="1" applyBorder="1" applyAlignment="1" applyProtection="1">
      <alignment horizontal="center" vertical="center" wrapText="1"/>
    </xf>
    <xf numFmtId="37" fontId="28" fillId="29" borderId="19" xfId="0" applyFont="1" applyFill="1" applyBorder="1" applyAlignment="1" applyProtection="1">
      <alignment horizontal="center" vertical="center" wrapText="1"/>
    </xf>
    <xf numFmtId="37" fontId="27" fillId="29" borderId="15" xfId="0" applyFont="1" applyFill="1" applyBorder="1" applyAlignment="1" applyProtection="1">
      <alignment horizontal="center" vertical="center" wrapText="1"/>
    </xf>
    <xf numFmtId="37" fontId="27" fillId="29" borderId="16" xfId="0" applyFont="1" applyFill="1" applyBorder="1" applyAlignment="1" applyProtection="1">
      <alignment horizontal="center" vertical="center" wrapText="1"/>
    </xf>
    <xf numFmtId="37" fontId="27" fillId="29" borderId="19" xfId="0" applyFont="1" applyFill="1" applyBorder="1" applyAlignment="1" applyProtection="1">
      <alignment horizontal="center" vertical="center" wrapText="1"/>
    </xf>
    <xf numFmtId="37" fontId="24" fillId="29" borderId="10" xfId="0" applyFont="1" applyFill="1" applyBorder="1" applyAlignment="1" applyProtection="1">
      <alignment horizontal="center" vertical="center" wrapText="1"/>
    </xf>
    <xf numFmtId="37" fontId="24" fillId="29" borderId="34" xfId="0" applyFont="1" applyFill="1" applyBorder="1" applyAlignment="1" applyProtection="1">
      <alignment horizontal="center" vertical="center" wrapText="1"/>
    </xf>
    <xf numFmtId="37" fontId="24" fillId="29" borderId="35" xfId="0" applyFont="1" applyFill="1" applyBorder="1" applyAlignment="1" applyProtection="1">
      <alignment horizontal="center" vertical="center" wrapText="1"/>
    </xf>
    <xf numFmtId="37" fontId="24" fillId="29" borderId="15" xfId="0" applyFont="1" applyFill="1" applyBorder="1" applyAlignment="1" applyProtection="1">
      <alignment horizontal="center" vertical="center" wrapText="1"/>
    </xf>
    <xf numFmtId="37" fontId="24" fillId="29" borderId="16" xfId="0" applyFont="1" applyFill="1" applyBorder="1" applyAlignment="1" applyProtection="1">
      <alignment horizontal="center" vertical="center" wrapText="1"/>
    </xf>
    <xf numFmtId="37" fontId="24" fillId="29" borderId="19" xfId="0" applyFont="1" applyFill="1" applyBorder="1" applyAlignment="1" applyProtection="1">
      <alignment horizontal="center" vertical="center" wrapText="1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11" xfId="0" applyFont="1" applyFill="1" applyBorder="1" applyAlignment="1" applyProtection="1">
      <alignment horizontal="center" vertical="center"/>
    </xf>
    <xf numFmtId="37" fontId="24" fillId="29" borderId="27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0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0" fontId="28" fillId="29" borderId="34" xfId="0" applyNumberFormat="1" applyFont="1" applyFill="1" applyBorder="1" applyAlignment="1" applyProtection="1">
      <alignment horizontal="center"/>
    </xf>
    <xf numFmtId="0" fontId="28" fillId="29" borderId="0" xfId="0" applyNumberFormat="1" applyFont="1" applyFill="1" applyBorder="1" applyAlignment="1" applyProtection="1">
      <alignment horizontal="center"/>
    </xf>
    <xf numFmtId="0" fontId="28" fillId="29" borderId="25" xfId="0" applyNumberFormat="1" applyFont="1" applyFill="1" applyBorder="1" applyAlignment="1" applyProtection="1">
      <alignment horizontal="center"/>
    </xf>
    <xf numFmtId="0" fontId="24" fillId="29" borderId="35" xfId="0" applyNumberFormat="1" applyFont="1" applyFill="1" applyBorder="1" applyAlignment="1" applyProtection="1">
      <alignment horizontal="center"/>
    </xf>
    <xf numFmtId="0" fontId="24" fillId="29" borderId="24" xfId="0" applyNumberFormat="1" applyFont="1" applyFill="1" applyBorder="1" applyAlignment="1" applyProtection="1">
      <alignment horizontal="center"/>
    </xf>
    <xf numFmtId="0" fontId="24" fillId="29" borderId="28" xfId="0" applyNumberFormat="1" applyFont="1" applyFill="1" applyBorder="1" applyAlignment="1" applyProtection="1">
      <alignment horizontal="center"/>
    </xf>
    <xf numFmtId="37" fontId="26" fillId="24" borderId="40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5" xfId="0" applyNumberFormat="1" applyFont="1" applyFill="1" applyBorder="1" applyAlignment="1" applyProtection="1">
      <alignment horizont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37" fontId="38" fillId="0" borderId="15" xfId="0" quotePrefix="1" applyFont="1" applyFill="1" applyBorder="1" applyAlignment="1" applyProtection="1">
      <alignment horizontal="center" vertical="center" wrapText="1"/>
    </xf>
    <xf numFmtId="37" fontId="38" fillId="0" borderId="16" xfId="0" quotePrefix="1" applyFont="1" applyFill="1" applyBorder="1" applyAlignment="1" applyProtection="1">
      <alignment horizontal="center" vertical="center" wrapText="1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/>
    </xf>
    <xf numFmtId="37" fontId="39" fillId="0" borderId="11" xfId="0" applyFont="1" applyFill="1" applyBorder="1" applyAlignment="1" applyProtection="1">
      <alignment horizontal="center" vertical="center"/>
    </xf>
    <xf numFmtId="37" fontId="39" fillId="0" borderId="34" xfId="0" applyFont="1" applyFill="1" applyBorder="1" applyAlignment="1" applyProtection="1">
      <alignment horizontal="center" vertical="center"/>
    </xf>
    <xf numFmtId="37" fontId="39" fillId="0" borderId="0" xfId="0" applyFont="1" applyFill="1" applyBorder="1" applyAlignment="1" applyProtection="1">
      <alignment horizontal="center" vertical="center"/>
    </xf>
    <xf numFmtId="37" fontId="39" fillId="0" borderId="25" xfId="0" applyFont="1" applyFill="1" applyBorder="1" applyAlignment="1" applyProtection="1">
      <alignment horizontal="center" vertical="center"/>
    </xf>
    <xf numFmtId="165" fontId="38" fillId="0" borderId="34" xfId="0" applyNumberFormat="1" applyFont="1" applyFill="1" applyBorder="1" applyAlignment="1" applyProtection="1">
      <alignment horizontal="center"/>
    </xf>
    <xf numFmtId="165" fontId="38" fillId="0" borderId="0" xfId="0" applyNumberFormat="1" applyFont="1" applyFill="1" applyBorder="1" applyAlignment="1" applyProtection="1">
      <alignment horizontal="center"/>
    </xf>
    <xf numFmtId="165" fontId="38" fillId="0" borderId="25" xfId="0" applyNumberFormat="1" applyFont="1" applyFill="1" applyBorder="1" applyAlignment="1" applyProtection="1">
      <alignment horizontal="center"/>
    </xf>
    <xf numFmtId="37" fontId="30" fillId="28" borderId="40" xfId="0" applyFont="1" applyFill="1" applyBorder="1" applyAlignment="1" applyProtection="1">
      <alignment horizontal="center" vertical="center"/>
    </xf>
    <xf numFmtId="37" fontId="30" fillId="28" borderId="13" xfId="0" applyFont="1" applyFill="1" applyBorder="1" applyAlignment="1" applyProtection="1">
      <alignment horizontal="center" vertical="center"/>
    </xf>
    <xf numFmtId="37" fontId="30" fillId="28" borderId="11" xfId="0" applyFont="1" applyFill="1" applyBorder="1" applyAlignment="1" applyProtection="1">
      <alignment horizontal="center" vertical="center"/>
    </xf>
    <xf numFmtId="37" fontId="30" fillId="28" borderId="27" xfId="0" applyFont="1" applyFill="1" applyBorder="1" applyAlignment="1" applyProtection="1">
      <alignment horizontal="center" vertical="center"/>
    </xf>
    <xf numFmtId="37" fontId="30" fillId="28" borderId="14" xfId="0" applyFont="1" applyFill="1" applyBorder="1" applyAlignment="1" applyProtection="1">
      <alignment horizontal="center" vertical="center"/>
    </xf>
    <xf numFmtId="37" fontId="28" fillId="0" borderId="34" xfId="0" quotePrefix="1" applyFont="1" applyFill="1" applyBorder="1" applyAlignment="1" applyProtection="1">
      <alignment horizontal="center" vertical="center" wrapText="1"/>
    </xf>
    <xf numFmtId="37" fontId="28" fillId="0" borderId="35" xfId="0" quotePrefix="1" applyFont="1" applyFill="1" applyBorder="1" applyAlignment="1" applyProtection="1">
      <alignment horizontal="center" vertical="center" wrapText="1"/>
    </xf>
    <xf numFmtId="37" fontId="24" fillId="0" borderId="34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5" xfId="0" applyFont="1" applyFill="1" applyBorder="1" applyAlignment="1" applyProtection="1">
      <alignment horizontal="center" vertical="center" wrapText="1"/>
    </xf>
    <xf numFmtId="37" fontId="24" fillId="26" borderId="15" xfId="0" applyFont="1" applyFill="1" applyBorder="1" applyAlignment="1" applyProtection="1">
      <alignment horizontal="center" vertical="center" wrapText="1"/>
    </xf>
    <xf numFmtId="37" fontId="24" fillId="26" borderId="16" xfId="0" applyFont="1" applyFill="1" applyBorder="1" applyAlignment="1" applyProtection="1">
      <alignment horizontal="center" vertical="center" wrapText="1"/>
    </xf>
    <xf numFmtId="37" fontId="24" fillId="26" borderId="19" xfId="0" applyFont="1" applyFill="1" applyBorder="1" applyAlignment="1" applyProtection="1">
      <alignment horizontal="center" vertical="center" wrapText="1"/>
    </xf>
    <xf numFmtId="37" fontId="26" fillId="24" borderId="14" xfId="0" applyFont="1" applyFill="1" applyBorder="1" applyAlignment="1" applyProtection="1">
      <alignment horizontal="center" vertical="center"/>
    </xf>
    <xf numFmtId="37" fontId="28" fillId="26" borderId="15" xfId="0" quotePrefix="1" applyFont="1" applyFill="1" applyBorder="1" applyAlignment="1" applyProtection="1">
      <alignment horizontal="center" vertical="center" wrapText="1"/>
    </xf>
    <xf numFmtId="37" fontId="28" fillId="26" borderId="16" xfId="0" quotePrefix="1" applyFont="1" applyFill="1" applyBorder="1" applyAlignment="1" applyProtection="1">
      <alignment horizontal="center" vertical="center" wrapText="1"/>
    </xf>
    <xf numFmtId="37" fontId="28" fillId="26" borderId="19" xfId="0" quotePrefix="1" applyFont="1" applyFill="1" applyBorder="1" applyAlignment="1" applyProtection="1">
      <alignment horizontal="center" vertical="center" wrapText="1"/>
    </xf>
    <xf numFmtId="37" fontId="24" fillId="26" borderId="10" xfId="0" applyFont="1" applyFill="1" applyBorder="1" applyAlignment="1" applyProtection="1">
      <alignment horizontal="center" vertical="center" wrapText="1"/>
    </xf>
    <xf numFmtId="37" fontId="24" fillId="26" borderId="11" xfId="0" applyFont="1" applyFill="1" applyBorder="1" applyAlignment="1" applyProtection="1">
      <alignment horizontal="center" vertical="center" wrapText="1"/>
    </xf>
    <xf numFmtId="37" fontId="24" fillId="26" borderId="27" xfId="0" applyFont="1" applyFill="1" applyBorder="1" applyAlignment="1" applyProtection="1">
      <alignment horizontal="center" vertical="center" wrapText="1"/>
    </xf>
    <xf numFmtId="0" fontId="28" fillId="26" borderId="34" xfId="0" applyNumberFormat="1" applyFont="1" applyFill="1" applyBorder="1" applyAlignment="1" applyProtection="1">
      <alignment horizontal="center"/>
    </xf>
    <xf numFmtId="0" fontId="28" fillId="26" borderId="0" xfId="0" applyNumberFormat="1" applyFont="1" applyFill="1" applyBorder="1" applyAlignment="1" applyProtection="1">
      <alignment horizontal="center"/>
    </xf>
    <xf numFmtId="0" fontId="28" fillId="26" borderId="25" xfId="0" applyNumberFormat="1" applyFont="1" applyFill="1" applyBorder="1" applyAlignment="1" applyProtection="1">
      <alignment horizontal="center"/>
    </xf>
    <xf numFmtId="0" fontId="28" fillId="26" borderId="35" xfId="0" applyNumberFormat="1" applyFont="1" applyFill="1" applyBorder="1" applyAlignment="1" applyProtection="1">
      <alignment horizontal="center"/>
    </xf>
    <xf numFmtId="0" fontId="28" fillId="26" borderId="24" xfId="0" applyNumberFormat="1" applyFont="1" applyFill="1" applyBorder="1" applyAlignment="1" applyProtection="1">
      <alignment horizontal="center"/>
    </xf>
    <xf numFmtId="0" fontId="28" fillId="26" borderId="28" xfId="0" applyNumberFormat="1" applyFont="1" applyFill="1" applyBorder="1" applyAlignment="1" applyProtection="1">
      <alignment horizontal="center"/>
    </xf>
    <xf numFmtId="37" fontId="24" fillId="26" borderId="34" xfId="0" applyFont="1" applyFill="1" applyBorder="1" applyAlignment="1" applyProtection="1">
      <alignment horizontal="center" vertical="center" wrapText="1"/>
    </xf>
    <xf numFmtId="37" fontId="24" fillId="26" borderId="35" xfId="0" applyFont="1" applyFill="1" applyBorder="1" applyAlignment="1" applyProtection="1">
      <alignment horizontal="center" vertical="center" wrapText="1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19" xfId="0" applyFont="1" applyFill="1" applyBorder="1" applyAlignment="1" applyProtection="1">
      <alignment horizontal="center" vertic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0" fontId="39" fillId="0" borderId="35" xfId="0" applyNumberFormat="1" applyFont="1" applyFill="1" applyBorder="1" applyAlignment="1" applyProtection="1">
      <alignment horizontal="center"/>
    </xf>
    <xf numFmtId="0" fontId="39" fillId="0" borderId="24" xfId="0" applyNumberFormat="1" applyFont="1" applyFill="1" applyBorder="1" applyAlignment="1" applyProtection="1">
      <alignment horizontal="center"/>
    </xf>
    <xf numFmtId="0" fontId="39" fillId="0" borderId="28" xfId="0" applyNumberFormat="1" applyFont="1" applyFill="1" applyBorder="1" applyAlignment="1" applyProtection="1">
      <alignment horizontal="center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26" borderId="10" xfId="0" applyFont="1" applyFill="1" applyBorder="1" applyAlignment="1" applyProtection="1">
      <alignment horizontal="center" vertical="center"/>
    </xf>
    <xf numFmtId="37" fontId="24" fillId="26" borderId="11" xfId="0" applyFont="1" applyFill="1" applyBorder="1" applyAlignment="1" applyProtection="1">
      <alignment horizontal="center" vertical="center"/>
    </xf>
    <xf numFmtId="165" fontId="28" fillId="26" borderId="34" xfId="0" applyNumberFormat="1" applyFont="1" applyFill="1" applyBorder="1" applyAlignment="1" applyProtection="1">
      <alignment horizontal="center"/>
    </xf>
    <xf numFmtId="165" fontId="28" fillId="26" borderId="0" xfId="0" applyNumberFormat="1" applyFont="1" applyFill="1" applyBorder="1" applyAlignment="1" applyProtection="1">
      <alignment horizontal="center"/>
    </xf>
    <xf numFmtId="165" fontId="24" fillId="26" borderId="34" xfId="0" applyNumberFormat="1" applyFont="1" applyFill="1" applyBorder="1" applyAlignment="1" applyProtection="1">
      <alignment horizontal="center"/>
    </xf>
    <xf numFmtId="165" fontId="24" fillId="26" borderId="0" xfId="0" applyNumberFormat="1" applyFont="1" applyFill="1" applyBorder="1" applyAlignment="1" applyProtection="1">
      <alignment horizontal="center"/>
    </xf>
    <xf numFmtId="165" fontId="24" fillId="26" borderId="35" xfId="0" applyNumberFormat="1" applyFont="1" applyFill="1" applyBorder="1" applyAlignment="1" applyProtection="1">
      <alignment horizontal="center"/>
    </xf>
    <xf numFmtId="165" fontId="24" fillId="26" borderId="24" xfId="0" applyNumberFormat="1" applyFont="1" applyFill="1" applyBorder="1" applyAlignment="1" applyProtection="1">
      <alignment horizontal="center"/>
    </xf>
    <xf numFmtId="37" fontId="28" fillId="26" borderId="15" xfId="0" applyFont="1" applyFill="1" applyBorder="1" applyAlignment="1" applyProtection="1">
      <alignment horizontal="center" vertical="center" wrapText="1"/>
    </xf>
    <xf numFmtId="37" fontId="28" fillId="26" borderId="16" xfId="0" applyFont="1" applyFill="1" applyBorder="1" applyAlignment="1" applyProtection="1">
      <alignment horizontal="center" vertical="center" wrapText="1"/>
    </xf>
    <xf numFmtId="37" fontId="28" fillId="26" borderId="19" xfId="0" applyFont="1" applyFill="1" applyBorder="1" applyAlignment="1" applyProtection="1">
      <alignment horizontal="center" vertical="center" wrapText="1"/>
    </xf>
    <xf numFmtId="165" fontId="28" fillId="26" borderId="25" xfId="0" applyNumberFormat="1" applyFont="1" applyFill="1" applyBorder="1" applyAlignment="1" applyProtection="1">
      <alignment horizontal="center"/>
    </xf>
    <xf numFmtId="37" fontId="28" fillId="26" borderId="10" xfId="0" applyFont="1" applyFill="1" applyBorder="1" applyAlignment="1" applyProtection="1">
      <alignment horizontal="center" vertical="center" wrapText="1"/>
    </xf>
    <xf numFmtId="37" fontId="28" fillId="26" borderId="34" xfId="0" applyFont="1" applyFill="1" applyBorder="1" applyAlignment="1" applyProtection="1">
      <alignment horizontal="center" vertical="center" wrapText="1"/>
    </xf>
    <xf numFmtId="37" fontId="28" fillId="26" borderId="35" xfId="0" applyFont="1" applyFill="1" applyBorder="1" applyAlignment="1" applyProtection="1">
      <alignment horizontal="center" vertical="center" wrapText="1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37" fontId="24" fillId="0" borderId="25" xfId="0" applyFont="1" applyFill="1" applyBorder="1" applyAlignment="1" applyProtection="1">
      <alignment horizontal="center" vertical="center"/>
    </xf>
    <xf numFmtId="37" fontId="28" fillId="0" borderId="34" xfId="0" applyFont="1" applyFill="1" applyBorder="1" applyAlignment="1" applyProtection="1">
      <alignment horizontal="center" vertical="center" wrapText="1"/>
    </xf>
    <xf numFmtId="37" fontId="28" fillId="0" borderId="0" xfId="0" applyFont="1" applyFill="1" applyBorder="1" applyAlignment="1" applyProtection="1">
      <alignment horizontal="center" vertical="center" wrapText="1"/>
    </xf>
    <xf numFmtId="37" fontId="28" fillId="0" borderId="25" xfId="0" applyFont="1" applyFill="1" applyBorder="1" applyAlignment="1" applyProtection="1">
      <alignment horizontal="center" vertical="center" wrapText="1"/>
    </xf>
    <xf numFmtId="37" fontId="39" fillId="0" borderId="34" xfId="0" applyFont="1" applyFill="1" applyBorder="1" applyAlignment="1" applyProtection="1">
      <alignment horizontal="center" vertical="center" wrapText="1"/>
    </xf>
    <xf numFmtId="37" fontId="39" fillId="0" borderId="0" xfId="0" applyFont="1" applyFill="1" applyBorder="1" applyAlignment="1" applyProtection="1">
      <alignment horizontal="center" vertical="center" wrapText="1"/>
    </xf>
    <xf numFmtId="37" fontId="39" fillId="0" borderId="25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 wrapText="1"/>
    </xf>
    <xf numFmtId="37" fontId="39" fillId="0" borderId="11" xfId="0" applyFont="1" applyFill="1" applyBorder="1" applyAlignment="1" applyProtection="1">
      <alignment horizontal="center" vertical="center" wrapText="1"/>
    </xf>
    <xf numFmtId="37" fontId="39" fillId="0" borderId="27" xfId="0" applyFont="1" applyFill="1" applyBorder="1" applyAlignment="1" applyProtection="1">
      <alignment horizontal="center" vertical="center" wrapText="1"/>
    </xf>
    <xf numFmtId="37" fontId="24" fillId="25" borderId="34" xfId="0" applyFont="1" applyFill="1" applyBorder="1" applyAlignment="1" applyProtection="1">
      <alignment horizontal="center" vertical="center"/>
    </xf>
    <xf numFmtId="37" fontId="24" fillId="25" borderId="0" xfId="0" applyFont="1" applyFill="1" applyBorder="1" applyAlignment="1" applyProtection="1">
      <alignment horizontal="center" vertical="center"/>
    </xf>
    <xf numFmtId="37" fontId="27" fillId="29" borderId="10" xfId="0" applyFont="1" applyFill="1" applyBorder="1" applyAlignment="1" applyProtection="1">
      <alignment horizontal="center" vertical="center" wrapText="1"/>
    </xf>
    <xf numFmtId="37" fontId="27" fillId="29" borderId="34" xfId="0" applyFont="1" applyFill="1" applyBorder="1" applyAlignment="1" applyProtection="1">
      <alignment horizontal="center" vertical="center" wrapText="1"/>
    </xf>
    <xf numFmtId="37" fontId="27" fillId="29" borderId="35" xfId="0" applyFont="1" applyFill="1" applyBorder="1" applyAlignment="1" applyProtection="1">
      <alignment horizontal="center" vertical="center" wrapText="1"/>
    </xf>
    <xf numFmtId="0" fontId="28" fillId="25" borderId="34" xfId="0" applyNumberFormat="1" applyFont="1" applyFill="1" applyBorder="1" applyAlignment="1" applyProtection="1">
      <alignment horizontal="center"/>
    </xf>
    <xf numFmtId="0" fontId="28" fillId="25" borderId="0" xfId="0" applyNumberFormat="1" applyFont="1" applyFill="1" applyBorder="1" applyAlignment="1" applyProtection="1">
      <alignment horizontal="center"/>
    </xf>
    <xf numFmtId="0" fontId="24" fillId="25" borderId="35" xfId="0" applyNumberFormat="1" applyFont="1" applyFill="1" applyBorder="1" applyAlignment="1" applyProtection="1">
      <alignment horizontal="center"/>
    </xf>
    <xf numFmtId="0" fontId="24" fillId="25" borderId="24" xfId="0" applyNumberFormat="1" applyFont="1" applyFill="1" applyBorder="1" applyAlignment="1" applyProtection="1">
      <alignment horizontal="center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27" fillId="25" borderId="10" xfId="0" applyFont="1" applyFill="1" applyBorder="1" applyAlignment="1" applyProtection="1">
      <alignment horizontal="center" vertical="center" wrapText="1"/>
    </xf>
    <xf numFmtId="37" fontId="27" fillId="25" borderId="34" xfId="0" applyFont="1" applyFill="1" applyBorder="1" applyAlignment="1" applyProtection="1">
      <alignment horizontal="center" vertical="center" wrapText="1"/>
    </xf>
    <xf numFmtId="37" fontId="27" fillId="25" borderId="35" xfId="0" applyFont="1" applyFill="1" applyBorder="1" applyAlignment="1" applyProtection="1">
      <alignment horizontal="center" vertical="center" wrapText="1"/>
    </xf>
    <xf numFmtId="37" fontId="28" fillId="0" borderId="16" xfId="0" quotePrefix="1" applyFont="1" applyFill="1" applyBorder="1" applyAlignment="1" applyProtection="1">
      <alignment horizontal="center" vertical="center" wrapText="1"/>
    </xf>
    <xf numFmtId="37" fontId="28" fillId="0" borderId="19" xfId="0" quotePrefix="1" applyFont="1" applyFill="1" applyBorder="1" applyAlignment="1" applyProtection="1">
      <alignment horizontal="center" vertical="center" wrapText="1"/>
    </xf>
    <xf numFmtId="37" fontId="26" fillId="24" borderId="10" xfId="0" applyFont="1" applyFill="1" applyBorder="1" applyAlignment="1" applyProtection="1">
      <alignment horizontal="center" vertical="center"/>
    </xf>
    <xf numFmtId="37" fontId="28" fillId="30" borderId="16" xfId="0" applyFont="1" applyFill="1" applyBorder="1" applyAlignment="1" applyProtection="1">
      <alignment horizontal="center" vertical="center" wrapText="1"/>
    </xf>
    <xf numFmtId="37" fontId="28" fillId="30" borderId="19" xfId="0" applyFont="1" applyFill="1" applyBorder="1" applyAlignment="1" applyProtection="1">
      <alignment horizontal="center" vertical="center" wrapText="1"/>
    </xf>
    <xf numFmtId="37" fontId="27" fillId="30" borderId="10" xfId="0" applyFont="1" applyFill="1" applyBorder="1" applyAlignment="1" applyProtection="1">
      <alignment horizontal="center" vertical="center" wrapText="1"/>
    </xf>
    <xf numFmtId="37" fontId="27" fillId="30" borderId="34" xfId="0" applyFont="1" applyFill="1" applyBorder="1" applyAlignment="1" applyProtection="1">
      <alignment horizontal="center" vertical="center" wrapText="1"/>
    </xf>
    <xf numFmtId="37" fontId="27" fillId="30" borderId="35" xfId="0" applyFont="1" applyFill="1" applyBorder="1" applyAlignment="1" applyProtection="1">
      <alignment horizontal="center" vertical="center" wrapText="1"/>
    </xf>
    <xf numFmtId="37" fontId="28" fillId="30" borderId="15" xfId="0" applyFont="1" applyFill="1" applyBorder="1" applyAlignment="1" applyProtection="1">
      <alignment horizontal="center" vertical="center" wrapText="1"/>
    </xf>
    <xf numFmtId="37" fontId="40" fillId="29" borderId="34" xfId="0" quotePrefix="1" applyFont="1" applyFill="1" applyBorder="1" applyAlignment="1" applyProtection="1">
      <alignment horizontal="center" vertical="center" wrapText="1"/>
    </xf>
    <xf numFmtId="37" fontId="40" fillId="29" borderId="34" xfId="0" applyFont="1" applyFill="1" applyBorder="1" applyAlignment="1" applyProtection="1">
      <alignment horizontal="center" vertical="center" wrapText="1"/>
    </xf>
    <xf numFmtId="37" fontId="41" fillId="29" borderId="34" xfId="0" applyFont="1" applyFill="1" applyBorder="1" applyAlignment="1" applyProtection="1">
      <alignment horizontal="center" vertical="center"/>
    </xf>
    <xf numFmtId="37" fontId="41" fillId="29" borderId="0" xfId="0" applyFont="1" applyFill="1" applyBorder="1" applyAlignment="1" applyProtection="1">
      <alignment horizontal="center" vertical="center"/>
    </xf>
    <xf numFmtId="165" fontId="40" fillId="29" borderId="34" xfId="0" applyNumberFormat="1" applyFont="1" applyFill="1" applyBorder="1" applyAlignment="1" applyProtection="1">
      <alignment horizontal="center"/>
    </xf>
    <xf numFmtId="165" fontId="40" fillId="29" borderId="0" xfId="0" applyNumberFormat="1" applyFont="1" applyFill="1" applyBorder="1" applyAlignment="1" applyProtection="1">
      <alignment horizontal="center"/>
    </xf>
    <xf numFmtId="37" fontId="38" fillId="29" borderId="15" xfId="0" applyFont="1" applyFill="1" applyBorder="1" applyAlignment="1" applyProtection="1">
      <alignment horizontal="center" vertical="center" wrapText="1"/>
    </xf>
    <xf numFmtId="37" fontId="38" fillId="29" borderId="16" xfId="0" applyFont="1" applyFill="1" applyBorder="1" applyAlignment="1" applyProtection="1">
      <alignment horizontal="center" vertical="center" wrapText="1"/>
    </xf>
    <xf numFmtId="37" fontId="38" fillId="29" borderId="19" xfId="0" applyFont="1" applyFill="1" applyBorder="1" applyAlignment="1" applyProtection="1">
      <alignment horizontal="center" vertical="center" wrapText="1"/>
    </xf>
    <xf numFmtId="0" fontId="24" fillId="0" borderId="35" xfId="0" applyNumberFormat="1" applyFont="1" applyFill="1" applyBorder="1" applyAlignment="1" applyProtection="1">
      <alignment horizontal="center"/>
    </xf>
    <xf numFmtId="0" fontId="24" fillId="0" borderId="24" xfId="0" applyNumberFormat="1" applyFont="1" applyFill="1" applyBorder="1" applyAlignment="1" applyProtection="1">
      <alignment horizontal="center"/>
    </xf>
    <xf numFmtId="0" fontId="24" fillId="0" borderId="28" xfId="0" applyNumberFormat="1" applyFont="1" applyFill="1" applyBorder="1" applyAlignment="1" applyProtection="1">
      <alignment horizontal="center"/>
    </xf>
    <xf numFmtId="0" fontId="24" fillId="29" borderId="34" xfId="0" applyNumberFormat="1" applyFont="1" applyFill="1" applyBorder="1" applyAlignment="1" applyProtection="1">
      <alignment horizontal="center"/>
    </xf>
    <xf numFmtId="0" fontId="24" fillId="29" borderId="0" xfId="0" applyNumberFormat="1" applyFont="1" applyFill="1" applyBorder="1" applyAlignment="1" applyProtection="1">
      <alignment horizontal="center"/>
    </xf>
    <xf numFmtId="0" fontId="24" fillId="29" borderId="25" xfId="0" applyNumberFormat="1" applyFont="1" applyFill="1" applyBorder="1" applyAlignment="1" applyProtection="1">
      <alignment horizontal="center"/>
    </xf>
    <xf numFmtId="0" fontId="27" fillId="25" borderId="35" xfId="0" applyNumberFormat="1" applyFont="1" applyFill="1" applyBorder="1" applyAlignment="1" applyProtection="1">
      <alignment horizontal="center"/>
    </xf>
    <xf numFmtId="0" fontId="27" fillId="25" borderId="24" xfId="0" applyNumberFormat="1" applyFont="1" applyFill="1" applyBorder="1" applyAlignment="1" applyProtection="1">
      <alignment horizontal="center"/>
    </xf>
    <xf numFmtId="0" fontId="27" fillId="25" borderId="28" xfId="0" applyNumberFormat="1" applyFont="1" applyFill="1" applyBorder="1" applyAlignment="1" applyProtection="1">
      <alignment horizontal="center"/>
    </xf>
    <xf numFmtId="37" fontId="24" fillId="25" borderId="10" xfId="0" applyFont="1" applyFill="1" applyBorder="1" applyAlignment="1" applyProtection="1">
      <alignment horizontal="center" vertical="center"/>
    </xf>
    <xf numFmtId="37" fontId="24" fillId="25" borderId="11" xfId="0" applyFont="1" applyFill="1" applyBorder="1" applyAlignment="1" applyProtection="1">
      <alignment horizontal="center" vertical="center"/>
    </xf>
    <xf numFmtId="0" fontId="24" fillId="25" borderId="34" xfId="0" applyNumberFormat="1" applyFont="1" applyFill="1" applyBorder="1" applyAlignment="1" applyProtection="1">
      <alignment horizontal="center"/>
    </xf>
    <xf numFmtId="0" fontId="24" fillId="25" borderId="0" xfId="0" applyNumberFormat="1" applyFont="1" applyFill="1" applyBorder="1" applyAlignment="1" applyProtection="1">
      <alignment horizontal="center"/>
    </xf>
    <xf numFmtId="37" fontId="24" fillId="0" borderId="35" xfId="0" applyFont="1" applyFill="1" applyBorder="1" applyAlignment="1" applyProtection="1">
      <alignment horizontal="center" vertical="center" wrapText="1"/>
    </xf>
    <xf numFmtId="0" fontId="28" fillId="25" borderId="25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 wrapText="1"/>
    </xf>
    <xf numFmtId="37" fontId="28" fillId="0" borderId="11" xfId="0" applyFont="1" applyFill="1" applyBorder="1" applyAlignment="1" applyProtection="1">
      <alignment horizontal="center" vertical="center" wrapText="1"/>
    </xf>
    <xf numFmtId="37" fontId="28" fillId="0" borderId="27" xfId="0" applyFont="1" applyFill="1" applyBorder="1" applyAlignment="1" applyProtection="1">
      <alignment horizontal="center" vertical="center" wrapText="1"/>
    </xf>
    <xf numFmtId="3" fontId="28" fillId="29" borderId="34" xfId="23" applyNumberFormat="1" applyFont="1" applyFill="1" applyBorder="1" applyAlignment="1" applyProtection="1">
      <alignment horizontal="center" vertical="center" wrapText="1"/>
    </xf>
    <xf numFmtId="3" fontId="28" fillId="29" borderId="0" xfId="23" applyNumberFormat="1" applyFont="1" applyFill="1" applyBorder="1" applyAlignment="1" applyProtection="1">
      <alignment horizontal="center" vertical="center" wrapText="1"/>
    </xf>
    <xf numFmtId="3" fontId="28" fillId="29" borderId="25" xfId="23" applyNumberFormat="1" applyFont="1" applyFill="1" applyBorder="1" applyAlignment="1" applyProtection="1">
      <alignment horizontal="center" vertical="center" wrapText="1"/>
    </xf>
    <xf numFmtId="37" fontId="70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40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0" fontId="28" fillId="25" borderId="35" xfId="0" applyNumberFormat="1" applyFont="1" applyFill="1" applyBorder="1" applyAlignment="1" applyProtection="1">
      <alignment horizontal="center"/>
    </xf>
    <xf numFmtId="0" fontId="28" fillId="25" borderId="24" xfId="0" applyNumberFormat="1" applyFont="1" applyFill="1" applyBorder="1" applyAlignment="1" applyProtection="1">
      <alignment horizontal="center"/>
    </xf>
    <xf numFmtId="37" fontId="24" fillId="25" borderId="15" xfId="0" applyFont="1" applyFill="1" applyBorder="1" applyAlignment="1" applyProtection="1">
      <alignment horizontal="center" vertical="center" wrapText="1"/>
    </xf>
    <xf numFmtId="37" fontId="24" fillId="25" borderId="16" xfId="0" applyFont="1" applyFill="1" applyBorder="1" applyAlignment="1" applyProtection="1">
      <alignment horizontal="center" vertical="center" wrapText="1"/>
    </xf>
    <xf numFmtId="37" fontId="24" fillId="25" borderId="19" xfId="0" applyFont="1" applyFill="1" applyBorder="1" applyAlignment="1" applyProtection="1">
      <alignment horizontal="center" vertical="center" wrapText="1"/>
    </xf>
    <xf numFmtId="37" fontId="24" fillId="25" borderId="10" xfId="0" applyFont="1" applyFill="1" applyBorder="1" applyAlignment="1" applyProtection="1">
      <alignment horizontal="center" vertical="center" wrapText="1"/>
    </xf>
    <xf numFmtId="37" fontId="24" fillId="25" borderId="34" xfId="0" applyFont="1" applyFill="1" applyBorder="1" applyAlignment="1" applyProtection="1">
      <alignment horizontal="center" vertical="center" wrapText="1"/>
    </xf>
    <xf numFmtId="37" fontId="24" fillId="25" borderId="35" xfId="0" applyFont="1" applyFill="1" applyBorder="1" applyAlignment="1" applyProtection="1">
      <alignment horizontal="center" vertical="center" wrapText="1"/>
    </xf>
    <xf numFmtId="37" fontId="24" fillId="26" borderId="27" xfId="0" applyFont="1" applyFill="1" applyBorder="1" applyAlignment="1" applyProtection="1">
      <alignment horizontal="center" vertical="center"/>
    </xf>
    <xf numFmtId="165" fontId="24" fillId="26" borderId="25" xfId="0" applyNumberFormat="1" applyFont="1" applyFill="1" applyBorder="1" applyAlignment="1" applyProtection="1">
      <alignment horizontal="center"/>
    </xf>
    <xf numFmtId="37" fontId="39" fillId="29" borderId="34" xfId="0" applyFont="1" applyFill="1" applyBorder="1" applyAlignment="1" applyProtection="1">
      <alignment horizontal="center" vertical="center"/>
    </xf>
    <xf numFmtId="37" fontId="39" fillId="29" borderId="0" xfId="0" applyFont="1" applyFill="1" applyBorder="1" applyAlignment="1" applyProtection="1">
      <alignment horizontal="center" vertical="center"/>
    </xf>
    <xf numFmtId="37" fontId="39" fillId="29" borderId="25" xfId="0" applyFont="1" applyFill="1" applyBorder="1" applyAlignment="1" applyProtection="1">
      <alignment horizontal="center" vertical="center"/>
    </xf>
    <xf numFmtId="165" fontId="38" fillId="29" borderId="34" xfId="0" applyNumberFormat="1" applyFont="1" applyFill="1" applyBorder="1" applyAlignment="1" applyProtection="1">
      <alignment horizontal="center"/>
    </xf>
    <xf numFmtId="165" fontId="38" fillId="29" borderId="0" xfId="0" applyNumberFormat="1" applyFont="1" applyFill="1" applyBorder="1" applyAlignment="1" applyProtection="1">
      <alignment horizontal="center"/>
    </xf>
    <xf numFmtId="165" fontId="38" fillId="29" borderId="25" xfId="0" applyNumberFormat="1" applyFont="1" applyFill="1" applyBorder="1" applyAlignment="1" applyProtection="1">
      <alignment horizontal="center"/>
    </xf>
    <xf numFmtId="37" fontId="38" fillId="29" borderId="16" xfId="0" quotePrefix="1" applyFont="1" applyFill="1" applyBorder="1" applyAlignment="1" applyProtection="1">
      <alignment horizontal="center" vertical="center" wrapText="1"/>
    </xf>
    <xf numFmtId="165" fontId="24" fillId="26" borderId="28" xfId="0" applyNumberFormat="1" applyFont="1" applyFill="1" applyBorder="1" applyAlignment="1" applyProtection="1">
      <alignment horizontal="center"/>
    </xf>
    <xf numFmtId="37" fontId="24" fillId="0" borderId="35" xfId="0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/>
    </xf>
    <xf numFmtId="37" fontId="24" fillId="0" borderId="28" xfId="0" applyFont="1" applyFill="1" applyBorder="1" applyAlignment="1" applyProtection="1">
      <alignment horizontal="center" vertical="center"/>
    </xf>
    <xf numFmtId="37" fontId="30" fillId="28" borderId="10" xfId="0" applyFont="1" applyFill="1" applyBorder="1" applyAlignment="1" applyProtection="1">
      <alignment horizontal="center" vertical="center"/>
    </xf>
    <xf numFmtId="165" fontId="28" fillId="0" borderId="0" xfId="0" applyNumberFormat="1" applyFont="1" applyFill="1" applyBorder="1" applyAlignment="1" applyProtection="1">
      <alignment horizontal="center"/>
    </xf>
    <xf numFmtId="37" fontId="24" fillId="26" borderId="34" xfId="0" applyFont="1" applyFill="1" applyBorder="1" applyAlignment="1" applyProtection="1">
      <alignment horizontal="center" vertical="center"/>
    </xf>
    <xf numFmtId="37" fontId="24" fillId="26" borderId="0" xfId="0" applyFont="1" applyFill="1" applyBorder="1" applyAlignment="1" applyProtection="1">
      <alignment horizontal="center" vertical="center"/>
    </xf>
    <xf numFmtId="37" fontId="24" fillId="26" borderId="25" xfId="0" applyFont="1" applyFill="1" applyBorder="1" applyAlignment="1" applyProtection="1">
      <alignment horizontal="center" vertical="center"/>
    </xf>
    <xf numFmtId="165" fontId="28" fillId="0" borderId="34" xfId="0" applyNumberFormat="1" applyFont="1" applyFill="1" applyBorder="1" applyAlignment="1" applyProtection="1">
      <alignment horizontal="center"/>
    </xf>
    <xf numFmtId="165" fontId="28" fillId="0" borderId="25" xfId="0" applyNumberFormat="1" applyFont="1" applyFill="1" applyBorder="1" applyAlignment="1" applyProtection="1">
      <alignment horizontal="center"/>
    </xf>
    <xf numFmtId="37" fontId="27" fillId="26" borderId="15" xfId="0" applyFont="1" applyFill="1" applyBorder="1" applyAlignment="1" applyProtection="1">
      <alignment horizontal="center" vertical="center" wrapText="1"/>
    </xf>
    <xf numFmtId="37" fontId="27" fillId="26" borderId="16" xfId="0" applyFont="1" applyFill="1" applyBorder="1" applyAlignment="1" applyProtection="1">
      <alignment horizontal="center" vertical="center" wrapText="1"/>
    </xf>
    <xf numFmtId="37" fontId="27" fillId="26" borderId="19" xfId="0" applyFont="1" applyFill="1" applyBorder="1" applyAlignment="1" applyProtection="1">
      <alignment horizontal="center" vertical="center" wrapText="1"/>
    </xf>
    <xf numFmtId="37" fontId="27" fillId="25" borderId="10" xfId="0" applyFont="1" applyFill="1" applyBorder="1" applyAlignment="1" applyProtection="1">
      <alignment horizontal="center" vertical="center"/>
    </xf>
    <xf numFmtId="37" fontId="27" fillId="25" borderId="11" xfId="0" applyFont="1" applyFill="1" applyBorder="1" applyAlignment="1" applyProtection="1">
      <alignment horizontal="center" vertical="center"/>
    </xf>
    <xf numFmtId="37" fontId="27" fillId="25" borderId="27" xfId="0" applyFont="1" applyFill="1" applyBorder="1" applyAlignment="1" applyProtection="1">
      <alignment horizontal="center" vertical="center"/>
    </xf>
    <xf numFmtId="0" fontId="24" fillId="25" borderId="25" xfId="0" applyNumberFormat="1" applyFont="1" applyFill="1" applyBorder="1" applyAlignment="1" applyProtection="1">
      <alignment horizontal="center"/>
    </xf>
    <xf numFmtId="37" fontId="28" fillId="29" borderId="10" xfId="0" applyFont="1" applyFill="1" applyBorder="1" applyAlignment="1" applyProtection="1">
      <alignment horizontal="center" vertical="center"/>
    </xf>
    <xf numFmtId="37" fontId="28" fillId="29" borderId="11" xfId="0" applyFont="1" applyFill="1" applyBorder="1" applyAlignment="1" applyProtection="1">
      <alignment horizontal="center" vertical="center"/>
    </xf>
    <xf numFmtId="37" fontId="28" fillId="29" borderId="27" xfId="0" applyFont="1" applyFill="1" applyBorder="1" applyAlignment="1" applyProtection="1">
      <alignment horizontal="center" vertical="center"/>
    </xf>
    <xf numFmtId="37" fontId="28" fillId="0" borderId="15" xfId="0" quotePrefix="1" applyFont="1" applyFill="1" applyBorder="1" applyAlignment="1" applyProtection="1">
      <alignment horizontal="center" vertical="center" wrapText="1"/>
    </xf>
    <xf numFmtId="37" fontId="24" fillId="26" borderId="35" xfId="0" applyFont="1" applyFill="1" applyBorder="1" applyAlignment="1" applyProtection="1">
      <alignment horizontal="center" vertical="center"/>
    </xf>
    <xf numFmtId="37" fontId="24" fillId="26" borderId="24" xfId="0" applyFont="1" applyFill="1" applyBorder="1" applyAlignment="1" applyProtection="1">
      <alignment horizontal="center" vertical="center"/>
    </xf>
    <xf numFmtId="37" fontId="24" fillId="26" borderId="28" xfId="0" applyFont="1" applyFill="1" applyBorder="1" applyAlignment="1" applyProtection="1">
      <alignment horizontal="center" vertical="center"/>
    </xf>
    <xf numFmtId="37" fontId="67" fillId="0" borderId="0" xfId="36" applyFont="1" applyFill="1" applyBorder="1" applyAlignment="1">
      <alignment horizontal="right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27214</xdr:rowOff>
    </xdr:from>
    <xdr:to>
      <xdr:col>8</xdr:col>
      <xdr:colOff>3</xdr:colOff>
      <xdr:row>0</xdr:row>
      <xdr:rowOff>510566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27214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80962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123825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742950</xdr:colOff>
      <xdr:row>0</xdr:row>
      <xdr:rowOff>323850</xdr:rowOff>
    </xdr:from>
    <xdr:to>
      <xdr:col>13</xdr:col>
      <xdr:colOff>123825</xdr:colOff>
      <xdr:row>3</xdr:row>
      <xdr:rowOff>152400</xdr:rowOff>
    </xdr:to>
    <xdr:pic>
      <xdr:nvPicPr>
        <xdr:cNvPr id="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323850"/>
          <a:ext cx="1685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7524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190500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485775</xdr:colOff>
      <xdr:row>0</xdr:row>
      <xdr:rowOff>304800</xdr:rowOff>
    </xdr:from>
    <xdr:to>
      <xdr:col>15</xdr:col>
      <xdr:colOff>704850</xdr:colOff>
      <xdr:row>3</xdr:row>
      <xdr:rowOff>152400</xdr:rowOff>
    </xdr:to>
    <xdr:pic>
      <xdr:nvPicPr>
        <xdr:cNvPr id="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04800"/>
          <a:ext cx="17811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7152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0</xdr:row>
      <xdr:rowOff>38100</xdr:rowOff>
    </xdr:from>
    <xdr:to>
      <xdr:col>2</xdr:col>
      <xdr:colOff>180975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0</xdr:row>
      <xdr:rowOff>314325</xdr:rowOff>
    </xdr:from>
    <xdr:to>
      <xdr:col>11</xdr:col>
      <xdr:colOff>85725</xdr:colOff>
      <xdr:row>3</xdr:row>
      <xdr:rowOff>95250</xdr:rowOff>
    </xdr:to>
    <xdr:pic>
      <xdr:nvPicPr>
        <xdr:cNvPr id="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314325"/>
          <a:ext cx="1581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Precios/SSM045%20%20Pricing/SSM045%20Gu&#237;as%202012/Chevrolet/Chevrolet%20Enero%2003,%202013%20MY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Distribuidor"/>
      <sheetName val="Precios Público "/>
      <sheetName val="Precios Empleados"/>
    </sheetNames>
    <sheetDataSet>
      <sheetData sheetId="0">
        <row r="3">
          <cell r="D3" t="str">
            <v>Vigentes a partir del 03 de Enero de 2013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197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D33" sqref="D33"/>
      <selection pane="bottomLeft" activeCell="A147" sqref="A147"/>
    </sheetView>
  </sheetViews>
  <sheetFormatPr defaultRowHeight="16.5" customHeight="1" x14ac:dyDescent="0.25"/>
  <cols>
    <col min="1" max="1" width="47.625" style="123" customWidth="1"/>
    <col min="2" max="2" width="41.875" style="123" customWidth="1"/>
    <col min="3" max="3" width="14.75" style="123" customWidth="1"/>
    <col min="4" max="5" width="14.75" style="124" customWidth="1"/>
    <col min="6" max="6" width="14.75" style="122" customWidth="1"/>
    <col min="7" max="7" width="14.875" style="123" bestFit="1" customWidth="1"/>
    <col min="8" max="8" width="13.25" style="123" customWidth="1"/>
    <col min="9" max="9" width="9" style="2"/>
    <col min="10" max="12" width="9" style="3"/>
    <col min="13" max="13" width="37.375" style="2" bestFit="1" customWidth="1"/>
    <col min="14" max="14" width="19.625" style="2" bestFit="1" customWidth="1"/>
    <col min="15" max="15" width="12.375" style="2" customWidth="1"/>
    <col min="16" max="16" width="10.625" style="2" customWidth="1"/>
    <col min="17" max="16384" width="9" style="2"/>
  </cols>
  <sheetData>
    <row r="1" spans="1:12" ht="53.25" customHeight="1" thickBot="1" x14ac:dyDescent="0.25">
      <c r="A1" s="958" t="s">
        <v>500</v>
      </c>
      <c r="B1" s="958"/>
      <c r="C1" s="958"/>
      <c r="D1" s="958"/>
      <c r="E1" s="958"/>
      <c r="F1" s="958"/>
      <c r="G1" s="958"/>
      <c r="H1" s="958"/>
    </row>
    <row r="2" spans="1:12" s="4" customFormat="1" ht="19.5" customHeight="1" thickBot="1" x14ac:dyDescent="0.2">
      <c r="A2" s="959" t="s">
        <v>18</v>
      </c>
      <c r="B2" s="962" t="s">
        <v>0</v>
      </c>
      <c r="C2" s="809" t="s">
        <v>1</v>
      </c>
      <c r="D2" s="810"/>
      <c r="E2" s="810"/>
      <c r="F2" s="810"/>
      <c r="G2" s="810"/>
      <c r="H2" s="964"/>
      <c r="J2" s="5"/>
      <c r="K2" s="5"/>
      <c r="L2" s="5"/>
    </row>
    <row r="3" spans="1:12" s="4" customFormat="1" ht="16.5" customHeight="1" thickBot="1" x14ac:dyDescent="0.2">
      <c r="A3" s="960"/>
      <c r="B3" s="861"/>
      <c r="C3" s="136"/>
      <c r="D3" s="137"/>
      <c r="E3" s="137"/>
      <c r="F3" s="965" t="s">
        <v>14</v>
      </c>
      <c r="G3" s="966"/>
      <c r="H3" s="967"/>
      <c r="J3" s="5"/>
      <c r="K3" s="5"/>
      <c r="L3" s="5"/>
    </row>
    <row r="4" spans="1:12" s="4" customFormat="1" ht="42.75" customHeight="1" thickBot="1" x14ac:dyDescent="0.2">
      <c r="A4" s="961"/>
      <c r="B4" s="963"/>
      <c r="C4" s="125" t="s">
        <v>11</v>
      </c>
      <c r="D4" s="126" t="s">
        <v>12</v>
      </c>
      <c r="E4" s="127" t="s">
        <v>15</v>
      </c>
      <c r="F4" s="128" t="s">
        <v>13</v>
      </c>
      <c r="G4" s="125" t="s">
        <v>29</v>
      </c>
      <c r="H4" s="125" t="s">
        <v>24</v>
      </c>
      <c r="J4" s="5"/>
      <c r="K4" s="5"/>
      <c r="L4" s="5"/>
    </row>
    <row r="5" spans="1:12" s="4" customFormat="1" ht="16.5" hidden="1" customHeight="1" thickBot="1" x14ac:dyDescent="0.2">
      <c r="A5" s="6"/>
      <c r="B5" s="134"/>
      <c r="C5" s="7"/>
      <c r="D5" s="8"/>
      <c r="E5" s="8"/>
      <c r="F5" s="9"/>
      <c r="G5" s="7"/>
      <c r="H5" s="7"/>
      <c r="J5" s="5"/>
      <c r="K5" s="5"/>
      <c r="L5" s="5"/>
    </row>
    <row r="6" spans="1:12" s="4" customFormat="1" ht="16.5" hidden="1" customHeight="1" thickBot="1" x14ac:dyDescent="0.2">
      <c r="A6" s="802" t="s">
        <v>72</v>
      </c>
      <c r="B6" s="803"/>
      <c r="C6" s="803"/>
      <c r="D6" s="803"/>
      <c r="E6" s="803"/>
      <c r="F6" s="803"/>
      <c r="G6" s="803"/>
      <c r="H6" s="845"/>
      <c r="J6" s="5"/>
      <c r="K6" s="5"/>
      <c r="L6" s="5"/>
    </row>
    <row r="7" spans="1:12" s="4" customFormat="1" ht="16.5" hidden="1" customHeight="1" x14ac:dyDescent="0.15">
      <c r="A7" s="778" t="s">
        <v>36</v>
      </c>
      <c r="B7" s="164"/>
      <c r="C7" s="790"/>
      <c r="D7" s="791"/>
      <c r="E7" s="791"/>
      <c r="F7" s="792"/>
      <c r="G7" s="324"/>
      <c r="H7" s="325"/>
      <c r="J7" s="5"/>
      <c r="K7" s="5"/>
      <c r="L7" s="5"/>
    </row>
    <row r="8" spans="1:12" s="4" customFormat="1" ht="16.5" hidden="1" customHeight="1" x14ac:dyDescent="0.25">
      <c r="A8" s="779"/>
      <c r="B8" s="282" t="s">
        <v>21</v>
      </c>
      <c r="C8" s="940" t="s">
        <v>16</v>
      </c>
      <c r="D8" s="941"/>
      <c r="E8" s="941"/>
      <c r="F8" s="942"/>
      <c r="G8" s="326"/>
      <c r="H8" s="327"/>
      <c r="J8" s="5"/>
      <c r="K8" s="5"/>
      <c r="L8" s="5"/>
    </row>
    <row r="9" spans="1:12" s="4" customFormat="1" ht="16.5" hidden="1" customHeight="1" x14ac:dyDescent="0.15">
      <c r="A9" s="779"/>
      <c r="B9" s="167" t="s">
        <v>338</v>
      </c>
      <c r="C9" s="955" t="s">
        <v>421</v>
      </c>
      <c r="D9" s="956"/>
      <c r="E9" s="956"/>
      <c r="F9" s="957"/>
      <c r="G9" s="328"/>
      <c r="H9" s="329"/>
      <c r="J9" s="5"/>
      <c r="K9" s="5"/>
      <c r="L9" s="5"/>
    </row>
    <row r="10" spans="1:12" s="4" customFormat="1" ht="16.5" hidden="1" customHeight="1" x14ac:dyDescent="0.15">
      <c r="A10" s="779"/>
      <c r="B10" s="167" t="s">
        <v>422</v>
      </c>
      <c r="C10" s="955" t="s">
        <v>423</v>
      </c>
      <c r="D10" s="956"/>
      <c r="E10" s="956"/>
      <c r="F10" s="957"/>
      <c r="G10" s="328"/>
      <c r="H10" s="329"/>
      <c r="J10" s="5"/>
      <c r="K10" s="5"/>
      <c r="L10" s="5"/>
    </row>
    <row r="11" spans="1:12" s="4" customFormat="1" ht="16.5" hidden="1" customHeight="1" x14ac:dyDescent="0.15">
      <c r="A11" s="779"/>
      <c r="B11" s="167" t="s">
        <v>424</v>
      </c>
      <c r="C11" s="955" t="s">
        <v>425</v>
      </c>
      <c r="D11" s="956"/>
      <c r="E11" s="956"/>
      <c r="F11" s="957"/>
      <c r="G11" s="328"/>
      <c r="H11" s="329"/>
      <c r="J11" s="5"/>
      <c r="K11" s="5"/>
      <c r="L11" s="5"/>
    </row>
    <row r="12" spans="1:12" s="4" customFormat="1" ht="16.5" hidden="1" customHeight="1" thickBot="1" x14ac:dyDescent="0.3">
      <c r="A12" s="780"/>
      <c r="B12" s="283"/>
      <c r="C12" s="799"/>
      <c r="D12" s="800"/>
      <c r="E12" s="800"/>
      <c r="F12" s="801"/>
      <c r="G12" s="330"/>
      <c r="H12" s="331"/>
      <c r="J12" s="5"/>
      <c r="K12" s="5"/>
      <c r="L12" s="5"/>
    </row>
    <row r="13" spans="1:12" s="4" customFormat="1" ht="16.5" hidden="1" customHeight="1" x14ac:dyDescent="0.15">
      <c r="A13" s="778" t="s">
        <v>39</v>
      </c>
      <c r="B13" s="281"/>
      <c r="C13" s="793"/>
      <c r="D13" s="794"/>
      <c r="E13" s="794"/>
      <c r="F13" s="795"/>
      <c r="G13" s="279"/>
      <c r="H13" s="144"/>
      <c r="J13" s="5"/>
      <c r="K13" s="5"/>
      <c r="L13" s="5"/>
    </row>
    <row r="14" spans="1:12" s="4" customFormat="1" ht="16.5" hidden="1" customHeight="1" x14ac:dyDescent="0.25">
      <c r="A14" s="779"/>
      <c r="B14" s="282" t="s">
        <v>21</v>
      </c>
      <c r="C14" s="940" t="s">
        <v>16</v>
      </c>
      <c r="D14" s="941"/>
      <c r="E14" s="941"/>
      <c r="F14" s="942"/>
      <c r="G14" s="146"/>
      <c r="H14" s="147"/>
      <c r="J14" s="5"/>
      <c r="K14" s="5"/>
      <c r="L14" s="5"/>
    </row>
    <row r="15" spans="1:12" s="4" customFormat="1" ht="16.5" hidden="1" customHeight="1" x14ac:dyDescent="0.15">
      <c r="A15" s="779"/>
      <c r="B15" s="167" t="s">
        <v>338</v>
      </c>
      <c r="C15" s="955" t="s">
        <v>421</v>
      </c>
      <c r="D15" s="956"/>
      <c r="E15" s="956"/>
      <c r="F15" s="957"/>
      <c r="G15" s="148"/>
      <c r="H15" s="149"/>
      <c r="J15" s="5"/>
      <c r="K15" s="5"/>
      <c r="L15" s="5"/>
    </row>
    <row r="16" spans="1:12" s="4" customFormat="1" ht="16.5" hidden="1" customHeight="1" x14ac:dyDescent="0.15">
      <c r="A16" s="779"/>
      <c r="B16" s="167" t="s">
        <v>422</v>
      </c>
      <c r="C16" s="955" t="s">
        <v>423</v>
      </c>
      <c r="D16" s="956"/>
      <c r="E16" s="956"/>
      <c r="F16" s="957"/>
      <c r="G16" s="148"/>
      <c r="H16" s="149"/>
      <c r="J16" s="5"/>
      <c r="K16" s="5"/>
      <c r="L16" s="5"/>
    </row>
    <row r="17" spans="1:16" s="4" customFormat="1" ht="16.5" hidden="1" customHeight="1" x14ac:dyDescent="0.15">
      <c r="A17" s="779"/>
      <c r="B17" s="167" t="s">
        <v>424</v>
      </c>
      <c r="C17" s="955" t="s">
        <v>425</v>
      </c>
      <c r="D17" s="956"/>
      <c r="E17" s="956"/>
      <c r="F17" s="957"/>
      <c r="G17" s="148"/>
      <c r="H17" s="149"/>
      <c r="J17" s="5"/>
      <c r="K17" s="5"/>
      <c r="L17" s="5"/>
    </row>
    <row r="18" spans="1:16" s="4" customFormat="1" ht="16.5" hidden="1" customHeight="1" thickBot="1" x14ac:dyDescent="0.3">
      <c r="A18" s="780"/>
      <c r="B18" s="283"/>
      <c r="C18" s="799"/>
      <c r="D18" s="800"/>
      <c r="E18" s="800"/>
      <c r="F18" s="801"/>
      <c r="G18" s="284"/>
      <c r="H18" s="285"/>
      <c r="J18" s="5"/>
      <c r="K18" s="5"/>
      <c r="L18" s="5"/>
      <c r="M18" s="10"/>
      <c r="N18" s="10"/>
      <c r="O18" s="10"/>
      <c r="P18" s="10"/>
    </row>
    <row r="19" spans="1:16" s="4" customFormat="1" ht="16.5" hidden="1" customHeight="1" x14ac:dyDescent="0.25">
      <c r="A19" s="778" t="s">
        <v>34</v>
      </c>
      <c r="B19" s="276"/>
      <c r="C19" s="168" t="s">
        <v>2</v>
      </c>
      <c r="D19" s="151">
        <v>20</v>
      </c>
      <c r="E19" s="142">
        <v>0</v>
      </c>
      <c r="F19" s="142">
        <v>0</v>
      </c>
      <c r="G19" s="279"/>
      <c r="H19" s="144"/>
      <c r="J19" s="5"/>
      <c r="K19" s="5"/>
      <c r="L19" s="5"/>
      <c r="M19" s="1"/>
      <c r="N19" s="1"/>
      <c r="O19" s="1"/>
      <c r="P19" s="1"/>
    </row>
    <row r="20" spans="1:16" s="4" customFormat="1" ht="16.5" hidden="1" customHeight="1" x14ac:dyDescent="0.25">
      <c r="A20" s="779"/>
      <c r="B20" s="286"/>
      <c r="C20" s="169" t="s">
        <v>3</v>
      </c>
      <c r="D20" s="153">
        <v>20</v>
      </c>
      <c r="E20" s="154">
        <v>0</v>
      </c>
      <c r="F20" s="154">
        <v>3.2059215089632329</v>
      </c>
      <c r="G20" s="146"/>
      <c r="H20" s="147"/>
      <c r="J20" s="5"/>
      <c r="K20" s="5"/>
      <c r="L20" s="5"/>
      <c r="M20" s="1"/>
      <c r="N20" s="1"/>
      <c r="O20" s="1"/>
      <c r="P20" s="1"/>
    </row>
    <row r="21" spans="1:16" s="4" customFormat="1" ht="16.5" hidden="1" customHeight="1" x14ac:dyDescent="0.25">
      <c r="A21" s="779"/>
      <c r="B21" s="163"/>
      <c r="C21" s="169" t="s">
        <v>4</v>
      </c>
      <c r="D21" s="153">
        <v>20</v>
      </c>
      <c r="E21" s="154">
        <v>0</v>
      </c>
      <c r="F21" s="154">
        <v>5.9543840659902383</v>
      </c>
      <c r="G21" s="148"/>
      <c r="H21" s="149"/>
      <c r="J21" s="5"/>
      <c r="K21" s="5"/>
      <c r="L21" s="5"/>
      <c r="M21" s="1"/>
      <c r="N21" s="1"/>
      <c r="O21" s="1"/>
      <c r="P21" s="1"/>
    </row>
    <row r="22" spans="1:16" s="4" customFormat="1" ht="16.5" hidden="1" customHeight="1" x14ac:dyDescent="0.25">
      <c r="A22" s="779"/>
      <c r="B22" s="280" t="s">
        <v>19</v>
      </c>
      <c r="C22" s="169" t="s">
        <v>5</v>
      </c>
      <c r="D22" s="153">
        <v>20</v>
      </c>
      <c r="E22" s="154">
        <v>0</v>
      </c>
      <c r="F22" s="154">
        <v>7.6382143084362761</v>
      </c>
      <c r="G22" s="148"/>
      <c r="H22" s="149"/>
      <c r="J22" s="5"/>
      <c r="K22" s="5"/>
      <c r="L22" s="5"/>
      <c r="M22" s="1"/>
      <c r="N22" s="1"/>
      <c r="O22" s="1"/>
      <c r="P22" s="1"/>
    </row>
    <row r="23" spans="1:16" s="4" customFormat="1" ht="16.5" hidden="1" customHeight="1" x14ac:dyDescent="0.25">
      <c r="A23" s="779"/>
      <c r="B23" s="163"/>
      <c r="C23" s="169" t="s">
        <v>6</v>
      </c>
      <c r="D23" s="153">
        <v>20</v>
      </c>
      <c r="E23" s="154">
        <v>0</v>
      </c>
      <c r="F23" s="154">
        <v>8.6699647803934248</v>
      </c>
      <c r="G23" s="148"/>
      <c r="H23" s="149"/>
      <c r="J23" s="5"/>
      <c r="K23" s="5"/>
      <c r="L23" s="5"/>
      <c r="M23" s="1"/>
      <c r="N23" s="1"/>
      <c r="O23" s="1"/>
      <c r="P23" s="1"/>
    </row>
    <row r="24" spans="1:16" s="4" customFormat="1" ht="16.5" hidden="1" customHeight="1" x14ac:dyDescent="0.25">
      <c r="A24" s="779"/>
      <c r="B24" s="163"/>
      <c r="C24" s="170" t="s">
        <v>7</v>
      </c>
      <c r="D24" s="153">
        <v>20</v>
      </c>
      <c r="E24" s="154">
        <v>0</v>
      </c>
      <c r="F24" s="154">
        <v>9.3665354604849487</v>
      </c>
      <c r="G24" s="148"/>
      <c r="H24" s="149"/>
      <c r="J24" s="5"/>
      <c r="K24" s="5"/>
      <c r="L24" s="5"/>
      <c r="M24" s="1"/>
      <c r="N24" s="1"/>
      <c r="O24" s="1"/>
      <c r="P24" s="1"/>
    </row>
    <row r="25" spans="1:16" s="4" customFormat="1" ht="16.5" hidden="1" customHeight="1" x14ac:dyDescent="0.25">
      <c r="A25" s="779"/>
      <c r="B25" s="163"/>
      <c r="C25" s="169" t="s">
        <v>8</v>
      </c>
      <c r="D25" s="156">
        <v>20</v>
      </c>
      <c r="E25" s="145">
        <v>0</v>
      </c>
      <c r="F25" s="145">
        <v>10.49050381791487</v>
      </c>
      <c r="G25" s="146"/>
      <c r="H25" s="147"/>
      <c r="J25" s="5"/>
      <c r="K25" s="5"/>
      <c r="L25" s="5"/>
      <c r="M25" s="1"/>
      <c r="N25" s="1"/>
      <c r="O25" s="1"/>
      <c r="P25" s="1"/>
    </row>
    <row r="26" spans="1:16" s="4" customFormat="1" ht="16.5" hidden="1" customHeight="1" thickBot="1" x14ac:dyDescent="0.3">
      <c r="A26" s="780"/>
      <c r="B26" s="283"/>
      <c r="C26" s="171" t="s">
        <v>17</v>
      </c>
      <c r="D26" s="157">
        <v>20</v>
      </c>
      <c r="E26" s="158">
        <v>0</v>
      </c>
      <c r="F26" s="158">
        <v>11.99818880250705</v>
      </c>
      <c r="G26" s="146"/>
      <c r="H26" s="147"/>
      <c r="J26" s="5"/>
      <c r="K26" s="5"/>
      <c r="L26" s="5"/>
      <c r="M26" s="1"/>
      <c r="N26" s="1"/>
      <c r="O26" s="1"/>
      <c r="P26" s="1"/>
    </row>
    <row r="27" spans="1:16" s="4" customFormat="1" ht="16.5" hidden="1" customHeight="1" x14ac:dyDescent="0.25">
      <c r="A27" s="778" t="s">
        <v>60</v>
      </c>
      <c r="B27" s="906" t="s">
        <v>23</v>
      </c>
      <c r="C27" s="168" t="s">
        <v>2</v>
      </c>
      <c r="D27" s="151">
        <v>20</v>
      </c>
      <c r="E27" s="142">
        <v>0</v>
      </c>
      <c r="F27" s="142">
        <v>12.99</v>
      </c>
      <c r="G27" s="143"/>
      <c r="H27" s="144"/>
      <c r="J27" s="5"/>
      <c r="K27" s="5"/>
      <c r="L27" s="5"/>
      <c r="M27" s="10"/>
      <c r="N27" s="10"/>
      <c r="O27" s="10"/>
      <c r="P27" s="10"/>
    </row>
    <row r="28" spans="1:16" s="4" customFormat="1" ht="16.5" hidden="1" customHeight="1" x14ac:dyDescent="0.25">
      <c r="A28" s="779"/>
      <c r="B28" s="907">
        <v>0</v>
      </c>
      <c r="C28" s="169" t="s">
        <v>3</v>
      </c>
      <c r="D28" s="153">
        <v>20</v>
      </c>
      <c r="E28" s="154">
        <v>0</v>
      </c>
      <c r="F28" s="154">
        <v>12.99</v>
      </c>
      <c r="G28" s="146"/>
      <c r="H28" s="147"/>
      <c r="J28" s="5"/>
      <c r="K28" s="5"/>
      <c r="L28" s="5"/>
      <c r="M28" s="10"/>
      <c r="N28" s="10"/>
      <c r="O28" s="10"/>
      <c r="P28" s="10"/>
    </row>
    <row r="29" spans="1:16" s="4" customFormat="1" ht="16.5" hidden="1" customHeight="1" x14ac:dyDescent="0.25">
      <c r="A29" s="779"/>
      <c r="B29" s="907">
        <v>0</v>
      </c>
      <c r="C29" s="169" t="s">
        <v>4</v>
      </c>
      <c r="D29" s="153">
        <v>20</v>
      </c>
      <c r="E29" s="154">
        <v>0</v>
      </c>
      <c r="F29" s="154">
        <v>12.49</v>
      </c>
      <c r="G29" s="148"/>
      <c r="H29" s="149"/>
      <c r="J29" s="5"/>
      <c r="K29" s="5"/>
      <c r="L29" s="5"/>
      <c r="M29" s="10"/>
      <c r="N29" s="10"/>
      <c r="O29" s="10"/>
      <c r="P29" s="10"/>
    </row>
    <row r="30" spans="1:16" s="4" customFormat="1" ht="16.5" hidden="1" customHeight="1" x14ac:dyDescent="0.25">
      <c r="A30" s="779"/>
      <c r="B30" s="907">
        <v>0</v>
      </c>
      <c r="C30" s="169" t="s">
        <v>5</v>
      </c>
      <c r="D30" s="153">
        <v>20</v>
      </c>
      <c r="E30" s="154">
        <v>0</v>
      </c>
      <c r="F30" s="154">
        <v>12.49</v>
      </c>
      <c r="G30" s="148"/>
      <c r="H30" s="149"/>
      <c r="J30" s="5"/>
      <c r="K30" s="5"/>
      <c r="L30" s="5"/>
      <c r="M30" s="10"/>
      <c r="N30" s="10"/>
      <c r="O30" s="10"/>
      <c r="P30" s="10"/>
    </row>
    <row r="31" spans="1:16" s="4" customFormat="1" ht="16.5" hidden="1" customHeight="1" x14ac:dyDescent="0.25">
      <c r="A31" s="779"/>
      <c r="B31" s="907">
        <v>0</v>
      </c>
      <c r="C31" s="169" t="s">
        <v>6</v>
      </c>
      <c r="D31" s="153">
        <v>20</v>
      </c>
      <c r="E31" s="154">
        <v>0</v>
      </c>
      <c r="F31" s="154">
        <v>12.49</v>
      </c>
      <c r="G31" s="148"/>
      <c r="H31" s="149"/>
      <c r="J31" s="5"/>
      <c r="K31" s="5"/>
      <c r="L31" s="5"/>
      <c r="M31" s="10"/>
      <c r="N31" s="10"/>
      <c r="O31" s="10"/>
      <c r="P31" s="10"/>
    </row>
    <row r="32" spans="1:16" s="4" customFormat="1" ht="16.5" hidden="1" customHeight="1" x14ac:dyDescent="0.25">
      <c r="A32" s="779"/>
      <c r="B32" s="907">
        <v>0</v>
      </c>
      <c r="C32" s="170" t="s">
        <v>7</v>
      </c>
      <c r="D32" s="153">
        <v>20</v>
      </c>
      <c r="E32" s="154">
        <v>0</v>
      </c>
      <c r="F32" s="154">
        <v>12.49</v>
      </c>
      <c r="G32" s="148"/>
      <c r="H32" s="149"/>
      <c r="J32" s="5"/>
      <c r="K32" s="5"/>
      <c r="L32" s="5"/>
      <c r="M32" s="10"/>
      <c r="N32" s="10"/>
      <c r="O32" s="10"/>
      <c r="P32" s="10"/>
    </row>
    <row r="33" spans="1:17" s="4" customFormat="1" ht="16.5" hidden="1" customHeight="1" x14ac:dyDescent="0.25">
      <c r="A33" s="779"/>
      <c r="B33" s="907">
        <v>0</v>
      </c>
      <c r="C33" s="169" t="s">
        <v>8</v>
      </c>
      <c r="D33" s="156">
        <v>20</v>
      </c>
      <c r="E33" s="145">
        <v>0</v>
      </c>
      <c r="F33" s="145">
        <v>12.74</v>
      </c>
      <c r="G33" s="146"/>
      <c r="H33" s="147"/>
      <c r="J33" s="5"/>
      <c r="K33" s="5"/>
      <c r="L33" s="5"/>
      <c r="M33" s="10"/>
      <c r="N33" s="10"/>
      <c r="O33" s="10"/>
      <c r="P33" s="10"/>
    </row>
    <row r="34" spans="1:17" s="4" customFormat="1" ht="16.5" hidden="1" customHeight="1" thickBot="1" x14ac:dyDescent="0.3">
      <c r="A34" s="780"/>
      <c r="B34" s="908">
        <v>0</v>
      </c>
      <c r="C34" s="171" t="s">
        <v>17</v>
      </c>
      <c r="D34" s="157">
        <v>20</v>
      </c>
      <c r="E34" s="158">
        <v>0</v>
      </c>
      <c r="F34" s="158">
        <v>13.74</v>
      </c>
      <c r="G34" s="146"/>
      <c r="H34" s="147"/>
      <c r="J34" s="5"/>
      <c r="K34" s="5"/>
      <c r="L34" s="5"/>
      <c r="M34" s="10"/>
      <c r="N34" s="10"/>
      <c r="O34" s="10"/>
      <c r="P34" s="10"/>
    </row>
    <row r="35" spans="1:17" s="4" customFormat="1" ht="16.5" hidden="1" customHeight="1" x14ac:dyDescent="0.25">
      <c r="A35" s="778" t="s">
        <v>35</v>
      </c>
      <c r="B35" s="276"/>
      <c r="C35" s="168" t="s">
        <v>2</v>
      </c>
      <c r="D35" s="151">
        <v>35</v>
      </c>
      <c r="E35" s="142">
        <v>0</v>
      </c>
      <c r="F35" s="142">
        <v>0</v>
      </c>
      <c r="G35" s="142">
        <v>4.016</v>
      </c>
      <c r="H35" s="142">
        <v>5.603676124047678</v>
      </c>
      <c r="J35" s="5"/>
      <c r="K35" s="5"/>
      <c r="L35" s="5"/>
    </row>
    <row r="36" spans="1:17" s="4" customFormat="1" ht="16.5" hidden="1" customHeight="1" x14ac:dyDescent="0.25">
      <c r="A36" s="779"/>
      <c r="B36" s="286"/>
      <c r="C36" s="169" t="s">
        <v>3</v>
      </c>
      <c r="D36" s="153">
        <v>35</v>
      </c>
      <c r="E36" s="154">
        <v>0</v>
      </c>
      <c r="F36" s="154">
        <v>0</v>
      </c>
      <c r="G36" s="154">
        <v>3.97</v>
      </c>
      <c r="H36" s="154">
        <v>5.6162912208698446</v>
      </c>
      <c r="J36" s="5"/>
      <c r="K36" s="5"/>
      <c r="L36" s="5"/>
    </row>
    <row r="37" spans="1:17" s="4" customFormat="1" ht="16.5" hidden="1" customHeight="1" x14ac:dyDescent="0.25">
      <c r="A37" s="779"/>
      <c r="B37" s="163"/>
      <c r="C37" s="169" t="s">
        <v>4</v>
      </c>
      <c r="D37" s="153">
        <v>35</v>
      </c>
      <c r="E37" s="154">
        <v>0</v>
      </c>
      <c r="F37" s="154">
        <v>3.5099638958333577</v>
      </c>
      <c r="G37" s="154">
        <v>7.8375543397815362</v>
      </c>
      <c r="H37" s="154">
        <v>8.0034823255754866</v>
      </c>
      <c r="J37" s="5"/>
      <c r="K37" s="5"/>
      <c r="L37" s="5"/>
    </row>
    <row r="38" spans="1:17" s="4" customFormat="1" ht="16.5" hidden="1" customHeight="1" x14ac:dyDescent="0.25">
      <c r="A38" s="779"/>
      <c r="B38" s="280" t="s">
        <v>19</v>
      </c>
      <c r="C38" s="169" t="s">
        <v>5</v>
      </c>
      <c r="D38" s="153">
        <v>35</v>
      </c>
      <c r="E38" s="154">
        <v>0</v>
      </c>
      <c r="F38" s="154">
        <v>5.5894179043652494</v>
      </c>
      <c r="G38" s="154">
        <v>10.094458982464232</v>
      </c>
      <c r="H38" s="154">
        <v>9.49</v>
      </c>
      <c r="J38" s="5"/>
      <c r="K38" s="5"/>
      <c r="L38" s="5"/>
    </row>
    <row r="39" spans="1:17" s="4" customFormat="1" ht="16.5" hidden="1" customHeight="1" x14ac:dyDescent="0.25">
      <c r="A39" s="779"/>
      <c r="B39" s="163"/>
      <c r="C39" s="169" t="s">
        <v>6</v>
      </c>
      <c r="D39" s="153">
        <v>35</v>
      </c>
      <c r="E39" s="154">
        <v>0</v>
      </c>
      <c r="F39" s="154">
        <v>6.863968984160322</v>
      </c>
      <c r="G39" s="154">
        <v>11.481077990664307</v>
      </c>
      <c r="H39" s="154">
        <v>10.41</v>
      </c>
      <c r="J39" s="5"/>
      <c r="K39" s="5"/>
      <c r="L39" s="5"/>
    </row>
    <row r="40" spans="1:17" s="4" customFormat="1" ht="16.5" hidden="1" customHeight="1" x14ac:dyDescent="0.25">
      <c r="A40" s="779"/>
      <c r="B40" s="163"/>
      <c r="C40" s="170" t="s">
        <v>7</v>
      </c>
      <c r="D40" s="153">
        <v>35</v>
      </c>
      <c r="E40" s="154">
        <v>0</v>
      </c>
      <c r="F40" s="154">
        <v>7.7246925591014319</v>
      </c>
      <c r="G40" s="154">
        <v>12.41</v>
      </c>
      <c r="H40" s="154">
        <v>11.029822892018538</v>
      </c>
      <c r="J40" s="5"/>
      <c r="K40" s="5"/>
      <c r="L40" s="5"/>
    </row>
    <row r="41" spans="1:17" s="4" customFormat="1" ht="16.5" hidden="1" customHeight="1" x14ac:dyDescent="0.25">
      <c r="A41" s="779"/>
      <c r="B41" s="163"/>
      <c r="C41" s="169" t="s">
        <v>8</v>
      </c>
      <c r="D41" s="156">
        <v>35</v>
      </c>
      <c r="E41" s="145">
        <v>0</v>
      </c>
      <c r="F41" s="145">
        <v>9.0551261626766468</v>
      </c>
      <c r="G41" s="145">
        <v>13.828477363079831</v>
      </c>
      <c r="H41" s="145">
        <v>12.05</v>
      </c>
      <c r="J41" s="5"/>
      <c r="K41" s="5"/>
      <c r="L41" s="5"/>
    </row>
    <row r="42" spans="1:17" s="4" customFormat="1" ht="16.5" hidden="1" customHeight="1" thickBot="1" x14ac:dyDescent="0.3">
      <c r="A42" s="780"/>
      <c r="B42" s="283"/>
      <c r="C42" s="171" t="s">
        <v>17</v>
      </c>
      <c r="D42" s="157">
        <v>35</v>
      </c>
      <c r="E42" s="158">
        <v>0</v>
      </c>
      <c r="F42" s="158">
        <v>10.683544080425603</v>
      </c>
      <c r="G42" s="158">
        <v>14.535</v>
      </c>
      <c r="H42" s="158">
        <v>13.5</v>
      </c>
      <c r="J42" s="5"/>
      <c r="K42" s="5"/>
      <c r="L42" s="5"/>
    </row>
    <row r="43" spans="1:17" s="4" customFormat="1" ht="16.5" hidden="1" customHeight="1" x14ac:dyDescent="0.25">
      <c r="A43" s="778" t="s">
        <v>35</v>
      </c>
      <c r="B43" s="906" t="s">
        <v>23</v>
      </c>
      <c r="C43" s="168" t="s">
        <v>2</v>
      </c>
      <c r="D43" s="151">
        <v>35</v>
      </c>
      <c r="E43" s="142">
        <v>0</v>
      </c>
      <c r="F43" s="142">
        <v>12.99</v>
      </c>
      <c r="G43" s="142">
        <v>4.05</v>
      </c>
      <c r="H43" s="142">
        <v>5.6</v>
      </c>
      <c r="J43" s="5"/>
      <c r="K43" s="5"/>
      <c r="L43" s="5"/>
      <c r="N43" s="10"/>
      <c r="O43" s="10"/>
      <c r="P43" s="10"/>
      <c r="Q43" s="10"/>
    </row>
    <row r="44" spans="1:17" s="4" customFormat="1" ht="16.5" hidden="1" customHeight="1" x14ac:dyDescent="0.25">
      <c r="A44" s="779"/>
      <c r="B44" s="907">
        <v>0</v>
      </c>
      <c r="C44" s="169" t="s">
        <v>3</v>
      </c>
      <c r="D44" s="153">
        <v>35</v>
      </c>
      <c r="E44" s="154">
        <v>0</v>
      </c>
      <c r="F44" s="154">
        <v>12.99</v>
      </c>
      <c r="G44" s="154">
        <v>10.468443288431317</v>
      </c>
      <c r="H44" s="154">
        <v>9.8668925438563839</v>
      </c>
      <c r="J44" s="5"/>
      <c r="K44" s="5"/>
      <c r="L44" s="5"/>
      <c r="N44" s="10"/>
      <c r="O44" s="10"/>
      <c r="P44" s="10"/>
      <c r="Q44" s="10"/>
    </row>
    <row r="45" spans="1:17" s="4" customFormat="1" ht="16.5" hidden="1" customHeight="1" thickBot="1" x14ac:dyDescent="0.3">
      <c r="A45" s="779"/>
      <c r="B45" s="907">
        <v>0</v>
      </c>
      <c r="C45" s="169" t="s">
        <v>4</v>
      </c>
      <c r="D45" s="153">
        <v>35</v>
      </c>
      <c r="E45" s="154">
        <v>0</v>
      </c>
      <c r="F45" s="154">
        <v>12.49</v>
      </c>
      <c r="G45" s="154">
        <v>12.35</v>
      </c>
      <c r="H45" s="154">
        <v>10.945728471232881</v>
      </c>
      <c r="J45" s="5"/>
      <c r="K45" s="5"/>
      <c r="L45" s="5"/>
      <c r="N45" s="10"/>
      <c r="O45" s="10"/>
      <c r="P45" s="10"/>
      <c r="Q45" s="10"/>
    </row>
    <row r="46" spans="1:17" s="4" customFormat="1" ht="16.5" hidden="1" customHeight="1" x14ac:dyDescent="0.25">
      <c r="A46" s="779"/>
      <c r="B46" s="907">
        <v>0</v>
      </c>
      <c r="C46" s="169" t="s">
        <v>5</v>
      </c>
      <c r="D46" s="153">
        <v>35</v>
      </c>
      <c r="E46" s="154">
        <v>0</v>
      </c>
      <c r="F46" s="154">
        <v>12.49</v>
      </c>
      <c r="G46" s="154">
        <v>13.577013631639128</v>
      </c>
      <c r="H46" s="154">
        <v>11.76</v>
      </c>
      <c r="J46" s="5"/>
      <c r="K46" s="5"/>
      <c r="L46" s="5"/>
      <c r="M46" s="15"/>
      <c r="N46" s="10"/>
      <c r="O46" s="10"/>
      <c r="P46" s="10"/>
      <c r="Q46" s="10"/>
    </row>
    <row r="47" spans="1:17" s="4" customFormat="1" ht="16.5" hidden="1" customHeight="1" x14ac:dyDescent="0.25">
      <c r="A47" s="779"/>
      <c r="B47" s="907">
        <v>0</v>
      </c>
      <c r="C47" s="169" t="s">
        <v>6</v>
      </c>
      <c r="D47" s="153">
        <v>35</v>
      </c>
      <c r="E47" s="154">
        <v>0</v>
      </c>
      <c r="F47" s="154">
        <v>12.49</v>
      </c>
      <c r="G47" s="154">
        <v>14.33</v>
      </c>
      <c r="H47" s="154">
        <v>12.265346963491927</v>
      </c>
      <c r="J47" s="5"/>
      <c r="K47" s="5"/>
      <c r="L47" s="5"/>
      <c r="M47" s="16"/>
      <c r="N47" s="10"/>
      <c r="O47" s="10"/>
      <c r="P47" s="10"/>
      <c r="Q47" s="10"/>
    </row>
    <row r="48" spans="1:17" s="4" customFormat="1" ht="16.5" hidden="1" customHeight="1" x14ac:dyDescent="0.25">
      <c r="A48" s="779"/>
      <c r="B48" s="907">
        <v>0</v>
      </c>
      <c r="C48" s="170" t="s">
        <v>7</v>
      </c>
      <c r="D48" s="153">
        <v>35</v>
      </c>
      <c r="E48" s="154">
        <v>0</v>
      </c>
      <c r="F48" s="154">
        <v>12.49</v>
      </c>
      <c r="G48" s="154">
        <v>14.84</v>
      </c>
      <c r="H48" s="154">
        <v>12.600723719679031</v>
      </c>
      <c r="J48" s="5"/>
      <c r="K48" s="5"/>
      <c r="L48" s="5"/>
      <c r="M48" s="16"/>
      <c r="N48" s="10"/>
      <c r="O48" s="10"/>
      <c r="P48" s="10"/>
      <c r="Q48" s="10"/>
    </row>
    <row r="49" spans="1:17" s="4" customFormat="1" ht="16.5" hidden="1" customHeight="1" x14ac:dyDescent="0.25">
      <c r="A49" s="779"/>
      <c r="B49" s="907">
        <v>0</v>
      </c>
      <c r="C49" s="169" t="s">
        <v>8</v>
      </c>
      <c r="D49" s="156">
        <v>35</v>
      </c>
      <c r="E49" s="145">
        <v>0</v>
      </c>
      <c r="F49" s="145">
        <v>12.74</v>
      </c>
      <c r="G49" s="145">
        <v>15.725705809570551</v>
      </c>
      <c r="H49" s="145">
        <v>13.27</v>
      </c>
      <c r="J49" s="5"/>
      <c r="K49" s="5"/>
      <c r="L49" s="5"/>
      <c r="M49" s="16"/>
      <c r="N49" s="10"/>
      <c r="O49" s="10"/>
      <c r="P49" s="10"/>
      <c r="Q49" s="10"/>
    </row>
    <row r="50" spans="1:17" s="4" customFormat="1" ht="16.5" hidden="1" customHeight="1" thickBot="1" x14ac:dyDescent="0.3">
      <c r="A50" s="780"/>
      <c r="B50" s="908">
        <v>0</v>
      </c>
      <c r="C50" s="171" t="s">
        <v>17</v>
      </c>
      <c r="D50" s="157">
        <v>35</v>
      </c>
      <c r="E50" s="158">
        <v>0</v>
      </c>
      <c r="F50" s="158">
        <v>13.74</v>
      </c>
      <c r="G50" s="158">
        <v>16.11</v>
      </c>
      <c r="H50" s="158">
        <v>14.515000000000001</v>
      </c>
      <c r="J50" s="5"/>
      <c r="K50" s="5"/>
      <c r="L50" s="5"/>
      <c r="M50" s="17"/>
    </row>
    <row r="51" spans="1:17" s="4" customFormat="1" ht="16.5" hidden="1" customHeight="1" thickBot="1" x14ac:dyDescent="0.3">
      <c r="A51" s="18"/>
      <c r="B51" s="19"/>
      <c r="C51" s="20"/>
      <c r="D51" s="21"/>
      <c r="E51" s="22"/>
      <c r="F51" s="22"/>
      <c r="G51" s="23"/>
      <c r="H51" s="23"/>
      <c r="J51" s="5"/>
      <c r="K51" s="5"/>
      <c r="L51" s="5"/>
    </row>
    <row r="52" spans="1:17" s="4" customFormat="1" ht="16.5" hidden="1" customHeight="1" thickBot="1" x14ac:dyDescent="0.2">
      <c r="A52" s="802" t="s">
        <v>73</v>
      </c>
      <c r="B52" s="803"/>
      <c r="C52" s="803"/>
      <c r="D52" s="803"/>
      <c r="E52" s="803"/>
      <c r="F52" s="803"/>
      <c r="G52" s="803"/>
      <c r="H52" s="845"/>
      <c r="J52" s="5"/>
      <c r="K52" s="5"/>
      <c r="L52" s="5"/>
    </row>
    <row r="53" spans="1:17" s="4" customFormat="1" ht="16.5" hidden="1" customHeight="1" x14ac:dyDescent="0.15">
      <c r="A53" s="778" t="s">
        <v>36</v>
      </c>
      <c r="B53" s="164"/>
      <c r="C53" s="790"/>
      <c r="D53" s="791"/>
      <c r="E53" s="791"/>
      <c r="F53" s="792"/>
      <c r="G53" s="279"/>
      <c r="H53" s="144"/>
      <c r="J53" s="5"/>
      <c r="K53" s="5"/>
      <c r="L53" s="5"/>
    </row>
    <row r="54" spans="1:17" s="4" customFormat="1" ht="16.5" hidden="1" customHeight="1" x14ac:dyDescent="0.25">
      <c r="A54" s="779"/>
      <c r="B54" s="282" t="s">
        <v>21</v>
      </c>
      <c r="C54" s="940" t="s">
        <v>16</v>
      </c>
      <c r="D54" s="941"/>
      <c r="E54" s="941"/>
      <c r="F54" s="942"/>
      <c r="G54" s="146"/>
      <c r="H54" s="147"/>
      <c r="J54" s="5"/>
      <c r="K54" s="5"/>
      <c r="L54" s="5"/>
    </row>
    <row r="55" spans="1:17" s="4" customFormat="1" ht="16.5" hidden="1" customHeight="1" x14ac:dyDescent="0.15">
      <c r="A55" s="779"/>
      <c r="B55" s="167" t="s">
        <v>426</v>
      </c>
      <c r="C55" s="955" t="s">
        <v>427</v>
      </c>
      <c r="D55" s="956"/>
      <c r="E55" s="956"/>
      <c r="F55" s="957"/>
      <c r="G55" s="148"/>
      <c r="H55" s="149"/>
      <c r="J55" s="5"/>
      <c r="K55" s="5"/>
      <c r="L55" s="5"/>
    </row>
    <row r="56" spans="1:17" s="4" customFormat="1" ht="16.5" hidden="1" customHeight="1" x14ac:dyDescent="0.15">
      <c r="A56" s="779"/>
      <c r="B56" s="167" t="s">
        <v>428</v>
      </c>
      <c r="C56" s="955" t="s">
        <v>429</v>
      </c>
      <c r="D56" s="956"/>
      <c r="E56" s="956"/>
      <c r="F56" s="957"/>
      <c r="G56" s="148"/>
      <c r="H56" s="149"/>
      <c r="J56" s="5"/>
      <c r="K56" s="5"/>
      <c r="L56" s="5"/>
    </row>
    <row r="57" spans="1:17" s="4" customFormat="1" ht="16.5" hidden="1" customHeight="1" x14ac:dyDescent="0.25">
      <c r="A57" s="779"/>
      <c r="B57" s="163"/>
      <c r="C57" s="940"/>
      <c r="D57" s="941"/>
      <c r="E57" s="941"/>
      <c r="F57" s="942"/>
      <c r="G57" s="148"/>
      <c r="H57" s="149"/>
      <c r="J57" s="5"/>
      <c r="K57" s="5"/>
      <c r="L57" s="5"/>
    </row>
    <row r="58" spans="1:17" s="4" customFormat="1" ht="16.5" hidden="1" customHeight="1" thickBot="1" x14ac:dyDescent="0.3">
      <c r="A58" s="780"/>
      <c r="B58" s="163"/>
      <c r="C58" s="940"/>
      <c r="D58" s="941"/>
      <c r="E58" s="941"/>
      <c r="F58" s="942"/>
      <c r="G58" s="284"/>
      <c r="H58" s="285"/>
      <c r="J58" s="5"/>
      <c r="K58" s="5"/>
      <c r="L58" s="5"/>
    </row>
    <row r="59" spans="1:17" s="4" customFormat="1" ht="16.5" hidden="1" customHeight="1" x14ac:dyDescent="0.15">
      <c r="A59" s="778" t="s">
        <v>39</v>
      </c>
      <c r="B59" s="164"/>
      <c r="C59" s="790"/>
      <c r="D59" s="791"/>
      <c r="E59" s="791"/>
      <c r="F59" s="792"/>
      <c r="G59" s="279"/>
      <c r="H59" s="144"/>
      <c r="J59" s="5"/>
      <c r="K59" s="5"/>
      <c r="L59" s="5"/>
    </row>
    <row r="60" spans="1:17" s="4" customFormat="1" ht="16.5" hidden="1" customHeight="1" x14ac:dyDescent="0.25">
      <c r="A60" s="779"/>
      <c r="B60" s="282" t="s">
        <v>21</v>
      </c>
      <c r="C60" s="940" t="s">
        <v>16</v>
      </c>
      <c r="D60" s="941"/>
      <c r="E60" s="941"/>
      <c r="F60" s="942"/>
      <c r="G60" s="146"/>
      <c r="H60" s="147"/>
      <c r="J60" s="5"/>
      <c r="K60" s="5"/>
      <c r="L60" s="5"/>
    </row>
    <row r="61" spans="1:17" s="4" customFormat="1" ht="16.5" hidden="1" customHeight="1" x14ac:dyDescent="0.15">
      <c r="A61" s="779"/>
      <c r="B61" s="167" t="s">
        <v>426</v>
      </c>
      <c r="C61" s="955" t="s">
        <v>427</v>
      </c>
      <c r="D61" s="956"/>
      <c r="E61" s="956"/>
      <c r="F61" s="957"/>
      <c r="G61" s="148"/>
      <c r="H61" s="149"/>
      <c r="J61" s="5"/>
      <c r="K61" s="5"/>
      <c r="L61" s="5"/>
    </row>
    <row r="62" spans="1:17" s="4" customFormat="1" ht="16.5" hidden="1" customHeight="1" x14ac:dyDescent="0.15">
      <c r="A62" s="779"/>
      <c r="B62" s="167" t="s">
        <v>428</v>
      </c>
      <c r="C62" s="955" t="s">
        <v>429</v>
      </c>
      <c r="D62" s="956"/>
      <c r="E62" s="956"/>
      <c r="F62" s="957"/>
      <c r="G62" s="148"/>
      <c r="H62" s="149"/>
      <c r="J62" s="5"/>
      <c r="K62" s="5"/>
      <c r="L62" s="5"/>
    </row>
    <row r="63" spans="1:17" s="4" customFormat="1" ht="16.5" hidden="1" customHeight="1" x14ac:dyDescent="0.25">
      <c r="A63" s="779"/>
      <c r="B63" s="163"/>
      <c r="C63" s="940"/>
      <c r="D63" s="941"/>
      <c r="E63" s="941"/>
      <c r="F63" s="942"/>
      <c r="G63" s="148"/>
      <c r="H63" s="149"/>
      <c r="J63" s="5"/>
      <c r="K63" s="5"/>
      <c r="L63" s="5"/>
    </row>
    <row r="64" spans="1:17" s="4" customFormat="1" ht="16.5" hidden="1" customHeight="1" thickBot="1" x14ac:dyDescent="0.3">
      <c r="A64" s="780"/>
      <c r="B64" s="283"/>
      <c r="C64" s="799"/>
      <c r="D64" s="800"/>
      <c r="E64" s="800"/>
      <c r="F64" s="801"/>
      <c r="G64" s="284"/>
      <c r="H64" s="285"/>
      <c r="J64" s="5"/>
      <c r="K64" s="5"/>
      <c r="L64" s="5"/>
    </row>
    <row r="65" spans="1:16" s="4" customFormat="1" ht="16.5" hidden="1" customHeight="1" x14ac:dyDescent="0.25">
      <c r="A65" s="778" t="s">
        <v>34</v>
      </c>
      <c r="B65" s="276"/>
      <c r="C65" s="168" t="s">
        <v>2</v>
      </c>
      <c r="D65" s="151">
        <f t="shared" ref="D65:F74" si="0">D19</f>
        <v>20</v>
      </c>
      <c r="E65" s="142">
        <f t="shared" si="0"/>
        <v>0</v>
      </c>
      <c r="F65" s="142">
        <f t="shared" si="0"/>
        <v>0</v>
      </c>
      <c r="G65" s="277"/>
      <c r="H65" s="278"/>
      <c r="J65" s="5"/>
      <c r="K65" s="5"/>
      <c r="L65" s="5"/>
      <c r="M65" s="1"/>
      <c r="N65" s="1"/>
      <c r="O65" s="1"/>
      <c r="P65" s="1"/>
    </row>
    <row r="66" spans="1:16" s="4" customFormat="1" ht="16.5" hidden="1" customHeight="1" x14ac:dyDescent="0.25">
      <c r="A66" s="779"/>
      <c r="B66" s="286"/>
      <c r="C66" s="169" t="s">
        <v>3</v>
      </c>
      <c r="D66" s="153">
        <f t="shared" si="0"/>
        <v>20</v>
      </c>
      <c r="E66" s="154">
        <f t="shared" si="0"/>
        <v>0</v>
      </c>
      <c r="F66" s="154">
        <f t="shared" si="0"/>
        <v>3.2059215089632329</v>
      </c>
      <c r="G66" s="174"/>
      <c r="H66" s="175"/>
      <c r="J66" s="5"/>
      <c r="K66" s="5"/>
      <c r="L66" s="5"/>
      <c r="M66" s="1"/>
      <c r="N66" s="1"/>
      <c r="O66" s="1"/>
      <c r="P66" s="1"/>
    </row>
    <row r="67" spans="1:16" s="4" customFormat="1" ht="16.5" hidden="1" customHeight="1" x14ac:dyDescent="0.25">
      <c r="A67" s="779"/>
      <c r="B67" s="163"/>
      <c r="C67" s="169" t="s">
        <v>4</v>
      </c>
      <c r="D67" s="153">
        <f t="shared" si="0"/>
        <v>20</v>
      </c>
      <c r="E67" s="154">
        <f t="shared" si="0"/>
        <v>0</v>
      </c>
      <c r="F67" s="154">
        <f t="shared" si="0"/>
        <v>5.9543840659902383</v>
      </c>
      <c r="G67" s="176"/>
      <c r="H67" s="177"/>
      <c r="J67" s="5"/>
      <c r="K67" s="5"/>
      <c r="L67" s="5"/>
      <c r="M67" s="1"/>
      <c r="N67" s="1"/>
      <c r="O67" s="1"/>
      <c r="P67" s="1"/>
    </row>
    <row r="68" spans="1:16" s="4" customFormat="1" ht="16.5" hidden="1" customHeight="1" x14ac:dyDescent="0.25">
      <c r="A68" s="779"/>
      <c r="B68" s="280" t="s">
        <v>19</v>
      </c>
      <c r="C68" s="169" t="s">
        <v>5</v>
      </c>
      <c r="D68" s="153">
        <f t="shared" si="0"/>
        <v>20</v>
      </c>
      <c r="E68" s="154">
        <f t="shared" si="0"/>
        <v>0</v>
      </c>
      <c r="F68" s="154">
        <f t="shared" si="0"/>
        <v>7.6382143084362761</v>
      </c>
      <c r="G68" s="176"/>
      <c r="H68" s="177"/>
      <c r="J68" s="5"/>
      <c r="K68" s="5"/>
      <c r="L68" s="5"/>
      <c r="M68" s="1"/>
      <c r="N68" s="1"/>
      <c r="O68" s="1"/>
      <c r="P68" s="1"/>
    </row>
    <row r="69" spans="1:16" s="4" customFormat="1" ht="16.5" hidden="1" customHeight="1" x14ac:dyDescent="0.25">
      <c r="A69" s="779"/>
      <c r="B69" s="163"/>
      <c r="C69" s="169" t="s">
        <v>6</v>
      </c>
      <c r="D69" s="153">
        <f t="shared" si="0"/>
        <v>20</v>
      </c>
      <c r="E69" s="154">
        <f t="shared" si="0"/>
        <v>0</v>
      </c>
      <c r="F69" s="154">
        <f t="shared" si="0"/>
        <v>8.6699647803934248</v>
      </c>
      <c r="G69" s="176"/>
      <c r="H69" s="177"/>
      <c r="J69" s="5"/>
      <c r="K69" s="5"/>
      <c r="L69" s="5"/>
      <c r="M69" s="1"/>
      <c r="N69" s="1"/>
      <c r="O69" s="1"/>
      <c r="P69" s="1"/>
    </row>
    <row r="70" spans="1:16" s="4" customFormat="1" ht="16.5" hidden="1" customHeight="1" x14ac:dyDescent="0.25">
      <c r="A70" s="779"/>
      <c r="B70" s="163"/>
      <c r="C70" s="170" t="s">
        <v>7</v>
      </c>
      <c r="D70" s="153">
        <f t="shared" si="0"/>
        <v>20</v>
      </c>
      <c r="E70" s="154">
        <f t="shared" si="0"/>
        <v>0</v>
      </c>
      <c r="F70" s="154">
        <f t="shared" si="0"/>
        <v>9.3665354604849487</v>
      </c>
      <c r="G70" s="176"/>
      <c r="H70" s="177"/>
      <c r="J70" s="5"/>
      <c r="K70" s="5"/>
      <c r="L70" s="5"/>
      <c r="M70" s="1"/>
      <c r="N70" s="1"/>
      <c r="O70" s="1"/>
      <c r="P70" s="1"/>
    </row>
    <row r="71" spans="1:16" s="4" customFormat="1" ht="16.5" hidden="1" customHeight="1" x14ac:dyDescent="0.25">
      <c r="A71" s="779"/>
      <c r="B71" s="163"/>
      <c r="C71" s="169" t="s">
        <v>8</v>
      </c>
      <c r="D71" s="156">
        <f t="shared" si="0"/>
        <v>20</v>
      </c>
      <c r="E71" s="145">
        <f t="shared" si="0"/>
        <v>0</v>
      </c>
      <c r="F71" s="145">
        <f t="shared" si="0"/>
        <v>10.49050381791487</v>
      </c>
      <c r="G71" s="174"/>
      <c r="H71" s="175"/>
      <c r="J71" s="5"/>
      <c r="K71" s="5"/>
      <c r="L71" s="5"/>
      <c r="M71" s="1"/>
      <c r="N71" s="1"/>
      <c r="O71" s="1"/>
      <c r="P71" s="1"/>
    </row>
    <row r="72" spans="1:16" s="4" customFormat="1" ht="16.5" hidden="1" customHeight="1" thickBot="1" x14ac:dyDescent="0.3">
      <c r="A72" s="780"/>
      <c r="B72" s="283"/>
      <c r="C72" s="171" t="s">
        <v>17</v>
      </c>
      <c r="D72" s="157">
        <f t="shared" si="0"/>
        <v>20</v>
      </c>
      <c r="E72" s="158">
        <f t="shared" si="0"/>
        <v>0</v>
      </c>
      <c r="F72" s="158">
        <f t="shared" si="0"/>
        <v>11.99818880250705</v>
      </c>
      <c r="G72" s="174"/>
      <c r="H72" s="175"/>
      <c r="J72" s="5"/>
      <c r="K72" s="5"/>
      <c r="L72" s="5"/>
      <c r="M72" s="1"/>
      <c r="N72" s="1"/>
      <c r="O72" s="1"/>
      <c r="P72" s="1"/>
    </row>
    <row r="73" spans="1:16" s="4" customFormat="1" ht="16.5" hidden="1" customHeight="1" x14ac:dyDescent="0.25">
      <c r="A73" s="778" t="s">
        <v>60</v>
      </c>
      <c r="B73" s="906" t="s">
        <v>23</v>
      </c>
      <c r="C73" s="168" t="s">
        <v>2</v>
      </c>
      <c r="D73" s="151">
        <f t="shared" si="0"/>
        <v>20</v>
      </c>
      <c r="E73" s="142">
        <f t="shared" si="0"/>
        <v>0</v>
      </c>
      <c r="F73" s="142">
        <f t="shared" si="0"/>
        <v>12.99</v>
      </c>
      <c r="G73" s="277"/>
      <c r="H73" s="278"/>
      <c r="J73" s="5"/>
      <c r="K73" s="5"/>
      <c r="L73" s="5"/>
      <c r="M73" s="10"/>
      <c r="N73" s="10"/>
      <c r="O73" s="10"/>
      <c r="P73" s="10"/>
    </row>
    <row r="74" spans="1:16" s="4" customFormat="1" ht="16.5" hidden="1" customHeight="1" x14ac:dyDescent="0.25">
      <c r="A74" s="779"/>
      <c r="B74" s="907">
        <v>0</v>
      </c>
      <c r="C74" s="169" t="s">
        <v>3</v>
      </c>
      <c r="D74" s="153">
        <f t="shared" si="0"/>
        <v>20</v>
      </c>
      <c r="E74" s="154">
        <f t="shared" si="0"/>
        <v>0</v>
      </c>
      <c r="F74" s="154">
        <f t="shared" si="0"/>
        <v>12.99</v>
      </c>
      <c r="G74" s="174"/>
      <c r="H74" s="175"/>
      <c r="J74" s="5"/>
      <c r="K74" s="5"/>
      <c r="L74" s="5"/>
      <c r="M74" s="10"/>
      <c r="N74" s="10"/>
      <c r="O74" s="10"/>
      <c r="P74" s="10"/>
    </row>
    <row r="75" spans="1:16" s="4" customFormat="1" ht="16.5" hidden="1" customHeight="1" x14ac:dyDescent="0.25">
      <c r="A75" s="779"/>
      <c r="B75" s="907">
        <v>0</v>
      </c>
      <c r="C75" s="169" t="s">
        <v>4</v>
      </c>
      <c r="D75" s="153">
        <f t="shared" ref="D75:F80" si="1">D29</f>
        <v>20</v>
      </c>
      <c r="E75" s="154">
        <f t="shared" si="1"/>
        <v>0</v>
      </c>
      <c r="F75" s="154">
        <f t="shared" si="1"/>
        <v>12.49</v>
      </c>
      <c r="G75" s="176"/>
      <c r="H75" s="177"/>
      <c r="J75" s="5"/>
      <c r="K75" s="5"/>
      <c r="L75" s="5"/>
      <c r="M75" s="10"/>
      <c r="N75" s="10"/>
      <c r="O75" s="10"/>
      <c r="P75" s="10"/>
    </row>
    <row r="76" spans="1:16" s="4" customFormat="1" ht="16.5" hidden="1" customHeight="1" x14ac:dyDescent="0.25">
      <c r="A76" s="779"/>
      <c r="B76" s="907">
        <v>0</v>
      </c>
      <c r="C76" s="169" t="s">
        <v>5</v>
      </c>
      <c r="D76" s="153">
        <f t="shared" si="1"/>
        <v>20</v>
      </c>
      <c r="E76" s="154">
        <f t="shared" si="1"/>
        <v>0</v>
      </c>
      <c r="F76" s="154">
        <f t="shared" si="1"/>
        <v>12.49</v>
      </c>
      <c r="G76" s="176"/>
      <c r="H76" s="177"/>
      <c r="J76" s="5"/>
      <c r="K76" s="5"/>
      <c r="L76" s="5"/>
      <c r="M76" s="10"/>
      <c r="N76" s="10"/>
      <c r="O76" s="10"/>
      <c r="P76" s="10"/>
    </row>
    <row r="77" spans="1:16" s="4" customFormat="1" ht="16.5" hidden="1" customHeight="1" x14ac:dyDescent="0.25">
      <c r="A77" s="779"/>
      <c r="B77" s="907">
        <v>0</v>
      </c>
      <c r="C77" s="169" t="s">
        <v>6</v>
      </c>
      <c r="D77" s="153">
        <f t="shared" si="1"/>
        <v>20</v>
      </c>
      <c r="E77" s="154">
        <f t="shared" si="1"/>
        <v>0</v>
      </c>
      <c r="F77" s="154">
        <f t="shared" si="1"/>
        <v>12.49</v>
      </c>
      <c r="G77" s="176"/>
      <c r="H77" s="177"/>
      <c r="J77" s="5"/>
      <c r="K77" s="5"/>
      <c r="L77" s="5"/>
      <c r="M77" s="10"/>
      <c r="N77" s="10"/>
      <c r="O77" s="10"/>
      <c r="P77" s="10"/>
    </row>
    <row r="78" spans="1:16" s="4" customFormat="1" ht="16.5" hidden="1" customHeight="1" x14ac:dyDescent="0.25">
      <c r="A78" s="779"/>
      <c r="B78" s="907">
        <v>0</v>
      </c>
      <c r="C78" s="170" t="s">
        <v>7</v>
      </c>
      <c r="D78" s="153">
        <f t="shared" si="1"/>
        <v>20</v>
      </c>
      <c r="E78" s="154">
        <f t="shared" si="1"/>
        <v>0</v>
      </c>
      <c r="F78" s="154">
        <f t="shared" si="1"/>
        <v>12.49</v>
      </c>
      <c r="G78" s="176"/>
      <c r="H78" s="177"/>
      <c r="J78" s="5"/>
      <c r="K78" s="5"/>
      <c r="L78" s="5"/>
      <c r="M78" s="10"/>
      <c r="N78" s="10"/>
      <c r="O78" s="10"/>
      <c r="P78" s="10"/>
    </row>
    <row r="79" spans="1:16" s="4" customFormat="1" ht="16.5" hidden="1" customHeight="1" x14ac:dyDescent="0.25">
      <c r="A79" s="779"/>
      <c r="B79" s="907">
        <v>0</v>
      </c>
      <c r="C79" s="169" t="s">
        <v>8</v>
      </c>
      <c r="D79" s="156">
        <f t="shared" si="1"/>
        <v>20</v>
      </c>
      <c r="E79" s="145">
        <f t="shared" si="1"/>
        <v>0</v>
      </c>
      <c r="F79" s="145">
        <f t="shared" si="1"/>
        <v>12.74</v>
      </c>
      <c r="G79" s="174"/>
      <c r="H79" s="175"/>
      <c r="J79" s="5"/>
      <c r="K79" s="5"/>
      <c r="L79" s="5"/>
      <c r="M79" s="10"/>
      <c r="N79" s="10"/>
      <c r="O79" s="10"/>
      <c r="P79" s="10"/>
    </row>
    <row r="80" spans="1:16" s="4" customFormat="1" ht="16.5" hidden="1" customHeight="1" thickBot="1" x14ac:dyDescent="0.3">
      <c r="A80" s="780"/>
      <c r="B80" s="908">
        <v>0</v>
      </c>
      <c r="C80" s="171" t="s">
        <v>17</v>
      </c>
      <c r="D80" s="157">
        <f t="shared" si="1"/>
        <v>20</v>
      </c>
      <c r="E80" s="158">
        <f t="shared" si="1"/>
        <v>0</v>
      </c>
      <c r="F80" s="158">
        <f t="shared" si="1"/>
        <v>13.74</v>
      </c>
      <c r="G80" s="174"/>
      <c r="H80" s="175"/>
      <c r="J80" s="5"/>
      <c r="K80" s="5"/>
      <c r="L80" s="5"/>
      <c r="M80" s="10"/>
      <c r="N80" s="10"/>
      <c r="O80" s="10"/>
      <c r="P80" s="10"/>
    </row>
    <row r="81" spans="1:17" s="4" customFormat="1" ht="16.5" hidden="1" customHeight="1" x14ac:dyDescent="0.25">
      <c r="A81" s="778" t="s">
        <v>35</v>
      </c>
      <c r="B81" s="276"/>
      <c r="C81" s="168" t="s">
        <v>2</v>
      </c>
      <c r="D81" s="151">
        <f t="shared" ref="D81:F81" si="2">D35</f>
        <v>35</v>
      </c>
      <c r="E81" s="142">
        <f t="shared" si="2"/>
        <v>0</v>
      </c>
      <c r="F81" s="142">
        <f t="shared" si="2"/>
        <v>0</v>
      </c>
      <c r="G81" s="142">
        <f t="shared" ref="G81:H81" si="3">G35</f>
        <v>4.016</v>
      </c>
      <c r="H81" s="142">
        <f t="shared" si="3"/>
        <v>5.603676124047678</v>
      </c>
      <c r="J81" s="5"/>
      <c r="K81" s="5"/>
      <c r="L81" s="5"/>
    </row>
    <row r="82" spans="1:17" s="4" customFormat="1" ht="16.5" hidden="1" customHeight="1" x14ac:dyDescent="0.25">
      <c r="A82" s="779"/>
      <c r="B82" s="286"/>
      <c r="C82" s="169" t="s">
        <v>3</v>
      </c>
      <c r="D82" s="153">
        <f t="shared" ref="D82:F82" si="4">D36</f>
        <v>35</v>
      </c>
      <c r="E82" s="154">
        <f t="shared" si="4"/>
        <v>0</v>
      </c>
      <c r="F82" s="154">
        <f t="shared" si="4"/>
        <v>0</v>
      </c>
      <c r="G82" s="154">
        <f t="shared" ref="G82:H82" si="5">G36</f>
        <v>3.97</v>
      </c>
      <c r="H82" s="154">
        <f t="shared" si="5"/>
        <v>5.6162912208698446</v>
      </c>
      <c r="J82" s="5"/>
      <c r="K82" s="5"/>
      <c r="L82" s="5"/>
    </row>
    <row r="83" spans="1:17" s="4" customFormat="1" ht="16.5" hidden="1" customHeight="1" x14ac:dyDescent="0.25">
      <c r="A83" s="779"/>
      <c r="B83" s="163"/>
      <c r="C83" s="169" t="s">
        <v>4</v>
      </c>
      <c r="D83" s="153">
        <f t="shared" ref="D83:F83" si="6">D37</f>
        <v>35</v>
      </c>
      <c r="E83" s="154">
        <f t="shared" si="6"/>
        <v>0</v>
      </c>
      <c r="F83" s="154">
        <f t="shared" si="6"/>
        <v>3.5099638958333577</v>
      </c>
      <c r="G83" s="154">
        <f t="shared" ref="G83:H83" si="7">G37</f>
        <v>7.8375543397815362</v>
      </c>
      <c r="H83" s="154">
        <f t="shared" si="7"/>
        <v>8.0034823255754866</v>
      </c>
      <c r="J83" s="5"/>
      <c r="K83" s="5"/>
      <c r="L83" s="5"/>
    </row>
    <row r="84" spans="1:17" s="4" customFormat="1" ht="16.5" hidden="1" customHeight="1" x14ac:dyDescent="0.25">
      <c r="A84" s="779"/>
      <c r="B84" s="280" t="s">
        <v>19</v>
      </c>
      <c r="C84" s="169" t="s">
        <v>5</v>
      </c>
      <c r="D84" s="153">
        <f t="shared" ref="D84:F84" si="8">D38</f>
        <v>35</v>
      </c>
      <c r="E84" s="154">
        <f t="shared" si="8"/>
        <v>0</v>
      </c>
      <c r="F84" s="154">
        <f t="shared" si="8"/>
        <v>5.5894179043652494</v>
      </c>
      <c r="G84" s="154">
        <f t="shared" ref="G84:H84" si="9">G38</f>
        <v>10.094458982464232</v>
      </c>
      <c r="H84" s="154">
        <f t="shared" si="9"/>
        <v>9.49</v>
      </c>
      <c r="J84" s="5"/>
      <c r="K84" s="5"/>
      <c r="L84" s="5"/>
    </row>
    <row r="85" spans="1:17" s="4" customFormat="1" ht="16.5" hidden="1" customHeight="1" x14ac:dyDescent="0.25">
      <c r="A85" s="779"/>
      <c r="B85" s="163"/>
      <c r="C85" s="169" t="s">
        <v>6</v>
      </c>
      <c r="D85" s="153">
        <f t="shared" ref="D85:F85" si="10">D39</f>
        <v>35</v>
      </c>
      <c r="E85" s="154">
        <f t="shared" si="10"/>
        <v>0</v>
      </c>
      <c r="F85" s="154">
        <f t="shared" si="10"/>
        <v>6.863968984160322</v>
      </c>
      <c r="G85" s="154">
        <f t="shared" ref="G85:H85" si="11">G39</f>
        <v>11.481077990664307</v>
      </c>
      <c r="H85" s="154">
        <f t="shared" si="11"/>
        <v>10.41</v>
      </c>
      <c r="J85" s="5"/>
      <c r="K85" s="5"/>
      <c r="L85" s="5"/>
    </row>
    <row r="86" spans="1:17" s="4" customFormat="1" ht="16.5" hidden="1" customHeight="1" x14ac:dyDescent="0.25">
      <c r="A86" s="779"/>
      <c r="B86" s="163"/>
      <c r="C86" s="170" t="s">
        <v>7</v>
      </c>
      <c r="D86" s="153">
        <f t="shared" ref="D86:F86" si="12">D40</f>
        <v>35</v>
      </c>
      <c r="E86" s="154">
        <f t="shared" si="12"/>
        <v>0</v>
      </c>
      <c r="F86" s="154">
        <f t="shared" si="12"/>
        <v>7.7246925591014319</v>
      </c>
      <c r="G86" s="154">
        <f t="shared" ref="G86:H86" si="13">G40</f>
        <v>12.41</v>
      </c>
      <c r="H86" s="154">
        <f t="shared" si="13"/>
        <v>11.029822892018538</v>
      </c>
      <c r="J86" s="5"/>
      <c r="K86" s="5"/>
      <c r="L86" s="5"/>
    </row>
    <row r="87" spans="1:17" s="4" customFormat="1" ht="16.5" hidden="1" customHeight="1" x14ac:dyDescent="0.25">
      <c r="A87" s="779"/>
      <c r="B87" s="163"/>
      <c r="C87" s="169" t="s">
        <v>8</v>
      </c>
      <c r="D87" s="156">
        <f t="shared" ref="D87:F87" si="14">D41</f>
        <v>35</v>
      </c>
      <c r="E87" s="145">
        <f t="shared" si="14"/>
        <v>0</v>
      </c>
      <c r="F87" s="145">
        <f t="shared" si="14"/>
        <v>9.0551261626766468</v>
      </c>
      <c r="G87" s="145">
        <f t="shared" ref="G87:H87" si="15">G41</f>
        <v>13.828477363079831</v>
      </c>
      <c r="H87" s="145">
        <f t="shared" si="15"/>
        <v>12.05</v>
      </c>
      <c r="J87" s="5"/>
      <c r="K87" s="5"/>
      <c r="L87" s="5"/>
    </row>
    <row r="88" spans="1:17" s="4" customFormat="1" ht="16.5" hidden="1" customHeight="1" thickBot="1" x14ac:dyDescent="0.3">
      <c r="A88" s="780"/>
      <c r="B88" s="283"/>
      <c r="C88" s="171" t="s">
        <v>17</v>
      </c>
      <c r="D88" s="157">
        <f t="shared" ref="D88:F88" si="16">D42</f>
        <v>35</v>
      </c>
      <c r="E88" s="158">
        <f t="shared" si="16"/>
        <v>0</v>
      </c>
      <c r="F88" s="158">
        <f t="shared" si="16"/>
        <v>10.683544080425603</v>
      </c>
      <c r="G88" s="158">
        <f t="shared" ref="G88:H88" si="17">G42</f>
        <v>14.535</v>
      </c>
      <c r="H88" s="158">
        <f t="shared" si="17"/>
        <v>13.5</v>
      </c>
      <c r="J88" s="5"/>
      <c r="K88" s="5"/>
      <c r="L88" s="5"/>
    </row>
    <row r="89" spans="1:17" s="4" customFormat="1" ht="16.5" hidden="1" customHeight="1" x14ac:dyDescent="0.25">
      <c r="A89" s="778" t="s">
        <v>35</v>
      </c>
      <c r="B89" s="906" t="s">
        <v>23</v>
      </c>
      <c r="C89" s="168" t="s">
        <v>2</v>
      </c>
      <c r="D89" s="151">
        <f t="shared" ref="D89:H89" si="18">D43</f>
        <v>35</v>
      </c>
      <c r="E89" s="142">
        <f t="shared" si="18"/>
        <v>0</v>
      </c>
      <c r="F89" s="142">
        <f t="shared" si="18"/>
        <v>12.99</v>
      </c>
      <c r="G89" s="142">
        <f t="shared" si="18"/>
        <v>4.05</v>
      </c>
      <c r="H89" s="142">
        <f t="shared" si="18"/>
        <v>5.6</v>
      </c>
      <c r="J89" s="5"/>
      <c r="K89" s="5"/>
      <c r="L89" s="5"/>
      <c r="N89" s="10"/>
      <c r="O89" s="10"/>
      <c r="P89" s="10"/>
      <c r="Q89" s="10"/>
    </row>
    <row r="90" spans="1:17" s="4" customFormat="1" ht="16.5" hidden="1" customHeight="1" x14ac:dyDescent="0.25">
      <c r="A90" s="779"/>
      <c r="B90" s="907">
        <v>0</v>
      </c>
      <c r="C90" s="169" t="s">
        <v>3</v>
      </c>
      <c r="D90" s="153">
        <f t="shared" ref="D90:H90" si="19">D44</f>
        <v>35</v>
      </c>
      <c r="E90" s="154">
        <f t="shared" si="19"/>
        <v>0</v>
      </c>
      <c r="F90" s="154">
        <f t="shared" si="19"/>
        <v>12.99</v>
      </c>
      <c r="G90" s="154">
        <f t="shared" si="19"/>
        <v>10.468443288431317</v>
      </c>
      <c r="H90" s="154">
        <f t="shared" si="19"/>
        <v>9.8668925438563839</v>
      </c>
      <c r="J90" s="5"/>
      <c r="K90" s="5"/>
      <c r="L90" s="5"/>
      <c r="N90" s="10"/>
      <c r="O90" s="10"/>
      <c r="P90" s="10"/>
      <c r="Q90" s="10"/>
    </row>
    <row r="91" spans="1:17" s="4" customFormat="1" ht="16.5" hidden="1" customHeight="1" thickBot="1" x14ac:dyDescent="0.3">
      <c r="A91" s="779"/>
      <c r="B91" s="907">
        <v>0</v>
      </c>
      <c r="C91" s="169" t="s">
        <v>4</v>
      </c>
      <c r="D91" s="153">
        <f t="shared" ref="D91:H91" si="20">D45</f>
        <v>35</v>
      </c>
      <c r="E91" s="154">
        <f t="shared" si="20"/>
        <v>0</v>
      </c>
      <c r="F91" s="154">
        <f t="shared" si="20"/>
        <v>12.49</v>
      </c>
      <c r="G91" s="154">
        <f t="shared" si="20"/>
        <v>12.35</v>
      </c>
      <c r="H91" s="154">
        <f t="shared" si="20"/>
        <v>10.945728471232881</v>
      </c>
      <c r="J91" s="5"/>
      <c r="K91" s="5"/>
      <c r="L91" s="5"/>
      <c r="N91" s="10"/>
      <c r="O91" s="10"/>
      <c r="P91" s="10"/>
      <c r="Q91" s="10"/>
    </row>
    <row r="92" spans="1:17" s="4" customFormat="1" ht="16.5" hidden="1" customHeight="1" x14ac:dyDescent="0.25">
      <c r="A92" s="779"/>
      <c r="B92" s="907">
        <v>0</v>
      </c>
      <c r="C92" s="169" t="s">
        <v>5</v>
      </c>
      <c r="D92" s="153">
        <f t="shared" ref="D92:H92" si="21">D46</f>
        <v>35</v>
      </c>
      <c r="E92" s="154">
        <f t="shared" si="21"/>
        <v>0</v>
      </c>
      <c r="F92" s="154">
        <f t="shared" si="21"/>
        <v>12.49</v>
      </c>
      <c r="G92" s="154">
        <f t="shared" si="21"/>
        <v>13.577013631639128</v>
      </c>
      <c r="H92" s="154">
        <f t="shared" si="21"/>
        <v>11.76</v>
      </c>
      <c r="J92" s="5"/>
      <c r="K92" s="5"/>
      <c r="L92" s="5"/>
      <c r="M92" s="15"/>
      <c r="N92" s="10"/>
      <c r="O92" s="10"/>
      <c r="P92" s="10"/>
      <c r="Q92" s="10"/>
    </row>
    <row r="93" spans="1:17" s="4" customFormat="1" ht="16.5" hidden="1" customHeight="1" x14ac:dyDescent="0.25">
      <c r="A93" s="779"/>
      <c r="B93" s="907">
        <v>0</v>
      </c>
      <c r="C93" s="169" t="s">
        <v>6</v>
      </c>
      <c r="D93" s="153">
        <f t="shared" ref="D93:H93" si="22">D47</f>
        <v>35</v>
      </c>
      <c r="E93" s="154">
        <f t="shared" si="22"/>
        <v>0</v>
      </c>
      <c r="F93" s="154">
        <f t="shared" si="22"/>
        <v>12.49</v>
      </c>
      <c r="G93" s="154">
        <f t="shared" si="22"/>
        <v>14.33</v>
      </c>
      <c r="H93" s="154">
        <f t="shared" si="22"/>
        <v>12.265346963491927</v>
      </c>
      <c r="J93" s="5"/>
      <c r="K93" s="5"/>
      <c r="L93" s="5"/>
      <c r="M93" s="16"/>
      <c r="N93" s="10"/>
      <c r="O93" s="10"/>
      <c r="P93" s="10"/>
      <c r="Q93" s="10"/>
    </row>
    <row r="94" spans="1:17" s="4" customFormat="1" ht="16.5" hidden="1" customHeight="1" x14ac:dyDescent="0.25">
      <c r="A94" s="779"/>
      <c r="B94" s="907">
        <v>0</v>
      </c>
      <c r="C94" s="170" t="s">
        <v>7</v>
      </c>
      <c r="D94" s="153">
        <f t="shared" ref="D94:H94" si="23">D48</f>
        <v>35</v>
      </c>
      <c r="E94" s="154">
        <f t="shared" si="23"/>
        <v>0</v>
      </c>
      <c r="F94" s="154">
        <f t="shared" si="23"/>
        <v>12.49</v>
      </c>
      <c r="G94" s="154">
        <f t="shared" si="23"/>
        <v>14.84</v>
      </c>
      <c r="H94" s="154">
        <f t="shared" si="23"/>
        <v>12.600723719679031</v>
      </c>
      <c r="J94" s="5"/>
      <c r="K94" s="5"/>
      <c r="L94" s="5"/>
      <c r="M94" s="16"/>
      <c r="N94" s="10"/>
      <c r="O94" s="10"/>
      <c r="P94" s="10"/>
      <c r="Q94" s="10"/>
    </row>
    <row r="95" spans="1:17" s="4" customFormat="1" ht="16.5" hidden="1" customHeight="1" x14ac:dyDescent="0.25">
      <c r="A95" s="779"/>
      <c r="B95" s="907">
        <v>0</v>
      </c>
      <c r="C95" s="169" t="s">
        <v>8</v>
      </c>
      <c r="D95" s="156">
        <f t="shared" ref="D95:H95" si="24">D49</f>
        <v>35</v>
      </c>
      <c r="E95" s="145">
        <f t="shared" si="24"/>
        <v>0</v>
      </c>
      <c r="F95" s="145">
        <f t="shared" si="24"/>
        <v>12.74</v>
      </c>
      <c r="G95" s="145">
        <f t="shared" si="24"/>
        <v>15.725705809570551</v>
      </c>
      <c r="H95" s="145">
        <f t="shared" si="24"/>
        <v>13.27</v>
      </c>
      <c r="J95" s="5"/>
      <c r="K95" s="5"/>
      <c r="L95" s="5"/>
      <c r="M95" s="16"/>
      <c r="N95" s="10"/>
      <c r="O95" s="10"/>
      <c r="P95" s="10"/>
      <c r="Q95" s="10"/>
    </row>
    <row r="96" spans="1:17" s="4" customFormat="1" ht="16.5" hidden="1" customHeight="1" thickBot="1" x14ac:dyDescent="0.3">
      <c r="A96" s="780"/>
      <c r="B96" s="908">
        <v>0</v>
      </c>
      <c r="C96" s="171" t="s">
        <v>17</v>
      </c>
      <c r="D96" s="157">
        <f t="shared" ref="D96:H96" si="25">D50</f>
        <v>35</v>
      </c>
      <c r="E96" s="158">
        <f t="shared" si="25"/>
        <v>0</v>
      </c>
      <c r="F96" s="158">
        <f t="shared" si="25"/>
        <v>13.74</v>
      </c>
      <c r="G96" s="158">
        <f t="shared" si="25"/>
        <v>16.11</v>
      </c>
      <c r="H96" s="158">
        <f t="shared" si="25"/>
        <v>14.515000000000001</v>
      </c>
      <c r="J96" s="5"/>
      <c r="K96" s="5"/>
      <c r="L96" s="5"/>
      <c r="M96" s="17"/>
    </row>
    <row r="97" spans="1:12" s="4" customFormat="1" ht="16.5" hidden="1" customHeight="1" thickBot="1" x14ac:dyDescent="0.3">
      <c r="A97" s="24"/>
      <c r="B97" s="25"/>
      <c r="C97" s="26"/>
      <c r="D97" s="27"/>
      <c r="E97" s="27"/>
      <c r="F97" s="28"/>
      <c r="G97" s="29"/>
      <c r="H97" s="29"/>
      <c r="J97" s="5"/>
      <c r="K97" s="5"/>
      <c r="L97" s="5"/>
    </row>
    <row r="98" spans="1:12" s="4" customFormat="1" ht="16.5" hidden="1" customHeight="1" thickBot="1" x14ac:dyDescent="0.2">
      <c r="A98" s="802" t="s">
        <v>74</v>
      </c>
      <c r="B98" s="803"/>
      <c r="C98" s="803"/>
      <c r="D98" s="803"/>
      <c r="E98" s="803"/>
      <c r="F98" s="803"/>
      <c r="G98" s="803"/>
      <c r="H98" s="845"/>
      <c r="J98" s="5"/>
      <c r="K98" s="5"/>
      <c r="L98" s="5"/>
    </row>
    <row r="99" spans="1:12" s="4" customFormat="1" ht="16.5" hidden="1" customHeight="1" x14ac:dyDescent="0.15">
      <c r="A99" s="778" t="s">
        <v>36</v>
      </c>
      <c r="B99" s="164"/>
      <c r="C99" s="790"/>
      <c r="D99" s="791"/>
      <c r="E99" s="791"/>
      <c r="F99" s="792"/>
      <c r="G99" s="320"/>
      <c r="H99" s="322"/>
      <c r="J99" s="5"/>
      <c r="K99" s="5"/>
      <c r="L99" s="5"/>
    </row>
    <row r="100" spans="1:12" s="4" customFormat="1" ht="16.5" hidden="1" customHeight="1" x14ac:dyDescent="0.25">
      <c r="A100" s="779"/>
      <c r="B100" s="282" t="s">
        <v>21</v>
      </c>
      <c r="C100" s="940" t="s">
        <v>16</v>
      </c>
      <c r="D100" s="941"/>
      <c r="E100" s="941"/>
      <c r="F100" s="942"/>
      <c r="G100" s="321"/>
      <c r="H100" s="323"/>
      <c r="J100" s="5"/>
      <c r="K100" s="5"/>
      <c r="L100" s="5"/>
    </row>
    <row r="101" spans="1:12" s="4" customFormat="1" ht="16.5" hidden="1" customHeight="1" x14ac:dyDescent="0.15">
      <c r="A101" s="779"/>
      <c r="B101" s="167" t="s">
        <v>338</v>
      </c>
      <c r="C101" s="955" t="s">
        <v>430</v>
      </c>
      <c r="D101" s="956"/>
      <c r="E101" s="956"/>
      <c r="F101" s="957"/>
      <c r="G101" s="148"/>
      <c r="H101" s="149"/>
      <c r="J101" s="5"/>
      <c r="K101" s="5"/>
      <c r="L101" s="5"/>
    </row>
    <row r="102" spans="1:12" s="4" customFormat="1" ht="16.5" hidden="1" customHeight="1" x14ac:dyDescent="0.15">
      <c r="A102" s="779"/>
      <c r="B102" s="167" t="s">
        <v>422</v>
      </c>
      <c r="C102" s="955" t="s">
        <v>431</v>
      </c>
      <c r="D102" s="956"/>
      <c r="E102" s="956"/>
      <c r="F102" s="957"/>
      <c r="G102" s="148"/>
      <c r="H102" s="149"/>
      <c r="J102" s="5"/>
      <c r="K102" s="5"/>
      <c r="L102" s="5"/>
    </row>
    <row r="103" spans="1:12" s="4" customFormat="1" ht="16.5" hidden="1" customHeight="1" x14ac:dyDescent="0.15">
      <c r="A103" s="779"/>
      <c r="B103" s="167" t="s">
        <v>424</v>
      </c>
      <c r="C103" s="955" t="s">
        <v>432</v>
      </c>
      <c r="D103" s="956"/>
      <c r="E103" s="956"/>
      <c r="F103" s="957"/>
      <c r="G103" s="148"/>
      <c r="H103" s="149"/>
      <c r="J103" s="5"/>
      <c r="K103" s="5"/>
      <c r="L103" s="5"/>
    </row>
    <row r="104" spans="1:12" s="4" customFormat="1" ht="16.5" hidden="1" customHeight="1" x14ac:dyDescent="0.15">
      <c r="A104" s="779"/>
      <c r="B104" s="167" t="s">
        <v>433</v>
      </c>
      <c r="C104" s="955" t="s">
        <v>434</v>
      </c>
      <c r="D104" s="956"/>
      <c r="E104" s="956"/>
      <c r="F104" s="957"/>
      <c r="G104" s="148"/>
      <c r="H104" s="149"/>
      <c r="J104" s="5"/>
      <c r="K104" s="5"/>
      <c r="L104" s="5"/>
    </row>
    <row r="105" spans="1:12" s="4" customFormat="1" ht="16.5" hidden="1" customHeight="1" x14ac:dyDescent="0.15">
      <c r="A105" s="779"/>
      <c r="B105" s="167" t="s">
        <v>435</v>
      </c>
      <c r="C105" s="955" t="s">
        <v>436</v>
      </c>
      <c r="D105" s="956"/>
      <c r="E105" s="956"/>
      <c r="F105" s="957"/>
      <c r="G105" s="148"/>
      <c r="H105" s="149"/>
      <c r="J105" s="5"/>
      <c r="K105" s="5"/>
      <c r="L105" s="5"/>
    </row>
    <row r="106" spans="1:12" s="4" customFormat="1" ht="16.5" hidden="1" customHeight="1" thickBot="1" x14ac:dyDescent="0.3">
      <c r="A106" s="780"/>
      <c r="B106" s="283"/>
      <c r="C106" s="799"/>
      <c r="D106" s="800"/>
      <c r="E106" s="800"/>
      <c r="F106" s="801"/>
      <c r="G106" s="284"/>
      <c r="H106" s="285"/>
      <c r="J106" s="5"/>
      <c r="K106" s="5"/>
      <c r="L106" s="5"/>
    </row>
    <row r="107" spans="1:12" s="234" customFormat="1" ht="16.5" hidden="1" customHeight="1" x14ac:dyDescent="0.15">
      <c r="A107" s="778" t="s">
        <v>39</v>
      </c>
      <c r="B107" s="164"/>
      <c r="C107" s="790"/>
      <c r="D107" s="791"/>
      <c r="E107" s="791"/>
      <c r="F107" s="792"/>
      <c r="G107" s="292"/>
      <c r="H107" s="293"/>
      <c r="J107" s="236"/>
      <c r="K107" s="236"/>
      <c r="L107" s="236"/>
    </row>
    <row r="108" spans="1:12" s="234" customFormat="1" ht="16.5" hidden="1" customHeight="1" x14ac:dyDescent="0.25">
      <c r="A108" s="779"/>
      <c r="B108" s="282" t="s">
        <v>21</v>
      </c>
      <c r="C108" s="940" t="s">
        <v>16</v>
      </c>
      <c r="D108" s="941"/>
      <c r="E108" s="941"/>
      <c r="F108" s="942"/>
      <c r="G108" s="290"/>
      <c r="H108" s="291"/>
      <c r="J108" s="236"/>
      <c r="K108" s="236"/>
      <c r="L108" s="236"/>
    </row>
    <row r="109" spans="1:12" s="234" customFormat="1" ht="16.5" hidden="1" customHeight="1" x14ac:dyDescent="0.15">
      <c r="A109" s="779"/>
      <c r="B109" s="167" t="s">
        <v>338</v>
      </c>
      <c r="C109" s="955" t="s">
        <v>430</v>
      </c>
      <c r="D109" s="956"/>
      <c r="E109" s="956"/>
      <c r="F109" s="957"/>
      <c r="G109" s="148"/>
      <c r="H109" s="149"/>
      <c r="J109" s="236"/>
      <c r="K109" s="236"/>
      <c r="L109" s="236"/>
    </row>
    <row r="110" spans="1:12" s="234" customFormat="1" ht="16.5" hidden="1" customHeight="1" x14ac:dyDescent="0.15">
      <c r="A110" s="779"/>
      <c r="B110" s="167" t="s">
        <v>422</v>
      </c>
      <c r="C110" s="955" t="s">
        <v>431</v>
      </c>
      <c r="D110" s="956"/>
      <c r="E110" s="956"/>
      <c r="F110" s="957"/>
      <c r="G110" s="148"/>
      <c r="H110" s="149"/>
      <c r="J110" s="236"/>
      <c r="K110" s="236"/>
      <c r="L110" s="236"/>
    </row>
    <row r="111" spans="1:12" s="234" customFormat="1" ht="16.5" hidden="1" customHeight="1" x14ac:dyDescent="0.15">
      <c r="A111" s="779"/>
      <c r="B111" s="167" t="s">
        <v>424</v>
      </c>
      <c r="C111" s="955" t="s">
        <v>432</v>
      </c>
      <c r="D111" s="956"/>
      <c r="E111" s="956"/>
      <c r="F111" s="957"/>
      <c r="G111" s="148"/>
      <c r="H111" s="149"/>
      <c r="J111" s="236"/>
      <c r="K111" s="236"/>
      <c r="L111" s="236"/>
    </row>
    <row r="112" spans="1:12" s="234" customFormat="1" ht="16.5" hidden="1" customHeight="1" x14ac:dyDescent="0.15">
      <c r="A112" s="779"/>
      <c r="B112" s="167" t="s">
        <v>433</v>
      </c>
      <c r="C112" s="955" t="s">
        <v>434</v>
      </c>
      <c r="D112" s="956"/>
      <c r="E112" s="956"/>
      <c r="F112" s="957"/>
      <c r="G112" s="148"/>
      <c r="H112" s="149"/>
      <c r="J112" s="236"/>
      <c r="K112" s="236"/>
      <c r="L112" s="236"/>
    </row>
    <row r="113" spans="1:16" s="234" customFormat="1" ht="16.5" hidden="1" customHeight="1" x14ac:dyDescent="0.15">
      <c r="A113" s="779"/>
      <c r="B113" s="167" t="s">
        <v>435</v>
      </c>
      <c r="C113" s="955" t="s">
        <v>436</v>
      </c>
      <c r="D113" s="956"/>
      <c r="E113" s="956"/>
      <c r="F113" s="957"/>
      <c r="G113" s="148"/>
      <c r="H113" s="149"/>
      <c r="J113" s="236"/>
      <c r="K113" s="236"/>
      <c r="L113" s="236"/>
    </row>
    <row r="114" spans="1:16" s="234" customFormat="1" ht="16.5" hidden="1" customHeight="1" thickBot="1" x14ac:dyDescent="0.3">
      <c r="A114" s="780"/>
      <c r="B114" s="283"/>
      <c r="C114" s="799"/>
      <c r="D114" s="800"/>
      <c r="E114" s="800"/>
      <c r="F114" s="801"/>
      <c r="G114" s="284"/>
      <c r="H114" s="285"/>
      <c r="J114" s="236"/>
      <c r="K114" s="236"/>
      <c r="L114" s="236"/>
    </row>
    <row r="115" spans="1:16" s="4" customFormat="1" ht="16.5" hidden="1" customHeight="1" x14ac:dyDescent="0.25">
      <c r="A115" s="778" t="s">
        <v>34</v>
      </c>
      <c r="B115" s="276"/>
      <c r="C115" s="168" t="s">
        <v>2</v>
      </c>
      <c r="D115" s="151">
        <v>20</v>
      </c>
      <c r="E115" s="142">
        <v>0</v>
      </c>
      <c r="F115" s="142">
        <v>0</v>
      </c>
      <c r="G115" s="279"/>
      <c r="H115" s="144"/>
      <c r="J115" s="5"/>
      <c r="K115" s="5"/>
      <c r="L115" s="5"/>
      <c r="M115" s="1"/>
      <c r="N115" s="1"/>
      <c r="O115" s="1"/>
      <c r="P115" s="1"/>
    </row>
    <row r="116" spans="1:16" s="4" customFormat="1" ht="16.5" hidden="1" customHeight="1" x14ac:dyDescent="0.25">
      <c r="A116" s="779"/>
      <c r="B116" s="286"/>
      <c r="C116" s="169" t="s">
        <v>3</v>
      </c>
      <c r="D116" s="153">
        <v>20</v>
      </c>
      <c r="E116" s="154">
        <v>0</v>
      </c>
      <c r="F116" s="154">
        <v>3.2059215089632329</v>
      </c>
      <c r="G116" s="146"/>
      <c r="H116" s="147"/>
      <c r="J116" s="5"/>
      <c r="K116" s="5"/>
      <c r="L116" s="5"/>
      <c r="M116" s="1"/>
      <c r="N116" s="1"/>
      <c r="O116" s="1"/>
      <c r="P116" s="1"/>
    </row>
    <row r="117" spans="1:16" s="4" customFormat="1" ht="16.5" hidden="1" customHeight="1" x14ac:dyDescent="0.25">
      <c r="A117" s="779"/>
      <c r="B117" s="163"/>
      <c r="C117" s="169" t="s">
        <v>4</v>
      </c>
      <c r="D117" s="153">
        <v>20</v>
      </c>
      <c r="E117" s="154">
        <v>0</v>
      </c>
      <c r="F117" s="154">
        <v>5.9543840659902383</v>
      </c>
      <c r="G117" s="148"/>
      <c r="H117" s="149"/>
      <c r="J117" s="5"/>
      <c r="K117" s="5"/>
      <c r="L117" s="5"/>
      <c r="M117" s="1"/>
      <c r="N117" s="1"/>
      <c r="O117" s="1"/>
      <c r="P117" s="1"/>
    </row>
    <row r="118" spans="1:16" s="4" customFormat="1" ht="16.5" hidden="1" customHeight="1" x14ac:dyDescent="0.25">
      <c r="A118" s="779"/>
      <c r="B118" s="280" t="s">
        <v>19</v>
      </c>
      <c r="C118" s="169" t="s">
        <v>5</v>
      </c>
      <c r="D118" s="153">
        <v>20</v>
      </c>
      <c r="E118" s="154">
        <v>0</v>
      </c>
      <c r="F118" s="154">
        <v>7.6382143084362761</v>
      </c>
      <c r="G118" s="148"/>
      <c r="H118" s="149"/>
      <c r="J118" s="5"/>
      <c r="K118" s="5"/>
      <c r="L118" s="5"/>
      <c r="M118" s="1"/>
      <c r="N118" s="1"/>
      <c r="O118" s="1"/>
      <c r="P118" s="1"/>
    </row>
    <row r="119" spans="1:16" s="4" customFormat="1" ht="16.5" hidden="1" customHeight="1" x14ac:dyDescent="0.25">
      <c r="A119" s="779"/>
      <c r="B119" s="163"/>
      <c r="C119" s="169" t="s">
        <v>6</v>
      </c>
      <c r="D119" s="153">
        <v>20</v>
      </c>
      <c r="E119" s="154">
        <v>0</v>
      </c>
      <c r="F119" s="154">
        <v>8.6699647803934248</v>
      </c>
      <c r="G119" s="148"/>
      <c r="H119" s="149"/>
      <c r="J119" s="5"/>
      <c r="K119" s="5"/>
      <c r="L119" s="5"/>
      <c r="M119" s="1"/>
      <c r="N119" s="1"/>
      <c r="O119" s="1"/>
      <c r="P119" s="1"/>
    </row>
    <row r="120" spans="1:16" s="4" customFormat="1" ht="16.5" hidden="1" customHeight="1" x14ac:dyDescent="0.25">
      <c r="A120" s="779"/>
      <c r="B120" s="163"/>
      <c r="C120" s="170" t="s">
        <v>7</v>
      </c>
      <c r="D120" s="153">
        <v>20</v>
      </c>
      <c r="E120" s="154">
        <v>0</v>
      </c>
      <c r="F120" s="154">
        <v>9.3665354604849487</v>
      </c>
      <c r="G120" s="148"/>
      <c r="H120" s="149"/>
      <c r="J120" s="5"/>
      <c r="K120" s="5"/>
      <c r="L120" s="5"/>
      <c r="M120" s="1"/>
      <c r="N120" s="1"/>
      <c r="O120" s="1"/>
      <c r="P120" s="1"/>
    </row>
    <row r="121" spans="1:16" s="4" customFormat="1" ht="16.5" hidden="1" customHeight="1" x14ac:dyDescent="0.25">
      <c r="A121" s="779"/>
      <c r="B121" s="163"/>
      <c r="C121" s="169" t="s">
        <v>8</v>
      </c>
      <c r="D121" s="156">
        <v>20</v>
      </c>
      <c r="E121" s="145">
        <v>0</v>
      </c>
      <c r="F121" s="145">
        <v>10.49050381791487</v>
      </c>
      <c r="G121" s="146"/>
      <c r="H121" s="147"/>
      <c r="J121" s="5"/>
      <c r="K121" s="5"/>
      <c r="L121" s="5"/>
      <c r="M121" s="1"/>
      <c r="N121" s="1"/>
      <c r="O121" s="1"/>
      <c r="P121" s="1"/>
    </row>
    <row r="122" spans="1:16" s="4" customFormat="1" ht="16.5" hidden="1" customHeight="1" thickBot="1" x14ac:dyDescent="0.3">
      <c r="A122" s="780"/>
      <c r="B122" s="283"/>
      <c r="C122" s="171" t="s">
        <v>17</v>
      </c>
      <c r="D122" s="157">
        <v>20</v>
      </c>
      <c r="E122" s="158">
        <v>0</v>
      </c>
      <c r="F122" s="158">
        <v>11.99818880250705</v>
      </c>
      <c r="G122" s="146"/>
      <c r="H122" s="147"/>
      <c r="J122" s="5"/>
      <c r="K122" s="5"/>
      <c r="L122" s="5"/>
      <c r="M122" s="1"/>
      <c r="N122" s="1"/>
      <c r="O122" s="1"/>
      <c r="P122" s="1"/>
    </row>
    <row r="123" spans="1:16" s="4" customFormat="1" ht="16.5" hidden="1" customHeight="1" x14ac:dyDescent="0.25">
      <c r="A123" s="778" t="s">
        <v>34</v>
      </c>
      <c r="B123" s="906" t="s">
        <v>23</v>
      </c>
      <c r="C123" s="168" t="s">
        <v>2</v>
      </c>
      <c r="D123" s="151">
        <v>20</v>
      </c>
      <c r="E123" s="142">
        <v>0</v>
      </c>
      <c r="F123" s="142">
        <v>12.99</v>
      </c>
      <c r="G123" s="279"/>
      <c r="H123" s="144"/>
      <c r="J123" s="5"/>
      <c r="K123" s="5"/>
      <c r="L123" s="5"/>
      <c r="M123" s="10"/>
      <c r="N123" s="10"/>
      <c r="O123" s="10"/>
      <c r="P123" s="10"/>
    </row>
    <row r="124" spans="1:16" s="4" customFormat="1" ht="16.5" hidden="1" customHeight="1" x14ac:dyDescent="0.25">
      <c r="A124" s="779"/>
      <c r="B124" s="907">
        <v>0</v>
      </c>
      <c r="C124" s="169" t="s">
        <v>3</v>
      </c>
      <c r="D124" s="153">
        <v>20</v>
      </c>
      <c r="E124" s="154">
        <v>0</v>
      </c>
      <c r="F124" s="154">
        <v>12.99</v>
      </c>
      <c r="G124" s="146"/>
      <c r="H124" s="147"/>
      <c r="J124" s="5"/>
      <c r="K124" s="5"/>
      <c r="L124" s="5"/>
      <c r="M124" s="10"/>
      <c r="N124" s="10"/>
      <c r="O124" s="10"/>
      <c r="P124" s="10"/>
    </row>
    <row r="125" spans="1:16" s="4" customFormat="1" ht="16.5" hidden="1" customHeight="1" x14ac:dyDescent="0.25">
      <c r="A125" s="779"/>
      <c r="B125" s="907">
        <v>0</v>
      </c>
      <c r="C125" s="169" t="s">
        <v>4</v>
      </c>
      <c r="D125" s="153">
        <v>20</v>
      </c>
      <c r="E125" s="154">
        <v>0</v>
      </c>
      <c r="F125" s="154">
        <v>12.49</v>
      </c>
      <c r="G125" s="148"/>
      <c r="H125" s="149"/>
      <c r="J125" s="5"/>
      <c r="K125" s="5"/>
      <c r="L125" s="5"/>
      <c r="M125" s="10"/>
      <c r="N125" s="10"/>
      <c r="O125" s="10"/>
      <c r="P125" s="10"/>
    </row>
    <row r="126" spans="1:16" s="4" customFormat="1" ht="16.5" hidden="1" customHeight="1" x14ac:dyDescent="0.25">
      <c r="A126" s="779"/>
      <c r="B126" s="907">
        <v>0</v>
      </c>
      <c r="C126" s="169" t="s">
        <v>5</v>
      </c>
      <c r="D126" s="153">
        <v>20</v>
      </c>
      <c r="E126" s="154">
        <v>0</v>
      </c>
      <c r="F126" s="154">
        <v>12.49</v>
      </c>
      <c r="G126" s="148"/>
      <c r="H126" s="149"/>
      <c r="J126" s="5"/>
      <c r="K126" s="5"/>
      <c r="L126" s="5"/>
      <c r="M126" s="10"/>
      <c r="N126" s="10"/>
      <c r="O126" s="10"/>
      <c r="P126" s="10"/>
    </row>
    <row r="127" spans="1:16" s="4" customFormat="1" ht="16.5" hidden="1" customHeight="1" x14ac:dyDescent="0.25">
      <c r="A127" s="779"/>
      <c r="B127" s="907">
        <v>0</v>
      </c>
      <c r="C127" s="169" t="s">
        <v>6</v>
      </c>
      <c r="D127" s="153">
        <v>20</v>
      </c>
      <c r="E127" s="154">
        <v>0</v>
      </c>
      <c r="F127" s="154">
        <v>12.49</v>
      </c>
      <c r="G127" s="148"/>
      <c r="H127" s="149"/>
      <c r="J127" s="5"/>
      <c r="K127" s="5"/>
      <c r="L127" s="5"/>
      <c r="M127" s="10"/>
      <c r="N127" s="10"/>
      <c r="O127" s="10"/>
      <c r="P127" s="10"/>
    </row>
    <row r="128" spans="1:16" s="4" customFormat="1" ht="16.5" hidden="1" customHeight="1" x14ac:dyDescent="0.25">
      <c r="A128" s="779"/>
      <c r="B128" s="907">
        <v>0</v>
      </c>
      <c r="C128" s="170" t="s">
        <v>7</v>
      </c>
      <c r="D128" s="153">
        <v>20</v>
      </c>
      <c r="E128" s="154">
        <v>0</v>
      </c>
      <c r="F128" s="154">
        <v>12.49</v>
      </c>
      <c r="G128" s="148"/>
      <c r="H128" s="149"/>
      <c r="J128" s="5"/>
      <c r="K128" s="5"/>
      <c r="L128" s="5"/>
      <c r="M128" s="10"/>
      <c r="N128" s="10"/>
      <c r="O128" s="10"/>
      <c r="P128" s="10"/>
    </row>
    <row r="129" spans="1:17" s="4" customFormat="1" ht="16.5" hidden="1" customHeight="1" x14ac:dyDescent="0.25">
      <c r="A129" s="779"/>
      <c r="B129" s="907">
        <v>0</v>
      </c>
      <c r="C129" s="169" t="s">
        <v>8</v>
      </c>
      <c r="D129" s="156">
        <v>20</v>
      </c>
      <c r="E129" s="145">
        <v>0</v>
      </c>
      <c r="F129" s="145">
        <v>12.74</v>
      </c>
      <c r="G129" s="146"/>
      <c r="H129" s="147"/>
      <c r="J129" s="5"/>
      <c r="K129" s="5"/>
      <c r="L129" s="5"/>
      <c r="M129" s="10"/>
      <c r="N129" s="10"/>
      <c r="O129" s="10"/>
      <c r="P129" s="10"/>
    </row>
    <row r="130" spans="1:17" s="4" customFormat="1" ht="16.5" hidden="1" customHeight="1" thickBot="1" x14ac:dyDescent="0.3">
      <c r="A130" s="780"/>
      <c r="B130" s="908">
        <v>0</v>
      </c>
      <c r="C130" s="171" t="s">
        <v>17</v>
      </c>
      <c r="D130" s="157">
        <v>20</v>
      </c>
      <c r="E130" s="158">
        <v>0</v>
      </c>
      <c r="F130" s="158">
        <v>13.74</v>
      </c>
      <c r="G130" s="146"/>
      <c r="H130" s="147"/>
      <c r="J130" s="5"/>
      <c r="K130" s="5"/>
      <c r="L130" s="5"/>
      <c r="M130" s="10"/>
      <c r="N130" s="10"/>
      <c r="O130" s="10"/>
      <c r="P130" s="10"/>
    </row>
    <row r="131" spans="1:17" s="4" customFormat="1" ht="16.5" hidden="1" customHeight="1" x14ac:dyDescent="0.25">
      <c r="A131" s="778" t="s">
        <v>35</v>
      </c>
      <c r="B131" s="276"/>
      <c r="C131" s="168" t="s">
        <v>2</v>
      </c>
      <c r="D131" s="151">
        <v>35</v>
      </c>
      <c r="E131" s="142">
        <v>0</v>
      </c>
      <c r="F131" s="142">
        <v>0</v>
      </c>
      <c r="G131" s="142">
        <v>4.016</v>
      </c>
      <c r="H131" s="142">
        <v>5.603676124047678</v>
      </c>
      <c r="J131" s="5"/>
      <c r="K131" s="5"/>
      <c r="L131" s="5"/>
    </row>
    <row r="132" spans="1:17" s="4" customFormat="1" ht="16.5" hidden="1" customHeight="1" x14ac:dyDescent="0.25">
      <c r="A132" s="779"/>
      <c r="B132" s="286"/>
      <c r="C132" s="169" t="s">
        <v>3</v>
      </c>
      <c r="D132" s="153">
        <v>35</v>
      </c>
      <c r="E132" s="154">
        <v>0</v>
      </c>
      <c r="F132" s="154">
        <v>0</v>
      </c>
      <c r="G132" s="154">
        <v>3.97</v>
      </c>
      <c r="H132" s="154">
        <v>5.6162912208698446</v>
      </c>
      <c r="J132" s="5"/>
      <c r="K132" s="5"/>
      <c r="L132" s="5"/>
    </row>
    <row r="133" spans="1:17" s="4" customFormat="1" ht="16.5" hidden="1" customHeight="1" x14ac:dyDescent="0.25">
      <c r="A133" s="779"/>
      <c r="B133" s="163"/>
      <c r="C133" s="169" t="s">
        <v>4</v>
      </c>
      <c r="D133" s="153">
        <v>35</v>
      </c>
      <c r="E133" s="154">
        <v>0</v>
      </c>
      <c r="F133" s="154">
        <v>3.5099638958333577</v>
      </c>
      <c r="G133" s="154">
        <v>7.8375543397815362</v>
      </c>
      <c r="H133" s="154">
        <v>8.0034823255754866</v>
      </c>
      <c r="J133" s="5"/>
      <c r="K133" s="5"/>
      <c r="L133" s="5"/>
    </row>
    <row r="134" spans="1:17" s="4" customFormat="1" ht="16.5" hidden="1" customHeight="1" x14ac:dyDescent="0.25">
      <c r="A134" s="779"/>
      <c r="B134" s="280" t="s">
        <v>19</v>
      </c>
      <c r="C134" s="169" t="s">
        <v>5</v>
      </c>
      <c r="D134" s="153">
        <v>35</v>
      </c>
      <c r="E134" s="154">
        <v>0</v>
      </c>
      <c r="F134" s="154">
        <v>5.5894179043652494</v>
      </c>
      <c r="G134" s="154">
        <v>10.094458982464232</v>
      </c>
      <c r="H134" s="154">
        <v>9.49</v>
      </c>
      <c r="J134" s="5"/>
      <c r="K134" s="5"/>
      <c r="L134" s="5"/>
    </row>
    <row r="135" spans="1:17" s="4" customFormat="1" ht="16.5" hidden="1" customHeight="1" x14ac:dyDescent="0.25">
      <c r="A135" s="779"/>
      <c r="B135" s="163"/>
      <c r="C135" s="169" t="s">
        <v>6</v>
      </c>
      <c r="D135" s="153">
        <v>35</v>
      </c>
      <c r="E135" s="154">
        <v>0</v>
      </c>
      <c r="F135" s="154">
        <v>6.863968984160322</v>
      </c>
      <c r="G135" s="154">
        <v>11.481077990664307</v>
      </c>
      <c r="H135" s="154">
        <v>10.41</v>
      </c>
      <c r="J135" s="5"/>
      <c r="K135" s="5"/>
      <c r="L135" s="5"/>
    </row>
    <row r="136" spans="1:17" s="4" customFormat="1" ht="16.5" hidden="1" customHeight="1" x14ac:dyDescent="0.25">
      <c r="A136" s="779"/>
      <c r="B136" s="163"/>
      <c r="C136" s="170" t="s">
        <v>7</v>
      </c>
      <c r="D136" s="153">
        <v>35</v>
      </c>
      <c r="E136" s="154">
        <v>0</v>
      </c>
      <c r="F136" s="154">
        <v>7.7246925591014319</v>
      </c>
      <c r="G136" s="154">
        <v>12.41</v>
      </c>
      <c r="H136" s="154">
        <v>11.029822892018538</v>
      </c>
      <c r="J136" s="5"/>
      <c r="K136" s="5"/>
      <c r="L136" s="5"/>
    </row>
    <row r="137" spans="1:17" s="4" customFormat="1" ht="16.5" hidden="1" customHeight="1" x14ac:dyDescent="0.25">
      <c r="A137" s="779"/>
      <c r="B137" s="163"/>
      <c r="C137" s="169" t="s">
        <v>8</v>
      </c>
      <c r="D137" s="156">
        <v>35</v>
      </c>
      <c r="E137" s="145">
        <v>0</v>
      </c>
      <c r="F137" s="145">
        <v>9.0551261626766468</v>
      </c>
      <c r="G137" s="145">
        <v>13.828477363079831</v>
      </c>
      <c r="H137" s="145">
        <v>12.05</v>
      </c>
      <c r="J137" s="5"/>
      <c r="K137" s="5"/>
      <c r="L137" s="5"/>
    </row>
    <row r="138" spans="1:17" s="4" customFormat="1" ht="16.5" hidden="1" customHeight="1" thickBot="1" x14ac:dyDescent="0.3">
      <c r="A138" s="780"/>
      <c r="B138" s="283"/>
      <c r="C138" s="171" t="s">
        <v>17</v>
      </c>
      <c r="D138" s="157">
        <v>35</v>
      </c>
      <c r="E138" s="158">
        <v>0</v>
      </c>
      <c r="F138" s="158">
        <v>10.683544080425603</v>
      </c>
      <c r="G138" s="158">
        <v>14.535</v>
      </c>
      <c r="H138" s="158">
        <v>13.5</v>
      </c>
      <c r="J138" s="5"/>
      <c r="K138" s="5"/>
      <c r="L138" s="5"/>
    </row>
    <row r="139" spans="1:17" s="4" customFormat="1" ht="16.5" hidden="1" customHeight="1" x14ac:dyDescent="0.25">
      <c r="A139" s="778" t="s">
        <v>35</v>
      </c>
      <c r="B139" s="906" t="s">
        <v>23</v>
      </c>
      <c r="C139" s="168" t="s">
        <v>2</v>
      </c>
      <c r="D139" s="151">
        <v>35</v>
      </c>
      <c r="E139" s="142">
        <v>0</v>
      </c>
      <c r="F139" s="142">
        <v>12.99</v>
      </c>
      <c r="G139" s="142">
        <v>4.05</v>
      </c>
      <c r="H139" s="142">
        <v>5.6</v>
      </c>
      <c r="J139" s="5"/>
      <c r="K139" s="5"/>
      <c r="L139" s="5"/>
      <c r="N139" s="10"/>
      <c r="O139" s="10"/>
      <c r="P139" s="10"/>
      <c r="Q139" s="10"/>
    </row>
    <row r="140" spans="1:17" s="4" customFormat="1" ht="16.5" hidden="1" customHeight="1" x14ac:dyDescent="0.25">
      <c r="A140" s="779"/>
      <c r="B140" s="907">
        <v>0</v>
      </c>
      <c r="C140" s="169" t="s">
        <v>3</v>
      </c>
      <c r="D140" s="153">
        <v>35</v>
      </c>
      <c r="E140" s="154">
        <v>0</v>
      </c>
      <c r="F140" s="154">
        <v>12.99</v>
      </c>
      <c r="G140" s="154">
        <v>3.97</v>
      </c>
      <c r="H140" s="154">
        <v>5.6159852734485138</v>
      </c>
      <c r="J140" s="5"/>
      <c r="K140" s="5"/>
      <c r="L140" s="5"/>
      <c r="N140" s="10"/>
      <c r="O140" s="10"/>
      <c r="P140" s="10"/>
      <c r="Q140" s="10"/>
    </row>
    <row r="141" spans="1:17" s="4" customFormat="1" ht="16.5" hidden="1" customHeight="1" x14ac:dyDescent="0.25">
      <c r="A141" s="779"/>
      <c r="B141" s="907">
        <v>0</v>
      </c>
      <c r="C141" s="169" t="s">
        <v>4</v>
      </c>
      <c r="D141" s="153">
        <v>35</v>
      </c>
      <c r="E141" s="154">
        <v>0</v>
      </c>
      <c r="F141" s="154">
        <v>12.49</v>
      </c>
      <c r="G141" s="154">
        <v>7.8433686723689595</v>
      </c>
      <c r="H141" s="154">
        <v>8.0071786469950741</v>
      </c>
      <c r="J141" s="5"/>
      <c r="K141" s="5"/>
      <c r="L141" s="5"/>
      <c r="N141" s="10"/>
      <c r="O141" s="10"/>
      <c r="P141" s="10"/>
      <c r="Q141" s="10"/>
    </row>
    <row r="142" spans="1:17" s="4" customFormat="1" ht="16.5" hidden="1" customHeight="1" x14ac:dyDescent="0.25">
      <c r="A142" s="779"/>
      <c r="B142" s="907">
        <v>0</v>
      </c>
      <c r="C142" s="169" t="s">
        <v>5</v>
      </c>
      <c r="D142" s="153">
        <v>35</v>
      </c>
      <c r="E142" s="154">
        <v>0</v>
      </c>
      <c r="F142" s="154">
        <v>12.49</v>
      </c>
      <c r="G142" s="154">
        <v>10.098779479509311</v>
      </c>
      <c r="H142" s="154">
        <v>9.5</v>
      </c>
      <c r="J142" s="5"/>
      <c r="K142" s="5"/>
      <c r="L142" s="5"/>
      <c r="N142" s="10"/>
      <c r="O142" s="10"/>
      <c r="P142" s="10"/>
      <c r="Q142" s="10"/>
    </row>
    <row r="143" spans="1:17" s="4" customFormat="1" ht="16.5" hidden="1" customHeight="1" x14ac:dyDescent="0.25">
      <c r="A143" s="779"/>
      <c r="B143" s="907">
        <v>0</v>
      </c>
      <c r="C143" s="169" t="s">
        <v>6</v>
      </c>
      <c r="D143" s="153">
        <v>35</v>
      </c>
      <c r="E143" s="154">
        <v>0</v>
      </c>
      <c r="F143" s="154">
        <v>12.49</v>
      </c>
      <c r="G143" s="154">
        <v>11.48</v>
      </c>
      <c r="H143" s="154">
        <v>10.41584466135992</v>
      </c>
      <c r="J143" s="5"/>
      <c r="K143" s="5"/>
      <c r="L143" s="5"/>
      <c r="N143" s="10"/>
      <c r="O143" s="10"/>
      <c r="P143" s="10"/>
      <c r="Q143" s="10"/>
    </row>
    <row r="144" spans="1:17" s="4" customFormat="1" ht="16.5" hidden="1" customHeight="1" x14ac:dyDescent="0.25">
      <c r="A144" s="779"/>
      <c r="B144" s="907">
        <v>0</v>
      </c>
      <c r="C144" s="170" t="s">
        <v>7</v>
      </c>
      <c r="D144" s="153">
        <v>35</v>
      </c>
      <c r="E144" s="154">
        <v>0</v>
      </c>
      <c r="F144" s="154">
        <v>12.49</v>
      </c>
      <c r="G144" s="154">
        <v>12.41</v>
      </c>
      <c r="H144" s="154">
        <v>11.031155590012366</v>
      </c>
      <c r="J144" s="5"/>
      <c r="K144" s="5"/>
      <c r="L144" s="5"/>
      <c r="N144" s="10"/>
      <c r="O144" s="10"/>
      <c r="P144" s="10"/>
      <c r="Q144" s="10"/>
    </row>
    <row r="145" spans="1:17" s="4" customFormat="1" ht="16.5" hidden="1" customHeight="1" x14ac:dyDescent="0.25">
      <c r="A145" s="779"/>
      <c r="B145" s="907">
        <v>0</v>
      </c>
      <c r="C145" s="169" t="s">
        <v>8</v>
      </c>
      <c r="D145" s="156">
        <v>35</v>
      </c>
      <c r="E145" s="145">
        <v>0</v>
      </c>
      <c r="F145" s="145">
        <v>12.74</v>
      </c>
      <c r="G145" s="145">
        <v>13.830759911483693</v>
      </c>
      <c r="H145" s="145">
        <v>12.055</v>
      </c>
      <c r="J145" s="5"/>
      <c r="K145" s="5"/>
      <c r="L145" s="5"/>
      <c r="N145" s="10"/>
      <c r="O145" s="10"/>
      <c r="P145" s="10"/>
      <c r="Q145" s="10"/>
    </row>
    <row r="146" spans="1:17" s="4" customFormat="1" ht="5.25" hidden="1" customHeight="1" thickBot="1" x14ac:dyDescent="0.3">
      <c r="A146" s="780"/>
      <c r="B146" s="908">
        <v>0</v>
      </c>
      <c r="C146" s="171" t="s">
        <v>17</v>
      </c>
      <c r="D146" s="157">
        <v>35</v>
      </c>
      <c r="E146" s="158">
        <v>0</v>
      </c>
      <c r="F146" s="158">
        <v>13.74</v>
      </c>
      <c r="G146" s="158">
        <v>14.54</v>
      </c>
      <c r="H146" s="158">
        <v>13.505000000000001</v>
      </c>
      <c r="J146" s="5"/>
      <c r="K146" s="5"/>
      <c r="L146" s="5"/>
    </row>
    <row r="147" spans="1:17" s="4" customFormat="1" ht="16.5" customHeight="1" thickBot="1" x14ac:dyDescent="0.3">
      <c r="A147" s="24"/>
      <c r="B147" s="24"/>
      <c r="C147" s="26"/>
      <c r="D147" s="27"/>
      <c r="E147" s="27"/>
      <c r="F147" s="30"/>
      <c r="G147" s="29"/>
      <c r="H147" s="29"/>
      <c r="J147" s="5"/>
      <c r="K147" s="5"/>
      <c r="L147" s="5"/>
    </row>
    <row r="148" spans="1:17" s="4" customFormat="1" ht="16.5" customHeight="1" thickBot="1" x14ac:dyDescent="0.2">
      <c r="A148" s="802" t="s">
        <v>77</v>
      </c>
      <c r="B148" s="803"/>
      <c r="C148" s="803"/>
      <c r="D148" s="803"/>
      <c r="E148" s="803"/>
      <c r="F148" s="803"/>
      <c r="G148" s="804"/>
      <c r="H148" s="805"/>
      <c r="J148" s="5"/>
      <c r="K148" s="5"/>
      <c r="L148" s="5"/>
    </row>
    <row r="149" spans="1:17" s="382" customFormat="1" ht="16.5" customHeight="1" x14ac:dyDescent="0.15">
      <c r="A149" s="806" t="str">
        <f>+A195</f>
        <v>Precio especial en operaciones al contado y financiamiento Plan Integral SIN seguro CON Bonificación.</v>
      </c>
      <c r="B149" s="506"/>
      <c r="C149" s="809"/>
      <c r="D149" s="810"/>
      <c r="E149" s="810"/>
      <c r="F149" s="810"/>
      <c r="G149" s="507"/>
      <c r="H149" s="508"/>
      <c r="J149" s="383"/>
      <c r="K149" s="383"/>
      <c r="L149" s="383"/>
    </row>
    <row r="150" spans="1:17" s="382" customFormat="1" ht="16.5" customHeight="1" x14ac:dyDescent="0.15">
      <c r="A150" s="807"/>
      <c r="B150" s="456" t="str">
        <f>+B196</f>
        <v>(CÓDIGO: LON)</v>
      </c>
      <c r="C150" s="811" t="s">
        <v>16</v>
      </c>
      <c r="D150" s="812"/>
      <c r="E150" s="812"/>
      <c r="F150" s="812"/>
      <c r="G150" s="509"/>
      <c r="H150" s="510"/>
      <c r="J150" s="383"/>
      <c r="K150" s="383"/>
      <c r="L150" s="383"/>
    </row>
    <row r="151" spans="1:17" s="382" customFormat="1" ht="16.5" customHeight="1" x14ac:dyDescent="0.25">
      <c r="A151" s="807"/>
      <c r="B151" s="361" t="s">
        <v>437</v>
      </c>
      <c r="C151" s="813" t="s">
        <v>438</v>
      </c>
      <c r="D151" s="814"/>
      <c r="E151" s="814"/>
      <c r="F151" s="814"/>
      <c r="G151" s="509"/>
      <c r="H151" s="510"/>
      <c r="J151" s="383"/>
      <c r="K151" s="383"/>
      <c r="L151" s="383"/>
    </row>
    <row r="152" spans="1:17" s="382" customFormat="1" ht="16.5" customHeight="1" x14ac:dyDescent="0.25">
      <c r="A152" s="807"/>
      <c r="B152" s="361" t="s">
        <v>439</v>
      </c>
      <c r="C152" s="813" t="s">
        <v>440</v>
      </c>
      <c r="D152" s="814"/>
      <c r="E152" s="814"/>
      <c r="F152" s="814"/>
      <c r="G152" s="509"/>
      <c r="H152" s="510"/>
      <c r="J152" s="383"/>
      <c r="K152" s="383"/>
      <c r="L152" s="383"/>
    </row>
    <row r="153" spans="1:17" s="382" customFormat="1" ht="16.5" hidden="1" customHeight="1" x14ac:dyDescent="0.25">
      <c r="A153" s="807"/>
      <c r="B153" s="361"/>
      <c r="C153" s="813"/>
      <c r="D153" s="814"/>
      <c r="E153" s="814"/>
      <c r="F153" s="814"/>
      <c r="G153" s="509"/>
      <c r="H153" s="510"/>
      <c r="J153" s="383"/>
      <c r="K153" s="383"/>
      <c r="L153" s="383"/>
    </row>
    <row r="154" spans="1:17" s="382" customFormat="1" ht="16.5" customHeight="1" thickBot="1" x14ac:dyDescent="0.3">
      <c r="A154" s="808"/>
      <c r="B154" s="457"/>
      <c r="C154" s="816"/>
      <c r="D154" s="817"/>
      <c r="E154" s="817"/>
      <c r="F154" s="817"/>
      <c r="G154" s="511"/>
      <c r="H154" s="512"/>
      <c r="J154" s="383"/>
      <c r="K154" s="383"/>
      <c r="L154" s="383"/>
    </row>
    <row r="155" spans="1:17" s="382" customFormat="1" ht="16.5" hidden="1" customHeight="1" x14ac:dyDescent="0.15">
      <c r="A155" s="913" t="s">
        <v>58</v>
      </c>
      <c r="B155" s="372"/>
      <c r="C155" s="946"/>
      <c r="D155" s="947"/>
      <c r="E155" s="947"/>
      <c r="F155" s="947"/>
      <c r="G155" s="373"/>
      <c r="H155" s="374"/>
      <c r="J155" s="383"/>
      <c r="K155" s="383"/>
      <c r="L155" s="383"/>
    </row>
    <row r="156" spans="1:17" s="382" customFormat="1" ht="16.5" hidden="1" customHeight="1" x14ac:dyDescent="0.15">
      <c r="A156" s="914"/>
      <c r="B156" s="384" t="s">
        <v>23</v>
      </c>
      <c r="C156" s="904" t="s">
        <v>16</v>
      </c>
      <c r="D156" s="905"/>
      <c r="E156" s="905"/>
      <c r="F156" s="905"/>
      <c r="G156" s="376"/>
      <c r="H156" s="377"/>
      <c r="J156" s="383"/>
      <c r="K156" s="383"/>
      <c r="L156" s="383"/>
    </row>
    <row r="157" spans="1:17" s="382" customFormat="1" ht="16.5" hidden="1" customHeight="1" x14ac:dyDescent="0.25">
      <c r="A157" s="914"/>
      <c r="B157" s="378" t="s">
        <v>437</v>
      </c>
      <c r="C157" s="909" t="s">
        <v>438</v>
      </c>
      <c r="D157" s="910"/>
      <c r="E157" s="910"/>
      <c r="F157" s="910"/>
      <c r="G157" s="376"/>
      <c r="H157" s="377"/>
      <c r="J157" s="383"/>
      <c r="K157" s="383"/>
      <c r="L157" s="383"/>
    </row>
    <row r="158" spans="1:17" s="382" customFormat="1" ht="16.5" hidden="1" customHeight="1" x14ac:dyDescent="0.25">
      <c r="A158" s="914"/>
      <c r="B158" s="378" t="s">
        <v>439</v>
      </c>
      <c r="C158" s="909" t="s">
        <v>440</v>
      </c>
      <c r="D158" s="910"/>
      <c r="E158" s="910"/>
      <c r="F158" s="910"/>
      <c r="G158" s="376"/>
      <c r="H158" s="377"/>
      <c r="J158" s="383"/>
      <c r="K158" s="383"/>
      <c r="L158" s="383"/>
    </row>
    <row r="159" spans="1:17" s="382" customFormat="1" ht="16.5" hidden="1" customHeight="1" x14ac:dyDescent="0.25">
      <c r="A159" s="914"/>
      <c r="B159" s="378"/>
      <c r="C159" s="909"/>
      <c r="D159" s="910"/>
      <c r="E159" s="910"/>
      <c r="F159" s="910"/>
      <c r="G159" s="376"/>
      <c r="H159" s="377"/>
      <c r="J159" s="383"/>
      <c r="K159" s="383"/>
      <c r="L159" s="383"/>
    </row>
    <row r="160" spans="1:17" s="382" customFormat="1" ht="16.5" hidden="1" customHeight="1" thickBot="1" x14ac:dyDescent="0.3">
      <c r="A160" s="915"/>
      <c r="B160" s="379"/>
      <c r="C160" s="968"/>
      <c r="D160" s="969"/>
      <c r="E160" s="969"/>
      <c r="F160" s="969"/>
      <c r="G160" s="380"/>
      <c r="H160" s="381"/>
      <c r="J160" s="383"/>
      <c r="K160" s="383"/>
      <c r="L160" s="383"/>
    </row>
    <row r="161" spans="1:12" s="382" customFormat="1" ht="16.5" customHeight="1" x14ac:dyDescent="0.25">
      <c r="A161" s="913" t="str">
        <f>+A207</f>
        <v>Financiamiento tasa subsidiada desde 20% enganche SIN seguro.</v>
      </c>
      <c r="B161" s="916" t="s">
        <v>19</v>
      </c>
      <c r="C161" s="385" t="s">
        <v>2</v>
      </c>
      <c r="D161" s="386">
        <v>20</v>
      </c>
      <c r="E161" s="387">
        <v>0</v>
      </c>
      <c r="F161" s="388">
        <v>0</v>
      </c>
      <c r="G161" s="389"/>
      <c r="H161" s="390"/>
      <c r="J161" s="383"/>
      <c r="K161" s="383"/>
      <c r="L161" s="383"/>
    </row>
    <row r="162" spans="1:12" s="382" customFormat="1" ht="16.5" customHeight="1" x14ac:dyDescent="0.25">
      <c r="A162" s="914"/>
      <c r="B162" s="917">
        <v>0</v>
      </c>
      <c r="C162" s="391" t="s">
        <v>3</v>
      </c>
      <c r="D162" s="392">
        <v>20</v>
      </c>
      <c r="E162" s="393">
        <v>0</v>
      </c>
      <c r="F162" s="394">
        <v>0</v>
      </c>
      <c r="G162" s="395"/>
      <c r="H162" s="396"/>
      <c r="J162" s="383"/>
      <c r="K162" s="383"/>
      <c r="L162" s="383"/>
    </row>
    <row r="163" spans="1:12" s="382" customFormat="1" ht="16.5" customHeight="1" x14ac:dyDescent="0.25">
      <c r="A163" s="914"/>
      <c r="B163" s="917">
        <v>0</v>
      </c>
      <c r="C163" s="391" t="s">
        <v>4</v>
      </c>
      <c r="D163" s="392">
        <v>20</v>
      </c>
      <c r="E163" s="393">
        <v>0</v>
      </c>
      <c r="F163" s="394">
        <v>3.123011139046127</v>
      </c>
      <c r="G163" s="397"/>
      <c r="H163" s="398"/>
      <c r="J163" s="383"/>
      <c r="K163" s="383"/>
      <c r="L163" s="383"/>
    </row>
    <row r="164" spans="1:12" s="382" customFormat="1" ht="16.5" customHeight="1" x14ac:dyDescent="0.25">
      <c r="A164" s="914"/>
      <c r="B164" s="917">
        <v>0</v>
      </c>
      <c r="C164" s="391" t="s">
        <v>5</v>
      </c>
      <c r="D164" s="392">
        <v>20</v>
      </c>
      <c r="E164" s="393">
        <v>0</v>
      </c>
      <c r="F164" s="394">
        <v>5.4604050803765816</v>
      </c>
      <c r="G164" s="397"/>
      <c r="H164" s="398"/>
      <c r="J164" s="383"/>
      <c r="K164" s="383"/>
      <c r="L164" s="383"/>
    </row>
    <row r="165" spans="1:12" s="382" customFormat="1" ht="16.5" customHeight="1" x14ac:dyDescent="0.25">
      <c r="A165" s="914"/>
      <c r="B165" s="917">
        <v>0</v>
      </c>
      <c r="C165" s="391" t="s">
        <v>6</v>
      </c>
      <c r="D165" s="392">
        <v>20</v>
      </c>
      <c r="E165" s="393">
        <v>0</v>
      </c>
      <c r="F165" s="394">
        <v>6.8930673663606292</v>
      </c>
      <c r="G165" s="397"/>
      <c r="H165" s="398"/>
      <c r="J165" s="383"/>
      <c r="K165" s="383"/>
      <c r="L165" s="383"/>
    </row>
    <row r="166" spans="1:12" s="382" customFormat="1" ht="16.5" customHeight="1" x14ac:dyDescent="0.25">
      <c r="A166" s="914"/>
      <c r="B166" s="917">
        <v>0</v>
      </c>
      <c r="C166" s="399" t="s">
        <v>7</v>
      </c>
      <c r="D166" s="392">
        <v>20</v>
      </c>
      <c r="E166" s="393">
        <v>0</v>
      </c>
      <c r="F166" s="394">
        <v>7.8605057040653543</v>
      </c>
      <c r="G166" s="397"/>
      <c r="H166" s="398"/>
      <c r="J166" s="383"/>
      <c r="K166" s="383"/>
      <c r="L166" s="383"/>
    </row>
    <row r="167" spans="1:12" s="382" customFormat="1" ht="16.5" customHeight="1" x14ac:dyDescent="0.25">
      <c r="A167" s="914"/>
      <c r="B167" s="917">
        <v>0</v>
      </c>
      <c r="C167" s="391" t="s">
        <v>8</v>
      </c>
      <c r="D167" s="392">
        <v>20</v>
      </c>
      <c r="E167" s="393">
        <v>0</v>
      </c>
      <c r="F167" s="394">
        <v>9.3246261041163958</v>
      </c>
      <c r="G167" s="395"/>
      <c r="H167" s="396"/>
      <c r="J167" s="383"/>
      <c r="K167" s="383"/>
      <c r="L167" s="383"/>
    </row>
    <row r="168" spans="1:12" s="382" customFormat="1" ht="16.5" customHeight="1" thickBot="1" x14ac:dyDescent="0.3">
      <c r="A168" s="915"/>
      <c r="B168" s="918">
        <v>0</v>
      </c>
      <c r="C168" s="400" t="s">
        <v>17</v>
      </c>
      <c r="D168" s="401">
        <v>20</v>
      </c>
      <c r="E168" s="402">
        <v>0</v>
      </c>
      <c r="F168" s="403">
        <v>11.030267923704949</v>
      </c>
      <c r="G168" s="404"/>
      <c r="H168" s="405"/>
      <c r="J168" s="383"/>
      <c r="K168" s="383"/>
      <c r="L168" s="383"/>
    </row>
    <row r="169" spans="1:12" s="382" customFormat="1" ht="16.5" hidden="1" customHeight="1" x14ac:dyDescent="0.25">
      <c r="A169" s="913" t="s">
        <v>61</v>
      </c>
      <c r="B169" s="916" t="s">
        <v>23</v>
      </c>
      <c r="C169" s="385" t="s">
        <v>2</v>
      </c>
      <c r="D169" s="386">
        <v>20</v>
      </c>
      <c r="E169" s="387">
        <v>0</v>
      </c>
      <c r="F169" s="388">
        <v>0</v>
      </c>
      <c r="G169" s="389"/>
      <c r="H169" s="390"/>
      <c r="J169" s="383"/>
      <c r="K169" s="383"/>
      <c r="L169" s="383"/>
    </row>
    <row r="170" spans="1:12" s="382" customFormat="1" ht="16.5" hidden="1" customHeight="1" x14ac:dyDescent="0.25">
      <c r="A170" s="914"/>
      <c r="B170" s="917">
        <v>0</v>
      </c>
      <c r="C170" s="391" t="s">
        <v>3</v>
      </c>
      <c r="D170" s="392">
        <v>20</v>
      </c>
      <c r="E170" s="393">
        <v>0</v>
      </c>
      <c r="F170" s="394">
        <v>0</v>
      </c>
      <c r="G170" s="395"/>
      <c r="H170" s="396"/>
      <c r="J170" s="383"/>
      <c r="K170" s="383"/>
      <c r="L170" s="383"/>
    </row>
    <row r="171" spans="1:12" s="382" customFormat="1" ht="16.5" hidden="1" customHeight="1" x14ac:dyDescent="0.25">
      <c r="A171" s="914"/>
      <c r="B171" s="917">
        <v>0</v>
      </c>
      <c r="C171" s="391" t="s">
        <v>4</v>
      </c>
      <c r="D171" s="392">
        <v>20</v>
      </c>
      <c r="E171" s="393">
        <v>0</v>
      </c>
      <c r="F171" s="394">
        <v>3.123011139046127</v>
      </c>
      <c r="G171" s="397"/>
      <c r="H171" s="398"/>
      <c r="J171" s="383"/>
      <c r="K171" s="383"/>
      <c r="L171" s="383"/>
    </row>
    <row r="172" spans="1:12" s="382" customFormat="1" ht="16.5" hidden="1" customHeight="1" x14ac:dyDescent="0.25">
      <c r="A172" s="914"/>
      <c r="B172" s="917">
        <v>0</v>
      </c>
      <c r="C172" s="391" t="s">
        <v>5</v>
      </c>
      <c r="D172" s="392">
        <v>20</v>
      </c>
      <c r="E172" s="393">
        <v>0</v>
      </c>
      <c r="F172" s="394">
        <v>5.4604050803765816</v>
      </c>
      <c r="G172" s="397"/>
      <c r="H172" s="398"/>
      <c r="J172" s="383"/>
      <c r="K172" s="383"/>
      <c r="L172" s="383"/>
    </row>
    <row r="173" spans="1:12" s="382" customFormat="1" ht="16.5" hidden="1" customHeight="1" x14ac:dyDescent="0.25">
      <c r="A173" s="914"/>
      <c r="B173" s="917">
        <v>0</v>
      </c>
      <c r="C173" s="391" t="s">
        <v>6</v>
      </c>
      <c r="D173" s="392">
        <v>20</v>
      </c>
      <c r="E173" s="393">
        <v>0</v>
      </c>
      <c r="F173" s="394">
        <v>6.8930673663606292</v>
      </c>
      <c r="G173" s="397"/>
      <c r="H173" s="398"/>
      <c r="J173" s="383"/>
      <c r="K173" s="383"/>
      <c r="L173" s="383"/>
    </row>
    <row r="174" spans="1:12" s="382" customFormat="1" ht="16.5" hidden="1" customHeight="1" x14ac:dyDescent="0.25">
      <c r="A174" s="914"/>
      <c r="B174" s="917">
        <v>0</v>
      </c>
      <c r="C174" s="399" t="s">
        <v>7</v>
      </c>
      <c r="D174" s="392">
        <v>20</v>
      </c>
      <c r="E174" s="393">
        <v>0</v>
      </c>
      <c r="F174" s="394">
        <v>7.8605057040653543</v>
      </c>
      <c r="G174" s="397"/>
      <c r="H174" s="398"/>
      <c r="J174" s="383"/>
      <c r="K174" s="383"/>
      <c r="L174" s="383"/>
    </row>
    <row r="175" spans="1:12" s="382" customFormat="1" ht="16.5" hidden="1" customHeight="1" x14ac:dyDescent="0.25">
      <c r="A175" s="914"/>
      <c r="B175" s="917">
        <v>0</v>
      </c>
      <c r="C175" s="391" t="s">
        <v>8</v>
      </c>
      <c r="D175" s="392">
        <v>20</v>
      </c>
      <c r="E175" s="393">
        <v>0</v>
      </c>
      <c r="F175" s="394">
        <v>9.3246261041163958</v>
      </c>
      <c r="G175" s="395"/>
      <c r="H175" s="396"/>
      <c r="J175" s="383"/>
      <c r="K175" s="383"/>
      <c r="L175" s="383"/>
    </row>
    <row r="176" spans="1:12" s="382" customFormat="1" ht="16.5" hidden="1" customHeight="1" thickBot="1" x14ac:dyDescent="0.3">
      <c r="A176" s="915"/>
      <c r="B176" s="918">
        <v>0</v>
      </c>
      <c r="C176" s="400" t="s">
        <v>17</v>
      </c>
      <c r="D176" s="401">
        <v>20</v>
      </c>
      <c r="E176" s="402">
        <v>0</v>
      </c>
      <c r="F176" s="403">
        <v>11.030267923704949</v>
      </c>
      <c r="G176" s="404"/>
      <c r="H176" s="405"/>
      <c r="J176" s="383"/>
      <c r="K176" s="383"/>
      <c r="L176" s="383"/>
    </row>
    <row r="177" spans="1:12" s="382" customFormat="1" ht="16.5" customHeight="1" x14ac:dyDescent="0.25">
      <c r="A177" s="913" t="str">
        <f>+A223</f>
        <v>Financiamiento tasa subsidiada desde 35% enganche SIN seguro.</v>
      </c>
      <c r="B177" s="916" t="s">
        <v>19</v>
      </c>
      <c r="C177" s="406" t="s">
        <v>2</v>
      </c>
      <c r="D177" s="406">
        <v>35</v>
      </c>
      <c r="E177" s="387">
        <v>0</v>
      </c>
      <c r="F177" s="387">
        <v>0</v>
      </c>
      <c r="G177" s="387">
        <v>4.05</v>
      </c>
      <c r="H177" s="387">
        <v>5.6</v>
      </c>
      <c r="J177" s="383"/>
      <c r="K177" s="383"/>
      <c r="L177" s="383"/>
    </row>
    <row r="178" spans="1:12" s="382" customFormat="1" ht="16.5" customHeight="1" x14ac:dyDescent="0.25">
      <c r="A178" s="914"/>
      <c r="B178" s="917">
        <v>0</v>
      </c>
      <c r="C178" s="407" t="s">
        <v>3</v>
      </c>
      <c r="D178" s="407">
        <v>35</v>
      </c>
      <c r="E178" s="408">
        <v>0</v>
      </c>
      <c r="F178" s="408">
        <v>0</v>
      </c>
      <c r="G178" s="408">
        <v>3.9845793533869864</v>
      </c>
      <c r="H178" s="408">
        <v>5.6210269525022074</v>
      </c>
      <c r="J178" s="383"/>
      <c r="K178" s="383"/>
      <c r="L178" s="383"/>
    </row>
    <row r="179" spans="1:12" s="382" customFormat="1" ht="16.5" customHeight="1" x14ac:dyDescent="0.25">
      <c r="A179" s="914"/>
      <c r="B179" s="917">
        <v>0</v>
      </c>
      <c r="C179" s="407" t="s">
        <v>4</v>
      </c>
      <c r="D179" s="407">
        <v>35</v>
      </c>
      <c r="E179" s="408">
        <v>0</v>
      </c>
      <c r="F179" s="408">
        <v>0</v>
      </c>
      <c r="G179" s="408">
        <v>3.9599893704864741</v>
      </c>
      <c r="H179" s="408">
        <v>5.49</v>
      </c>
      <c r="J179" s="383"/>
      <c r="K179" s="383"/>
      <c r="L179" s="383"/>
    </row>
    <row r="180" spans="1:12" s="382" customFormat="1" ht="16.5" customHeight="1" x14ac:dyDescent="0.25">
      <c r="A180" s="914"/>
      <c r="B180" s="917">
        <v>0</v>
      </c>
      <c r="C180" s="407" t="s">
        <v>5</v>
      </c>
      <c r="D180" s="407">
        <v>35</v>
      </c>
      <c r="E180" s="408">
        <v>0</v>
      </c>
      <c r="F180" s="408">
        <v>2.8909159434498295</v>
      </c>
      <c r="G180" s="408">
        <v>7.1</v>
      </c>
      <c r="H180" s="408">
        <v>7.5628934835800363</v>
      </c>
      <c r="J180" s="383"/>
      <c r="K180" s="383"/>
      <c r="L180" s="383"/>
    </row>
    <row r="181" spans="1:12" s="382" customFormat="1" ht="16.5" customHeight="1" x14ac:dyDescent="0.25">
      <c r="A181" s="914"/>
      <c r="B181" s="917">
        <v>0</v>
      </c>
      <c r="C181" s="407" t="s">
        <v>6</v>
      </c>
      <c r="D181" s="407">
        <v>35</v>
      </c>
      <c r="E181" s="408">
        <v>0</v>
      </c>
      <c r="F181" s="408">
        <v>4.6635183845117689</v>
      </c>
      <c r="G181" s="408">
        <v>9.02</v>
      </c>
      <c r="H181" s="408">
        <v>8.8308179236229698</v>
      </c>
      <c r="J181" s="383"/>
      <c r="K181" s="383"/>
      <c r="L181" s="383"/>
    </row>
    <row r="182" spans="1:12" s="382" customFormat="1" ht="16.5" customHeight="1" x14ac:dyDescent="0.25">
      <c r="A182" s="914"/>
      <c r="B182" s="917">
        <v>0</v>
      </c>
      <c r="C182" s="407" t="s">
        <v>7</v>
      </c>
      <c r="D182" s="407">
        <v>35</v>
      </c>
      <c r="E182" s="408">
        <v>0</v>
      </c>
      <c r="F182" s="408">
        <v>5.8608889896116008</v>
      </c>
      <c r="G182" s="408">
        <v>10.325179894909972</v>
      </c>
      <c r="H182" s="408">
        <v>9.6867355124524437</v>
      </c>
      <c r="J182" s="383"/>
      <c r="K182" s="383"/>
      <c r="L182" s="383"/>
    </row>
    <row r="183" spans="1:12" s="382" customFormat="1" ht="16.5" customHeight="1" x14ac:dyDescent="0.25">
      <c r="A183" s="914"/>
      <c r="B183" s="917">
        <v>0</v>
      </c>
      <c r="C183" s="409" t="s">
        <v>8</v>
      </c>
      <c r="D183" s="409">
        <v>35</v>
      </c>
      <c r="E183" s="393">
        <v>0</v>
      </c>
      <c r="F183" s="393">
        <v>7.6143601257327909</v>
      </c>
      <c r="G183" s="393">
        <v>12.2</v>
      </c>
      <c r="H183" s="393">
        <v>11.01</v>
      </c>
      <c r="J183" s="383"/>
      <c r="K183" s="383"/>
      <c r="L183" s="383"/>
    </row>
    <row r="184" spans="1:12" s="382" customFormat="1" ht="16.5" customHeight="1" thickBot="1" x14ac:dyDescent="0.3">
      <c r="A184" s="915"/>
      <c r="B184" s="918">
        <v>0</v>
      </c>
      <c r="C184" s="410" t="s">
        <v>17</v>
      </c>
      <c r="D184" s="410">
        <v>35</v>
      </c>
      <c r="E184" s="411">
        <v>0</v>
      </c>
      <c r="F184" s="411">
        <v>9.4893775326100478</v>
      </c>
      <c r="G184" s="411">
        <v>13.18</v>
      </c>
      <c r="H184" s="411">
        <v>12.635</v>
      </c>
      <c r="J184" s="383"/>
      <c r="K184" s="383"/>
      <c r="L184" s="383"/>
    </row>
    <row r="185" spans="1:12" s="4" customFormat="1" ht="16.5" hidden="1" customHeight="1" x14ac:dyDescent="0.25">
      <c r="A185" s="778" t="s">
        <v>20</v>
      </c>
      <c r="B185" s="906" t="s">
        <v>23</v>
      </c>
      <c r="C185" s="151" t="s">
        <v>2</v>
      </c>
      <c r="D185" s="151">
        <v>35</v>
      </c>
      <c r="E185" s="142">
        <v>0</v>
      </c>
      <c r="F185" s="142">
        <v>0</v>
      </c>
      <c r="G185" s="152">
        <v>4.05</v>
      </c>
      <c r="H185" s="152">
        <v>5.6</v>
      </c>
      <c r="J185" s="5"/>
      <c r="K185" s="5"/>
      <c r="L185" s="5"/>
    </row>
    <row r="186" spans="1:12" s="4" customFormat="1" ht="16.5" hidden="1" customHeight="1" x14ac:dyDescent="0.25">
      <c r="A186" s="779"/>
      <c r="B186" s="907">
        <v>0</v>
      </c>
      <c r="C186" s="153" t="s">
        <v>3</v>
      </c>
      <c r="D186" s="153">
        <v>35</v>
      </c>
      <c r="E186" s="154">
        <v>0</v>
      </c>
      <c r="F186" s="154">
        <v>0</v>
      </c>
      <c r="G186" s="155">
        <v>3.9845793533869864</v>
      </c>
      <c r="H186" s="155">
        <v>5.6210269525022074</v>
      </c>
      <c r="J186" s="5"/>
      <c r="K186" s="5"/>
      <c r="L186" s="5"/>
    </row>
    <row r="187" spans="1:12" s="4" customFormat="1" ht="16.5" hidden="1" customHeight="1" x14ac:dyDescent="0.25">
      <c r="A187" s="779"/>
      <c r="B187" s="907">
        <v>0</v>
      </c>
      <c r="C187" s="153" t="s">
        <v>4</v>
      </c>
      <c r="D187" s="153">
        <v>35</v>
      </c>
      <c r="E187" s="154">
        <v>0</v>
      </c>
      <c r="F187" s="154">
        <v>0</v>
      </c>
      <c r="G187" s="155">
        <v>3.9599893704864741</v>
      </c>
      <c r="H187" s="155">
        <v>5.49</v>
      </c>
      <c r="J187" s="5"/>
      <c r="K187" s="5"/>
      <c r="L187" s="5"/>
    </row>
    <row r="188" spans="1:12" s="4" customFormat="1" ht="16.5" hidden="1" customHeight="1" x14ac:dyDescent="0.25">
      <c r="A188" s="779"/>
      <c r="B188" s="907">
        <v>0</v>
      </c>
      <c r="C188" s="153" t="s">
        <v>5</v>
      </c>
      <c r="D188" s="153">
        <v>35</v>
      </c>
      <c r="E188" s="154">
        <v>0</v>
      </c>
      <c r="F188" s="154">
        <v>2.8909159434498295</v>
      </c>
      <c r="G188" s="155">
        <v>7.1</v>
      </c>
      <c r="H188" s="155">
        <v>7.5628934835800363</v>
      </c>
      <c r="J188" s="5"/>
      <c r="K188" s="5"/>
      <c r="L188" s="5"/>
    </row>
    <row r="189" spans="1:12" s="4" customFormat="1" ht="16.5" hidden="1" customHeight="1" x14ac:dyDescent="0.25">
      <c r="A189" s="779"/>
      <c r="B189" s="907">
        <v>0</v>
      </c>
      <c r="C189" s="153" t="s">
        <v>6</v>
      </c>
      <c r="D189" s="153">
        <v>35</v>
      </c>
      <c r="E189" s="154">
        <v>0</v>
      </c>
      <c r="F189" s="154">
        <v>4.6635183845117689</v>
      </c>
      <c r="G189" s="155">
        <v>9.02</v>
      </c>
      <c r="H189" s="155">
        <v>8.8308179236229698</v>
      </c>
      <c r="J189" s="5"/>
      <c r="K189" s="5"/>
      <c r="L189" s="5"/>
    </row>
    <row r="190" spans="1:12" s="4" customFormat="1" ht="16.5" hidden="1" customHeight="1" x14ac:dyDescent="0.25">
      <c r="A190" s="779"/>
      <c r="B190" s="907">
        <v>0</v>
      </c>
      <c r="C190" s="153" t="s">
        <v>7</v>
      </c>
      <c r="D190" s="153">
        <v>35</v>
      </c>
      <c r="E190" s="154">
        <v>0</v>
      </c>
      <c r="F190" s="154">
        <v>5.8608889896116008</v>
      </c>
      <c r="G190" s="155">
        <v>10.325179894909972</v>
      </c>
      <c r="H190" s="155">
        <v>9.6867355124524437</v>
      </c>
      <c r="J190" s="5"/>
      <c r="K190" s="5"/>
      <c r="L190" s="5"/>
    </row>
    <row r="191" spans="1:12" s="4" customFormat="1" ht="16.5" hidden="1" customHeight="1" x14ac:dyDescent="0.25">
      <c r="A191" s="779"/>
      <c r="B191" s="907">
        <v>0</v>
      </c>
      <c r="C191" s="156" t="s">
        <v>8</v>
      </c>
      <c r="D191" s="156">
        <v>35</v>
      </c>
      <c r="E191" s="145">
        <v>0</v>
      </c>
      <c r="F191" s="145">
        <v>7.6143601257327909</v>
      </c>
      <c r="G191" s="155">
        <v>12.2</v>
      </c>
      <c r="H191" s="155">
        <v>11.01</v>
      </c>
      <c r="J191" s="5"/>
      <c r="K191" s="5"/>
      <c r="L191" s="5"/>
    </row>
    <row r="192" spans="1:12" s="4" customFormat="1" ht="16.5" hidden="1" customHeight="1" thickBot="1" x14ac:dyDescent="0.3">
      <c r="A192" s="780"/>
      <c r="B192" s="908">
        <v>0</v>
      </c>
      <c r="C192" s="157" t="s">
        <v>17</v>
      </c>
      <c r="D192" s="157">
        <v>35</v>
      </c>
      <c r="E192" s="158">
        <v>0</v>
      </c>
      <c r="F192" s="158">
        <v>9.4893775326100478</v>
      </c>
      <c r="G192" s="159">
        <v>13.18</v>
      </c>
      <c r="H192" s="160">
        <v>12.635</v>
      </c>
      <c r="J192" s="5"/>
      <c r="K192" s="5"/>
      <c r="L192" s="5"/>
    </row>
    <row r="193" spans="1:12" s="4" customFormat="1" ht="16.5" customHeight="1" thickBot="1" x14ac:dyDescent="0.3">
      <c r="A193" s="24"/>
      <c r="B193" s="24"/>
      <c r="C193" s="26"/>
      <c r="D193" s="27"/>
      <c r="E193" s="27"/>
      <c r="F193" s="30"/>
      <c r="G193" s="29"/>
      <c r="H193" s="29"/>
      <c r="J193" s="5"/>
      <c r="K193" s="5"/>
      <c r="L193" s="5"/>
    </row>
    <row r="194" spans="1:12" s="4" customFormat="1" ht="16.5" customHeight="1" thickBot="1" x14ac:dyDescent="0.2">
      <c r="A194" s="802" t="s">
        <v>76</v>
      </c>
      <c r="B194" s="803"/>
      <c r="C194" s="803"/>
      <c r="D194" s="803"/>
      <c r="E194" s="803"/>
      <c r="F194" s="803"/>
      <c r="G194" s="804"/>
      <c r="H194" s="805"/>
      <c r="J194" s="5"/>
      <c r="K194" s="5"/>
      <c r="L194" s="5"/>
    </row>
    <row r="195" spans="1:12" s="4" customFormat="1" ht="16.5" customHeight="1" x14ac:dyDescent="0.15">
      <c r="A195" s="806" t="s">
        <v>36</v>
      </c>
      <c r="B195" s="506"/>
      <c r="C195" s="809"/>
      <c r="D195" s="810"/>
      <c r="E195" s="810"/>
      <c r="F195" s="810"/>
      <c r="G195" s="507"/>
      <c r="H195" s="508"/>
      <c r="J195" s="5"/>
      <c r="K195" s="5"/>
      <c r="L195" s="5"/>
    </row>
    <row r="196" spans="1:12" s="4" customFormat="1" ht="16.5" customHeight="1" x14ac:dyDescent="0.15">
      <c r="A196" s="807"/>
      <c r="B196" s="456" t="s">
        <v>501</v>
      </c>
      <c r="C196" s="811" t="s">
        <v>16</v>
      </c>
      <c r="D196" s="812"/>
      <c r="E196" s="812"/>
      <c r="F196" s="812"/>
      <c r="G196" s="509"/>
      <c r="H196" s="510"/>
      <c r="J196" s="5"/>
      <c r="K196" s="5"/>
      <c r="L196" s="5"/>
    </row>
    <row r="197" spans="1:12" s="4" customFormat="1" ht="16.5" customHeight="1" x14ac:dyDescent="0.25">
      <c r="A197" s="807"/>
      <c r="B197" s="361" t="s">
        <v>441</v>
      </c>
      <c r="C197" s="813" t="s">
        <v>442</v>
      </c>
      <c r="D197" s="814"/>
      <c r="E197" s="814"/>
      <c r="F197" s="815"/>
      <c r="G197" s="509"/>
      <c r="H197" s="510"/>
      <c r="J197" s="5"/>
      <c r="K197" s="5"/>
      <c r="L197" s="5"/>
    </row>
    <row r="198" spans="1:12" s="4" customFormat="1" ht="16.5" customHeight="1" x14ac:dyDescent="0.25">
      <c r="A198" s="807"/>
      <c r="B198" s="361" t="s">
        <v>443</v>
      </c>
      <c r="C198" s="813" t="s">
        <v>444</v>
      </c>
      <c r="D198" s="814"/>
      <c r="E198" s="814"/>
      <c r="F198" s="815"/>
      <c r="G198" s="509"/>
      <c r="H198" s="510"/>
      <c r="J198" s="5"/>
      <c r="K198" s="5"/>
      <c r="L198" s="5"/>
    </row>
    <row r="199" spans="1:12" s="4" customFormat="1" ht="16.5" customHeight="1" x14ac:dyDescent="0.25">
      <c r="A199" s="807"/>
      <c r="B199" s="361" t="s">
        <v>445</v>
      </c>
      <c r="C199" s="813" t="s">
        <v>446</v>
      </c>
      <c r="D199" s="814"/>
      <c r="E199" s="814"/>
      <c r="F199" s="815"/>
      <c r="G199" s="509"/>
      <c r="H199" s="510"/>
      <c r="J199" s="5"/>
      <c r="K199" s="5"/>
      <c r="L199" s="5"/>
    </row>
    <row r="200" spans="1:12" s="4" customFormat="1" ht="16.5" customHeight="1" thickBot="1" x14ac:dyDescent="0.3">
      <c r="A200" s="807"/>
      <c r="B200" s="361"/>
      <c r="C200" s="813"/>
      <c r="D200" s="814"/>
      <c r="E200" s="814"/>
      <c r="F200" s="815"/>
      <c r="G200" s="509"/>
      <c r="H200" s="510"/>
      <c r="J200" s="5"/>
      <c r="K200" s="5"/>
      <c r="L200" s="5"/>
    </row>
    <row r="201" spans="1:12" s="234" customFormat="1" ht="16.5" hidden="1" customHeight="1" x14ac:dyDescent="0.15">
      <c r="A201" s="806" t="s">
        <v>39</v>
      </c>
      <c r="B201" s="506"/>
      <c r="C201" s="809"/>
      <c r="D201" s="810"/>
      <c r="E201" s="810"/>
      <c r="F201" s="810"/>
      <c r="G201" s="507"/>
      <c r="H201" s="508"/>
      <c r="J201" s="236"/>
      <c r="K201" s="236"/>
      <c r="L201" s="236"/>
    </row>
    <row r="202" spans="1:12" s="234" customFormat="1" ht="16.5" hidden="1" customHeight="1" x14ac:dyDescent="0.15">
      <c r="A202" s="807"/>
      <c r="B202" s="456" t="s">
        <v>503</v>
      </c>
      <c r="C202" s="811" t="s">
        <v>16</v>
      </c>
      <c r="D202" s="812"/>
      <c r="E202" s="812"/>
      <c r="F202" s="812"/>
      <c r="G202" s="509"/>
      <c r="H202" s="510"/>
      <c r="J202" s="236"/>
      <c r="K202" s="236"/>
      <c r="L202" s="236"/>
    </row>
    <row r="203" spans="1:12" s="234" customFormat="1" ht="16.5" hidden="1" customHeight="1" x14ac:dyDescent="0.25">
      <c r="A203" s="807"/>
      <c r="B203" s="361" t="s">
        <v>334</v>
      </c>
      <c r="C203" s="813" t="s">
        <v>447</v>
      </c>
      <c r="D203" s="814"/>
      <c r="E203" s="814"/>
      <c r="F203" s="814"/>
      <c r="G203" s="509"/>
      <c r="H203" s="510"/>
      <c r="J203" s="236"/>
      <c r="K203" s="236"/>
      <c r="L203" s="236"/>
    </row>
    <row r="204" spans="1:12" s="234" customFormat="1" ht="16.5" hidden="1" customHeight="1" x14ac:dyDescent="0.25">
      <c r="A204" s="807"/>
      <c r="B204" s="361" t="s">
        <v>338</v>
      </c>
      <c r="C204" s="813" t="s">
        <v>448</v>
      </c>
      <c r="D204" s="814"/>
      <c r="E204" s="814"/>
      <c r="F204" s="814"/>
      <c r="G204" s="509"/>
      <c r="H204" s="510"/>
      <c r="J204" s="236"/>
      <c r="K204" s="236"/>
      <c r="L204" s="236"/>
    </row>
    <row r="205" spans="1:12" s="234" customFormat="1" ht="16.5" hidden="1" customHeight="1" x14ac:dyDescent="0.25">
      <c r="A205" s="807"/>
      <c r="B205" s="361" t="s">
        <v>336</v>
      </c>
      <c r="C205" s="813" t="s">
        <v>449</v>
      </c>
      <c r="D205" s="814"/>
      <c r="E205" s="814"/>
      <c r="F205" s="814"/>
      <c r="G205" s="509"/>
      <c r="H205" s="510"/>
      <c r="J205" s="236"/>
      <c r="K205" s="236"/>
      <c r="L205" s="236"/>
    </row>
    <row r="206" spans="1:12" s="234" customFormat="1" ht="16.5" hidden="1" customHeight="1" thickBot="1" x14ac:dyDescent="0.3">
      <c r="A206" s="808"/>
      <c r="B206" s="457"/>
      <c r="C206" s="816"/>
      <c r="D206" s="817"/>
      <c r="E206" s="817"/>
      <c r="F206" s="817"/>
      <c r="G206" s="511"/>
      <c r="H206" s="512"/>
      <c r="J206" s="236"/>
      <c r="K206" s="236"/>
      <c r="L206" s="236"/>
    </row>
    <row r="207" spans="1:12" s="234" customFormat="1" ht="16.5" customHeight="1" x14ac:dyDescent="0.25">
      <c r="A207" s="806" t="s">
        <v>47</v>
      </c>
      <c r="B207" s="889" t="s">
        <v>19</v>
      </c>
      <c r="C207" s="527" t="s">
        <v>2</v>
      </c>
      <c r="D207" s="528">
        <v>20</v>
      </c>
      <c r="E207" s="458">
        <v>0</v>
      </c>
      <c r="F207" s="459">
        <v>0</v>
      </c>
      <c r="G207" s="766"/>
      <c r="H207" s="769"/>
      <c r="J207" s="236"/>
      <c r="K207" s="236"/>
      <c r="L207" s="236"/>
    </row>
    <row r="208" spans="1:12" s="234" customFormat="1" ht="16.5" customHeight="1" x14ac:dyDescent="0.25">
      <c r="A208" s="807"/>
      <c r="B208" s="890">
        <v>0</v>
      </c>
      <c r="C208" s="529" t="s">
        <v>3</v>
      </c>
      <c r="D208" s="530">
        <v>20</v>
      </c>
      <c r="E208" s="460">
        <v>0</v>
      </c>
      <c r="F208" s="461">
        <v>0</v>
      </c>
      <c r="G208" s="767"/>
      <c r="H208" s="768"/>
      <c r="J208" s="236"/>
      <c r="K208" s="236"/>
      <c r="L208" s="236"/>
    </row>
    <row r="209" spans="1:12" s="234" customFormat="1" ht="16.5" customHeight="1" x14ac:dyDescent="0.25">
      <c r="A209" s="807"/>
      <c r="B209" s="890">
        <v>0</v>
      </c>
      <c r="C209" s="529" t="s">
        <v>4</v>
      </c>
      <c r="D209" s="530">
        <v>20</v>
      </c>
      <c r="E209" s="460">
        <v>0</v>
      </c>
      <c r="F209" s="461">
        <v>0</v>
      </c>
      <c r="G209" s="772"/>
      <c r="H209" s="773"/>
      <c r="J209" s="236"/>
      <c r="K209" s="236"/>
      <c r="L209" s="236"/>
    </row>
    <row r="210" spans="1:12" s="234" customFormat="1" ht="16.5" customHeight="1" x14ac:dyDescent="0.25">
      <c r="A210" s="807"/>
      <c r="B210" s="890">
        <v>0</v>
      </c>
      <c r="C210" s="529" t="s">
        <v>5</v>
      </c>
      <c r="D210" s="530">
        <v>20</v>
      </c>
      <c r="E210" s="460">
        <v>1.6709308332301385</v>
      </c>
      <c r="F210" s="461">
        <v>0.79227444768577959</v>
      </c>
      <c r="G210" s="772"/>
      <c r="H210" s="773"/>
      <c r="J210" s="236"/>
      <c r="K210" s="236"/>
      <c r="L210" s="236"/>
    </row>
    <row r="211" spans="1:12" s="234" customFormat="1" ht="16.5" customHeight="1" x14ac:dyDescent="0.25">
      <c r="A211" s="807"/>
      <c r="B211" s="890">
        <v>0</v>
      </c>
      <c r="C211" s="529" t="s">
        <v>6</v>
      </c>
      <c r="D211" s="530">
        <v>20</v>
      </c>
      <c r="E211" s="460">
        <v>1.6709308332301385</v>
      </c>
      <c r="F211" s="461">
        <v>3.0838607193292544</v>
      </c>
      <c r="G211" s="772"/>
      <c r="H211" s="773"/>
      <c r="J211" s="236"/>
      <c r="K211" s="236"/>
      <c r="L211" s="236"/>
    </row>
    <row r="212" spans="1:12" s="234" customFormat="1" ht="16.5" customHeight="1" x14ac:dyDescent="0.25">
      <c r="A212" s="807"/>
      <c r="B212" s="890">
        <v>0</v>
      </c>
      <c r="C212" s="531" t="s">
        <v>7</v>
      </c>
      <c r="D212" s="530">
        <v>20</v>
      </c>
      <c r="E212" s="460">
        <v>1.6709308332301385</v>
      </c>
      <c r="F212" s="461">
        <v>4.6319990288254482</v>
      </c>
      <c r="G212" s="772"/>
      <c r="H212" s="773"/>
      <c r="J212" s="236"/>
      <c r="K212" s="236"/>
      <c r="L212" s="236"/>
    </row>
    <row r="213" spans="1:12" s="234" customFormat="1" ht="16.5" customHeight="1" x14ac:dyDescent="0.25">
      <c r="A213" s="807"/>
      <c r="B213" s="890">
        <v>0</v>
      </c>
      <c r="C213" s="529" t="s">
        <v>8</v>
      </c>
      <c r="D213" s="530">
        <v>20</v>
      </c>
      <c r="E213" s="460">
        <v>1.6709308332301385</v>
      </c>
      <c r="F213" s="461">
        <v>6.8259285235910117</v>
      </c>
      <c r="G213" s="767"/>
      <c r="H213" s="768"/>
      <c r="J213" s="236"/>
      <c r="K213" s="236"/>
      <c r="L213" s="236"/>
    </row>
    <row r="214" spans="1:12" s="234" customFormat="1" ht="16.5" customHeight="1" thickBot="1" x14ac:dyDescent="0.3">
      <c r="A214" s="808"/>
      <c r="B214" s="891">
        <v>0</v>
      </c>
      <c r="C214" s="532" t="s">
        <v>17</v>
      </c>
      <c r="D214" s="533">
        <v>20</v>
      </c>
      <c r="E214" s="462">
        <v>1.6709308332301385</v>
      </c>
      <c r="F214" s="463">
        <v>8.9569778574695693</v>
      </c>
      <c r="G214" s="767"/>
      <c r="H214" s="768"/>
      <c r="J214" s="236"/>
      <c r="K214" s="236"/>
      <c r="L214" s="236"/>
    </row>
    <row r="215" spans="1:12" s="4" customFormat="1" ht="16.5" hidden="1" customHeight="1" x14ac:dyDescent="0.25">
      <c r="A215" s="806" t="s">
        <v>61</v>
      </c>
      <c r="B215" s="889" t="s">
        <v>23</v>
      </c>
      <c r="C215" s="527" t="s">
        <v>2</v>
      </c>
      <c r="D215" s="528">
        <v>20</v>
      </c>
      <c r="E215" s="458">
        <v>0</v>
      </c>
      <c r="F215" s="459">
        <v>0</v>
      </c>
      <c r="G215" s="766"/>
      <c r="H215" s="769"/>
      <c r="J215" s="5"/>
      <c r="K215" s="5"/>
      <c r="L215" s="5"/>
    </row>
    <row r="216" spans="1:12" s="4" customFormat="1" ht="16.5" hidden="1" customHeight="1" x14ac:dyDescent="0.25">
      <c r="A216" s="807"/>
      <c r="B216" s="890">
        <v>0</v>
      </c>
      <c r="C216" s="529" t="s">
        <v>3</v>
      </c>
      <c r="D216" s="530">
        <v>20</v>
      </c>
      <c r="E216" s="460">
        <v>0</v>
      </c>
      <c r="F216" s="461">
        <v>0</v>
      </c>
      <c r="G216" s="767"/>
      <c r="H216" s="768"/>
      <c r="J216" s="5"/>
      <c r="K216" s="5"/>
      <c r="L216" s="5"/>
    </row>
    <row r="217" spans="1:12" s="4" customFormat="1" ht="16.5" hidden="1" customHeight="1" x14ac:dyDescent="0.25">
      <c r="A217" s="807"/>
      <c r="B217" s="890">
        <v>0</v>
      </c>
      <c r="C217" s="529" t="s">
        <v>4</v>
      </c>
      <c r="D217" s="530">
        <v>20</v>
      </c>
      <c r="E217" s="460">
        <v>0</v>
      </c>
      <c r="F217" s="461">
        <v>0</v>
      </c>
      <c r="G217" s="772"/>
      <c r="H217" s="773"/>
      <c r="J217" s="5"/>
      <c r="K217" s="5"/>
      <c r="L217" s="5"/>
    </row>
    <row r="218" spans="1:12" s="4" customFormat="1" ht="16.5" hidden="1" customHeight="1" x14ac:dyDescent="0.25">
      <c r="A218" s="807"/>
      <c r="B218" s="890">
        <v>0</v>
      </c>
      <c r="C218" s="529" t="s">
        <v>5</v>
      </c>
      <c r="D218" s="530">
        <v>20</v>
      </c>
      <c r="E218" s="460">
        <v>1.6709308332301385</v>
      </c>
      <c r="F218" s="461">
        <v>0.79227444768577959</v>
      </c>
      <c r="G218" s="772"/>
      <c r="H218" s="773"/>
      <c r="J218" s="5"/>
      <c r="K218" s="5"/>
      <c r="L218" s="5"/>
    </row>
    <row r="219" spans="1:12" s="4" customFormat="1" ht="16.5" hidden="1" customHeight="1" x14ac:dyDescent="0.25">
      <c r="A219" s="807"/>
      <c r="B219" s="890">
        <v>0</v>
      </c>
      <c r="C219" s="529" t="s">
        <v>6</v>
      </c>
      <c r="D219" s="530">
        <v>20</v>
      </c>
      <c r="E219" s="460">
        <v>1.6709308332301385</v>
      </c>
      <c r="F219" s="461">
        <v>3.0838607193292544</v>
      </c>
      <c r="G219" s="772"/>
      <c r="H219" s="773"/>
      <c r="J219" s="5"/>
      <c r="K219" s="5"/>
      <c r="L219" s="5"/>
    </row>
    <row r="220" spans="1:12" s="4" customFormat="1" ht="16.5" hidden="1" customHeight="1" x14ac:dyDescent="0.25">
      <c r="A220" s="807"/>
      <c r="B220" s="890">
        <v>0</v>
      </c>
      <c r="C220" s="531" t="s">
        <v>7</v>
      </c>
      <c r="D220" s="530">
        <v>20</v>
      </c>
      <c r="E220" s="460">
        <v>1.6709308332301385</v>
      </c>
      <c r="F220" s="461">
        <v>4.6319990288254482</v>
      </c>
      <c r="G220" s="772"/>
      <c r="H220" s="773"/>
      <c r="J220" s="5"/>
      <c r="K220" s="5"/>
      <c r="L220" s="5"/>
    </row>
    <row r="221" spans="1:12" s="4" customFormat="1" ht="16.5" hidden="1" customHeight="1" x14ac:dyDescent="0.25">
      <c r="A221" s="807"/>
      <c r="B221" s="890">
        <v>0</v>
      </c>
      <c r="C221" s="529" t="s">
        <v>8</v>
      </c>
      <c r="D221" s="530">
        <v>20</v>
      </c>
      <c r="E221" s="460">
        <v>1.6709308332301385</v>
      </c>
      <c r="F221" s="461">
        <v>6.8259285235910117</v>
      </c>
      <c r="G221" s="767"/>
      <c r="H221" s="768"/>
      <c r="J221" s="5"/>
      <c r="K221" s="5"/>
      <c r="L221" s="5"/>
    </row>
    <row r="222" spans="1:12" s="4" customFormat="1" ht="16.5" hidden="1" customHeight="1" thickBot="1" x14ac:dyDescent="0.3">
      <c r="A222" s="808"/>
      <c r="B222" s="891">
        <v>0</v>
      </c>
      <c r="C222" s="532" t="s">
        <v>17</v>
      </c>
      <c r="D222" s="533">
        <v>20</v>
      </c>
      <c r="E222" s="462">
        <v>1.6709308332301385</v>
      </c>
      <c r="F222" s="463">
        <v>8.9569778574695693</v>
      </c>
      <c r="G222" s="770"/>
      <c r="H222" s="771"/>
      <c r="J222" s="5"/>
      <c r="K222" s="5"/>
      <c r="L222" s="5"/>
    </row>
    <row r="223" spans="1:12" s="234" customFormat="1" ht="16.5" customHeight="1" x14ac:dyDescent="0.25">
      <c r="A223" s="806" t="s">
        <v>48</v>
      </c>
      <c r="B223" s="889" t="s">
        <v>19</v>
      </c>
      <c r="C223" s="527" t="s">
        <v>2</v>
      </c>
      <c r="D223" s="464">
        <v>35</v>
      </c>
      <c r="E223" s="458">
        <v>0</v>
      </c>
      <c r="F223" s="458">
        <v>0</v>
      </c>
      <c r="G223" s="774">
        <v>4.05</v>
      </c>
      <c r="H223" s="774">
        <v>5.6</v>
      </c>
      <c r="J223" s="236"/>
      <c r="K223" s="236"/>
      <c r="L223" s="236"/>
    </row>
    <row r="224" spans="1:12" s="234" customFormat="1" ht="16.5" customHeight="1" x14ac:dyDescent="0.25">
      <c r="A224" s="807"/>
      <c r="B224" s="890">
        <v>0</v>
      </c>
      <c r="C224" s="529" t="s">
        <v>3</v>
      </c>
      <c r="D224" s="465">
        <v>35</v>
      </c>
      <c r="E224" s="466">
        <v>0</v>
      </c>
      <c r="F224" s="466">
        <v>0</v>
      </c>
      <c r="G224" s="467">
        <v>3.9845793533869864</v>
      </c>
      <c r="H224" s="467">
        <v>5.6209641118672016</v>
      </c>
      <c r="J224" s="236"/>
      <c r="K224" s="236"/>
      <c r="L224" s="236"/>
    </row>
    <row r="225" spans="1:12" s="234" customFormat="1" ht="16.5" customHeight="1" x14ac:dyDescent="0.25">
      <c r="A225" s="807"/>
      <c r="B225" s="890">
        <v>0</v>
      </c>
      <c r="C225" s="529" t="s">
        <v>4</v>
      </c>
      <c r="D225" s="465">
        <v>35</v>
      </c>
      <c r="E225" s="466">
        <v>0</v>
      </c>
      <c r="F225" s="466">
        <v>0</v>
      </c>
      <c r="G225" s="467">
        <v>3.9600080936881783</v>
      </c>
      <c r="H225" s="467">
        <v>5.49</v>
      </c>
      <c r="J225" s="236"/>
      <c r="K225" s="236"/>
      <c r="L225" s="236"/>
    </row>
    <row r="226" spans="1:12" s="234" customFormat="1" ht="16.5" customHeight="1" x14ac:dyDescent="0.25">
      <c r="A226" s="807"/>
      <c r="B226" s="890">
        <v>0</v>
      </c>
      <c r="C226" s="529" t="s">
        <v>5</v>
      </c>
      <c r="D226" s="465">
        <v>35</v>
      </c>
      <c r="E226" s="466">
        <v>0</v>
      </c>
      <c r="F226" s="466">
        <v>0</v>
      </c>
      <c r="G226" s="467">
        <v>3.88</v>
      </c>
      <c r="H226" s="467">
        <v>5.5</v>
      </c>
      <c r="J226" s="236"/>
      <c r="K226" s="236"/>
      <c r="L226" s="236"/>
    </row>
    <row r="227" spans="1:12" s="234" customFormat="1" ht="16.5" customHeight="1" x14ac:dyDescent="0.25">
      <c r="A227" s="807"/>
      <c r="B227" s="890">
        <v>0</v>
      </c>
      <c r="C227" s="529" t="s">
        <v>6</v>
      </c>
      <c r="D227" s="465">
        <v>35</v>
      </c>
      <c r="E227" s="466">
        <v>1.6709308332301385</v>
      </c>
      <c r="F227" s="466">
        <v>0</v>
      </c>
      <c r="G227" s="467">
        <v>3.8106827370191292</v>
      </c>
      <c r="H227" s="467">
        <v>5.5049999999999999</v>
      </c>
      <c r="J227" s="236"/>
      <c r="K227" s="236"/>
      <c r="L227" s="236"/>
    </row>
    <row r="228" spans="1:12" s="234" customFormat="1" ht="16.5" customHeight="1" x14ac:dyDescent="0.25">
      <c r="A228" s="807"/>
      <c r="B228" s="890">
        <v>0</v>
      </c>
      <c r="C228" s="531" t="s">
        <v>7</v>
      </c>
      <c r="D228" s="465">
        <v>35</v>
      </c>
      <c r="E228" s="466">
        <v>1.6709308332301385</v>
      </c>
      <c r="F228" s="466">
        <v>1.9107939190393812</v>
      </c>
      <c r="G228" s="467">
        <v>5.89</v>
      </c>
      <c r="H228" s="467">
        <v>6.8682869439598511</v>
      </c>
      <c r="J228" s="236"/>
      <c r="K228" s="236"/>
      <c r="L228" s="236"/>
    </row>
    <row r="229" spans="1:12" s="234" customFormat="1" ht="16.5" customHeight="1" x14ac:dyDescent="0.25">
      <c r="A229" s="807"/>
      <c r="B229" s="890">
        <v>0</v>
      </c>
      <c r="C229" s="529" t="s">
        <v>8</v>
      </c>
      <c r="D229" s="468">
        <v>35</v>
      </c>
      <c r="E229" s="460">
        <v>1.6709308332301385</v>
      </c>
      <c r="F229" s="460">
        <v>4.5616260190464057</v>
      </c>
      <c r="G229" s="467">
        <v>8.7433416699294835</v>
      </c>
      <c r="H229" s="467">
        <v>8.8249999999999993</v>
      </c>
      <c r="J229" s="236"/>
      <c r="K229" s="236"/>
      <c r="L229" s="236"/>
    </row>
    <row r="230" spans="1:12" s="234" customFormat="1" ht="16.5" customHeight="1" thickBot="1" x14ac:dyDescent="0.3">
      <c r="A230" s="808"/>
      <c r="B230" s="891">
        <v>0</v>
      </c>
      <c r="C230" s="532" t="s">
        <v>17</v>
      </c>
      <c r="D230" s="534">
        <v>35</v>
      </c>
      <c r="E230" s="535">
        <v>1.6709308332301385</v>
      </c>
      <c r="F230" s="535">
        <v>6.9607480964016606</v>
      </c>
      <c r="G230" s="536">
        <v>10.319369394314275</v>
      </c>
      <c r="H230" s="775">
        <v>10.815</v>
      </c>
      <c r="J230" s="236"/>
      <c r="K230" s="236"/>
      <c r="L230" s="236"/>
    </row>
    <row r="231" spans="1:12" s="4" customFormat="1" ht="16.5" hidden="1" customHeight="1" x14ac:dyDescent="0.25">
      <c r="A231" s="778" t="s">
        <v>20</v>
      </c>
      <c r="B231" s="906" t="s">
        <v>23</v>
      </c>
      <c r="C231" s="151" t="s">
        <v>2</v>
      </c>
      <c r="D231" s="151">
        <v>35</v>
      </c>
      <c r="E231" s="142">
        <v>0</v>
      </c>
      <c r="F231" s="142">
        <v>0</v>
      </c>
      <c r="G231" s="152">
        <v>4.05</v>
      </c>
      <c r="H231" s="152">
        <v>5.6</v>
      </c>
      <c r="J231" s="5"/>
      <c r="K231" s="5"/>
      <c r="L231" s="5"/>
    </row>
    <row r="232" spans="1:12" s="4" customFormat="1" ht="16.5" hidden="1" customHeight="1" x14ac:dyDescent="0.25">
      <c r="A232" s="779"/>
      <c r="B232" s="907">
        <v>0</v>
      </c>
      <c r="C232" s="153" t="s">
        <v>3</v>
      </c>
      <c r="D232" s="153">
        <v>35</v>
      </c>
      <c r="E232" s="154">
        <v>0</v>
      </c>
      <c r="F232" s="154">
        <v>0</v>
      </c>
      <c r="G232" s="155">
        <v>3.9845793533869864</v>
      </c>
      <c r="H232" s="155">
        <v>5.6209641118672016</v>
      </c>
      <c r="J232" s="5"/>
      <c r="K232" s="5"/>
      <c r="L232" s="5"/>
    </row>
    <row r="233" spans="1:12" s="4" customFormat="1" ht="16.5" hidden="1" customHeight="1" x14ac:dyDescent="0.25">
      <c r="A233" s="779"/>
      <c r="B233" s="907">
        <v>0</v>
      </c>
      <c r="C233" s="153" t="s">
        <v>4</v>
      </c>
      <c r="D233" s="153">
        <v>35</v>
      </c>
      <c r="E233" s="154">
        <v>0</v>
      </c>
      <c r="F233" s="154">
        <v>0</v>
      </c>
      <c r="G233" s="155">
        <v>3.9600080936881783</v>
      </c>
      <c r="H233" s="155">
        <v>5.49</v>
      </c>
      <c r="J233" s="5"/>
      <c r="K233" s="5"/>
      <c r="L233" s="5"/>
    </row>
    <row r="234" spans="1:12" s="4" customFormat="1" ht="16.5" hidden="1" customHeight="1" x14ac:dyDescent="0.25">
      <c r="A234" s="779"/>
      <c r="B234" s="907">
        <v>0</v>
      </c>
      <c r="C234" s="153" t="s">
        <v>5</v>
      </c>
      <c r="D234" s="153">
        <v>35</v>
      </c>
      <c r="E234" s="154">
        <v>0</v>
      </c>
      <c r="F234" s="154">
        <v>0</v>
      </c>
      <c r="G234" s="155">
        <v>3.88</v>
      </c>
      <c r="H234" s="155">
        <v>5.5</v>
      </c>
      <c r="J234" s="5"/>
      <c r="K234" s="5"/>
      <c r="L234" s="5"/>
    </row>
    <row r="235" spans="1:12" s="4" customFormat="1" ht="16.5" hidden="1" customHeight="1" x14ac:dyDescent="0.25">
      <c r="A235" s="779"/>
      <c r="B235" s="907">
        <v>0</v>
      </c>
      <c r="C235" s="153" t="s">
        <v>6</v>
      </c>
      <c r="D235" s="153">
        <v>35</v>
      </c>
      <c r="E235" s="154">
        <v>1.6709308332301385</v>
      </c>
      <c r="F235" s="154">
        <v>0</v>
      </c>
      <c r="G235" s="155">
        <v>3.8106827370191292</v>
      </c>
      <c r="H235" s="155">
        <v>5.5049999999999999</v>
      </c>
      <c r="J235" s="5"/>
      <c r="K235" s="5"/>
      <c r="L235" s="5"/>
    </row>
    <row r="236" spans="1:12" s="4" customFormat="1" ht="16.5" hidden="1" customHeight="1" x14ac:dyDescent="0.25">
      <c r="A236" s="779"/>
      <c r="B236" s="907">
        <v>0</v>
      </c>
      <c r="C236" s="153" t="s">
        <v>7</v>
      </c>
      <c r="D236" s="153">
        <v>35</v>
      </c>
      <c r="E236" s="154">
        <v>1.6709308332301385</v>
      </c>
      <c r="F236" s="154">
        <v>1.9107939190393812</v>
      </c>
      <c r="G236" s="155">
        <v>5.89</v>
      </c>
      <c r="H236" s="155">
        <v>6.8682869439598511</v>
      </c>
      <c r="J236" s="5"/>
      <c r="K236" s="5"/>
      <c r="L236" s="5"/>
    </row>
    <row r="237" spans="1:12" s="4" customFormat="1" ht="16.5" hidden="1" customHeight="1" x14ac:dyDescent="0.25">
      <c r="A237" s="779"/>
      <c r="B237" s="907">
        <v>0</v>
      </c>
      <c r="C237" s="156" t="s">
        <v>8</v>
      </c>
      <c r="D237" s="156">
        <v>35</v>
      </c>
      <c r="E237" s="145">
        <v>1.6709308332301385</v>
      </c>
      <c r="F237" s="145">
        <v>4.5616260190464057</v>
      </c>
      <c r="G237" s="155">
        <v>8.7433416699294835</v>
      </c>
      <c r="H237" s="155">
        <v>8.8249999999999993</v>
      </c>
      <c r="J237" s="5"/>
      <c r="K237" s="5"/>
      <c r="L237" s="5"/>
    </row>
    <row r="238" spans="1:12" s="4" customFormat="1" ht="16.5" hidden="1" customHeight="1" thickBot="1" x14ac:dyDescent="0.3">
      <c r="A238" s="780"/>
      <c r="B238" s="908">
        <v>0</v>
      </c>
      <c r="C238" s="157" t="s">
        <v>17</v>
      </c>
      <c r="D238" s="157">
        <v>35</v>
      </c>
      <c r="E238" s="158">
        <v>1.6709308332301385</v>
      </c>
      <c r="F238" s="158">
        <v>6.9607480964016606</v>
      </c>
      <c r="G238" s="159">
        <v>10.319369394314275</v>
      </c>
      <c r="H238" s="160">
        <v>10.815</v>
      </c>
      <c r="J238" s="5"/>
      <c r="K238" s="5"/>
      <c r="L238" s="5"/>
    </row>
    <row r="239" spans="1:12" s="4" customFormat="1" ht="16.5" customHeight="1" thickBot="1" x14ac:dyDescent="0.3">
      <c r="A239" s="129"/>
      <c r="B239" s="135"/>
      <c r="C239" s="130"/>
      <c r="D239" s="130"/>
      <c r="E239" s="131"/>
      <c r="F239" s="131"/>
      <c r="G239" s="132"/>
      <c r="H239" s="133"/>
      <c r="J239" s="5"/>
      <c r="K239" s="5"/>
      <c r="L239" s="5"/>
    </row>
    <row r="240" spans="1:12" s="4" customFormat="1" ht="16.5" customHeight="1" thickBot="1" x14ac:dyDescent="0.2">
      <c r="A240" s="802" t="s">
        <v>75</v>
      </c>
      <c r="B240" s="803"/>
      <c r="C240" s="803"/>
      <c r="D240" s="803"/>
      <c r="E240" s="803"/>
      <c r="F240" s="803"/>
      <c r="G240" s="804"/>
      <c r="H240" s="805"/>
      <c r="J240" s="5"/>
      <c r="K240" s="5"/>
      <c r="L240" s="5"/>
    </row>
    <row r="241" spans="1:12" s="234" customFormat="1" ht="16.5" customHeight="1" x14ac:dyDescent="0.15">
      <c r="A241" s="806" t="str">
        <f>+A195</f>
        <v>Precio especial en operaciones al contado y financiamiento Plan Integral SIN seguro CON Bonificación.</v>
      </c>
      <c r="B241" s="506"/>
      <c r="C241" s="809"/>
      <c r="D241" s="810"/>
      <c r="E241" s="810"/>
      <c r="F241" s="810"/>
      <c r="G241" s="507"/>
      <c r="H241" s="508"/>
      <c r="J241" s="236"/>
      <c r="K241" s="236"/>
      <c r="L241" s="236"/>
    </row>
    <row r="242" spans="1:12" s="234" customFormat="1" ht="16.5" customHeight="1" x14ac:dyDescent="0.15">
      <c r="A242" s="807"/>
      <c r="B242" s="456" t="str">
        <f>+B196</f>
        <v>(CÓDIGO: LON)</v>
      </c>
      <c r="C242" s="811" t="s">
        <v>16</v>
      </c>
      <c r="D242" s="812"/>
      <c r="E242" s="812"/>
      <c r="F242" s="812"/>
      <c r="G242" s="509"/>
      <c r="H242" s="510"/>
      <c r="J242" s="236"/>
      <c r="K242" s="236"/>
      <c r="L242" s="236"/>
    </row>
    <row r="243" spans="1:12" s="234" customFormat="1" ht="16.5" hidden="1" customHeight="1" x14ac:dyDescent="0.25">
      <c r="A243" s="807"/>
      <c r="B243" s="361" t="s">
        <v>334</v>
      </c>
      <c r="C243" s="813" t="s">
        <v>450</v>
      </c>
      <c r="D243" s="814"/>
      <c r="E243" s="814"/>
      <c r="F243" s="815"/>
      <c r="G243" s="509"/>
      <c r="H243" s="510"/>
      <c r="J243" s="236"/>
      <c r="K243" s="236"/>
      <c r="L243" s="236"/>
    </row>
    <row r="244" spans="1:12" s="234" customFormat="1" ht="16.5" hidden="1" customHeight="1" x14ac:dyDescent="0.25">
      <c r="A244" s="807"/>
      <c r="B244" s="361" t="s">
        <v>338</v>
      </c>
      <c r="C244" s="813" t="s">
        <v>451</v>
      </c>
      <c r="D244" s="814"/>
      <c r="E244" s="814"/>
      <c r="F244" s="815"/>
      <c r="G244" s="509"/>
      <c r="H244" s="510"/>
      <c r="J244" s="236"/>
      <c r="K244" s="236"/>
      <c r="L244" s="236"/>
    </row>
    <row r="245" spans="1:12" s="234" customFormat="1" ht="16.5" customHeight="1" x14ac:dyDescent="0.25">
      <c r="A245" s="807"/>
      <c r="B245" s="361" t="s">
        <v>452</v>
      </c>
      <c r="C245" s="813" t="s">
        <v>453</v>
      </c>
      <c r="D245" s="814"/>
      <c r="E245" s="814"/>
      <c r="F245" s="815"/>
      <c r="G245" s="509"/>
      <c r="H245" s="510"/>
      <c r="J245" s="236"/>
      <c r="K245" s="236"/>
      <c r="L245" s="236"/>
    </row>
    <row r="246" spans="1:12" s="234" customFormat="1" ht="16.5" hidden="1" customHeight="1" x14ac:dyDescent="0.25">
      <c r="A246" s="807"/>
      <c r="B246" s="361" t="s">
        <v>428</v>
      </c>
      <c r="C246" s="813" t="s">
        <v>454</v>
      </c>
      <c r="D246" s="814"/>
      <c r="E246" s="814"/>
      <c r="F246" s="815"/>
      <c r="G246" s="509"/>
      <c r="H246" s="510"/>
      <c r="J246" s="236"/>
      <c r="K246" s="236"/>
      <c r="L246" s="236"/>
    </row>
    <row r="247" spans="1:12" s="234" customFormat="1" ht="16.5" customHeight="1" x14ac:dyDescent="0.25">
      <c r="A247" s="807"/>
      <c r="B247" s="361" t="s">
        <v>455</v>
      </c>
      <c r="C247" s="813" t="s">
        <v>456</v>
      </c>
      <c r="D247" s="814"/>
      <c r="E247" s="814"/>
      <c r="F247" s="815"/>
      <c r="G247" s="509"/>
      <c r="H247" s="510"/>
      <c r="J247" s="236"/>
      <c r="K247" s="236"/>
      <c r="L247" s="236"/>
    </row>
    <row r="248" spans="1:12" s="234" customFormat="1" ht="16.5" hidden="1" customHeight="1" x14ac:dyDescent="0.25">
      <c r="A248" s="807"/>
      <c r="B248" s="361" t="s">
        <v>455</v>
      </c>
      <c r="C248" s="813" t="s">
        <v>456</v>
      </c>
      <c r="D248" s="814"/>
      <c r="E248" s="814"/>
      <c r="F248" s="815"/>
      <c r="G248" s="509"/>
      <c r="H248" s="510"/>
      <c r="J248" s="236"/>
      <c r="K248" s="236"/>
      <c r="L248" s="236"/>
    </row>
    <row r="249" spans="1:12" s="234" customFormat="1" ht="16.5" hidden="1" customHeight="1" x14ac:dyDescent="0.25">
      <c r="A249" s="807"/>
      <c r="B249" s="361" t="s">
        <v>457</v>
      </c>
      <c r="C249" s="813" t="s">
        <v>458</v>
      </c>
      <c r="D249" s="814"/>
      <c r="E249" s="814"/>
      <c r="F249" s="815"/>
      <c r="G249" s="509"/>
      <c r="H249" s="510"/>
      <c r="J249" s="236"/>
      <c r="K249" s="236"/>
      <c r="L249" s="236"/>
    </row>
    <row r="250" spans="1:12" s="234" customFormat="1" ht="16.5" customHeight="1" thickBot="1" x14ac:dyDescent="0.3">
      <c r="A250" s="808"/>
      <c r="B250" s="457"/>
      <c r="C250" s="816"/>
      <c r="D250" s="817"/>
      <c r="E250" s="817"/>
      <c r="F250" s="817"/>
      <c r="G250" s="511"/>
      <c r="H250" s="512"/>
      <c r="J250" s="236"/>
      <c r="K250" s="236"/>
      <c r="L250" s="236"/>
    </row>
    <row r="251" spans="1:12" s="4" customFormat="1" ht="16.5" hidden="1" customHeight="1" x14ac:dyDescent="0.15">
      <c r="A251" s="778" t="s">
        <v>39</v>
      </c>
      <c r="B251" s="164"/>
      <c r="C251" s="790"/>
      <c r="D251" s="791"/>
      <c r="E251" s="791"/>
      <c r="F251" s="792"/>
      <c r="G251" s="225"/>
      <c r="H251" s="226"/>
      <c r="J251" s="5"/>
      <c r="K251" s="5"/>
      <c r="L251" s="5"/>
    </row>
    <row r="252" spans="1:12" s="4" customFormat="1" ht="16.5" hidden="1" customHeight="1" x14ac:dyDescent="0.15">
      <c r="A252" s="779"/>
      <c r="B252" s="287" t="s">
        <v>21</v>
      </c>
      <c r="C252" s="793" t="s">
        <v>16</v>
      </c>
      <c r="D252" s="794"/>
      <c r="E252" s="794"/>
      <c r="F252" s="795"/>
      <c r="G252" s="227"/>
      <c r="H252" s="228"/>
      <c r="J252" s="5"/>
      <c r="K252" s="5"/>
      <c r="L252" s="5"/>
    </row>
    <row r="253" spans="1:12" s="4" customFormat="1" ht="16.5" hidden="1" customHeight="1" x14ac:dyDescent="0.25">
      <c r="A253" s="779"/>
      <c r="B253" s="167" t="s">
        <v>334</v>
      </c>
      <c r="C253" s="796" t="s">
        <v>450</v>
      </c>
      <c r="D253" s="797"/>
      <c r="E253" s="797"/>
      <c r="F253" s="798"/>
      <c r="G253" s="227"/>
      <c r="H253" s="228"/>
      <c r="J253" s="5"/>
      <c r="K253" s="5"/>
      <c r="L253" s="5"/>
    </row>
    <row r="254" spans="1:12" s="4" customFormat="1" ht="16.5" hidden="1" customHeight="1" x14ac:dyDescent="0.25">
      <c r="A254" s="779"/>
      <c r="B254" s="167" t="s">
        <v>338</v>
      </c>
      <c r="C254" s="796" t="s">
        <v>451</v>
      </c>
      <c r="D254" s="797"/>
      <c r="E254" s="797"/>
      <c r="F254" s="798"/>
      <c r="G254" s="227"/>
      <c r="H254" s="228"/>
      <c r="J254" s="5"/>
      <c r="K254" s="5"/>
      <c r="L254" s="5"/>
    </row>
    <row r="255" spans="1:12" s="4" customFormat="1" ht="16.5" hidden="1" customHeight="1" x14ac:dyDescent="0.25">
      <c r="A255" s="779"/>
      <c r="B255" s="167" t="s">
        <v>336</v>
      </c>
      <c r="C255" s="796" t="s">
        <v>459</v>
      </c>
      <c r="D255" s="797"/>
      <c r="E255" s="797"/>
      <c r="F255" s="798"/>
      <c r="G255" s="227"/>
      <c r="H255" s="228"/>
      <c r="J255" s="5"/>
      <c r="K255" s="5"/>
      <c r="L255" s="5"/>
    </row>
    <row r="256" spans="1:12" s="4" customFormat="1" ht="16.5" hidden="1" customHeight="1" x14ac:dyDescent="0.25">
      <c r="A256" s="779"/>
      <c r="B256" s="167" t="s">
        <v>428</v>
      </c>
      <c r="C256" s="796" t="s">
        <v>454</v>
      </c>
      <c r="D256" s="797"/>
      <c r="E256" s="797"/>
      <c r="F256" s="798"/>
      <c r="G256" s="227"/>
      <c r="H256" s="228"/>
      <c r="J256" s="5"/>
      <c r="K256" s="5"/>
      <c r="L256" s="5"/>
    </row>
    <row r="257" spans="1:12" s="4" customFormat="1" ht="16.5" hidden="1" customHeight="1" x14ac:dyDescent="0.25">
      <c r="A257" s="779"/>
      <c r="B257" s="167" t="s">
        <v>452</v>
      </c>
      <c r="C257" s="796" t="s">
        <v>453</v>
      </c>
      <c r="D257" s="797"/>
      <c r="E257" s="797"/>
      <c r="F257" s="798"/>
      <c r="G257" s="227"/>
      <c r="H257" s="228"/>
      <c r="J257" s="5"/>
      <c r="K257" s="5"/>
      <c r="L257" s="5"/>
    </row>
    <row r="258" spans="1:12" s="4" customFormat="1" ht="16.5" hidden="1" customHeight="1" x14ac:dyDescent="0.25">
      <c r="A258" s="779"/>
      <c r="B258" s="167" t="s">
        <v>455</v>
      </c>
      <c r="C258" s="796" t="s">
        <v>456</v>
      </c>
      <c r="D258" s="797"/>
      <c r="E258" s="797"/>
      <c r="F258" s="798"/>
      <c r="G258" s="227"/>
      <c r="H258" s="228"/>
      <c r="J258" s="5"/>
      <c r="K258" s="5"/>
      <c r="L258" s="5"/>
    </row>
    <row r="259" spans="1:12" s="4" customFormat="1" ht="16.5" hidden="1" customHeight="1" x14ac:dyDescent="0.25">
      <c r="A259" s="779"/>
      <c r="B259" s="167"/>
      <c r="C259" s="302"/>
      <c r="D259" s="303"/>
      <c r="E259" s="303"/>
      <c r="F259" s="304"/>
      <c r="G259" s="227"/>
      <c r="H259" s="228"/>
      <c r="J259" s="5"/>
      <c r="K259" s="5"/>
      <c r="L259" s="5"/>
    </row>
    <row r="260" spans="1:12" s="4" customFormat="1" ht="16.5" hidden="1" customHeight="1" thickBot="1" x14ac:dyDescent="0.3">
      <c r="A260" s="780"/>
      <c r="B260" s="283"/>
      <c r="C260" s="799"/>
      <c r="D260" s="800"/>
      <c r="E260" s="800"/>
      <c r="F260" s="801"/>
      <c r="G260" s="288"/>
      <c r="H260" s="289"/>
      <c r="J260" s="5"/>
      <c r="K260" s="5"/>
      <c r="L260" s="5"/>
    </row>
    <row r="261" spans="1:12" s="4" customFormat="1" ht="16.5" customHeight="1" x14ac:dyDescent="0.25">
      <c r="A261" s="806" t="s">
        <v>47</v>
      </c>
      <c r="B261" s="889" t="s">
        <v>19</v>
      </c>
      <c r="C261" s="549" t="s">
        <v>2</v>
      </c>
      <c r="D261" s="464">
        <v>20</v>
      </c>
      <c r="E261" s="458">
        <v>0</v>
      </c>
      <c r="F261" s="458">
        <v>0</v>
      </c>
      <c r="G261" s="766"/>
      <c r="H261" s="769"/>
      <c r="J261" s="5"/>
      <c r="K261" s="5"/>
      <c r="L261" s="5"/>
    </row>
    <row r="262" spans="1:12" s="4" customFormat="1" ht="16.5" customHeight="1" x14ac:dyDescent="0.25">
      <c r="A262" s="807"/>
      <c r="B262" s="890">
        <v>0</v>
      </c>
      <c r="C262" s="497" t="s">
        <v>3</v>
      </c>
      <c r="D262" s="465">
        <v>20</v>
      </c>
      <c r="E262" s="466">
        <v>0</v>
      </c>
      <c r="F262" s="466">
        <v>0</v>
      </c>
      <c r="G262" s="767"/>
      <c r="H262" s="768"/>
      <c r="J262" s="5"/>
      <c r="K262" s="5"/>
      <c r="L262" s="5"/>
    </row>
    <row r="263" spans="1:12" s="4" customFormat="1" ht="16.5" customHeight="1" x14ac:dyDescent="0.25">
      <c r="A263" s="807"/>
      <c r="B263" s="890">
        <v>0</v>
      </c>
      <c r="C263" s="497" t="s">
        <v>4</v>
      </c>
      <c r="D263" s="465">
        <v>20</v>
      </c>
      <c r="E263" s="466">
        <v>0</v>
      </c>
      <c r="F263" s="466">
        <v>0</v>
      </c>
      <c r="G263" s="772"/>
      <c r="H263" s="773"/>
      <c r="J263" s="5"/>
      <c r="K263" s="5"/>
      <c r="L263" s="5"/>
    </row>
    <row r="264" spans="1:12" s="4" customFormat="1" ht="16.5" customHeight="1" x14ac:dyDescent="0.25">
      <c r="A264" s="807"/>
      <c r="B264" s="890">
        <v>0</v>
      </c>
      <c r="C264" s="497" t="s">
        <v>5</v>
      </c>
      <c r="D264" s="465">
        <v>20</v>
      </c>
      <c r="E264" s="466">
        <v>1.67</v>
      </c>
      <c r="F264" s="466">
        <v>0.79354010270280517</v>
      </c>
      <c r="G264" s="772"/>
      <c r="H264" s="773"/>
      <c r="J264" s="5"/>
      <c r="K264" s="5"/>
      <c r="L264" s="5"/>
    </row>
    <row r="265" spans="1:12" s="4" customFormat="1" ht="16.5" customHeight="1" x14ac:dyDescent="0.25">
      <c r="A265" s="807"/>
      <c r="B265" s="890">
        <v>0</v>
      </c>
      <c r="C265" s="497" t="s">
        <v>6</v>
      </c>
      <c r="D265" s="465">
        <v>20</v>
      </c>
      <c r="E265" s="466">
        <v>3.28</v>
      </c>
      <c r="F265" s="466">
        <v>1.2779711588062677</v>
      </c>
      <c r="G265" s="772"/>
      <c r="H265" s="773"/>
      <c r="J265" s="5"/>
      <c r="K265" s="5"/>
      <c r="L265" s="5"/>
    </row>
    <row r="266" spans="1:12" s="4" customFormat="1" ht="16.5" customHeight="1" x14ac:dyDescent="0.25">
      <c r="A266" s="807"/>
      <c r="B266" s="890">
        <v>0</v>
      </c>
      <c r="C266" s="550" t="s">
        <v>7</v>
      </c>
      <c r="D266" s="465">
        <v>20</v>
      </c>
      <c r="E266" s="466">
        <v>3.28</v>
      </c>
      <c r="F266" s="466">
        <v>3.1014144055822674</v>
      </c>
      <c r="G266" s="772"/>
      <c r="H266" s="773"/>
      <c r="J266" s="5"/>
      <c r="K266" s="5"/>
      <c r="L266" s="5"/>
    </row>
    <row r="267" spans="1:12" s="4" customFormat="1" ht="16.5" customHeight="1" x14ac:dyDescent="0.25">
      <c r="A267" s="807"/>
      <c r="B267" s="890">
        <v>0</v>
      </c>
      <c r="C267" s="497" t="s">
        <v>8</v>
      </c>
      <c r="D267" s="468">
        <v>20</v>
      </c>
      <c r="E267" s="460">
        <v>3.28</v>
      </c>
      <c r="F267" s="460">
        <v>5.6416167218599318</v>
      </c>
      <c r="G267" s="767"/>
      <c r="H267" s="768"/>
      <c r="J267" s="5"/>
      <c r="K267" s="5"/>
      <c r="L267" s="5"/>
    </row>
    <row r="268" spans="1:12" s="4" customFormat="1" ht="16.5" customHeight="1" thickBot="1" x14ac:dyDescent="0.3">
      <c r="A268" s="808"/>
      <c r="B268" s="891">
        <v>0</v>
      </c>
      <c r="C268" s="537" t="s">
        <v>17</v>
      </c>
      <c r="D268" s="534">
        <v>20</v>
      </c>
      <c r="E268" s="535">
        <v>3.28</v>
      </c>
      <c r="F268" s="535">
        <v>7.9748339428747315</v>
      </c>
      <c r="G268" s="767"/>
      <c r="H268" s="768"/>
      <c r="J268" s="5"/>
      <c r="K268" s="5"/>
      <c r="L268" s="5"/>
    </row>
    <row r="269" spans="1:12" s="4" customFormat="1" ht="16.5" hidden="1" customHeight="1" x14ac:dyDescent="0.25">
      <c r="A269" s="806" t="s">
        <v>37</v>
      </c>
      <c r="B269" s="889" t="s">
        <v>23</v>
      </c>
      <c r="C269" s="549" t="s">
        <v>2</v>
      </c>
      <c r="D269" s="464">
        <v>20</v>
      </c>
      <c r="E269" s="458">
        <v>0</v>
      </c>
      <c r="F269" s="458">
        <v>0</v>
      </c>
      <c r="G269" s="766"/>
      <c r="H269" s="769"/>
      <c r="J269" s="5"/>
      <c r="K269" s="5"/>
      <c r="L269" s="5"/>
    </row>
    <row r="270" spans="1:12" s="4" customFormat="1" ht="16.5" hidden="1" customHeight="1" x14ac:dyDescent="0.25">
      <c r="A270" s="807"/>
      <c r="B270" s="890">
        <v>0</v>
      </c>
      <c r="C270" s="497" t="s">
        <v>3</v>
      </c>
      <c r="D270" s="465">
        <v>20</v>
      </c>
      <c r="E270" s="466">
        <v>0</v>
      </c>
      <c r="F270" s="466">
        <v>0</v>
      </c>
      <c r="G270" s="767"/>
      <c r="H270" s="768"/>
      <c r="J270" s="5"/>
      <c r="K270" s="5"/>
      <c r="L270" s="5"/>
    </row>
    <row r="271" spans="1:12" s="4" customFormat="1" ht="16.5" hidden="1" customHeight="1" x14ac:dyDescent="0.25">
      <c r="A271" s="807"/>
      <c r="B271" s="890">
        <v>0</v>
      </c>
      <c r="C271" s="497" t="s">
        <v>4</v>
      </c>
      <c r="D271" s="465">
        <v>20</v>
      </c>
      <c r="E271" s="466">
        <v>0</v>
      </c>
      <c r="F271" s="466">
        <v>0</v>
      </c>
      <c r="G271" s="772"/>
      <c r="H271" s="773"/>
      <c r="J271" s="5"/>
      <c r="K271" s="5"/>
      <c r="L271" s="5"/>
    </row>
    <row r="272" spans="1:12" s="4" customFormat="1" ht="16.5" hidden="1" customHeight="1" x14ac:dyDescent="0.25">
      <c r="A272" s="807"/>
      <c r="B272" s="890">
        <v>0</v>
      </c>
      <c r="C272" s="497" t="s">
        <v>5</v>
      </c>
      <c r="D272" s="465">
        <v>20</v>
      </c>
      <c r="E272" s="466">
        <v>1.67</v>
      </c>
      <c r="F272" s="466">
        <v>0.79354010270280517</v>
      </c>
      <c r="G272" s="772"/>
      <c r="H272" s="773"/>
      <c r="J272" s="5"/>
      <c r="K272" s="5"/>
      <c r="L272" s="5"/>
    </row>
    <row r="273" spans="1:12" s="4" customFormat="1" ht="16.5" hidden="1" customHeight="1" x14ac:dyDescent="0.25">
      <c r="A273" s="807"/>
      <c r="B273" s="890">
        <v>0</v>
      </c>
      <c r="C273" s="497" t="s">
        <v>6</v>
      </c>
      <c r="D273" s="465">
        <v>20</v>
      </c>
      <c r="E273" s="466">
        <v>3.28</v>
      </c>
      <c r="F273" s="466">
        <v>1.2779711588062677</v>
      </c>
      <c r="G273" s="772"/>
      <c r="H273" s="773"/>
      <c r="J273" s="5"/>
      <c r="K273" s="5"/>
      <c r="L273" s="5"/>
    </row>
    <row r="274" spans="1:12" s="4" customFormat="1" ht="16.5" hidden="1" customHeight="1" x14ac:dyDescent="0.25">
      <c r="A274" s="807"/>
      <c r="B274" s="890">
        <v>0</v>
      </c>
      <c r="C274" s="550" t="s">
        <v>7</v>
      </c>
      <c r="D274" s="465">
        <v>20</v>
      </c>
      <c r="E274" s="466">
        <v>3.28</v>
      </c>
      <c r="F274" s="466">
        <v>3.1014144055822674</v>
      </c>
      <c r="G274" s="772"/>
      <c r="H274" s="773"/>
      <c r="J274" s="5"/>
      <c r="K274" s="5"/>
      <c r="L274" s="5"/>
    </row>
    <row r="275" spans="1:12" s="4" customFormat="1" ht="16.5" hidden="1" customHeight="1" x14ac:dyDescent="0.25">
      <c r="A275" s="807"/>
      <c r="B275" s="890">
        <v>0</v>
      </c>
      <c r="C275" s="497" t="s">
        <v>8</v>
      </c>
      <c r="D275" s="468">
        <v>20</v>
      </c>
      <c r="E275" s="460">
        <v>3.28</v>
      </c>
      <c r="F275" s="460">
        <v>5.6416167218599318</v>
      </c>
      <c r="G275" s="767"/>
      <c r="H275" s="768"/>
      <c r="J275" s="5"/>
      <c r="K275" s="5"/>
      <c r="L275" s="5"/>
    </row>
    <row r="276" spans="1:12" s="4" customFormat="1" ht="16.5" hidden="1" customHeight="1" thickBot="1" x14ac:dyDescent="0.3">
      <c r="A276" s="808"/>
      <c r="B276" s="891">
        <v>0</v>
      </c>
      <c r="C276" s="537" t="s">
        <v>17</v>
      </c>
      <c r="D276" s="534">
        <v>20</v>
      </c>
      <c r="E276" s="535">
        <v>3.28</v>
      </c>
      <c r="F276" s="535">
        <v>7.9748339428747315</v>
      </c>
      <c r="G276" s="767"/>
      <c r="H276" s="768"/>
      <c r="J276" s="5"/>
      <c r="K276" s="5"/>
      <c r="L276" s="5"/>
    </row>
    <row r="277" spans="1:12" s="234" customFormat="1" ht="16.5" hidden="1" customHeight="1" x14ac:dyDescent="0.25">
      <c r="A277" s="806" t="s">
        <v>26</v>
      </c>
      <c r="B277" s="818" t="s">
        <v>19</v>
      </c>
      <c r="C277" s="478" t="s">
        <v>2</v>
      </c>
      <c r="D277" s="464">
        <v>35</v>
      </c>
      <c r="E277" s="458">
        <v>0</v>
      </c>
      <c r="F277" s="458">
        <v>0</v>
      </c>
      <c r="G277" s="551">
        <v>4.016</v>
      </c>
      <c r="H277" s="551">
        <v>5.603676124047678</v>
      </c>
      <c r="J277" s="236"/>
      <c r="K277" s="236"/>
      <c r="L277" s="236"/>
    </row>
    <row r="278" spans="1:12" s="234" customFormat="1" ht="16.5" hidden="1" customHeight="1" x14ac:dyDescent="0.25">
      <c r="A278" s="807"/>
      <c r="B278" s="819">
        <v>0</v>
      </c>
      <c r="C278" s="481" t="s">
        <v>3</v>
      </c>
      <c r="D278" s="465">
        <v>35</v>
      </c>
      <c r="E278" s="466">
        <v>0</v>
      </c>
      <c r="F278" s="466">
        <v>0</v>
      </c>
      <c r="G278" s="552">
        <v>3.97</v>
      </c>
      <c r="H278" s="552">
        <v>5.6162912208698446</v>
      </c>
      <c r="J278" s="236"/>
      <c r="K278" s="236"/>
      <c r="L278" s="236"/>
    </row>
    <row r="279" spans="1:12" s="234" customFormat="1" ht="16.5" hidden="1" customHeight="1" x14ac:dyDescent="0.25">
      <c r="A279" s="807"/>
      <c r="B279" s="819">
        <v>0</v>
      </c>
      <c r="C279" s="481" t="s">
        <v>4</v>
      </c>
      <c r="D279" s="465">
        <v>35</v>
      </c>
      <c r="E279" s="466">
        <v>0</v>
      </c>
      <c r="F279" s="466">
        <v>0</v>
      </c>
      <c r="G279" s="552">
        <v>3.9599893398370121</v>
      </c>
      <c r="H279" s="552">
        <v>5.49</v>
      </c>
      <c r="J279" s="236"/>
      <c r="K279" s="236"/>
      <c r="L279" s="236"/>
    </row>
    <row r="280" spans="1:12" s="234" customFormat="1" ht="16.5" hidden="1" customHeight="1" x14ac:dyDescent="0.25">
      <c r="A280" s="807"/>
      <c r="B280" s="819">
        <v>0</v>
      </c>
      <c r="C280" s="481" t="s">
        <v>5</v>
      </c>
      <c r="D280" s="465">
        <v>35</v>
      </c>
      <c r="E280" s="466">
        <v>0</v>
      </c>
      <c r="F280" s="466">
        <v>0</v>
      </c>
      <c r="G280" s="552">
        <v>3.88</v>
      </c>
      <c r="H280" s="552">
        <v>5.49</v>
      </c>
      <c r="J280" s="236"/>
      <c r="K280" s="236"/>
      <c r="L280" s="236"/>
    </row>
    <row r="281" spans="1:12" s="234" customFormat="1" ht="16.5" hidden="1" customHeight="1" x14ac:dyDescent="0.25">
      <c r="A281" s="807"/>
      <c r="B281" s="819">
        <v>0</v>
      </c>
      <c r="C281" s="481" t="s">
        <v>6</v>
      </c>
      <c r="D281" s="465">
        <v>35</v>
      </c>
      <c r="E281" s="466">
        <v>0</v>
      </c>
      <c r="F281" s="466">
        <v>2.3059145200651137</v>
      </c>
      <c r="G281" s="552">
        <v>6.39</v>
      </c>
      <c r="H281" s="552">
        <v>7.14</v>
      </c>
      <c r="J281" s="236"/>
      <c r="K281" s="236"/>
      <c r="L281" s="236"/>
    </row>
    <row r="282" spans="1:12" s="234" customFormat="1" ht="16.5" hidden="1" customHeight="1" x14ac:dyDescent="0.25">
      <c r="A282" s="807"/>
      <c r="B282" s="819">
        <v>0</v>
      </c>
      <c r="C282" s="482" t="s">
        <v>7</v>
      </c>
      <c r="D282" s="465">
        <v>35</v>
      </c>
      <c r="E282" s="466">
        <v>0</v>
      </c>
      <c r="F282" s="466">
        <v>3.8639611915226824</v>
      </c>
      <c r="G282" s="552">
        <v>8.0846109131979169</v>
      </c>
      <c r="H282" s="552">
        <v>8.26</v>
      </c>
      <c r="J282" s="236"/>
      <c r="K282" s="236"/>
      <c r="L282" s="236"/>
    </row>
    <row r="283" spans="1:12" s="234" customFormat="1" ht="16.5" hidden="1" customHeight="1" x14ac:dyDescent="0.25">
      <c r="A283" s="807"/>
      <c r="B283" s="819">
        <v>0</v>
      </c>
      <c r="C283" s="497" t="s">
        <v>8</v>
      </c>
      <c r="D283" s="468">
        <v>35</v>
      </c>
      <c r="E283" s="460">
        <v>0</v>
      </c>
      <c r="F283" s="460">
        <v>6.0709540408629428</v>
      </c>
      <c r="G283" s="552">
        <v>10.45</v>
      </c>
      <c r="H283" s="552">
        <v>9.9</v>
      </c>
      <c r="J283" s="236"/>
      <c r="K283" s="236"/>
      <c r="L283" s="236"/>
    </row>
    <row r="284" spans="1:12" s="234" customFormat="1" ht="16.5" hidden="1" customHeight="1" thickBot="1" x14ac:dyDescent="0.3">
      <c r="A284" s="808"/>
      <c r="B284" s="820">
        <v>0</v>
      </c>
      <c r="C284" s="503" t="s">
        <v>17</v>
      </c>
      <c r="D284" s="484">
        <v>35</v>
      </c>
      <c r="E284" s="462">
        <v>0</v>
      </c>
      <c r="F284" s="462">
        <v>8.2106802240115844</v>
      </c>
      <c r="G284" s="536">
        <v>11.734</v>
      </c>
      <c r="H284" s="536">
        <v>11.71</v>
      </c>
      <c r="J284" s="236"/>
      <c r="K284" s="236"/>
      <c r="L284" s="236"/>
    </row>
    <row r="285" spans="1:12" s="4" customFormat="1" ht="16.5" customHeight="1" x14ac:dyDescent="0.25">
      <c r="A285" s="806" t="s">
        <v>48</v>
      </c>
      <c r="B285" s="889" t="s">
        <v>19</v>
      </c>
      <c r="C285" s="549" t="s">
        <v>2</v>
      </c>
      <c r="D285" s="464">
        <v>35</v>
      </c>
      <c r="E285" s="458">
        <v>0</v>
      </c>
      <c r="F285" s="458">
        <v>0</v>
      </c>
      <c r="G285" s="551">
        <v>4.05</v>
      </c>
      <c r="H285" s="551">
        <v>5.6</v>
      </c>
      <c r="J285" s="5"/>
      <c r="K285" s="5"/>
      <c r="L285" s="5"/>
    </row>
    <row r="286" spans="1:12" s="4" customFormat="1" ht="16.5" customHeight="1" x14ac:dyDescent="0.25">
      <c r="A286" s="807"/>
      <c r="B286" s="890">
        <v>0</v>
      </c>
      <c r="C286" s="497" t="s">
        <v>3</v>
      </c>
      <c r="D286" s="465">
        <v>35</v>
      </c>
      <c r="E286" s="466">
        <v>0</v>
      </c>
      <c r="F286" s="466">
        <v>0</v>
      </c>
      <c r="G286" s="552">
        <v>3.9845793533869864</v>
      </c>
      <c r="H286" s="552">
        <v>5.6210269525022074</v>
      </c>
      <c r="J286" s="5"/>
      <c r="K286" s="5"/>
      <c r="L286" s="5"/>
    </row>
    <row r="287" spans="1:12" s="4" customFormat="1" ht="16.5" customHeight="1" x14ac:dyDescent="0.25">
      <c r="A287" s="807"/>
      <c r="B287" s="890">
        <v>0</v>
      </c>
      <c r="C287" s="497" t="s">
        <v>4</v>
      </c>
      <c r="D287" s="465">
        <v>35</v>
      </c>
      <c r="E287" s="466">
        <v>0</v>
      </c>
      <c r="F287" s="466">
        <v>0</v>
      </c>
      <c r="G287" s="552">
        <v>3.9600080936911479</v>
      </c>
      <c r="H287" s="552">
        <v>5.49</v>
      </c>
      <c r="J287" s="5"/>
      <c r="K287" s="5"/>
      <c r="L287" s="5"/>
    </row>
    <row r="288" spans="1:12" s="4" customFormat="1" ht="16.5" customHeight="1" x14ac:dyDescent="0.25">
      <c r="A288" s="807"/>
      <c r="B288" s="890">
        <v>0</v>
      </c>
      <c r="C288" s="497" t="s">
        <v>5</v>
      </c>
      <c r="D288" s="465">
        <v>35</v>
      </c>
      <c r="E288" s="466">
        <v>0</v>
      </c>
      <c r="F288" s="466">
        <v>0</v>
      </c>
      <c r="G288" s="552">
        <v>3.88</v>
      </c>
      <c r="H288" s="552">
        <v>5.5</v>
      </c>
      <c r="J288" s="5"/>
      <c r="K288" s="5"/>
      <c r="L288" s="5"/>
    </row>
    <row r="289" spans="1:12" s="4" customFormat="1" ht="16.5" customHeight="1" x14ac:dyDescent="0.25">
      <c r="A289" s="807"/>
      <c r="B289" s="890">
        <v>0</v>
      </c>
      <c r="C289" s="497" t="s">
        <v>6</v>
      </c>
      <c r="D289" s="465">
        <v>35</v>
      </c>
      <c r="E289" s="466">
        <v>1.6709301254669486</v>
      </c>
      <c r="F289" s="466">
        <v>0</v>
      </c>
      <c r="G289" s="552">
        <v>3.8106827370191492</v>
      </c>
      <c r="H289" s="552">
        <v>5.5004999999999997</v>
      </c>
      <c r="J289" s="5"/>
      <c r="K289" s="5"/>
      <c r="L289" s="5"/>
    </row>
    <row r="290" spans="1:12" s="4" customFormat="1" ht="16.5" customHeight="1" x14ac:dyDescent="0.25">
      <c r="A290" s="807"/>
      <c r="B290" s="890">
        <v>0</v>
      </c>
      <c r="C290" s="550" t="s">
        <v>7</v>
      </c>
      <c r="D290" s="465">
        <v>35</v>
      </c>
      <c r="E290" s="466">
        <v>3.2758211147964316</v>
      </c>
      <c r="F290" s="466">
        <v>0</v>
      </c>
      <c r="G290" s="552">
        <v>3.74</v>
      </c>
      <c r="H290" s="552">
        <v>5.5148451106860419</v>
      </c>
      <c r="J290" s="5"/>
      <c r="K290" s="5"/>
      <c r="L290" s="5"/>
    </row>
    <row r="291" spans="1:12" s="4" customFormat="1" ht="16.5" customHeight="1" x14ac:dyDescent="0.25">
      <c r="A291" s="807"/>
      <c r="B291" s="890">
        <v>0</v>
      </c>
      <c r="C291" s="497" t="s">
        <v>8</v>
      </c>
      <c r="D291" s="468">
        <v>35</v>
      </c>
      <c r="E291" s="460">
        <v>3.2758211147964316</v>
      </c>
      <c r="F291" s="460">
        <v>3.0852751340320039</v>
      </c>
      <c r="G291" s="552">
        <v>7.0646159153120269</v>
      </c>
      <c r="H291" s="552">
        <v>7.7750000000000004</v>
      </c>
      <c r="J291" s="5"/>
      <c r="K291" s="5"/>
      <c r="L291" s="5"/>
    </row>
    <row r="292" spans="1:12" s="4" customFormat="1" ht="16.5" customHeight="1" thickBot="1" x14ac:dyDescent="0.3">
      <c r="A292" s="808"/>
      <c r="B292" s="891">
        <v>0</v>
      </c>
      <c r="C292" s="537" t="s">
        <v>17</v>
      </c>
      <c r="D292" s="484">
        <v>35</v>
      </c>
      <c r="E292" s="462">
        <v>3.2758211147964316</v>
      </c>
      <c r="F292" s="462">
        <v>5.7386246854017093</v>
      </c>
      <c r="G292" s="536">
        <v>8.9350000000000005</v>
      </c>
      <c r="H292" s="536">
        <v>9.9450000000000003</v>
      </c>
      <c r="J292" s="5"/>
      <c r="K292" s="5"/>
      <c r="L292" s="5"/>
    </row>
    <row r="293" spans="1:12" s="4" customFormat="1" ht="16.5" customHeight="1" thickBot="1" x14ac:dyDescent="0.3">
      <c r="A293" s="129"/>
      <c r="B293" s="371"/>
      <c r="C293" s="130"/>
      <c r="D293" s="130"/>
      <c r="E293" s="131"/>
      <c r="F293" s="131"/>
      <c r="G293" s="132"/>
      <c r="H293" s="133"/>
      <c r="J293" s="5"/>
      <c r="K293" s="5"/>
      <c r="L293" s="5"/>
    </row>
    <row r="294" spans="1:12" s="4" customFormat="1" ht="16.5" customHeight="1" thickBot="1" x14ac:dyDescent="0.2">
      <c r="A294" s="802" t="s">
        <v>106</v>
      </c>
      <c r="B294" s="803"/>
      <c r="C294" s="803"/>
      <c r="D294" s="803"/>
      <c r="E294" s="803"/>
      <c r="F294" s="803"/>
      <c r="G294" s="804"/>
      <c r="H294" s="805"/>
      <c r="J294" s="5"/>
      <c r="K294" s="5"/>
      <c r="L294" s="5"/>
    </row>
    <row r="295" spans="1:12" s="4" customFormat="1" ht="16.5" customHeight="1" x14ac:dyDescent="0.15">
      <c r="A295" s="806" t="str">
        <f>+A349</f>
        <v>Precio especial en operaciones al contado y financiamiento Plan Integral SIN seguro CON Bonificación.</v>
      </c>
      <c r="B295" s="506"/>
      <c r="C295" s="809"/>
      <c r="D295" s="810"/>
      <c r="E295" s="810"/>
      <c r="F295" s="810"/>
      <c r="G295" s="507"/>
      <c r="H295" s="508"/>
      <c r="J295" s="5"/>
      <c r="K295" s="5"/>
      <c r="L295" s="5"/>
    </row>
    <row r="296" spans="1:12" s="4" customFormat="1" ht="16.5" customHeight="1" x14ac:dyDescent="0.15">
      <c r="A296" s="807"/>
      <c r="B296" s="456" t="str">
        <f>+B350</f>
        <v>(CÓDIGO: LON)</v>
      </c>
      <c r="C296" s="811" t="s">
        <v>16</v>
      </c>
      <c r="D296" s="812"/>
      <c r="E296" s="812"/>
      <c r="F296" s="812"/>
      <c r="G296" s="509"/>
      <c r="H296" s="510"/>
      <c r="J296" s="5"/>
      <c r="K296" s="5"/>
      <c r="L296" s="5"/>
    </row>
    <row r="297" spans="1:12" s="4" customFormat="1" ht="16.5" hidden="1" customHeight="1" thickBot="1" x14ac:dyDescent="0.3">
      <c r="A297" s="807"/>
      <c r="B297" s="361" t="s">
        <v>334</v>
      </c>
      <c r="C297" s="813" t="s">
        <v>450</v>
      </c>
      <c r="D297" s="814"/>
      <c r="E297" s="814"/>
      <c r="F297" s="815"/>
      <c r="G297" s="509"/>
      <c r="H297" s="510"/>
      <c r="J297" s="5"/>
      <c r="K297" s="5"/>
      <c r="L297" s="5"/>
    </row>
    <row r="298" spans="1:12" s="4" customFormat="1" ht="16.5" hidden="1" customHeight="1" thickBot="1" x14ac:dyDescent="0.3">
      <c r="A298" s="807"/>
      <c r="B298" s="361" t="s">
        <v>338</v>
      </c>
      <c r="C298" s="813" t="s">
        <v>451</v>
      </c>
      <c r="D298" s="814"/>
      <c r="E298" s="814"/>
      <c r="F298" s="815"/>
      <c r="G298" s="509"/>
      <c r="H298" s="510"/>
      <c r="J298" s="5"/>
      <c r="K298" s="5"/>
      <c r="L298" s="5"/>
    </row>
    <row r="299" spans="1:12" s="4" customFormat="1" ht="16.5" customHeight="1" x14ac:dyDescent="0.25">
      <c r="A299" s="807"/>
      <c r="B299" s="361" t="s">
        <v>460</v>
      </c>
      <c r="C299" s="813" t="s">
        <v>461</v>
      </c>
      <c r="D299" s="814"/>
      <c r="E299" s="814"/>
      <c r="F299" s="815"/>
      <c r="G299" s="509"/>
      <c r="H299" s="510"/>
      <c r="J299" s="5"/>
      <c r="K299" s="5"/>
      <c r="L299" s="5"/>
    </row>
    <row r="300" spans="1:12" s="4" customFormat="1" ht="16.5" hidden="1" customHeight="1" thickBot="1" x14ac:dyDescent="0.3">
      <c r="A300" s="807"/>
      <c r="B300" s="361" t="s">
        <v>428</v>
      </c>
      <c r="C300" s="813" t="s">
        <v>454</v>
      </c>
      <c r="D300" s="814"/>
      <c r="E300" s="814"/>
      <c r="F300" s="815"/>
      <c r="G300" s="509"/>
      <c r="H300" s="510"/>
      <c r="J300" s="5"/>
      <c r="K300" s="5"/>
      <c r="L300" s="5"/>
    </row>
    <row r="301" spans="1:12" s="4" customFormat="1" ht="16.5" customHeight="1" x14ac:dyDescent="0.25">
      <c r="A301" s="807"/>
      <c r="B301" s="361" t="s">
        <v>462</v>
      </c>
      <c r="C301" s="813" t="s">
        <v>463</v>
      </c>
      <c r="D301" s="814"/>
      <c r="E301" s="814"/>
      <c r="F301" s="815"/>
      <c r="G301" s="509"/>
      <c r="H301" s="510"/>
      <c r="J301" s="5"/>
      <c r="K301" s="5"/>
      <c r="L301" s="5"/>
    </row>
    <row r="302" spans="1:12" s="4" customFormat="1" ht="16.5" customHeight="1" x14ac:dyDescent="0.25">
      <c r="A302" s="807"/>
      <c r="B302" s="361" t="s">
        <v>464</v>
      </c>
      <c r="C302" s="813" t="s">
        <v>465</v>
      </c>
      <c r="D302" s="814"/>
      <c r="E302" s="814"/>
      <c r="F302" s="815"/>
      <c r="G302" s="509"/>
      <c r="H302" s="510"/>
      <c r="J302" s="5"/>
      <c r="K302" s="5"/>
      <c r="L302" s="5"/>
    </row>
    <row r="303" spans="1:12" s="4" customFormat="1" ht="16.5" hidden="1" customHeight="1" x14ac:dyDescent="0.25">
      <c r="A303" s="807"/>
      <c r="B303" s="361"/>
      <c r="C303" s="813"/>
      <c r="D303" s="814"/>
      <c r="E303" s="814"/>
      <c r="F303" s="815"/>
      <c r="G303" s="509"/>
      <c r="H303" s="510"/>
      <c r="J303" s="5"/>
      <c r="K303" s="5"/>
      <c r="L303" s="5"/>
    </row>
    <row r="304" spans="1:12" s="4" customFormat="1" ht="16.5" customHeight="1" thickBot="1" x14ac:dyDescent="0.3">
      <c r="A304" s="808"/>
      <c r="B304" s="457"/>
      <c r="C304" s="816"/>
      <c r="D304" s="817"/>
      <c r="E304" s="817"/>
      <c r="F304" s="817"/>
      <c r="G304" s="511"/>
      <c r="H304" s="512"/>
      <c r="J304" s="5"/>
      <c r="K304" s="5"/>
      <c r="L304" s="5"/>
    </row>
    <row r="305" spans="1:12" s="4" customFormat="1" ht="16.5" hidden="1" customHeight="1" thickBot="1" x14ac:dyDescent="0.2">
      <c r="A305" s="778" t="s">
        <v>39</v>
      </c>
      <c r="B305" s="164"/>
      <c r="C305" s="790"/>
      <c r="D305" s="791"/>
      <c r="E305" s="791"/>
      <c r="F305" s="792"/>
      <c r="G305" s="225"/>
      <c r="H305" s="226"/>
      <c r="J305" s="5"/>
      <c r="K305" s="5"/>
      <c r="L305" s="5"/>
    </row>
    <row r="306" spans="1:12" s="4" customFormat="1" ht="16.5" hidden="1" customHeight="1" thickBot="1" x14ac:dyDescent="0.2">
      <c r="A306" s="779"/>
      <c r="B306" s="287" t="s">
        <v>21</v>
      </c>
      <c r="C306" s="793" t="s">
        <v>16</v>
      </c>
      <c r="D306" s="794"/>
      <c r="E306" s="794"/>
      <c r="F306" s="795"/>
      <c r="G306" s="227"/>
      <c r="H306" s="228"/>
      <c r="J306" s="5"/>
      <c r="K306" s="5"/>
      <c r="L306" s="5"/>
    </row>
    <row r="307" spans="1:12" s="4" customFormat="1" ht="16.5" hidden="1" customHeight="1" thickBot="1" x14ac:dyDescent="0.3">
      <c r="A307" s="779"/>
      <c r="B307" s="167" t="s">
        <v>334</v>
      </c>
      <c r="C307" s="796" t="s">
        <v>450</v>
      </c>
      <c r="D307" s="797"/>
      <c r="E307" s="797"/>
      <c r="F307" s="798"/>
      <c r="G307" s="227"/>
      <c r="H307" s="228"/>
      <c r="J307" s="5"/>
      <c r="K307" s="5"/>
      <c r="L307" s="5"/>
    </row>
    <row r="308" spans="1:12" s="4" customFormat="1" ht="16.5" hidden="1" customHeight="1" thickBot="1" x14ac:dyDescent="0.3">
      <c r="A308" s="779"/>
      <c r="B308" s="167" t="s">
        <v>338</v>
      </c>
      <c r="C308" s="796" t="s">
        <v>451</v>
      </c>
      <c r="D308" s="797"/>
      <c r="E308" s="797"/>
      <c r="F308" s="798"/>
      <c r="G308" s="227"/>
      <c r="H308" s="228"/>
      <c r="J308" s="5"/>
      <c r="K308" s="5"/>
      <c r="L308" s="5"/>
    </row>
    <row r="309" spans="1:12" s="4" customFormat="1" ht="16.5" hidden="1" customHeight="1" thickBot="1" x14ac:dyDescent="0.3">
      <c r="A309" s="779"/>
      <c r="B309" s="167" t="s">
        <v>336</v>
      </c>
      <c r="C309" s="796" t="s">
        <v>459</v>
      </c>
      <c r="D309" s="797"/>
      <c r="E309" s="797"/>
      <c r="F309" s="798"/>
      <c r="G309" s="227"/>
      <c r="H309" s="228"/>
      <c r="J309" s="5"/>
      <c r="K309" s="5"/>
      <c r="L309" s="5"/>
    </row>
    <row r="310" spans="1:12" s="4" customFormat="1" ht="16.5" hidden="1" customHeight="1" thickBot="1" x14ac:dyDescent="0.3">
      <c r="A310" s="779"/>
      <c r="B310" s="167" t="s">
        <v>428</v>
      </c>
      <c r="C310" s="796" t="s">
        <v>454</v>
      </c>
      <c r="D310" s="797"/>
      <c r="E310" s="797"/>
      <c r="F310" s="798"/>
      <c r="G310" s="227"/>
      <c r="H310" s="228"/>
      <c r="J310" s="5"/>
      <c r="K310" s="5"/>
      <c r="L310" s="5"/>
    </row>
    <row r="311" spans="1:12" s="4" customFormat="1" ht="16.5" hidden="1" customHeight="1" thickBot="1" x14ac:dyDescent="0.3">
      <c r="A311" s="779"/>
      <c r="B311" s="167" t="s">
        <v>452</v>
      </c>
      <c r="C311" s="796" t="s">
        <v>453</v>
      </c>
      <c r="D311" s="797"/>
      <c r="E311" s="797"/>
      <c r="F311" s="798"/>
      <c r="G311" s="227"/>
      <c r="H311" s="228"/>
      <c r="J311" s="5"/>
      <c r="K311" s="5"/>
      <c r="L311" s="5"/>
    </row>
    <row r="312" spans="1:12" s="4" customFormat="1" ht="16.5" hidden="1" customHeight="1" thickBot="1" x14ac:dyDescent="0.3">
      <c r="A312" s="779"/>
      <c r="B312" s="167" t="s">
        <v>455</v>
      </c>
      <c r="C312" s="796" t="s">
        <v>456</v>
      </c>
      <c r="D312" s="797"/>
      <c r="E312" s="797"/>
      <c r="F312" s="798"/>
      <c r="G312" s="227"/>
      <c r="H312" s="228"/>
      <c r="J312" s="5"/>
      <c r="K312" s="5"/>
      <c r="L312" s="5"/>
    </row>
    <row r="313" spans="1:12" s="4" customFormat="1" ht="16.5" hidden="1" customHeight="1" thickBot="1" x14ac:dyDescent="0.3">
      <c r="A313" s="779"/>
      <c r="B313" s="167"/>
      <c r="C313" s="519"/>
      <c r="D313" s="520"/>
      <c r="E313" s="520"/>
      <c r="F313" s="525"/>
      <c r="G313" s="227"/>
      <c r="H313" s="228"/>
      <c r="J313" s="5"/>
      <c r="K313" s="5"/>
      <c r="L313" s="5"/>
    </row>
    <row r="314" spans="1:12" s="4" customFormat="1" ht="16.5" hidden="1" customHeight="1" thickBot="1" x14ac:dyDescent="0.3">
      <c r="A314" s="780"/>
      <c r="B314" s="283"/>
      <c r="C314" s="799"/>
      <c r="D314" s="800"/>
      <c r="E314" s="800"/>
      <c r="F314" s="801"/>
      <c r="G314" s="288"/>
      <c r="H314" s="289"/>
      <c r="J314" s="5"/>
      <c r="K314" s="5"/>
      <c r="L314" s="5"/>
    </row>
    <row r="315" spans="1:12" s="4" customFormat="1" ht="16.5" hidden="1" customHeight="1" thickBot="1" x14ac:dyDescent="0.3">
      <c r="A315" s="778" t="s">
        <v>62</v>
      </c>
      <c r="B315" s="781" t="s">
        <v>19</v>
      </c>
      <c r="C315" s="168" t="s">
        <v>2</v>
      </c>
      <c r="D315" s="151">
        <v>20</v>
      </c>
      <c r="E315" s="142">
        <v>0</v>
      </c>
      <c r="F315" s="142">
        <v>0</v>
      </c>
      <c r="G315" s="521"/>
      <c r="H315" s="522"/>
      <c r="J315" s="5"/>
      <c r="K315" s="5"/>
      <c r="L315" s="5"/>
    </row>
    <row r="316" spans="1:12" s="4" customFormat="1" ht="16.5" hidden="1" customHeight="1" thickBot="1" x14ac:dyDescent="0.3">
      <c r="A316" s="779"/>
      <c r="B316" s="782">
        <v>0</v>
      </c>
      <c r="C316" s="169" t="s">
        <v>3</v>
      </c>
      <c r="D316" s="153">
        <v>20</v>
      </c>
      <c r="E316" s="154">
        <v>0</v>
      </c>
      <c r="F316" s="154">
        <v>0</v>
      </c>
      <c r="G316" s="523"/>
      <c r="H316" s="524"/>
      <c r="J316" s="5"/>
      <c r="K316" s="5"/>
      <c r="L316" s="5"/>
    </row>
    <row r="317" spans="1:12" s="4" customFormat="1" ht="16.5" hidden="1" customHeight="1" thickBot="1" x14ac:dyDescent="0.3">
      <c r="A317" s="779"/>
      <c r="B317" s="782">
        <v>0</v>
      </c>
      <c r="C317" s="169" t="s">
        <v>4</v>
      </c>
      <c r="D317" s="153">
        <v>20</v>
      </c>
      <c r="E317" s="154">
        <v>0</v>
      </c>
      <c r="F317" s="154">
        <v>0</v>
      </c>
      <c r="G317" s="148"/>
      <c r="H317" s="149"/>
      <c r="J317" s="5"/>
      <c r="K317" s="5"/>
      <c r="L317" s="5"/>
    </row>
    <row r="318" spans="1:12" s="4" customFormat="1" ht="16.5" hidden="1" customHeight="1" thickBot="1" x14ac:dyDescent="0.3">
      <c r="A318" s="779"/>
      <c r="B318" s="782">
        <v>0</v>
      </c>
      <c r="C318" s="169" t="s">
        <v>5</v>
      </c>
      <c r="D318" s="153">
        <v>20</v>
      </c>
      <c r="E318" s="154">
        <v>0</v>
      </c>
      <c r="F318" s="154">
        <v>3.0577237579687684</v>
      </c>
      <c r="G318" s="148"/>
      <c r="H318" s="149"/>
      <c r="J318" s="5"/>
      <c r="K318" s="5"/>
      <c r="L318" s="5"/>
    </row>
    <row r="319" spans="1:12" s="4" customFormat="1" ht="16.5" hidden="1" customHeight="1" thickBot="1" x14ac:dyDescent="0.3">
      <c r="A319" s="779"/>
      <c r="B319" s="782">
        <v>0</v>
      </c>
      <c r="C319" s="169" t="s">
        <v>6</v>
      </c>
      <c r="D319" s="153">
        <v>20</v>
      </c>
      <c r="E319" s="154">
        <v>0</v>
      </c>
      <c r="F319" s="154">
        <v>4.9325491939812443</v>
      </c>
      <c r="G319" s="148"/>
      <c r="H319" s="149"/>
      <c r="J319" s="5"/>
      <c r="K319" s="5"/>
      <c r="L319" s="5"/>
    </row>
    <row r="320" spans="1:12" s="4" customFormat="1" ht="16.5" hidden="1" customHeight="1" thickBot="1" x14ac:dyDescent="0.3">
      <c r="A320" s="779"/>
      <c r="B320" s="782">
        <v>0</v>
      </c>
      <c r="C320" s="170" t="s">
        <v>7</v>
      </c>
      <c r="D320" s="153">
        <v>20</v>
      </c>
      <c r="E320" s="154">
        <v>0</v>
      </c>
      <c r="F320" s="154">
        <v>6.1988584343436548</v>
      </c>
      <c r="G320" s="148"/>
      <c r="H320" s="149"/>
      <c r="J320" s="5"/>
      <c r="K320" s="5"/>
      <c r="L320" s="5"/>
    </row>
    <row r="321" spans="1:12" s="4" customFormat="1" ht="16.5" hidden="1" customHeight="1" thickBot="1" x14ac:dyDescent="0.3">
      <c r="A321" s="779"/>
      <c r="B321" s="782">
        <v>0</v>
      </c>
      <c r="C321" s="169" t="s">
        <v>8</v>
      </c>
      <c r="D321" s="156">
        <v>20</v>
      </c>
      <c r="E321" s="145">
        <v>0</v>
      </c>
      <c r="F321" s="145">
        <v>8.038493877349568</v>
      </c>
      <c r="G321" s="523"/>
      <c r="H321" s="524"/>
      <c r="J321" s="5"/>
      <c r="K321" s="5"/>
      <c r="L321" s="5"/>
    </row>
    <row r="322" spans="1:12" s="4" customFormat="1" ht="16.5" hidden="1" customHeight="1" thickBot="1" x14ac:dyDescent="0.3">
      <c r="A322" s="780"/>
      <c r="B322" s="783">
        <v>0</v>
      </c>
      <c r="C322" s="171" t="s">
        <v>17</v>
      </c>
      <c r="D322" s="157">
        <v>20</v>
      </c>
      <c r="E322" s="158">
        <v>0</v>
      </c>
      <c r="F322" s="158">
        <v>9.9629081397958021</v>
      </c>
      <c r="G322" s="523"/>
      <c r="H322" s="524"/>
      <c r="J322" s="5"/>
      <c r="K322" s="5"/>
      <c r="L322" s="5"/>
    </row>
    <row r="323" spans="1:12" s="4" customFormat="1" ht="16.5" hidden="1" customHeight="1" thickBot="1" x14ac:dyDescent="0.3">
      <c r="A323" s="778" t="s">
        <v>37</v>
      </c>
      <c r="B323" s="784" t="s">
        <v>23</v>
      </c>
      <c r="C323" s="168" t="s">
        <v>2</v>
      </c>
      <c r="D323" s="151">
        <v>20</v>
      </c>
      <c r="E323" s="142">
        <v>0</v>
      </c>
      <c r="F323" s="142">
        <v>0</v>
      </c>
      <c r="G323" s="521"/>
      <c r="H323" s="522"/>
      <c r="J323" s="5"/>
      <c r="K323" s="5"/>
      <c r="L323" s="5"/>
    </row>
    <row r="324" spans="1:12" s="4" customFormat="1" ht="16.5" hidden="1" customHeight="1" thickBot="1" x14ac:dyDescent="0.3">
      <c r="A324" s="779"/>
      <c r="B324" s="785">
        <v>0</v>
      </c>
      <c r="C324" s="169" t="s">
        <v>3</v>
      </c>
      <c r="D324" s="153">
        <v>20</v>
      </c>
      <c r="E324" s="154">
        <v>0</v>
      </c>
      <c r="F324" s="154">
        <v>0</v>
      </c>
      <c r="G324" s="523"/>
      <c r="H324" s="524"/>
      <c r="J324" s="5"/>
      <c r="K324" s="5"/>
      <c r="L324" s="5"/>
    </row>
    <row r="325" spans="1:12" s="4" customFormat="1" ht="16.5" hidden="1" customHeight="1" thickBot="1" x14ac:dyDescent="0.3">
      <c r="A325" s="779"/>
      <c r="B325" s="785">
        <v>0</v>
      </c>
      <c r="C325" s="169" t="s">
        <v>4</v>
      </c>
      <c r="D325" s="153">
        <v>20</v>
      </c>
      <c r="E325" s="154">
        <v>0</v>
      </c>
      <c r="F325" s="154">
        <v>0</v>
      </c>
      <c r="G325" s="148"/>
      <c r="H325" s="149"/>
      <c r="J325" s="5"/>
      <c r="K325" s="5"/>
      <c r="L325" s="5"/>
    </row>
    <row r="326" spans="1:12" s="4" customFormat="1" ht="16.5" hidden="1" customHeight="1" thickBot="1" x14ac:dyDescent="0.3">
      <c r="A326" s="779"/>
      <c r="B326" s="785">
        <v>0</v>
      </c>
      <c r="C326" s="169" t="s">
        <v>5</v>
      </c>
      <c r="D326" s="153">
        <v>20</v>
      </c>
      <c r="E326" s="154">
        <v>1.67</v>
      </c>
      <c r="F326" s="154">
        <v>0.79354010270280517</v>
      </c>
      <c r="G326" s="148"/>
      <c r="H326" s="149"/>
      <c r="J326" s="5"/>
      <c r="K326" s="5"/>
      <c r="L326" s="5"/>
    </row>
    <row r="327" spans="1:12" s="4" customFormat="1" ht="16.5" hidden="1" customHeight="1" thickBot="1" x14ac:dyDescent="0.3">
      <c r="A327" s="779"/>
      <c r="B327" s="785">
        <v>0</v>
      </c>
      <c r="C327" s="169" t="s">
        <v>6</v>
      </c>
      <c r="D327" s="153">
        <v>20</v>
      </c>
      <c r="E327" s="154">
        <v>3.28</v>
      </c>
      <c r="F327" s="154">
        <v>1.2779711588062677</v>
      </c>
      <c r="G327" s="148"/>
      <c r="H327" s="149"/>
      <c r="J327" s="5"/>
      <c r="K327" s="5"/>
      <c r="L327" s="5"/>
    </row>
    <row r="328" spans="1:12" s="4" customFormat="1" ht="16.5" hidden="1" customHeight="1" thickBot="1" x14ac:dyDescent="0.3">
      <c r="A328" s="779"/>
      <c r="B328" s="785">
        <v>0</v>
      </c>
      <c r="C328" s="170" t="s">
        <v>7</v>
      </c>
      <c r="D328" s="153">
        <v>20</v>
      </c>
      <c r="E328" s="154">
        <v>3.28</v>
      </c>
      <c r="F328" s="154">
        <v>3.1014144055822674</v>
      </c>
      <c r="G328" s="148"/>
      <c r="H328" s="149"/>
      <c r="J328" s="5"/>
      <c r="K328" s="5"/>
      <c r="L328" s="5"/>
    </row>
    <row r="329" spans="1:12" s="4" customFormat="1" ht="16.5" hidden="1" customHeight="1" thickBot="1" x14ac:dyDescent="0.3">
      <c r="A329" s="779"/>
      <c r="B329" s="785">
        <v>0</v>
      </c>
      <c r="C329" s="169" t="s">
        <v>8</v>
      </c>
      <c r="D329" s="156">
        <v>20</v>
      </c>
      <c r="E329" s="145">
        <v>3.28</v>
      </c>
      <c r="F329" s="145">
        <v>5.6416167218599318</v>
      </c>
      <c r="G329" s="523"/>
      <c r="H329" s="524"/>
      <c r="J329" s="5"/>
      <c r="K329" s="5"/>
      <c r="L329" s="5"/>
    </row>
    <row r="330" spans="1:12" s="4" customFormat="1" ht="16.5" hidden="1" customHeight="1" thickBot="1" x14ac:dyDescent="0.3">
      <c r="A330" s="780"/>
      <c r="B330" s="786">
        <v>0</v>
      </c>
      <c r="C330" s="171" t="s">
        <v>17</v>
      </c>
      <c r="D330" s="157">
        <v>20</v>
      </c>
      <c r="E330" s="158">
        <v>3.28</v>
      </c>
      <c r="F330" s="158">
        <v>7.9748339428747315</v>
      </c>
      <c r="G330" s="523"/>
      <c r="H330" s="524"/>
      <c r="J330" s="5"/>
      <c r="K330" s="5"/>
      <c r="L330" s="5"/>
    </row>
    <row r="331" spans="1:12" s="234" customFormat="1" ht="16.5" hidden="1" customHeight="1" thickBot="1" x14ac:dyDescent="0.3">
      <c r="A331" s="778" t="s">
        <v>26</v>
      </c>
      <c r="B331" s="781" t="s">
        <v>19</v>
      </c>
      <c r="C331" s="178" t="s">
        <v>2</v>
      </c>
      <c r="D331" s="151">
        <v>35</v>
      </c>
      <c r="E331" s="142">
        <v>0</v>
      </c>
      <c r="F331" s="142">
        <v>0</v>
      </c>
      <c r="G331" s="202">
        <v>4.016</v>
      </c>
      <c r="H331" s="202">
        <v>5.603676124047678</v>
      </c>
      <c r="J331" s="236"/>
      <c r="K331" s="236"/>
      <c r="L331" s="236"/>
    </row>
    <row r="332" spans="1:12" s="234" customFormat="1" ht="16.5" hidden="1" customHeight="1" thickBot="1" x14ac:dyDescent="0.3">
      <c r="A332" s="779"/>
      <c r="B332" s="782">
        <v>0</v>
      </c>
      <c r="C332" s="179" t="s">
        <v>3</v>
      </c>
      <c r="D332" s="153">
        <v>35</v>
      </c>
      <c r="E332" s="154">
        <v>0</v>
      </c>
      <c r="F332" s="154">
        <v>0</v>
      </c>
      <c r="G332" s="199">
        <v>3.97</v>
      </c>
      <c r="H332" s="199">
        <v>5.6162912208698446</v>
      </c>
      <c r="J332" s="236"/>
      <c r="K332" s="236"/>
      <c r="L332" s="236"/>
    </row>
    <row r="333" spans="1:12" s="234" customFormat="1" ht="16.5" hidden="1" customHeight="1" thickBot="1" x14ac:dyDescent="0.3">
      <c r="A333" s="779"/>
      <c r="B333" s="782">
        <v>0</v>
      </c>
      <c r="C333" s="179" t="s">
        <v>4</v>
      </c>
      <c r="D333" s="153">
        <v>35</v>
      </c>
      <c r="E333" s="154">
        <v>0</v>
      </c>
      <c r="F333" s="154">
        <v>0</v>
      </c>
      <c r="G333" s="199">
        <v>3.9599893398370121</v>
      </c>
      <c r="H333" s="199">
        <v>5.49</v>
      </c>
      <c r="J333" s="236"/>
      <c r="K333" s="236"/>
      <c r="L333" s="236"/>
    </row>
    <row r="334" spans="1:12" s="234" customFormat="1" ht="16.5" hidden="1" customHeight="1" thickBot="1" x14ac:dyDescent="0.3">
      <c r="A334" s="779"/>
      <c r="B334" s="782">
        <v>0</v>
      </c>
      <c r="C334" s="179" t="s">
        <v>5</v>
      </c>
      <c r="D334" s="153">
        <v>35</v>
      </c>
      <c r="E334" s="154">
        <v>0</v>
      </c>
      <c r="F334" s="154">
        <v>0</v>
      </c>
      <c r="G334" s="199">
        <v>3.88</v>
      </c>
      <c r="H334" s="199">
        <v>5.49</v>
      </c>
      <c r="J334" s="236"/>
      <c r="K334" s="236"/>
      <c r="L334" s="236"/>
    </row>
    <row r="335" spans="1:12" s="234" customFormat="1" ht="16.5" hidden="1" customHeight="1" thickBot="1" x14ac:dyDescent="0.3">
      <c r="A335" s="779"/>
      <c r="B335" s="782">
        <v>0</v>
      </c>
      <c r="C335" s="179" t="s">
        <v>6</v>
      </c>
      <c r="D335" s="153">
        <v>35</v>
      </c>
      <c r="E335" s="154">
        <v>0</v>
      </c>
      <c r="F335" s="154">
        <v>2.3059145200651137</v>
      </c>
      <c r="G335" s="199">
        <v>6.39</v>
      </c>
      <c r="H335" s="199">
        <v>7.14</v>
      </c>
      <c r="J335" s="236"/>
      <c r="K335" s="236"/>
      <c r="L335" s="236"/>
    </row>
    <row r="336" spans="1:12" s="234" customFormat="1" ht="16.5" hidden="1" customHeight="1" thickBot="1" x14ac:dyDescent="0.3">
      <c r="A336" s="779"/>
      <c r="B336" s="782">
        <v>0</v>
      </c>
      <c r="C336" s="180" t="s">
        <v>7</v>
      </c>
      <c r="D336" s="153">
        <v>35</v>
      </c>
      <c r="E336" s="154">
        <v>0</v>
      </c>
      <c r="F336" s="154">
        <v>3.8639611915226824</v>
      </c>
      <c r="G336" s="199">
        <v>8.0846109131979169</v>
      </c>
      <c r="H336" s="199">
        <v>8.26</v>
      </c>
      <c r="J336" s="236"/>
      <c r="K336" s="236"/>
      <c r="L336" s="236"/>
    </row>
    <row r="337" spans="1:12" s="234" customFormat="1" ht="16.5" hidden="1" customHeight="1" thickBot="1" x14ac:dyDescent="0.3">
      <c r="A337" s="779"/>
      <c r="B337" s="782">
        <v>0</v>
      </c>
      <c r="C337" s="169" t="s">
        <v>8</v>
      </c>
      <c r="D337" s="156">
        <v>35</v>
      </c>
      <c r="E337" s="145">
        <v>0</v>
      </c>
      <c r="F337" s="145">
        <v>6.0709540408629428</v>
      </c>
      <c r="G337" s="199">
        <v>10.45</v>
      </c>
      <c r="H337" s="199">
        <v>9.9</v>
      </c>
      <c r="J337" s="236"/>
      <c r="K337" s="236"/>
      <c r="L337" s="236"/>
    </row>
    <row r="338" spans="1:12" s="234" customFormat="1" ht="16.5" hidden="1" customHeight="1" thickBot="1" x14ac:dyDescent="0.3">
      <c r="A338" s="780"/>
      <c r="B338" s="783">
        <v>0</v>
      </c>
      <c r="C338" s="181" t="s">
        <v>17</v>
      </c>
      <c r="D338" s="182">
        <v>35</v>
      </c>
      <c r="E338" s="150">
        <v>0</v>
      </c>
      <c r="F338" s="150">
        <v>8.2106802240115844</v>
      </c>
      <c r="G338" s="159">
        <v>11.734</v>
      </c>
      <c r="H338" s="159">
        <v>11.71</v>
      </c>
      <c r="J338" s="236"/>
      <c r="K338" s="236"/>
      <c r="L338" s="236"/>
    </row>
    <row r="339" spans="1:12" s="4" customFormat="1" ht="16.5" hidden="1" customHeight="1" thickBot="1" x14ac:dyDescent="0.3">
      <c r="A339" s="778" t="s">
        <v>38</v>
      </c>
      <c r="B339" s="787" t="s">
        <v>23</v>
      </c>
      <c r="C339" s="178" t="s">
        <v>2</v>
      </c>
      <c r="D339" s="151">
        <v>35</v>
      </c>
      <c r="E339" s="142">
        <v>0</v>
      </c>
      <c r="F339" s="142">
        <v>0</v>
      </c>
      <c r="G339" s="202">
        <v>4.05</v>
      </c>
      <c r="H339" s="202">
        <v>5.6</v>
      </c>
      <c r="J339" s="5"/>
      <c r="K339" s="5"/>
      <c r="L339" s="5"/>
    </row>
    <row r="340" spans="1:12" s="4" customFormat="1" ht="16.5" hidden="1" customHeight="1" thickBot="1" x14ac:dyDescent="0.3">
      <c r="A340" s="779"/>
      <c r="B340" s="788">
        <v>0</v>
      </c>
      <c r="C340" s="179" t="s">
        <v>3</v>
      </c>
      <c r="D340" s="153">
        <v>35</v>
      </c>
      <c r="E340" s="154">
        <v>0</v>
      </c>
      <c r="F340" s="154">
        <v>0</v>
      </c>
      <c r="G340" s="199">
        <v>3.9845793533869864</v>
      </c>
      <c r="H340" s="199">
        <v>5.6210269525022074</v>
      </c>
      <c r="J340" s="5"/>
      <c r="K340" s="5"/>
      <c r="L340" s="5"/>
    </row>
    <row r="341" spans="1:12" s="4" customFormat="1" ht="16.5" hidden="1" customHeight="1" thickBot="1" x14ac:dyDescent="0.3">
      <c r="A341" s="779"/>
      <c r="B341" s="788">
        <v>0</v>
      </c>
      <c r="C341" s="179" t="s">
        <v>4</v>
      </c>
      <c r="D341" s="153">
        <v>35</v>
      </c>
      <c r="E341" s="154">
        <v>0</v>
      </c>
      <c r="F341" s="154">
        <v>0</v>
      </c>
      <c r="G341" s="199">
        <v>3.9600080936911479</v>
      </c>
      <c r="H341" s="199">
        <v>5.49</v>
      </c>
      <c r="J341" s="5"/>
      <c r="K341" s="5"/>
      <c r="L341" s="5"/>
    </row>
    <row r="342" spans="1:12" s="4" customFormat="1" ht="16.5" hidden="1" customHeight="1" thickBot="1" x14ac:dyDescent="0.3">
      <c r="A342" s="779"/>
      <c r="B342" s="788">
        <v>0</v>
      </c>
      <c r="C342" s="179" t="s">
        <v>5</v>
      </c>
      <c r="D342" s="153">
        <v>35</v>
      </c>
      <c r="E342" s="154">
        <v>0</v>
      </c>
      <c r="F342" s="154">
        <v>0</v>
      </c>
      <c r="G342" s="199">
        <v>3.88</v>
      </c>
      <c r="H342" s="199">
        <v>5.5</v>
      </c>
      <c r="J342" s="5"/>
      <c r="K342" s="5"/>
      <c r="L342" s="5"/>
    </row>
    <row r="343" spans="1:12" s="4" customFormat="1" ht="16.5" hidden="1" customHeight="1" thickBot="1" x14ac:dyDescent="0.3">
      <c r="A343" s="779"/>
      <c r="B343" s="788">
        <v>0</v>
      </c>
      <c r="C343" s="179" t="s">
        <v>6</v>
      </c>
      <c r="D343" s="153">
        <v>35</v>
      </c>
      <c r="E343" s="154">
        <v>1.6709301254669486</v>
      </c>
      <c r="F343" s="154">
        <v>0</v>
      </c>
      <c r="G343" s="199">
        <v>3.8106827370191492</v>
      </c>
      <c r="H343" s="199">
        <v>5.5004999999999997</v>
      </c>
      <c r="J343" s="5"/>
      <c r="K343" s="5"/>
      <c r="L343" s="5"/>
    </row>
    <row r="344" spans="1:12" s="4" customFormat="1" ht="16.5" hidden="1" customHeight="1" thickBot="1" x14ac:dyDescent="0.3">
      <c r="A344" s="779"/>
      <c r="B344" s="788">
        <v>0</v>
      </c>
      <c r="C344" s="180" t="s">
        <v>7</v>
      </c>
      <c r="D344" s="153">
        <v>35</v>
      </c>
      <c r="E344" s="154">
        <v>3.2758211147964316</v>
      </c>
      <c r="F344" s="154">
        <v>0</v>
      </c>
      <c r="G344" s="199">
        <v>3.74</v>
      </c>
      <c r="H344" s="199">
        <v>5.5148451106860419</v>
      </c>
      <c r="J344" s="5"/>
      <c r="K344" s="5"/>
      <c r="L344" s="5"/>
    </row>
    <row r="345" spans="1:12" s="4" customFormat="1" ht="16.5" hidden="1" customHeight="1" thickBot="1" x14ac:dyDescent="0.3">
      <c r="A345" s="779"/>
      <c r="B345" s="788">
        <v>0</v>
      </c>
      <c r="C345" s="169" t="s">
        <v>8</v>
      </c>
      <c r="D345" s="156">
        <v>35</v>
      </c>
      <c r="E345" s="145">
        <v>3.2758211147964316</v>
      </c>
      <c r="F345" s="145">
        <v>3.0852751340320039</v>
      </c>
      <c r="G345" s="199">
        <v>7.0646159153120269</v>
      </c>
      <c r="H345" s="199">
        <v>7.7750000000000004</v>
      </c>
      <c r="J345" s="5"/>
      <c r="K345" s="5"/>
      <c r="L345" s="5"/>
    </row>
    <row r="346" spans="1:12" s="4" customFormat="1" ht="16.5" hidden="1" customHeight="1" thickBot="1" x14ac:dyDescent="0.3">
      <c r="A346" s="780"/>
      <c r="B346" s="789">
        <v>0</v>
      </c>
      <c r="C346" s="181" t="s">
        <v>17</v>
      </c>
      <c r="D346" s="182">
        <v>35</v>
      </c>
      <c r="E346" s="150">
        <v>3.2758211147964316</v>
      </c>
      <c r="F346" s="150">
        <v>5.7386246854017093</v>
      </c>
      <c r="G346" s="159">
        <v>8.9350000000000005</v>
      </c>
      <c r="H346" s="159">
        <v>9.9450000000000003</v>
      </c>
      <c r="J346" s="5"/>
      <c r="K346" s="5"/>
      <c r="L346" s="5"/>
    </row>
    <row r="347" spans="1:12" s="4" customFormat="1" ht="16.5" customHeight="1" thickBot="1" x14ac:dyDescent="0.3">
      <c r="A347" s="129"/>
      <c r="B347" s="526"/>
      <c r="C347" s="130"/>
      <c r="D347" s="130"/>
      <c r="E347" s="131"/>
      <c r="F347" s="131"/>
      <c r="G347" s="132"/>
      <c r="H347" s="133"/>
      <c r="J347" s="5"/>
      <c r="K347" s="5"/>
      <c r="L347" s="5"/>
    </row>
    <row r="348" spans="1:12" s="4" customFormat="1" ht="16.5" customHeight="1" thickBot="1" x14ac:dyDescent="0.2">
      <c r="A348" s="802" t="s">
        <v>101</v>
      </c>
      <c r="B348" s="803"/>
      <c r="C348" s="803"/>
      <c r="D348" s="803"/>
      <c r="E348" s="803"/>
      <c r="F348" s="803"/>
      <c r="G348" s="804"/>
      <c r="H348" s="805"/>
      <c r="J348" s="5"/>
      <c r="K348" s="5"/>
      <c r="L348" s="5"/>
    </row>
    <row r="349" spans="1:12" s="4" customFormat="1" ht="16.5" customHeight="1" x14ac:dyDescent="0.15">
      <c r="A349" s="806" t="str">
        <f>+A241</f>
        <v>Precio especial en operaciones al contado y financiamiento Plan Integral SIN seguro CON Bonificación.</v>
      </c>
      <c r="B349" s="506"/>
      <c r="C349" s="809"/>
      <c r="D349" s="810"/>
      <c r="E349" s="810"/>
      <c r="F349" s="810"/>
      <c r="G349" s="507"/>
      <c r="H349" s="508"/>
      <c r="J349" s="5"/>
      <c r="K349" s="5"/>
      <c r="L349" s="5"/>
    </row>
    <row r="350" spans="1:12" s="4" customFormat="1" ht="16.5" customHeight="1" x14ac:dyDescent="0.15">
      <c r="A350" s="807"/>
      <c r="B350" s="456" t="str">
        <f>+B242</f>
        <v>(CÓDIGO: LON)</v>
      </c>
      <c r="C350" s="811" t="s">
        <v>16</v>
      </c>
      <c r="D350" s="812"/>
      <c r="E350" s="812"/>
      <c r="F350" s="812"/>
      <c r="G350" s="509"/>
      <c r="H350" s="510"/>
      <c r="J350" s="5"/>
      <c r="K350" s="5"/>
      <c r="L350" s="5"/>
    </row>
    <row r="351" spans="1:12" s="4" customFormat="1" ht="16.5" hidden="1" customHeight="1" thickBot="1" x14ac:dyDescent="0.3">
      <c r="A351" s="807"/>
      <c r="B351" s="361" t="s">
        <v>334</v>
      </c>
      <c r="C351" s="813" t="s">
        <v>450</v>
      </c>
      <c r="D351" s="814"/>
      <c r="E351" s="814"/>
      <c r="F351" s="815"/>
      <c r="G351" s="509"/>
      <c r="H351" s="510"/>
      <c r="J351" s="5"/>
      <c r="K351" s="5"/>
      <c r="L351" s="5"/>
    </row>
    <row r="352" spans="1:12" s="4" customFormat="1" ht="16.5" hidden="1" customHeight="1" thickBot="1" x14ac:dyDescent="0.3">
      <c r="A352" s="807"/>
      <c r="B352" s="361" t="s">
        <v>338</v>
      </c>
      <c r="C352" s="813" t="s">
        <v>451</v>
      </c>
      <c r="D352" s="814"/>
      <c r="E352" s="814"/>
      <c r="F352" s="815"/>
      <c r="G352" s="509"/>
      <c r="H352" s="510"/>
      <c r="J352" s="5"/>
      <c r="K352" s="5"/>
      <c r="L352" s="5"/>
    </row>
    <row r="353" spans="1:12" s="4" customFormat="1" ht="16.5" customHeight="1" x14ac:dyDescent="0.25">
      <c r="A353" s="807"/>
      <c r="B353" s="361" t="s">
        <v>460</v>
      </c>
      <c r="C353" s="813" t="s">
        <v>461</v>
      </c>
      <c r="D353" s="814"/>
      <c r="E353" s="814"/>
      <c r="F353" s="815"/>
      <c r="G353" s="509"/>
      <c r="H353" s="510"/>
      <c r="J353" s="5"/>
      <c r="K353" s="5"/>
      <c r="L353" s="5"/>
    </row>
    <row r="354" spans="1:12" s="4" customFormat="1" ht="16.5" hidden="1" customHeight="1" thickBot="1" x14ac:dyDescent="0.3">
      <c r="A354" s="807"/>
      <c r="B354" s="361" t="s">
        <v>428</v>
      </c>
      <c r="C354" s="813" t="s">
        <v>454</v>
      </c>
      <c r="D354" s="814"/>
      <c r="E354" s="814"/>
      <c r="F354" s="815"/>
      <c r="G354" s="509"/>
      <c r="H354" s="510"/>
      <c r="J354" s="5"/>
      <c r="K354" s="5"/>
      <c r="L354" s="5"/>
    </row>
    <row r="355" spans="1:12" s="4" customFormat="1" ht="16.5" customHeight="1" x14ac:dyDescent="0.25">
      <c r="A355" s="807"/>
      <c r="B355" s="361" t="s">
        <v>466</v>
      </c>
      <c r="C355" s="813" t="s">
        <v>467</v>
      </c>
      <c r="D355" s="814"/>
      <c r="E355" s="814"/>
      <c r="F355" s="815"/>
      <c r="G355" s="509"/>
      <c r="H355" s="510"/>
      <c r="J355" s="5"/>
      <c r="K355" s="5"/>
      <c r="L355" s="5"/>
    </row>
    <row r="356" spans="1:12" s="4" customFormat="1" ht="16.5" customHeight="1" x14ac:dyDescent="0.25">
      <c r="A356" s="807"/>
      <c r="B356" s="361" t="s">
        <v>468</v>
      </c>
      <c r="C356" s="813" t="s">
        <v>469</v>
      </c>
      <c r="D356" s="814"/>
      <c r="E356" s="814"/>
      <c r="F356" s="815"/>
      <c r="G356" s="509"/>
      <c r="H356" s="510"/>
      <c r="J356" s="5"/>
      <c r="K356" s="5"/>
      <c r="L356" s="5"/>
    </row>
    <row r="357" spans="1:12" s="4" customFormat="1" ht="16.5" customHeight="1" x14ac:dyDescent="0.25">
      <c r="A357" s="807"/>
      <c r="B357" s="361" t="s">
        <v>470</v>
      </c>
      <c r="C357" s="813" t="s">
        <v>471</v>
      </c>
      <c r="D357" s="814"/>
      <c r="E357" s="814"/>
      <c r="F357" s="815"/>
      <c r="G357" s="509"/>
      <c r="H357" s="510"/>
      <c r="J357" s="5"/>
      <c r="K357" s="5"/>
      <c r="L357" s="5"/>
    </row>
    <row r="358" spans="1:12" s="4" customFormat="1" ht="16.5" customHeight="1" thickBot="1" x14ac:dyDescent="0.3">
      <c r="A358" s="808"/>
      <c r="B358" s="457"/>
      <c r="C358" s="816"/>
      <c r="D358" s="817"/>
      <c r="E358" s="817"/>
      <c r="F358" s="817"/>
      <c r="G358" s="511"/>
      <c r="H358" s="512"/>
      <c r="J358" s="5"/>
      <c r="K358" s="5"/>
      <c r="L358" s="5"/>
    </row>
    <row r="359" spans="1:12" s="4" customFormat="1" ht="16.5" hidden="1" customHeight="1" x14ac:dyDescent="0.15">
      <c r="A359" s="778" t="s">
        <v>39</v>
      </c>
      <c r="B359" s="164"/>
      <c r="C359" s="790"/>
      <c r="D359" s="791"/>
      <c r="E359" s="791"/>
      <c r="F359" s="792"/>
      <c r="G359" s="225"/>
      <c r="H359" s="226"/>
      <c r="J359" s="5"/>
      <c r="K359" s="5"/>
      <c r="L359" s="5"/>
    </row>
    <row r="360" spans="1:12" s="4" customFormat="1" ht="16.5" hidden="1" customHeight="1" x14ac:dyDescent="0.15">
      <c r="A360" s="779"/>
      <c r="B360" s="287" t="s">
        <v>21</v>
      </c>
      <c r="C360" s="793" t="s">
        <v>16</v>
      </c>
      <c r="D360" s="794"/>
      <c r="E360" s="794"/>
      <c r="F360" s="795"/>
      <c r="G360" s="227"/>
      <c r="H360" s="228"/>
      <c r="J360" s="5"/>
      <c r="K360" s="5"/>
      <c r="L360" s="5"/>
    </row>
    <row r="361" spans="1:12" s="4" customFormat="1" ht="16.5" hidden="1" customHeight="1" x14ac:dyDescent="0.25">
      <c r="A361" s="779"/>
      <c r="B361" s="167" t="s">
        <v>334</v>
      </c>
      <c r="C361" s="796" t="s">
        <v>450</v>
      </c>
      <c r="D361" s="797"/>
      <c r="E361" s="797"/>
      <c r="F361" s="798"/>
      <c r="G361" s="227"/>
      <c r="H361" s="228"/>
      <c r="J361" s="5"/>
      <c r="K361" s="5"/>
      <c r="L361" s="5"/>
    </row>
    <row r="362" spans="1:12" s="4" customFormat="1" ht="16.5" hidden="1" customHeight="1" x14ac:dyDescent="0.25">
      <c r="A362" s="779"/>
      <c r="B362" s="167" t="s">
        <v>338</v>
      </c>
      <c r="C362" s="796" t="s">
        <v>451</v>
      </c>
      <c r="D362" s="797"/>
      <c r="E362" s="797"/>
      <c r="F362" s="798"/>
      <c r="G362" s="227"/>
      <c r="H362" s="228"/>
      <c r="J362" s="5"/>
      <c r="K362" s="5"/>
      <c r="L362" s="5"/>
    </row>
    <row r="363" spans="1:12" s="4" customFormat="1" ht="16.5" hidden="1" customHeight="1" x14ac:dyDescent="0.25">
      <c r="A363" s="779"/>
      <c r="B363" s="167" t="s">
        <v>336</v>
      </c>
      <c r="C363" s="796" t="s">
        <v>459</v>
      </c>
      <c r="D363" s="797"/>
      <c r="E363" s="797"/>
      <c r="F363" s="798"/>
      <c r="G363" s="227"/>
      <c r="H363" s="228"/>
      <c r="J363" s="5"/>
      <c r="K363" s="5"/>
      <c r="L363" s="5"/>
    </row>
    <row r="364" spans="1:12" s="4" customFormat="1" ht="16.5" hidden="1" customHeight="1" x14ac:dyDescent="0.25">
      <c r="A364" s="779"/>
      <c r="B364" s="167" t="s">
        <v>428</v>
      </c>
      <c r="C364" s="796" t="s">
        <v>454</v>
      </c>
      <c r="D364" s="797"/>
      <c r="E364" s="797"/>
      <c r="F364" s="798"/>
      <c r="G364" s="227"/>
      <c r="H364" s="228"/>
      <c r="J364" s="5"/>
      <c r="K364" s="5"/>
      <c r="L364" s="5"/>
    </row>
    <row r="365" spans="1:12" s="4" customFormat="1" ht="16.5" hidden="1" customHeight="1" x14ac:dyDescent="0.25">
      <c r="A365" s="779"/>
      <c r="B365" s="167" t="s">
        <v>452</v>
      </c>
      <c r="C365" s="796" t="s">
        <v>453</v>
      </c>
      <c r="D365" s="797"/>
      <c r="E365" s="797"/>
      <c r="F365" s="798"/>
      <c r="G365" s="227"/>
      <c r="H365" s="228"/>
      <c r="J365" s="5"/>
      <c r="K365" s="5"/>
      <c r="L365" s="5"/>
    </row>
    <row r="366" spans="1:12" s="4" customFormat="1" ht="16.5" hidden="1" customHeight="1" x14ac:dyDescent="0.25">
      <c r="A366" s="779"/>
      <c r="B366" s="167" t="s">
        <v>455</v>
      </c>
      <c r="C366" s="796" t="s">
        <v>456</v>
      </c>
      <c r="D366" s="797"/>
      <c r="E366" s="797"/>
      <c r="F366" s="798"/>
      <c r="G366" s="227"/>
      <c r="H366" s="228"/>
      <c r="J366" s="5"/>
      <c r="K366" s="5"/>
      <c r="L366" s="5"/>
    </row>
    <row r="367" spans="1:12" s="4" customFormat="1" ht="16.5" hidden="1" customHeight="1" x14ac:dyDescent="0.25">
      <c r="A367" s="779"/>
      <c r="B367" s="167"/>
      <c r="C367" s="449"/>
      <c r="D367" s="450"/>
      <c r="E367" s="450"/>
      <c r="F367" s="451"/>
      <c r="G367" s="227"/>
      <c r="H367" s="228"/>
      <c r="J367" s="5"/>
      <c r="K367" s="5"/>
      <c r="L367" s="5"/>
    </row>
    <row r="368" spans="1:12" s="4" customFormat="1" ht="16.5" hidden="1" customHeight="1" thickBot="1" x14ac:dyDescent="0.3">
      <c r="A368" s="780"/>
      <c r="B368" s="283"/>
      <c r="C368" s="799"/>
      <c r="D368" s="800"/>
      <c r="E368" s="800"/>
      <c r="F368" s="801"/>
      <c r="G368" s="288"/>
      <c r="H368" s="289"/>
      <c r="J368" s="5"/>
      <c r="K368" s="5"/>
      <c r="L368" s="5"/>
    </row>
    <row r="369" spans="1:12" s="4" customFormat="1" ht="16.5" hidden="1" customHeight="1" x14ac:dyDescent="0.25">
      <c r="A369" s="778" t="s">
        <v>62</v>
      </c>
      <c r="B369" s="781" t="s">
        <v>19</v>
      </c>
      <c r="C369" s="168" t="s">
        <v>2</v>
      </c>
      <c r="D369" s="151">
        <v>20</v>
      </c>
      <c r="E369" s="142">
        <v>0</v>
      </c>
      <c r="F369" s="142">
        <v>10.49050381791487</v>
      </c>
      <c r="G369" s="452"/>
      <c r="H369" s="453"/>
      <c r="J369" s="5"/>
      <c r="K369" s="5"/>
      <c r="L369" s="5"/>
    </row>
    <row r="370" spans="1:12" s="4" customFormat="1" ht="16.5" hidden="1" customHeight="1" x14ac:dyDescent="0.25">
      <c r="A370" s="779"/>
      <c r="B370" s="782">
        <v>0</v>
      </c>
      <c r="C370" s="169" t="s">
        <v>3</v>
      </c>
      <c r="D370" s="153">
        <v>20</v>
      </c>
      <c r="E370" s="154">
        <v>0</v>
      </c>
      <c r="F370" s="154">
        <v>11.99818880250705</v>
      </c>
      <c r="G370" s="454"/>
      <c r="H370" s="455"/>
      <c r="J370" s="5"/>
      <c r="K370" s="5"/>
      <c r="L370" s="5"/>
    </row>
    <row r="371" spans="1:12" s="4" customFormat="1" ht="16.5" hidden="1" customHeight="1" x14ac:dyDescent="0.25">
      <c r="A371" s="779"/>
      <c r="B371" s="782">
        <v>0</v>
      </c>
      <c r="C371" s="169" t="s">
        <v>4</v>
      </c>
      <c r="D371" s="153">
        <v>20</v>
      </c>
      <c r="E371" s="154">
        <v>0</v>
      </c>
      <c r="F371" s="154">
        <v>12.99</v>
      </c>
      <c r="G371" s="148"/>
      <c r="H371" s="149"/>
      <c r="J371" s="5"/>
      <c r="K371" s="5"/>
      <c r="L371" s="5"/>
    </row>
    <row r="372" spans="1:12" s="4" customFormat="1" ht="16.5" hidden="1" customHeight="1" x14ac:dyDescent="0.25">
      <c r="A372" s="779"/>
      <c r="B372" s="782">
        <v>0</v>
      </c>
      <c r="C372" s="169" t="s">
        <v>5</v>
      </c>
      <c r="D372" s="153">
        <v>20</v>
      </c>
      <c r="E372" s="154">
        <v>0</v>
      </c>
      <c r="F372" s="154">
        <v>12.99</v>
      </c>
      <c r="G372" s="148"/>
      <c r="H372" s="149"/>
      <c r="J372" s="5"/>
      <c r="K372" s="5"/>
      <c r="L372" s="5"/>
    </row>
    <row r="373" spans="1:12" s="4" customFormat="1" ht="16.5" hidden="1" customHeight="1" x14ac:dyDescent="0.25">
      <c r="A373" s="779"/>
      <c r="B373" s="782">
        <v>0</v>
      </c>
      <c r="C373" s="169" t="s">
        <v>6</v>
      </c>
      <c r="D373" s="153">
        <v>20</v>
      </c>
      <c r="E373" s="154">
        <v>0</v>
      </c>
      <c r="F373" s="154">
        <v>12.49</v>
      </c>
      <c r="G373" s="148"/>
      <c r="H373" s="149"/>
      <c r="J373" s="5"/>
      <c r="K373" s="5"/>
      <c r="L373" s="5"/>
    </row>
    <row r="374" spans="1:12" s="4" customFormat="1" ht="16.5" hidden="1" customHeight="1" x14ac:dyDescent="0.25">
      <c r="A374" s="779"/>
      <c r="B374" s="782">
        <v>0</v>
      </c>
      <c r="C374" s="170" t="s">
        <v>7</v>
      </c>
      <c r="D374" s="153">
        <v>20</v>
      </c>
      <c r="E374" s="154">
        <v>0</v>
      </c>
      <c r="F374" s="154">
        <v>12.49</v>
      </c>
      <c r="G374" s="148"/>
      <c r="H374" s="149"/>
      <c r="J374" s="5"/>
      <c r="K374" s="5"/>
      <c r="L374" s="5"/>
    </row>
    <row r="375" spans="1:12" s="4" customFormat="1" ht="16.5" hidden="1" customHeight="1" x14ac:dyDescent="0.25">
      <c r="A375" s="779"/>
      <c r="B375" s="782">
        <v>0</v>
      </c>
      <c r="C375" s="169" t="s">
        <v>8</v>
      </c>
      <c r="D375" s="156">
        <v>20</v>
      </c>
      <c r="E375" s="145">
        <v>0</v>
      </c>
      <c r="F375" s="145">
        <v>12.49</v>
      </c>
      <c r="G375" s="454"/>
      <c r="H375" s="455"/>
      <c r="J375" s="5"/>
      <c r="K375" s="5"/>
      <c r="L375" s="5"/>
    </row>
    <row r="376" spans="1:12" s="4" customFormat="1" ht="16.5" hidden="1" customHeight="1" thickBot="1" x14ac:dyDescent="0.3">
      <c r="A376" s="780"/>
      <c r="B376" s="783">
        <v>0</v>
      </c>
      <c r="C376" s="171" t="s">
        <v>17</v>
      </c>
      <c r="D376" s="157">
        <v>20</v>
      </c>
      <c r="E376" s="158">
        <v>0</v>
      </c>
      <c r="F376" s="158">
        <v>12.49</v>
      </c>
      <c r="G376" s="454"/>
      <c r="H376" s="455"/>
      <c r="J376" s="5"/>
      <c r="K376" s="5"/>
      <c r="L376" s="5"/>
    </row>
    <row r="377" spans="1:12" s="4" customFormat="1" ht="16.5" hidden="1" customHeight="1" x14ac:dyDescent="0.25">
      <c r="A377" s="778" t="s">
        <v>37</v>
      </c>
      <c r="B377" s="784" t="s">
        <v>23</v>
      </c>
      <c r="C377" s="168" t="s">
        <v>2</v>
      </c>
      <c r="D377" s="151">
        <v>20</v>
      </c>
      <c r="E377" s="142">
        <v>0</v>
      </c>
      <c r="F377" s="142">
        <v>12.74</v>
      </c>
      <c r="G377" s="452"/>
      <c r="H377" s="453"/>
      <c r="J377" s="5"/>
      <c r="K377" s="5"/>
      <c r="L377" s="5"/>
    </row>
    <row r="378" spans="1:12" s="4" customFormat="1" ht="16.5" hidden="1" customHeight="1" x14ac:dyDescent="0.25">
      <c r="A378" s="779"/>
      <c r="B378" s="785">
        <v>0</v>
      </c>
      <c r="C378" s="169" t="s">
        <v>3</v>
      </c>
      <c r="D378" s="153">
        <v>20</v>
      </c>
      <c r="E378" s="154">
        <v>0</v>
      </c>
      <c r="F378" s="154">
        <v>13.74</v>
      </c>
      <c r="G378" s="454"/>
      <c r="H378" s="455"/>
      <c r="J378" s="5"/>
      <c r="K378" s="5"/>
      <c r="L378" s="5"/>
    </row>
    <row r="379" spans="1:12" s="4" customFormat="1" ht="16.5" hidden="1" customHeight="1" x14ac:dyDescent="0.25">
      <c r="A379" s="779"/>
      <c r="B379" s="785">
        <v>0</v>
      </c>
      <c r="C379" s="169" t="s">
        <v>4</v>
      </c>
      <c r="D379" s="153">
        <v>20</v>
      </c>
      <c r="E379" s="154">
        <v>0</v>
      </c>
      <c r="F379" s="154">
        <v>0</v>
      </c>
      <c r="G379" s="148"/>
      <c r="H379" s="149"/>
      <c r="J379" s="5"/>
      <c r="K379" s="5"/>
      <c r="L379" s="5"/>
    </row>
    <row r="380" spans="1:12" s="4" customFormat="1" ht="16.5" hidden="1" customHeight="1" x14ac:dyDescent="0.25">
      <c r="A380" s="779"/>
      <c r="B380" s="785">
        <v>0</v>
      </c>
      <c r="C380" s="169" t="s">
        <v>5</v>
      </c>
      <c r="D380" s="153">
        <v>20</v>
      </c>
      <c r="E380" s="154">
        <v>0</v>
      </c>
      <c r="F380" s="154">
        <v>3.2059167924966125</v>
      </c>
      <c r="G380" s="148"/>
      <c r="H380" s="149"/>
      <c r="J380" s="5"/>
      <c r="K380" s="5"/>
      <c r="L380" s="5"/>
    </row>
    <row r="381" spans="1:12" s="4" customFormat="1" ht="16.5" hidden="1" customHeight="1" x14ac:dyDescent="0.25">
      <c r="A381" s="779"/>
      <c r="B381" s="785">
        <v>0</v>
      </c>
      <c r="C381" s="169" t="s">
        <v>6</v>
      </c>
      <c r="D381" s="153">
        <v>20</v>
      </c>
      <c r="E381" s="154">
        <v>0</v>
      </c>
      <c r="F381" s="154">
        <v>5.9543808016118929</v>
      </c>
      <c r="G381" s="148"/>
      <c r="H381" s="149"/>
      <c r="J381" s="5"/>
      <c r="K381" s="5"/>
      <c r="L381" s="5"/>
    </row>
    <row r="382" spans="1:12" s="4" customFormat="1" ht="16.5" hidden="1" customHeight="1" x14ac:dyDescent="0.25">
      <c r="A382" s="779"/>
      <c r="B382" s="785">
        <v>0</v>
      </c>
      <c r="C382" s="170" t="s">
        <v>7</v>
      </c>
      <c r="D382" s="153">
        <v>20</v>
      </c>
      <c r="E382" s="154">
        <v>0</v>
      </c>
      <c r="F382" s="154">
        <v>7.6382117945361285</v>
      </c>
      <c r="G382" s="148"/>
      <c r="H382" s="149"/>
      <c r="J382" s="5"/>
      <c r="K382" s="5"/>
      <c r="L382" s="5"/>
    </row>
    <row r="383" spans="1:12" s="4" customFormat="1" ht="16.5" hidden="1" customHeight="1" x14ac:dyDescent="0.25">
      <c r="A383" s="779"/>
      <c r="B383" s="785">
        <v>0</v>
      </c>
      <c r="C383" s="169" t="s">
        <v>8</v>
      </c>
      <c r="D383" s="156">
        <v>20</v>
      </c>
      <c r="E383" s="145">
        <v>0</v>
      </c>
      <c r="F383" s="145">
        <v>8.6699631993740027</v>
      </c>
      <c r="G383" s="454"/>
      <c r="H383" s="455"/>
      <c r="J383" s="5"/>
      <c r="K383" s="5"/>
      <c r="L383" s="5"/>
    </row>
    <row r="384" spans="1:12" s="4" customFormat="1" ht="16.5" hidden="1" customHeight="1" thickBot="1" x14ac:dyDescent="0.3">
      <c r="A384" s="780"/>
      <c r="B384" s="786">
        <v>0</v>
      </c>
      <c r="C384" s="171" t="s">
        <v>17</v>
      </c>
      <c r="D384" s="157">
        <v>20</v>
      </c>
      <c r="E384" s="158">
        <v>0</v>
      </c>
      <c r="F384" s="158">
        <v>9.3665337234422505</v>
      </c>
      <c r="G384" s="454"/>
      <c r="H384" s="455"/>
      <c r="J384" s="5"/>
      <c r="K384" s="5"/>
      <c r="L384" s="5"/>
    </row>
    <row r="385" spans="1:12" s="234" customFormat="1" ht="16.5" hidden="1" customHeight="1" x14ac:dyDescent="0.25">
      <c r="A385" s="778" t="s">
        <v>26</v>
      </c>
      <c r="B385" s="781" t="s">
        <v>19</v>
      </c>
      <c r="C385" s="178" t="s">
        <v>2</v>
      </c>
      <c r="D385" s="151">
        <v>35</v>
      </c>
      <c r="E385" s="142">
        <v>0</v>
      </c>
      <c r="F385" s="142">
        <v>7.6184538266366433</v>
      </c>
      <c r="G385" s="202">
        <v>13.830480093237345</v>
      </c>
      <c r="H385" s="202">
        <v>12.055</v>
      </c>
      <c r="J385" s="236"/>
      <c r="K385" s="236"/>
      <c r="L385" s="236"/>
    </row>
    <row r="386" spans="1:12" s="234" customFormat="1" ht="16.5" hidden="1" customHeight="1" x14ac:dyDescent="0.25">
      <c r="A386" s="779"/>
      <c r="B386" s="782">
        <v>0</v>
      </c>
      <c r="C386" s="179" t="s">
        <v>3</v>
      </c>
      <c r="D386" s="153">
        <v>35</v>
      </c>
      <c r="E386" s="154">
        <v>0</v>
      </c>
      <c r="F386" s="154">
        <v>9.4926324870065564</v>
      </c>
      <c r="G386" s="199">
        <v>14.535</v>
      </c>
      <c r="H386" s="199">
        <v>13.5</v>
      </c>
      <c r="J386" s="236"/>
      <c r="K386" s="236"/>
      <c r="L386" s="236"/>
    </row>
    <row r="387" spans="1:12" s="234" customFormat="1" ht="16.5" hidden="1" customHeight="1" x14ac:dyDescent="0.25">
      <c r="A387" s="779"/>
      <c r="B387" s="782">
        <v>0</v>
      </c>
      <c r="C387" s="179" t="s">
        <v>4</v>
      </c>
      <c r="D387" s="153">
        <v>35</v>
      </c>
      <c r="E387" s="154">
        <v>0</v>
      </c>
      <c r="F387" s="154">
        <v>12.99</v>
      </c>
      <c r="G387" s="199">
        <v>4.05</v>
      </c>
      <c r="H387" s="199">
        <v>5.6</v>
      </c>
      <c r="J387" s="236"/>
      <c r="K387" s="236"/>
      <c r="L387" s="236"/>
    </row>
    <row r="388" spans="1:12" s="234" customFormat="1" ht="16.5" hidden="1" customHeight="1" x14ac:dyDescent="0.25">
      <c r="A388" s="779"/>
      <c r="B388" s="782">
        <v>0</v>
      </c>
      <c r="C388" s="179" t="s">
        <v>5</v>
      </c>
      <c r="D388" s="153">
        <v>35</v>
      </c>
      <c r="E388" s="154">
        <v>0</v>
      </c>
      <c r="F388" s="154">
        <v>12.99</v>
      </c>
      <c r="G388" s="199">
        <v>3.97</v>
      </c>
      <c r="H388" s="199">
        <v>5.6159852734485138</v>
      </c>
      <c r="J388" s="236"/>
      <c r="K388" s="236"/>
      <c r="L388" s="236"/>
    </row>
    <row r="389" spans="1:12" s="234" customFormat="1" ht="16.5" hidden="1" customHeight="1" x14ac:dyDescent="0.25">
      <c r="A389" s="779"/>
      <c r="B389" s="782">
        <v>0</v>
      </c>
      <c r="C389" s="179" t="s">
        <v>6</v>
      </c>
      <c r="D389" s="153">
        <v>35</v>
      </c>
      <c r="E389" s="154">
        <v>0</v>
      </c>
      <c r="F389" s="154">
        <v>12.49</v>
      </c>
      <c r="G389" s="199">
        <v>3.96</v>
      </c>
      <c r="H389" s="199">
        <v>5.49</v>
      </c>
      <c r="J389" s="236"/>
      <c r="K389" s="236"/>
      <c r="L389" s="236"/>
    </row>
    <row r="390" spans="1:12" s="234" customFormat="1" ht="16.5" hidden="1" customHeight="1" x14ac:dyDescent="0.25">
      <c r="A390" s="779"/>
      <c r="B390" s="782">
        <v>0</v>
      </c>
      <c r="C390" s="180" t="s">
        <v>7</v>
      </c>
      <c r="D390" s="153">
        <v>35</v>
      </c>
      <c r="E390" s="154">
        <v>0</v>
      </c>
      <c r="F390" s="154">
        <v>12.49</v>
      </c>
      <c r="G390" s="199">
        <v>7.1</v>
      </c>
      <c r="H390" s="199">
        <v>7.5681608838692389</v>
      </c>
      <c r="J390" s="236"/>
      <c r="K390" s="236"/>
      <c r="L390" s="236"/>
    </row>
    <row r="391" spans="1:12" s="234" customFormat="1" ht="16.5" hidden="1" customHeight="1" x14ac:dyDescent="0.25">
      <c r="A391" s="779"/>
      <c r="B391" s="782">
        <v>0</v>
      </c>
      <c r="C391" s="169" t="s">
        <v>8</v>
      </c>
      <c r="D391" s="156">
        <v>35</v>
      </c>
      <c r="E391" s="145">
        <v>0</v>
      </c>
      <c r="F391" s="145">
        <v>12.49</v>
      </c>
      <c r="G391" s="199">
        <v>9.0299999999999994</v>
      </c>
      <c r="H391" s="199">
        <v>8.8350802052901134</v>
      </c>
      <c r="J391" s="236"/>
      <c r="K391" s="236"/>
      <c r="L391" s="236"/>
    </row>
    <row r="392" spans="1:12" s="234" customFormat="1" ht="16.5" hidden="1" customHeight="1" thickBot="1" x14ac:dyDescent="0.3">
      <c r="A392" s="780"/>
      <c r="B392" s="783">
        <v>0</v>
      </c>
      <c r="C392" s="181" t="s">
        <v>17</v>
      </c>
      <c r="D392" s="182">
        <v>35</v>
      </c>
      <c r="E392" s="150">
        <v>0</v>
      </c>
      <c r="F392" s="150">
        <v>12.49</v>
      </c>
      <c r="G392" s="159">
        <v>10.332056845404795</v>
      </c>
      <c r="H392" s="159">
        <v>9.6890000000000001</v>
      </c>
      <c r="J392" s="236"/>
      <c r="K392" s="236"/>
      <c r="L392" s="236"/>
    </row>
    <row r="393" spans="1:12" s="4" customFormat="1" ht="16.5" hidden="1" customHeight="1" x14ac:dyDescent="0.25">
      <c r="A393" s="778" t="s">
        <v>38</v>
      </c>
      <c r="B393" s="787" t="s">
        <v>23</v>
      </c>
      <c r="C393" s="178" t="s">
        <v>2</v>
      </c>
      <c r="D393" s="151">
        <v>35</v>
      </c>
      <c r="E393" s="142">
        <v>0</v>
      </c>
      <c r="F393" s="142">
        <v>12.74</v>
      </c>
      <c r="G393" s="202">
        <v>12.202187820697562</v>
      </c>
      <c r="H393" s="202">
        <v>11.012</v>
      </c>
      <c r="J393" s="5"/>
      <c r="K393" s="5"/>
      <c r="L393" s="5"/>
    </row>
    <row r="394" spans="1:12" s="4" customFormat="1" ht="16.5" hidden="1" customHeight="1" x14ac:dyDescent="0.25">
      <c r="A394" s="779"/>
      <c r="B394" s="788">
        <v>0</v>
      </c>
      <c r="C394" s="179" t="s">
        <v>3</v>
      </c>
      <c r="D394" s="153">
        <v>35</v>
      </c>
      <c r="E394" s="154">
        <v>0</v>
      </c>
      <c r="F394" s="154">
        <v>13.74</v>
      </c>
      <c r="G394" s="199">
        <v>13.19</v>
      </c>
      <c r="H394" s="199">
        <v>12.638999999999999</v>
      </c>
      <c r="J394" s="5"/>
      <c r="K394" s="5"/>
      <c r="L394" s="5"/>
    </row>
    <row r="395" spans="1:12" s="4" customFormat="1" ht="16.5" hidden="1" customHeight="1" x14ac:dyDescent="0.25">
      <c r="A395" s="779"/>
      <c r="B395" s="788">
        <v>0</v>
      </c>
      <c r="C395" s="179" t="s">
        <v>4</v>
      </c>
      <c r="D395" s="153">
        <v>35</v>
      </c>
      <c r="E395" s="154">
        <v>0</v>
      </c>
      <c r="F395" s="154">
        <v>0</v>
      </c>
      <c r="G395" s="199">
        <v>4.05</v>
      </c>
      <c r="H395" s="199">
        <v>5.6</v>
      </c>
      <c r="J395" s="5"/>
      <c r="K395" s="5"/>
      <c r="L395" s="5"/>
    </row>
    <row r="396" spans="1:12" s="4" customFormat="1" ht="16.5" hidden="1" customHeight="1" x14ac:dyDescent="0.25">
      <c r="A396" s="779"/>
      <c r="B396" s="788">
        <v>0</v>
      </c>
      <c r="C396" s="179" t="s">
        <v>5</v>
      </c>
      <c r="D396" s="153">
        <v>35</v>
      </c>
      <c r="E396" s="154">
        <v>0</v>
      </c>
      <c r="F396" s="154">
        <v>0</v>
      </c>
      <c r="G396" s="199">
        <v>3.97</v>
      </c>
      <c r="H396" s="199">
        <v>5.6159852734485138</v>
      </c>
      <c r="J396" s="5"/>
      <c r="K396" s="5"/>
      <c r="L396" s="5"/>
    </row>
    <row r="397" spans="1:12" s="4" customFormat="1" ht="16.5" hidden="1" customHeight="1" x14ac:dyDescent="0.25">
      <c r="A397" s="779"/>
      <c r="B397" s="788">
        <v>0</v>
      </c>
      <c r="C397" s="179" t="s">
        <v>6</v>
      </c>
      <c r="D397" s="153">
        <v>35</v>
      </c>
      <c r="E397" s="154">
        <v>0</v>
      </c>
      <c r="F397" s="154">
        <v>3.509959857410335</v>
      </c>
      <c r="G397" s="199">
        <v>7.8375526855078537</v>
      </c>
      <c r="H397" s="199">
        <v>8.0034062894641771</v>
      </c>
      <c r="J397" s="5"/>
      <c r="K397" s="5"/>
      <c r="L397" s="5"/>
    </row>
    <row r="398" spans="1:12" s="4" customFormat="1" ht="16.5" hidden="1" customHeight="1" x14ac:dyDescent="0.25">
      <c r="A398" s="779"/>
      <c r="B398" s="788">
        <v>0</v>
      </c>
      <c r="C398" s="180" t="s">
        <v>7</v>
      </c>
      <c r="D398" s="153">
        <v>35</v>
      </c>
      <c r="E398" s="154">
        <v>0</v>
      </c>
      <c r="F398" s="154">
        <v>5.5894148223899887</v>
      </c>
      <c r="G398" s="199">
        <v>10.096028638492548</v>
      </c>
      <c r="H398" s="199">
        <v>9.4949999999999992</v>
      </c>
      <c r="J398" s="5"/>
      <c r="K398" s="5"/>
      <c r="L398" s="5"/>
    </row>
    <row r="399" spans="1:12" s="4" customFormat="1" ht="16.5" hidden="1" customHeight="1" x14ac:dyDescent="0.25">
      <c r="A399" s="779"/>
      <c r="B399" s="788">
        <v>0</v>
      </c>
      <c r="C399" s="169" t="s">
        <v>8</v>
      </c>
      <c r="D399" s="156">
        <v>35</v>
      </c>
      <c r="E399" s="145">
        <v>0</v>
      </c>
      <c r="F399" s="145">
        <v>6.8639664583624649</v>
      </c>
      <c r="G399" s="199">
        <v>11.48</v>
      </c>
      <c r="H399" s="199">
        <v>10.413546659251672</v>
      </c>
      <c r="J399" s="5"/>
      <c r="K399" s="5"/>
      <c r="L399" s="5"/>
    </row>
    <row r="400" spans="1:12" s="4" customFormat="1" ht="16.5" hidden="1" customHeight="1" thickBot="1" x14ac:dyDescent="0.3">
      <c r="A400" s="780"/>
      <c r="B400" s="789">
        <v>0</v>
      </c>
      <c r="C400" s="181" t="s">
        <v>17</v>
      </c>
      <c r="D400" s="182">
        <v>35</v>
      </c>
      <c r="E400" s="150">
        <v>0</v>
      </c>
      <c r="F400" s="150">
        <v>7.7246904204148992</v>
      </c>
      <c r="G400" s="159">
        <v>12.41</v>
      </c>
      <c r="H400" s="159">
        <v>11.02961113779158</v>
      </c>
      <c r="J400" s="5"/>
      <c r="K400" s="5"/>
      <c r="L400" s="5"/>
    </row>
    <row r="401" spans="1:12" s="4" customFormat="1" ht="16.5" customHeight="1" thickBot="1" x14ac:dyDescent="0.3">
      <c r="A401" s="129"/>
      <c r="B401" s="448"/>
      <c r="C401" s="130"/>
      <c r="D401" s="130"/>
      <c r="E401" s="131"/>
      <c r="F401" s="131"/>
      <c r="G401" s="132"/>
      <c r="H401" s="133"/>
      <c r="J401" s="5"/>
      <c r="K401" s="5"/>
      <c r="L401" s="5"/>
    </row>
    <row r="402" spans="1:12" s="4" customFormat="1" ht="16.5" customHeight="1" thickBot="1" x14ac:dyDescent="0.2">
      <c r="A402" s="832" t="s">
        <v>78</v>
      </c>
      <c r="B402" s="833"/>
      <c r="C402" s="833"/>
      <c r="D402" s="833"/>
      <c r="E402" s="833"/>
      <c r="F402" s="833"/>
      <c r="G402" s="833"/>
      <c r="H402" s="836"/>
      <c r="J402" s="5"/>
      <c r="K402" s="5"/>
      <c r="L402" s="5"/>
    </row>
    <row r="403" spans="1:12" s="4" customFormat="1" ht="16.5" customHeight="1" x14ac:dyDescent="0.15">
      <c r="A403" s="1006" t="str">
        <f>+A149</f>
        <v>Precio especial en operaciones al contado y financiamiento Plan Integral SIN seguro CON Bonificación.</v>
      </c>
      <c r="B403" s="491"/>
      <c r="C403" s="952"/>
      <c r="D403" s="953"/>
      <c r="E403" s="953"/>
      <c r="F403" s="954"/>
      <c r="G403" s="507"/>
      <c r="H403" s="508"/>
      <c r="J403" s="5"/>
      <c r="K403" s="5"/>
      <c r="L403" s="5"/>
    </row>
    <row r="404" spans="1:12" s="4" customFormat="1" ht="16.5" customHeight="1" x14ac:dyDescent="0.15">
      <c r="A404" s="919"/>
      <c r="B404" s="553" t="str">
        <f>+B150</f>
        <v>(CÓDIGO: LON)</v>
      </c>
      <c r="C404" s="893" t="s">
        <v>16</v>
      </c>
      <c r="D404" s="894"/>
      <c r="E404" s="894"/>
      <c r="F404" s="895"/>
      <c r="G404" s="509"/>
      <c r="H404" s="510"/>
      <c r="J404" s="5"/>
      <c r="K404" s="5"/>
      <c r="L404" s="5"/>
    </row>
    <row r="405" spans="1:12" s="4" customFormat="1" ht="16.5" customHeight="1" x14ac:dyDescent="0.25">
      <c r="A405" s="919"/>
      <c r="B405" s="361" t="s">
        <v>472</v>
      </c>
      <c r="C405" s="813" t="s">
        <v>473</v>
      </c>
      <c r="D405" s="814"/>
      <c r="E405" s="814"/>
      <c r="F405" s="815"/>
      <c r="G405" s="509"/>
      <c r="H405" s="510"/>
      <c r="J405" s="5"/>
      <c r="K405" s="5"/>
      <c r="L405" s="5"/>
    </row>
    <row r="406" spans="1:12" s="4" customFormat="1" ht="16.5" customHeight="1" x14ac:dyDescent="0.25">
      <c r="A406" s="919"/>
      <c r="B406" s="361" t="s">
        <v>474</v>
      </c>
      <c r="C406" s="813" t="s">
        <v>475</v>
      </c>
      <c r="D406" s="814"/>
      <c r="E406" s="814"/>
      <c r="F406" s="815"/>
      <c r="G406" s="509"/>
      <c r="H406" s="510"/>
      <c r="J406" s="5"/>
      <c r="K406" s="5"/>
      <c r="L406" s="5"/>
    </row>
    <row r="407" spans="1:12" s="4" customFormat="1" ht="16.5" customHeight="1" x14ac:dyDescent="0.25">
      <c r="A407" s="919"/>
      <c r="B407" s="361" t="s">
        <v>476</v>
      </c>
      <c r="C407" s="813" t="s">
        <v>477</v>
      </c>
      <c r="D407" s="814"/>
      <c r="E407" s="814"/>
      <c r="F407" s="815"/>
      <c r="G407" s="509"/>
      <c r="H407" s="510"/>
      <c r="J407" s="5"/>
      <c r="K407" s="5"/>
      <c r="L407" s="5"/>
    </row>
    <row r="408" spans="1:12" s="4" customFormat="1" ht="16.5" customHeight="1" x14ac:dyDescent="0.25">
      <c r="A408" s="919"/>
      <c r="B408" s="361" t="s">
        <v>478</v>
      </c>
      <c r="C408" s="813" t="s">
        <v>479</v>
      </c>
      <c r="D408" s="814"/>
      <c r="E408" s="814"/>
      <c r="F408" s="815"/>
      <c r="G408" s="509"/>
      <c r="H408" s="510"/>
      <c r="J408" s="5"/>
      <c r="K408" s="5"/>
      <c r="L408" s="5"/>
    </row>
    <row r="409" spans="1:12" s="4" customFormat="1" ht="16.5" customHeight="1" thickBot="1" x14ac:dyDescent="0.3">
      <c r="A409" s="920"/>
      <c r="B409" s="554"/>
      <c r="C409" s="547"/>
      <c r="D409" s="548"/>
      <c r="E409" s="548"/>
      <c r="F409" s="555"/>
      <c r="G409" s="511"/>
      <c r="H409" s="512"/>
      <c r="J409" s="5"/>
      <c r="K409" s="5"/>
      <c r="L409" s="5"/>
    </row>
    <row r="410" spans="1:12" s="4" customFormat="1" ht="16.5" hidden="1" customHeight="1" x14ac:dyDescent="0.15">
      <c r="A410" s="806" t="s">
        <v>39</v>
      </c>
      <c r="B410" s="506" t="s">
        <v>21</v>
      </c>
      <c r="C410" s="899" t="s">
        <v>16</v>
      </c>
      <c r="D410" s="872"/>
      <c r="E410" s="872"/>
      <c r="F410" s="900"/>
      <c r="G410" s="556"/>
      <c r="H410" s="557"/>
      <c r="J410" s="5"/>
      <c r="K410" s="5"/>
      <c r="L410" s="5"/>
    </row>
    <row r="411" spans="1:12" s="4" customFormat="1" ht="16.5" hidden="1" customHeight="1" x14ac:dyDescent="0.25">
      <c r="A411" s="807"/>
      <c r="B411" s="361" t="s">
        <v>480</v>
      </c>
      <c r="C411" s="813" t="s">
        <v>473</v>
      </c>
      <c r="D411" s="814"/>
      <c r="E411" s="814"/>
      <c r="F411" s="815"/>
      <c r="G411" s="558"/>
      <c r="H411" s="559"/>
      <c r="J411" s="5"/>
      <c r="K411" s="5"/>
      <c r="L411" s="5"/>
    </row>
    <row r="412" spans="1:12" s="4" customFormat="1" ht="16.5" hidden="1" customHeight="1" x14ac:dyDescent="0.25">
      <c r="A412" s="919"/>
      <c r="B412" s="361" t="s">
        <v>481</v>
      </c>
      <c r="C412" s="813" t="s">
        <v>475</v>
      </c>
      <c r="D412" s="814"/>
      <c r="E412" s="814"/>
      <c r="F412" s="815"/>
      <c r="G412" s="558"/>
      <c r="H412" s="559"/>
      <c r="J412" s="5"/>
      <c r="K412" s="5"/>
      <c r="L412" s="5"/>
    </row>
    <row r="413" spans="1:12" s="4" customFormat="1" ht="16.5" hidden="1" customHeight="1" x14ac:dyDescent="0.25">
      <c r="A413" s="919"/>
      <c r="B413" s="361" t="s">
        <v>482</v>
      </c>
      <c r="C413" s="813" t="s">
        <v>477</v>
      </c>
      <c r="D413" s="814"/>
      <c r="E413" s="814"/>
      <c r="F413" s="815"/>
      <c r="G413" s="558"/>
      <c r="H413" s="559"/>
      <c r="J413" s="5"/>
      <c r="K413" s="5"/>
      <c r="L413" s="5"/>
    </row>
    <row r="414" spans="1:12" s="4" customFormat="1" ht="16.5" hidden="1" customHeight="1" thickBot="1" x14ac:dyDescent="0.3">
      <c r="A414" s="920"/>
      <c r="B414" s="554" t="s">
        <v>483</v>
      </c>
      <c r="C414" s="813" t="s">
        <v>479</v>
      </c>
      <c r="D414" s="814"/>
      <c r="E414" s="814"/>
      <c r="F414" s="815"/>
      <c r="G414" s="558"/>
      <c r="H414" s="559"/>
      <c r="J414" s="5"/>
      <c r="K414" s="5"/>
      <c r="L414" s="5"/>
    </row>
    <row r="415" spans="1:12" s="4" customFormat="1" ht="16.5" customHeight="1" x14ac:dyDescent="0.25">
      <c r="A415" s="806" t="str">
        <f>+A161</f>
        <v>Financiamiento tasa subsidiada desde 20% enganche SIN seguro.</v>
      </c>
      <c r="B415" s="889" t="s">
        <v>19</v>
      </c>
      <c r="C415" s="549" t="s">
        <v>2</v>
      </c>
      <c r="D415" s="464">
        <v>20</v>
      </c>
      <c r="E415" s="458">
        <v>0</v>
      </c>
      <c r="F415" s="458">
        <v>0</v>
      </c>
      <c r="G415" s="560"/>
      <c r="H415" s="561"/>
      <c r="J415" s="5"/>
      <c r="K415" s="5"/>
      <c r="L415" s="5"/>
    </row>
    <row r="416" spans="1:12" s="4" customFormat="1" ht="16.5" customHeight="1" x14ac:dyDescent="0.25">
      <c r="A416" s="807"/>
      <c r="B416" s="890">
        <v>0</v>
      </c>
      <c r="C416" s="497" t="s">
        <v>3</v>
      </c>
      <c r="D416" s="465">
        <v>20</v>
      </c>
      <c r="E416" s="466">
        <v>0</v>
      </c>
      <c r="F416" s="466">
        <v>0</v>
      </c>
      <c r="G416" s="562"/>
      <c r="H416" s="563"/>
      <c r="J416" s="5"/>
      <c r="K416" s="5"/>
      <c r="L416" s="5"/>
    </row>
    <row r="417" spans="1:12" s="4" customFormat="1" ht="16.5" customHeight="1" x14ac:dyDescent="0.25">
      <c r="A417" s="807"/>
      <c r="B417" s="890">
        <v>0</v>
      </c>
      <c r="C417" s="497" t="s">
        <v>4</v>
      </c>
      <c r="D417" s="465">
        <v>20</v>
      </c>
      <c r="E417" s="466">
        <v>1.8</v>
      </c>
      <c r="F417" s="466">
        <v>0</v>
      </c>
      <c r="G417" s="564"/>
      <c r="H417" s="565"/>
      <c r="J417" s="5"/>
      <c r="K417" s="5"/>
      <c r="L417" s="5"/>
    </row>
    <row r="418" spans="1:12" s="4" customFormat="1" ht="16.5" customHeight="1" x14ac:dyDescent="0.25">
      <c r="A418" s="807"/>
      <c r="B418" s="890">
        <v>0</v>
      </c>
      <c r="C418" s="497" t="s">
        <v>5</v>
      </c>
      <c r="D418" s="465">
        <v>20</v>
      </c>
      <c r="E418" s="466">
        <v>1.8</v>
      </c>
      <c r="F418" s="466">
        <v>3.0552188027859026</v>
      </c>
      <c r="G418" s="564"/>
      <c r="H418" s="565"/>
      <c r="J418" s="5"/>
      <c r="K418" s="5"/>
      <c r="L418" s="5"/>
    </row>
    <row r="419" spans="1:12" s="4" customFormat="1" ht="16.5" customHeight="1" x14ac:dyDescent="0.25">
      <c r="A419" s="807"/>
      <c r="B419" s="890">
        <v>0</v>
      </c>
      <c r="C419" s="497" t="s">
        <v>6</v>
      </c>
      <c r="D419" s="465">
        <v>20</v>
      </c>
      <c r="E419" s="466">
        <v>1.8</v>
      </c>
      <c r="F419" s="466">
        <v>4.9305051415815973</v>
      </c>
      <c r="G419" s="564"/>
      <c r="H419" s="565"/>
      <c r="J419" s="5"/>
      <c r="K419" s="5"/>
      <c r="L419" s="5"/>
    </row>
    <row r="420" spans="1:12" s="4" customFormat="1" ht="16.5" customHeight="1" x14ac:dyDescent="0.25">
      <c r="A420" s="807"/>
      <c r="B420" s="890">
        <v>0</v>
      </c>
      <c r="C420" s="550" t="s">
        <v>7</v>
      </c>
      <c r="D420" s="465">
        <v>20</v>
      </c>
      <c r="E420" s="466">
        <v>1.8</v>
      </c>
      <c r="F420" s="466">
        <v>6.1971259926328521</v>
      </c>
      <c r="G420" s="564"/>
      <c r="H420" s="565"/>
      <c r="J420" s="5"/>
      <c r="K420" s="5"/>
      <c r="L420" s="5"/>
    </row>
    <row r="421" spans="1:12" s="4" customFormat="1" ht="16.5" customHeight="1" x14ac:dyDescent="0.25">
      <c r="A421" s="807"/>
      <c r="B421" s="890">
        <v>0</v>
      </c>
      <c r="C421" s="497" t="s">
        <v>8</v>
      </c>
      <c r="D421" s="468">
        <v>20</v>
      </c>
      <c r="E421" s="460">
        <v>1.8</v>
      </c>
      <c r="F421" s="460">
        <v>8.0371530516249017</v>
      </c>
      <c r="G421" s="562"/>
      <c r="H421" s="563"/>
      <c r="J421" s="5"/>
      <c r="K421" s="5"/>
      <c r="L421" s="5"/>
    </row>
    <row r="422" spans="1:12" s="4" customFormat="1" ht="16.5" customHeight="1" thickBot="1" x14ac:dyDescent="0.3">
      <c r="A422" s="808"/>
      <c r="B422" s="891">
        <v>0</v>
      </c>
      <c r="C422" s="537" t="s">
        <v>17</v>
      </c>
      <c r="D422" s="534">
        <v>20</v>
      </c>
      <c r="E422" s="535">
        <v>1.8</v>
      </c>
      <c r="F422" s="535">
        <v>9.9617956153263076</v>
      </c>
      <c r="G422" s="562"/>
      <c r="H422" s="563"/>
      <c r="J422" s="5"/>
      <c r="K422" s="5"/>
      <c r="L422" s="5"/>
    </row>
    <row r="423" spans="1:12" s="4" customFormat="1" ht="16.5" hidden="1" customHeight="1" x14ac:dyDescent="0.25">
      <c r="A423" s="806" t="s">
        <v>61</v>
      </c>
      <c r="B423" s="889" t="s">
        <v>23</v>
      </c>
      <c r="C423" s="566" t="s">
        <v>2</v>
      </c>
      <c r="D423" s="465">
        <v>20</v>
      </c>
      <c r="E423" s="466">
        <v>0</v>
      </c>
      <c r="F423" s="466">
        <v>0</v>
      </c>
      <c r="G423" s="562"/>
      <c r="H423" s="563"/>
      <c r="J423" s="5"/>
      <c r="K423" s="5"/>
      <c r="L423" s="5"/>
    </row>
    <row r="424" spans="1:12" s="4" customFormat="1" ht="16.5" hidden="1" customHeight="1" x14ac:dyDescent="0.25">
      <c r="A424" s="807"/>
      <c r="B424" s="890">
        <v>0</v>
      </c>
      <c r="C424" s="497" t="s">
        <v>3</v>
      </c>
      <c r="D424" s="465">
        <v>20</v>
      </c>
      <c r="E424" s="466">
        <v>0</v>
      </c>
      <c r="F424" s="466">
        <v>0</v>
      </c>
      <c r="G424" s="562"/>
      <c r="H424" s="563"/>
      <c r="J424" s="5"/>
      <c r="K424" s="5"/>
      <c r="L424" s="5"/>
    </row>
    <row r="425" spans="1:12" s="4" customFormat="1" ht="16.5" hidden="1" customHeight="1" x14ac:dyDescent="0.25">
      <c r="A425" s="807"/>
      <c r="B425" s="890">
        <v>0</v>
      </c>
      <c r="C425" s="497" t="s">
        <v>4</v>
      </c>
      <c r="D425" s="465">
        <v>20</v>
      </c>
      <c r="E425" s="466">
        <v>1.8</v>
      </c>
      <c r="F425" s="466">
        <v>0</v>
      </c>
      <c r="G425" s="562"/>
      <c r="H425" s="563"/>
      <c r="J425" s="5"/>
      <c r="K425" s="5"/>
      <c r="L425" s="5"/>
    </row>
    <row r="426" spans="1:12" s="4" customFormat="1" ht="16.5" hidden="1" customHeight="1" x14ac:dyDescent="0.25">
      <c r="A426" s="807"/>
      <c r="B426" s="890">
        <v>0</v>
      </c>
      <c r="C426" s="497" t="s">
        <v>5</v>
      </c>
      <c r="D426" s="465">
        <v>20</v>
      </c>
      <c r="E426" s="466">
        <v>1.8</v>
      </c>
      <c r="F426" s="466">
        <v>3.0552188027859026</v>
      </c>
      <c r="G426" s="562"/>
      <c r="H426" s="563"/>
      <c r="J426" s="5"/>
      <c r="K426" s="5"/>
      <c r="L426" s="5"/>
    </row>
    <row r="427" spans="1:12" s="4" customFormat="1" ht="16.5" hidden="1" customHeight="1" x14ac:dyDescent="0.25">
      <c r="A427" s="807"/>
      <c r="B427" s="890">
        <v>0</v>
      </c>
      <c r="C427" s="497" t="s">
        <v>6</v>
      </c>
      <c r="D427" s="465">
        <v>20</v>
      </c>
      <c r="E427" s="466">
        <v>1.8</v>
      </c>
      <c r="F427" s="466">
        <v>4.9305051415815973</v>
      </c>
      <c r="G427" s="562"/>
      <c r="H427" s="563"/>
      <c r="J427" s="5"/>
      <c r="K427" s="5"/>
      <c r="L427" s="5"/>
    </row>
    <row r="428" spans="1:12" s="4" customFormat="1" ht="16.5" hidden="1" customHeight="1" x14ac:dyDescent="0.25">
      <c r="A428" s="807"/>
      <c r="B428" s="890">
        <v>0</v>
      </c>
      <c r="C428" s="550" t="s">
        <v>7</v>
      </c>
      <c r="D428" s="465">
        <v>20</v>
      </c>
      <c r="E428" s="466">
        <v>1.8</v>
      </c>
      <c r="F428" s="466">
        <v>6.1971259926328521</v>
      </c>
      <c r="G428" s="562"/>
      <c r="H428" s="563"/>
      <c r="J428" s="5"/>
      <c r="K428" s="5"/>
      <c r="L428" s="5"/>
    </row>
    <row r="429" spans="1:12" s="4" customFormat="1" ht="16.5" hidden="1" customHeight="1" x14ac:dyDescent="0.25">
      <c r="A429" s="807"/>
      <c r="B429" s="890">
        <v>0</v>
      </c>
      <c r="C429" s="497" t="s">
        <v>8</v>
      </c>
      <c r="D429" s="465">
        <v>20</v>
      </c>
      <c r="E429" s="466">
        <v>1.8</v>
      </c>
      <c r="F429" s="466">
        <v>8.0371530516249017</v>
      </c>
      <c r="G429" s="562"/>
      <c r="H429" s="563"/>
      <c r="J429" s="5"/>
      <c r="K429" s="5"/>
      <c r="L429" s="5"/>
    </row>
    <row r="430" spans="1:12" s="4" customFormat="1" ht="16.5" hidden="1" customHeight="1" thickBot="1" x14ac:dyDescent="0.3">
      <c r="A430" s="808"/>
      <c r="B430" s="891">
        <v>0</v>
      </c>
      <c r="C430" s="497" t="s">
        <v>17</v>
      </c>
      <c r="D430" s="465">
        <v>20</v>
      </c>
      <c r="E430" s="466">
        <v>1.8</v>
      </c>
      <c r="F430" s="466">
        <v>9.9617956153263076</v>
      </c>
      <c r="G430" s="562"/>
      <c r="H430" s="563"/>
      <c r="J430" s="5"/>
      <c r="K430" s="5"/>
      <c r="L430" s="5"/>
    </row>
    <row r="431" spans="1:12" s="4" customFormat="1" ht="16.5" customHeight="1" x14ac:dyDescent="0.25">
      <c r="A431" s="806" t="str">
        <f>+A177</f>
        <v>Financiamiento tasa subsidiada desde 35% enganche SIN seguro.</v>
      </c>
      <c r="B431" s="889" t="s">
        <v>19</v>
      </c>
      <c r="C431" s="464" t="s">
        <v>2</v>
      </c>
      <c r="D431" s="464">
        <v>35</v>
      </c>
      <c r="E431" s="458">
        <v>0</v>
      </c>
      <c r="F431" s="458">
        <v>0</v>
      </c>
      <c r="G431" s="458">
        <v>4.016</v>
      </c>
      <c r="H431" s="458">
        <v>5.6</v>
      </c>
      <c r="J431" s="5"/>
      <c r="K431" s="5"/>
      <c r="L431" s="5"/>
    </row>
    <row r="432" spans="1:12" s="4" customFormat="1" ht="16.5" customHeight="1" x14ac:dyDescent="0.25">
      <c r="A432" s="807"/>
      <c r="B432" s="890">
        <v>0</v>
      </c>
      <c r="C432" s="465" t="s">
        <v>3</v>
      </c>
      <c r="D432" s="465">
        <v>35</v>
      </c>
      <c r="E432" s="466">
        <v>0</v>
      </c>
      <c r="F432" s="466">
        <v>0</v>
      </c>
      <c r="G432" s="466">
        <v>3.97</v>
      </c>
      <c r="H432" s="466">
        <v>5.6210269525022074</v>
      </c>
      <c r="J432" s="5"/>
      <c r="K432" s="5"/>
      <c r="L432" s="5"/>
    </row>
    <row r="433" spans="1:12" s="4" customFormat="1" ht="16.5" customHeight="1" x14ac:dyDescent="0.25">
      <c r="A433" s="807"/>
      <c r="B433" s="890">
        <v>0</v>
      </c>
      <c r="C433" s="465" t="s">
        <v>4</v>
      </c>
      <c r="D433" s="465">
        <v>35</v>
      </c>
      <c r="E433" s="466">
        <v>0</v>
      </c>
      <c r="F433" s="466">
        <v>0</v>
      </c>
      <c r="G433" s="466">
        <v>3.9599893398282244</v>
      </c>
      <c r="H433" s="466">
        <v>5.49</v>
      </c>
      <c r="J433" s="5"/>
      <c r="K433" s="5"/>
      <c r="L433" s="5"/>
    </row>
    <row r="434" spans="1:12" s="4" customFormat="1" ht="16.5" customHeight="1" x14ac:dyDescent="0.25">
      <c r="A434" s="807"/>
      <c r="B434" s="890">
        <v>0</v>
      </c>
      <c r="C434" s="465" t="s">
        <v>5</v>
      </c>
      <c r="D434" s="465">
        <v>35</v>
      </c>
      <c r="E434" s="466">
        <v>1.74</v>
      </c>
      <c r="F434" s="466">
        <v>1.2510162663838427E-4</v>
      </c>
      <c r="G434" s="466">
        <v>3.8860750653672831</v>
      </c>
      <c r="H434" s="466">
        <v>5.5</v>
      </c>
      <c r="J434" s="5"/>
      <c r="K434" s="5"/>
      <c r="L434" s="5"/>
    </row>
    <row r="435" spans="1:12" s="4" customFormat="1" ht="16.5" customHeight="1" x14ac:dyDescent="0.25">
      <c r="A435" s="807"/>
      <c r="B435" s="890">
        <v>0</v>
      </c>
      <c r="C435" s="465" t="s">
        <v>6</v>
      </c>
      <c r="D435" s="465">
        <v>35</v>
      </c>
      <c r="E435" s="466">
        <v>1.74</v>
      </c>
      <c r="F435" s="466">
        <v>2.3060165059205366</v>
      </c>
      <c r="G435" s="466">
        <v>6.39</v>
      </c>
      <c r="H435" s="466">
        <v>7.1473234230863181</v>
      </c>
      <c r="J435" s="5"/>
      <c r="K435" s="5"/>
      <c r="L435" s="5"/>
    </row>
    <row r="436" spans="1:12" s="4" customFormat="1" ht="16.5" customHeight="1" x14ac:dyDescent="0.25">
      <c r="A436" s="807"/>
      <c r="B436" s="890">
        <v>0</v>
      </c>
      <c r="C436" s="465" t="s">
        <v>7</v>
      </c>
      <c r="D436" s="465">
        <v>35</v>
      </c>
      <c r="E436" s="466">
        <v>1.74</v>
      </c>
      <c r="F436" s="466">
        <v>3.8640476021230548</v>
      </c>
      <c r="G436" s="466">
        <v>8.08</v>
      </c>
      <c r="H436" s="466">
        <v>8.2581576961575216</v>
      </c>
      <c r="J436" s="5"/>
      <c r="K436" s="5"/>
      <c r="L436" s="5"/>
    </row>
    <row r="437" spans="1:12" s="4" customFormat="1" ht="16.5" customHeight="1" x14ac:dyDescent="0.25">
      <c r="A437" s="807"/>
      <c r="B437" s="890">
        <v>0</v>
      </c>
      <c r="C437" s="468" t="s">
        <v>8</v>
      </c>
      <c r="D437" s="468">
        <v>35</v>
      </c>
      <c r="E437" s="460">
        <v>1.74</v>
      </c>
      <c r="F437" s="460">
        <v>6.0710208316779468</v>
      </c>
      <c r="G437" s="460">
        <v>10.452906184571706</v>
      </c>
      <c r="H437" s="460">
        <v>9.9</v>
      </c>
      <c r="J437" s="5"/>
      <c r="K437" s="5"/>
      <c r="L437" s="5"/>
    </row>
    <row r="438" spans="1:12" s="4" customFormat="1" ht="16.5" customHeight="1" thickBot="1" x14ac:dyDescent="0.3">
      <c r="A438" s="808"/>
      <c r="B438" s="891">
        <v>0</v>
      </c>
      <c r="C438" s="534" t="s">
        <v>17</v>
      </c>
      <c r="D438" s="534">
        <v>35</v>
      </c>
      <c r="E438" s="535">
        <v>1.74</v>
      </c>
      <c r="F438" s="535">
        <v>8.2107355190553353</v>
      </c>
      <c r="G438" s="535">
        <v>11.734999999999999</v>
      </c>
      <c r="H438" s="535">
        <v>11.71</v>
      </c>
      <c r="J438" s="5"/>
      <c r="K438" s="5"/>
      <c r="L438" s="5"/>
    </row>
    <row r="439" spans="1:12" s="4" customFormat="1" ht="16.5" hidden="1" customHeight="1" x14ac:dyDescent="0.25">
      <c r="A439" s="778" t="s">
        <v>20</v>
      </c>
      <c r="B439" s="906" t="s">
        <v>23</v>
      </c>
      <c r="C439" s="151" t="s">
        <v>2</v>
      </c>
      <c r="D439" s="151">
        <v>35</v>
      </c>
      <c r="E439" s="142">
        <v>0</v>
      </c>
      <c r="F439" s="142">
        <v>0</v>
      </c>
      <c r="G439" s="152">
        <v>4.016</v>
      </c>
      <c r="H439" s="152">
        <v>5.6</v>
      </c>
      <c r="J439" s="5"/>
      <c r="K439" s="5"/>
      <c r="L439" s="5"/>
    </row>
    <row r="440" spans="1:12" s="4" customFormat="1" ht="16.5" hidden="1" customHeight="1" x14ac:dyDescent="0.25">
      <c r="A440" s="779"/>
      <c r="B440" s="907">
        <v>0</v>
      </c>
      <c r="C440" s="153" t="s">
        <v>3</v>
      </c>
      <c r="D440" s="153">
        <v>35</v>
      </c>
      <c r="E440" s="154">
        <v>0</v>
      </c>
      <c r="F440" s="154">
        <v>0</v>
      </c>
      <c r="G440" s="155">
        <v>3.97</v>
      </c>
      <c r="H440" s="155">
        <v>5.6210269525022074</v>
      </c>
      <c r="J440" s="5"/>
      <c r="K440" s="5"/>
      <c r="L440" s="5"/>
    </row>
    <row r="441" spans="1:12" s="4" customFormat="1" ht="16.5" hidden="1" customHeight="1" x14ac:dyDescent="0.25">
      <c r="A441" s="779"/>
      <c r="B441" s="907">
        <v>0</v>
      </c>
      <c r="C441" s="153" t="s">
        <v>4</v>
      </c>
      <c r="D441" s="153">
        <v>35</v>
      </c>
      <c r="E441" s="154">
        <v>0</v>
      </c>
      <c r="F441" s="154">
        <v>0</v>
      </c>
      <c r="G441" s="155">
        <v>3.9599893398282244</v>
      </c>
      <c r="H441" s="155">
        <v>5.49</v>
      </c>
      <c r="J441" s="5"/>
      <c r="K441" s="5"/>
      <c r="L441" s="5"/>
    </row>
    <row r="442" spans="1:12" s="4" customFormat="1" ht="16.5" hidden="1" customHeight="1" x14ac:dyDescent="0.25">
      <c r="A442" s="779"/>
      <c r="B442" s="907">
        <v>0</v>
      </c>
      <c r="C442" s="153" t="s">
        <v>5</v>
      </c>
      <c r="D442" s="153">
        <v>35</v>
      </c>
      <c r="E442" s="154">
        <v>1.2510162663838427E-4</v>
      </c>
      <c r="F442" s="154">
        <v>1.74</v>
      </c>
      <c r="G442" s="155">
        <v>3.8860750653672831</v>
      </c>
      <c r="H442" s="155">
        <v>5.5</v>
      </c>
      <c r="J442" s="5"/>
      <c r="K442" s="5"/>
      <c r="L442" s="5"/>
    </row>
    <row r="443" spans="1:12" s="4" customFormat="1" ht="16.5" hidden="1" customHeight="1" x14ac:dyDescent="0.25">
      <c r="A443" s="779"/>
      <c r="B443" s="907">
        <v>0</v>
      </c>
      <c r="C443" s="153" t="s">
        <v>6</v>
      </c>
      <c r="D443" s="153">
        <v>35</v>
      </c>
      <c r="E443" s="154">
        <v>2.3060165059205366</v>
      </c>
      <c r="F443" s="154">
        <v>1.74</v>
      </c>
      <c r="G443" s="155">
        <v>6.39</v>
      </c>
      <c r="H443" s="155">
        <v>7.1473234230863181</v>
      </c>
      <c r="J443" s="5"/>
      <c r="K443" s="5"/>
      <c r="L443" s="5"/>
    </row>
    <row r="444" spans="1:12" s="4" customFormat="1" ht="16.5" hidden="1" customHeight="1" x14ac:dyDescent="0.25">
      <c r="A444" s="779"/>
      <c r="B444" s="907">
        <v>0</v>
      </c>
      <c r="C444" s="153" t="s">
        <v>7</v>
      </c>
      <c r="D444" s="153">
        <v>35</v>
      </c>
      <c r="E444" s="154">
        <v>3.8640476021230548</v>
      </c>
      <c r="F444" s="154">
        <v>1.74</v>
      </c>
      <c r="G444" s="155">
        <v>8.08</v>
      </c>
      <c r="H444" s="155">
        <v>8.2581576961575216</v>
      </c>
      <c r="J444" s="5"/>
      <c r="K444" s="5"/>
      <c r="L444" s="5"/>
    </row>
    <row r="445" spans="1:12" s="4" customFormat="1" ht="16.5" hidden="1" customHeight="1" x14ac:dyDescent="0.25">
      <c r="A445" s="779"/>
      <c r="B445" s="907">
        <v>0</v>
      </c>
      <c r="C445" s="156" t="s">
        <v>8</v>
      </c>
      <c r="D445" s="156">
        <v>35</v>
      </c>
      <c r="E445" s="145">
        <v>6.0710208316779468</v>
      </c>
      <c r="F445" s="145">
        <v>1.74</v>
      </c>
      <c r="G445" s="155">
        <v>10.452906184571706</v>
      </c>
      <c r="H445" s="155">
        <v>9.9</v>
      </c>
      <c r="J445" s="5"/>
      <c r="K445" s="5"/>
      <c r="L445" s="5"/>
    </row>
    <row r="446" spans="1:12" s="4" customFormat="1" ht="16.5" hidden="1" customHeight="1" thickBot="1" x14ac:dyDescent="0.3">
      <c r="A446" s="780"/>
      <c r="B446" s="908">
        <v>0</v>
      </c>
      <c r="C446" s="157" t="s">
        <v>17</v>
      </c>
      <c r="D446" s="157">
        <v>35</v>
      </c>
      <c r="E446" s="158">
        <v>8.2107355190553353</v>
      </c>
      <c r="F446" s="158">
        <v>1.74</v>
      </c>
      <c r="G446" s="159">
        <v>11.734999999999999</v>
      </c>
      <c r="H446" s="160">
        <v>11.71</v>
      </c>
      <c r="J446" s="5"/>
      <c r="K446" s="5"/>
      <c r="L446" s="5"/>
    </row>
    <row r="447" spans="1:12" s="4" customFormat="1" ht="16.5" customHeight="1" thickBot="1" x14ac:dyDescent="0.3">
      <c r="A447" s="45"/>
      <c r="B447" s="46"/>
      <c r="C447" s="47"/>
      <c r="D447" s="47"/>
      <c r="E447" s="48"/>
      <c r="F447" s="48"/>
      <c r="G447" s="49"/>
      <c r="H447" s="50"/>
      <c r="J447" s="5"/>
      <c r="K447" s="5"/>
      <c r="L447" s="5"/>
    </row>
    <row r="448" spans="1:12" s="4" customFormat="1" ht="16.5" customHeight="1" thickBot="1" x14ac:dyDescent="0.2">
      <c r="A448" s="832" t="s">
        <v>79</v>
      </c>
      <c r="B448" s="833"/>
      <c r="C448" s="833"/>
      <c r="D448" s="833"/>
      <c r="E448" s="833"/>
      <c r="F448" s="833"/>
      <c r="G448" s="833"/>
      <c r="H448" s="836"/>
      <c r="J448" s="5"/>
      <c r="K448" s="5"/>
      <c r="L448" s="5"/>
    </row>
    <row r="449" spans="1:12" s="83" customFormat="1" ht="16.5" customHeight="1" x14ac:dyDescent="0.15">
      <c r="A449" s="913" t="str">
        <f>+A403</f>
        <v>Precio especial en operaciones al contado y financiamiento Plan Integral SIN seguro CON Bonificación.</v>
      </c>
      <c r="B449" s="412"/>
      <c r="C449" s="999"/>
      <c r="D449" s="1000"/>
      <c r="E449" s="1000"/>
      <c r="F449" s="1001"/>
      <c r="G449" s="413"/>
      <c r="H449" s="414"/>
      <c r="J449" s="84"/>
      <c r="K449" s="84"/>
      <c r="L449" s="84"/>
    </row>
    <row r="450" spans="1:12" s="83" customFormat="1" ht="16.5" customHeight="1" x14ac:dyDescent="0.25">
      <c r="A450" s="914"/>
      <c r="B450" s="375" t="str">
        <f>+B404</f>
        <v>(CÓDIGO: LON)</v>
      </c>
      <c r="C450" s="948" t="s">
        <v>16</v>
      </c>
      <c r="D450" s="949"/>
      <c r="E450" s="949"/>
      <c r="F450" s="1002"/>
      <c r="G450" s="415"/>
      <c r="H450" s="416"/>
      <c r="J450" s="84"/>
      <c r="K450" s="84"/>
      <c r="L450" s="84"/>
    </row>
    <row r="451" spans="1:12" s="83" customFormat="1" ht="16.5" customHeight="1" x14ac:dyDescent="0.25">
      <c r="A451" s="914"/>
      <c r="B451" s="378" t="s">
        <v>484</v>
      </c>
      <c r="C451" s="909" t="s">
        <v>485</v>
      </c>
      <c r="D451" s="910"/>
      <c r="E451" s="910"/>
      <c r="F451" s="951"/>
      <c r="G451" s="415"/>
      <c r="H451" s="416"/>
      <c r="J451" s="84"/>
      <c r="K451" s="84"/>
      <c r="L451" s="84"/>
    </row>
    <row r="452" spans="1:12" s="83" customFormat="1" ht="16.5" customHeight="1" x14ac:dyDescent="0.25">
      <c r="A452" s="914"/>
      <c r="B452" s="378" t="s">
        <v>486</v>
      </c>
      <c r="C452" s="909" t="s">
        <v>487</v>
      </c>
      <c r="D452" s="910"/>
      <c r="E452" s="910"/>
      <c r="F452" s="951"/>
      <c r="G452" s="415"/>
      <c r="H452" s="416"/>
      <c r="J452" s="84"/>
      <c r="K452" s="84"/>
      <c r="L452" s="84"/>
    </row>
    <row r="453" spans="1:12" s="83" customFormat="1" ht="16.5" customHeight="1" x14ac:dyDescent="0.25">
      <c r="A453" s="914"/>
      <c r="B453" s="378" t="s">
        <v>488</v>
      </c>
      <c r="C453" s="909" t="s">
        <v>489</v>
      </c>
      <c r="D453" s="910"/>
      <c r="E453" s="910"/>
      <c r="F453" s="951"/>
      <c r="G453" s="415"/>
      <c r="H453" s="416"/>
      <c r="J453" s="84"/>
      <c r="K453" s="84"/>
      <c r="L453" s="84"/>
    </row>
    <row r="454" spans="1:12" s="83" customFormat="1" ht="16.5" customHeight="1" thickBot="1" x14ac:dyDescent="0.3">
      <c r="A454" s="915"/>
      <c r="B454" s="513"/>
      <c r="C454" s="943"/>
      <c r="D454" s="944"/>
      <c r="E454" s="944"/>
      <c r="F454" s="945"/>
      <c r="G454" s="514"/>
      <c r="H454" s="515"/>
      <c r="J454" s="84"/>
      <c r="K454" s="84"/>
      <c r="L454" s="84"/>
    </row>
    <row r="455" spans="1:12" s="83" customFormat="1" ht="16.5" hidden="1" customHeight="1" x14ac:dyDescent="0.15">
      <c r="A455" s="913" t="s">
        <v>98</v>
      </c>
      <c r="B455" s="372"/>
      <c r="C455" s="946"/>
      <c r="D455" s="947"/>
      <c r="E455" s="947"/>
      <c r="F455" s="947"/>
      <c r="G455" s="373"/>
      <c r="H455" s="374"/>
      <c r="J455" s="84"/>
      <c r="K455" s="84"/>
      <c r="L455" s="84"/>
    </row>
    <row r="456" spans="1:12" s="83" customFormat="1" ht="16.5" hidden="1" customHeight="1" x14ac:dyDescent="0.25">
      <c r="A456" s="914"/>
      <c r="B456" s="375" t="s">
        <v>502</v>
      </c>
      <c r="C456" s="948" t="s">
        <v>16</v>
      </c>
      <c r="D456" s="949"/>
      <c r="E456" s="949"/>
      <c r="F456" s="949"/>
      <c r="G456" s="376"/>
      <c r="H456" s="377"/>
      <c r="J456" s="84"/>
      <c r="K456" s="84"/>
      <c r="L456" s="84"/>
    </row>
    <row r="457" spans="1:12" s="83" customFormat="1" ht="16.5" hidden="1" customHeight="1" x14ac:dyDescent="0.25">
      <c r="A457" s="914"/>
      <c r="B457" s="378" t="str">
        <f>"Paquete B  "&amp;DOLLAR((0),0)</f>
        <v>Paquete B  $0</v>
      </c>
      <c r="C457" s="909" t="s">
        <v>490</v>
      </c>
      <c r="D457" s="910"/>
      <c r="E457" s="910"/>
      <c r="F457" s="910"/>
      <c r="G457" s="376"/>
      <c r="H457" s="377"/>
      <c r="J457" s="84"/>
      <c r="K457" s="84"/>
      <c r="L457" s="84"/>
    </row>
    <row r="458" spans="1:12" s="83" customFormat="1" ht="16.5" hidden="1" customHeight="1" x14ac:dyDescent="0.25">
      <c r="A458" s="914"/>
      <c r="B458" s="378" t="str">
        <f>"Paquete C  "&amp;DOLLAR((0),0)</f>
        <v>Paquete C  $0</v>
      </c>
      <c r="C458" s="909" t="s">
        <v>491</v>
      </c>
      <c r="D458" s="910"/>
      <c r="E458" s="910"/>
      <c r="F458" s="910"/>
      <c r="G458" s="376"/>
      <c r="H458" s="377"/>
      <c r="J458" s="84"/>
      <c r="K458" s="84"/>
      <c r="L458" s="84"/>
    </row>
    <row r="459" spans="1:12" s="83" customFormat="1" ht="16.5" hidden="1" customHeight="1" x14ac:dyDescent="0.25">
      <c r="A459" s="914"/>
      <c r="B459" s="378" t="str">
        <f>"Paquete G  "&amp;DOLLAR((0),0)</f>
        <v>Paquete G  $0</v>
      </c>
      <c r="C459" s="909" t="s">
        <v>492</v>
      </c>
      <c r="D459" s="910"/>
      <c r="E459" s="910"/>
      <c r="F459" s="910"/>
      <c r="G459" s="376"/>
      <c r="H459" s="377"/>
      <c r="J459" s="84"/>
      <c r="K459" s="84"/>
      <c r="L459" s="84"/>
    </row>
    <row r="460" spans="1:12" s="83" customFormat="1" ht="16.5" hidden="1" customHeight="1" thickBot="1" x14ac:dyDescent="0.3">
      <c r="A460" s="915"/>
      <c r="B460" s="379"/>
      <c r="C460" s="911"/>
      <c r="D460" s="912"/>
      <c r="E460" s="912"/>
      <c r="F460" s="912"/>
      <c r="G460" s="417"/>
      <c r="H460" s="418"/>
      <c r="J460" s="84"/>
      <c r="K460" s="84"/>
      <c r="L460" s="84"/>
    </row>
    <row r="461" spans="1:12" s="301" customFormat="1" ht="16.5" hidden="1" customHeight="1" x14ac:dyDescent="0.25">
      <c r="A461" s="778" t="s">
        <v>47</v>
      </c>
      <c r="B461" s="906" t="s">
        <v>19</v>
      </c>
      <c r="C461" s="168" t="s">
        <v>2</v>
      </c>
      <c r="D461" s="151">
        <v>20</v>
      </c>
      <c r="E461" s="190">
        <v>0</v>
      </c>
      <c r="F461" s="332">
        <v>0</v>
      </c>
      <c r="G461" s="193"/>
      <c r="H461" s="194"/>
      <c r="J461" s="84"/>
      <c r="K461" s="84"/>
      <c r="L461" s="84"/>
    </row>
    <row r="462" spans="1:12" s="301" customFormat="1" ht="16.5" hidden="1" customHeight="1" x14ac:dyDescent="0.25">
      <c r="A462" s="779"/>
      <c r="B462" s="907">
        <v>0</v>
      </c>
      <c r="C462" s="169" t="s">
        <v>3</v>
      </c>
      <c r="D462" s="156">
        <v>20</v>
      </c>
      <c r="E462" s="191">
        <v>0</v>
      </c>
      <c r="F462" s="333">
        <v>3.2059215089632329</v>
      </c>
      <c r="G462" s="195"/>
      <c r="H462" s="196"/>
      <c r="J462" s="84"/>
      <c r="K462" s="84"/>
      <c r="L462" s="84"/>
    </row>
    <row r="463" spans="1:12" s="301" customFormat="1" ht="16.5" hidden="1" customHeight="1" x14ac:dyDescent="0.25">
      <c r="A463" s="779"/>
      <c r="B463" s="907">
        <v>0</v>
      </c>
      <c r="C463" s="169" t="s">
        <v>4</v>
      </c>
      <c r="D463" s="156">
        <v>20</v>
      </c>
      <c r="E463" s="191">
        <v>0</v>
      </c>
      <c r="F463" s="333">
        <v>5.9543840659902383</v>
      </c>
      <c r="G463" s="195"/>
      <c r="H463" s="196"/>
      <c r="J463" s="84"/>
      <c r="K463" s="84"/>
      <c r="L463" s="84"/>
    </row>
    <row r="464" spans="1:12" s="301" customFormat="1" ht="16.5" hidden="1" customHeight="1" x14ac:dyDescent="0.25">
      <c r="A464" s="779"/>
      <c r="B464" s="907">
        <v>0</v>
      </c>
      <c r="C464" s="169" t="s">
        <v>5</v>
      </c>
      <c r="D464" s="156">
        <v>20</v>
      </c>
      <c r="E464" s="191">
        <v>0</v>
      </c>
      <c r="F464" s="333">
        <v>7.6382143084362761</v>
      </c>
      <c r="G464" s="195"/>
      <c r="H464" s="196"/>
      <c r="J464" s="84"/>
      <c r="K464" s="84"/>
      <c r="L464" s="84"/>
    </row>
    <row r="465" spans="1:12" s="301" customFormat="1" ht="16.5" hidden="1" customHeight="1" x14ac:dyDescent="0.25">
      <c r="A465" s="779"/>
      <c r="B465" s="907">
        <v>0</v>
      </c>
      <c r="C465" s="169" t="s">
        <v>6</v>
      </c>
      <c r="D465" s="156">
        <v>20</v>
      </c>
      <c r="E465" s="191">
        <v>0</v>
      </c>
      <c r="F465" s="333">
        <v>8.6699647803934248</v>
      </c>
      <c r="G465" s="195"/>
      <c r="H465" s="196"/>
      <c r="J465" s="84"/>
      <c r="K465" s="84"/>
      <c r="L465" s="84"/>
    </row>
    <row r="466" spans="1:12" s="301" customFormat="1" ht="16.5" hidden="1" customHeight="1" x14ac:dyDescent="0.25">
      <c r="A466" s="779"/>
      <c r="B466" s="907">
        <v>0</v>
      </c>
      <c r="C466" s="170" t="s">
        <v>7</v>
      </c>
      <c r="D466" s="156">
        <v>20</v>
      </c>
      <c r="E466" s="191">
        <v>0</v>
      </c>
      <c r="F466" s="333">
        <v>9.3665354604849487</v>
      </c>
      <c r="G466" s="195"/>
      <c r="H466" s="196"/>
      <c r="J466" s="84"/>
      <c r="K466" s="84"/>
      <c r="L466" s="84"/>
    </row>
    <row r="467" spans="1:12" s="301" customFormat="1" ht="16.5" hidden="1" customHeight="1" x14ac:dyDescent="0.25">
      <c r="A467" s="779"/>
      <c r="B467" s="907">
        <v>0</v>
      </c>
      <c r="C467" s="169" t="s">
        <v>8</v>
      </c>
      <c r="D467" s="156">
        <v>20</v>
      </c>
      <c r="E467" s="191">
        <v>0</v>
      </c>
      <c r="F467" s="333">
        <v>10.49050381791487</v>
      </c>
      <c r="G467" s="195"/>
      <c r="H467" s="196"/>
      <c r="J467" s="84"/>
      <c r="K467" s="84"/>
      <c r="L467" s="84"/>
    </row>
    <row r="468" spans="1:12" s="301" customFormat="1" ht="16.5" hidden="1" customHeight="1" thickBot="1" x14ac:dyDescent="0.3">
      <c r="A468" s="780"/>
      <c r="B468" s="908">
        <v>0</v>
      </c>
      <c r="C468" s="171" t="s">
        <v>17</v>
      </c>
      <c r="D468" s="182">
        <v>20</v>
      </c>
      <c r="E468" s="158">
        <v>0</v>
      </c>
      <c r="F468" s="334">
        <v>11.99818880250705</v>
      </c>
      <c r="G468" s="197"/>
      <c r="H468" s="198"/>
      <c r="J468" s="84"/>
      <c r="K468" s="84"/>
      <c r="L468" s="84"/>
    </row>
    <row r="469" spans="1:12" ht="16.5" hidden="1" customHeight="1" x14ac:dyDescent="0.25">
      <c r="A469" s="778" t="s">
        <v>61</v>
      </c>
      <c r="B469" s="906" t="s">
        <v>23</v>
      </c>
      <c r="C469" s="183" t="s">
        <v>2</v>
      </c>
      <c r="D469" s="151">
        <v>20</v>
      </c>
      <c r="E469" s="190">
        <v>0</v>
      </c>
      <c r="F469" s="142">
        <v>12.99</v>
      </c>
      <c r="G469" s="193"/>
      <c r="H469" s="194"/>
      <c r="J469" s="5"/>
      <c r="K469" s="5"/>
      <c r="L469" s="5"/>
    </row>
    <row r="470" spans="1:12" ht="16.5" hidden="1" customHeight="1" x14ac:dyDescent="0.25">
      <c r="A470" s="779"/>
      <c r="B470" s="907">
        <v>0</v>
      </c>
      <c r="C470" s="169" t="s">
        <v>3</v>
      </c>
      <c r="D470" s="156">
        <v>20</v>
      </c>
      <c r="E470" s="191">
        <v>0</v>
      </c>
      <c r="F470" s="145">
        <v>12.99</v>
      </c>
      <c r="G470" s="195"/>
      <c r="H470" s="196"/>
      <c r="J470" s="5"/>
      <c r="K470" s="5"/>
      <c r="L470" s="5"/>
    </row>
    <row r="471" spans="1:12" ht="16.5" hidden="1" customHeight="1" x14ac:dyDescent="0.25">
      <c r="A471" s="779"/>
      <c r="B471" s="907">
        <v>0</v>
      </c>
      <c r="C471" s="169" t="s">
        <v>4</v>
      </c>
      <c r="D471" s="156">
        <v>20</v>
      </c>
      <c r="E471" s="191">
        <v>0</v>
      </c>
      <c r="F471" s="145">
        <v>12.49</v>
      </c>
      <c r="G471" s="195"/>
      <c r="H471" s="196"/>
      <c r="J471" s="5"/>
      <c r="K471" s="5"/>
      <c r="L471" s="5"/>
    </row>
    <row r="472" spans="1:12" ht="16.5" hidden="1" customHeight="1" x14ac:dyDescent="0.25">
      <c r="A472" s="779"/>
      <c r="B472" s="907">
        <v>0</v>
      </c>
      <c r="C472" s="169" t="s">
        <v>5</v>
      </c>
      <c r="D472" s="156">
        <v>20</v>
      </c>
      <c r="E472" s="191">
        <v>0</v>
      </c>
      <c r="F472" s="145">
        <v>12.49</v>
      </c>
      <c r="G472" s="195"/>
      <c r="H472" s="196"/>
      <c r="J472" s="5"/>
      <c r="K472" s="5"/>
      <c r="L472" s="5"/>
    </row>
    <row r="473" spans="1:12" ht="16.5" hidden="1" customHeight="1" x14ac:dyDescent="0.25">
      <c r="A473" s="779"/>
      <c r="B473" s="907">
        <v>0</v>
      </c>
      <c r="C473" s="169" t="s">
        <v>6</v>
      </c>
      <c r="D473" s="156">
        <v>20</v>
      </c>
      <c r="E473" s="191">
        <v>0</v>
      </c>
      <c r="F473" s="145">
        <v>12.49</v>
      </c>
      <c r="G473" s="195"/>
      <c r="H473" s="196"/>
      <c r="J473" s="5"/>
      <c r="K473" s="5"/>
      <c r="L473" s="5"/>
    </row>
    <row r="474" spans="1:12" ht="16.5" hidden="1" customHeight="1" x14ac:dyDescent="0.25">
      <c r="A474" s="779"/>
      <c r="B474" s="907">
        <v>0</v>
      </c>
      <c r="C474" s="170" t="s">
        <v>7</v>
      </c>
      <c r="D474" s="156">
        <v>20</v>
      </c>
      <c r="E474" s="191">
        <v>0</v>
      </c>
      <c r="F474" s="145">
        <v>12.49</v>
      </c>
      <c r="G474" s="195"/>
      <c r="H474" s="196"/>
      <c r="J474" s="5"/>
      <c r="K474" s="5"/>
      <c r="L474" s="5"/>
    </row>
    <row r="475" spans="1:12" ht="16.5" hidden="1" customHeight="1" x14ac:dyDescent="0.25">
      <c r="A475" s="779"/>
      <c r="B475" s="907">
        <v>0</v>
      </c>
      <c r="C475" s="169" t="s">
        <v>8</v>
      </c>
      <c r="D475" s="156">
        <v>20</v>
      </c>
      <c r="E475" s="191">
        <v>0</v>
      </c>
      <c r="F475" s="145">
        <v>12.74</v>
      </c>
      <c r="G475" s="195"/>
      <c r="H475" s="196"/>
      <c r="J475" s="5"/>
      <c r="K475" s="5"/>
      <c r="L475" s="5"/>
    </row>
    <row r="476" spans="1:12" ht="16.5" hidden="1" customHeight="1" thickBot="1" x14ac:dyDescent="0.3">
      <c r="A476" s="780"/>
      <c r="B476" s="908">
        <v>0</v>
      </c>
      <c r="C476" s="169" t="s">
        <v>17</v>
      </c>
      <c r="D476" s="182">
        <v>20</v>
      </c>
      <c r="E476" s="192">
        <v>0</v>
      </c>
      <c r="F476" s="150">
        <v>13.74</v>
      </c>
      <c r="G476" s="197"/>
      <c r="H476" s="198"/>
      <c r="J476" s="5"/>
      <c r="K476" s="5"/>
      <c r="L476" s="5"/>
    </row>
    <row r="477" spans="1:12" s="305" customFormat="1" ht="16.5" hidden="1" customHeight="1" x14ac:dyDescent="0.25">
      <c r="A477" s="778" t="s">
        <v>48</v>
      </c>
      <c r="B477" s="906" t="s">
        <v>19</v>
      </c>
      <c r="C477" s="151" t="s">
        <v>2</v>
      </c>
      <c r="D477" s="151">
        <v>35</v>
      </c>
      <c r="E477" s="190">
        <v>0</v>
      </c>
      <c r="F477" s="142">
        <v>0</v>
      </c>
      <c r="G477" s="190">
        <v>4.016</v>
      </c>
      <c r="H477" s="142">
        <v>5.603676124047678</v>
      </c>
      <c r="J477" s="236"/>
      <c r="K477" s="236"/>
      <c r="L477" s="236"/>
    </row>
    <row r="478" spans="1:12" s="305" customFormat="1" ht="16.5" hidden="1" customHeight="1" x14ac:dyDescent="0.25">
      <c r="A478" s="779"/>
      <c r="B478" s="907">
        <v>0</v>
      </c>
      <c r="C478" s="153" t="s">
        <v>3</v>
      </c>
      <c r="D478" s="156">
        <v>35</v>
      </c>
      <c r="E478" s="191">
        <v>0</v>
      </c>
      <c r="F478" s="145">
        <v>0</v>
      </c>
      <c r="G478" s="191">
        <v>3.97</v>
      </c>
      <c r="H478" s="145">
        <v>5.6162912208698446</v>
      </c>
      <c r="J478" s="236"/>
      <c r="K478" s="236"/>
      <c r="L478" s="236"/>
    </row>
    <row r="479" spans="1:12" s="305" customFormat="1" ht="16.5" hidden="1" customHeight="1" x14ac:dyDescent="0.25">
      <c r="A479" s="779"/>
      <c r="B479" s="907">
        <v>0</v>
      </c>
      <c r="C479" s="153" t="s">
        <v>4</v>
      </c>
      <c r="D479" s="156">
        <v>35</v>
      </c>
      <c r="E479" s="191">
        <v>0</v>
      </c>
      <c r="F479" s="145">
        <v>3.5099638958333577</v>
      </c>
      <c r="G479" s="191">
        <v>7.8375543397815362</v>
      </c>
      <c r="H479" s="145">
        <v>8.0034823255754866</v>
      </c>
      <c r="J479" s="236"/>
      <c r="K479" s="236"/>
      <c r="L479" s="236"/>
    </row>
    <row r="480" spans="1:12" s="305" customFormat="1" ht="16.5" hidden="1" customHeight="1" x14ac:dyDescent="0.25">
      <c r="A480" s="779"/>
      <c r="B480" s="907">
        <v>0</v>
      </c>
      <c r="C480" s="153" t="s">
        <v>5</v>
      </c>
      <c r="D480" s="156">
        <v>35</v>
      </c>
      <c r="E480" s="191">
        <v>0</v>
      </c>
      <c r="F480" s="145">
        <v>5.5894179043652494</v>
      </c>
      <c r="G480" s="191">
        <v>10.094458982464232</v>
      </c>
      <c r="H480" s="145">
        <v>9.49</v>
      </c>
      <c r="J480" s="236"/>
      <c r="K480" s="236"/>
      <c r="L480" s="236"/>
    </row>
    <row r="481" spans="1:12" s="305" customFormat="1" ht="16.5" hidden="1" customHeight="1" x14ac:dyDescent="0.25">
      <c r="A481" s="779"/>
      <c r="B481" s="907">
        <v>0</v>
      </c>
      <c r="C481" s="153" t="s">
        <v>6</v>
      </c>
      <c r="D481" s="156">
        <v>35</v>
      </c>
      <c r="E481" s="191">
        <v>0</v>
      </c>
      <c r="F481" s="145">
        <v>6.863968984160322</v>
      </c>
      <c r="G481" s="191">
        <v>11.481077990664307</v>
      </c>
      <c r="H481" s="145">
        <v>10.41</v>
      </c>
      <c r="J481" s="236"/>
      <c r="K481" s="236"/>
      <c r="L481" s="236"/>
    </row>
    <row r="482" spans="1:12" s="305" customFormat="1" ht="16.5" hidden="1" customHeight="1" x14ac:dyDescent="0.25">
      <c r="A482" s="779"/>
      <c r="B482" s="907">
        <v>0</v>
      </c>
      <c r="C482" s="153" t="s">
        <v>7</v>
      </c>
      <c r="D482" s="156">
        <v>35</v>
      </c>
      <c r="E482" s="191">
        <v>0</v>
      </c>
      <c r="F482" s="145">
        <v>7.7246925591014319</v>
      </c>
      <c r="G482" s="191">
        <v>12.41</v>
      </c>
      <c r="H482" s="145">
        <v>11.029822892018538</v>
      </c>
      <c r="J482" s="236"/>
      <c r="K482" s="236"/>
      <c r="L482" s="236"/>
    </row>
    <row r="483" spans="1:12" s="305" customFormat="1" ht="16.5" hidden="1" customHeight="1" x14ac:dyDescent="0.25">
      <c r="A483" s="779"/>
      <c r="B483" s="907">
        <v>0</v>
      </c>
      <c r="C483" s="156" t="s">
        <v>8</v>
      </c>
      <c r="D483" s="156">
        <v>35</v>
      </c>
      <c r="E483" s="191">
        <v>0</v>
      </c>
      <c r="F483" s="145">
        <v>9.0551261626766468</v>
      </c>
      <c r="G483" s="191">
        <v>13.828477363079831</v>
      </c>
      <c r="H483" s="145">
        <v>12.05</v>
      </c>
      <c r="J483" s="236"/>
      <c r="K483" s="236"/>
      <c r="L483" s="236"/>
    </row>
    <row r="484" spans="1:12" s="305" customFormat="1" ht="16.5" hidden="1" customHeight="1" thickBot="1" x14ac:dyDescent="0.3">
      <c r="A484" s="780"/>
      <c r="B484" s="908">
        <v>0</v>
      </c>
      <c r="C484" s="157" t="s">
        <v>17</v>
      </c>
      <c r="D484" s="182">
        <v>35</v>
      </c>
      <c r="E484" s="158">
        <v>0</v>
      </c>
      <c r="F484" s="158">
        <v>10.683544080425603</v>
      </c>
      <c r="G484" s="158">
        <v>14.535</v>
      </c>
      <c r="H484" s="158">
        <v>13.5</v>
      </c>
      <c r="J484" s="236"/>
      <c r="K484" s="236"/>
      <c r="L484" s="236"/>
    </row>
    <row r="485" spans="1:12" ht="16.5" hidden="1" customHeight="1" x14ac:dyDescent="0.25">
      <c r="A485" s="778" t="s">
        <v>20</v>
      </c>
      <c r="B485" s="906" t="s">
        <v>23</v>
      </c>
      <c r="C485" s="151" t="s">
        <v>2</v>
      </c>
      <c r="D485" s="151">
        <v>35</v>
      </c>
      <c r="E485" s="190">
        <v>0</v>
      </c>
      <c r="F485" s="142">
        <v>12.99</v>
      </c>
      <c r="G485" s="190">
        <v>4.05</v>
      </c>
      <c r="H485" s="142">
        <v>5.6</v>
      </c>
      <c r="J485" s="5"/>
      <c r="K485" s="5"/>
      <c r="L485" s="5"/>
    </row>
    <row r="486" spans="1:12" ht="16.5" hidden="1" customHeight="1" x14ac:dyDescent="0.25">
      <c r="A486" s="779"/>
      <c r="B486" s="907">
        <v>0</v>
      </c>
      <c r="C486" s="153" t="s">
        <v>3</v>
      </c>
      <c r="D486" s="156">
        <v>35</v>
      </c>
      <c r="E486" s="191">
        <v>0</v>
      </c>
      <c r="F486" s="145">
        <v>12.99</v>
      </c>
      <c r="G486" s="191">
        <v>3.97</v>
      </c>
      <c r="H486" s="145">
        <v>5.6159852734485138</v>
      </c>
      <c r="J486" s="5"/>
      <c r="K486" s="5"/>
      <c r="L486" s="5"/>
    </row>
    <row r="487" spans="1:12" ht="16.5" hidden="1" customHeight="1" x14ac:dyDescent="0.25">
      <c r="A487" s="779"/>
      <c r="B487" s="907">
        <v>0</v>
      </c>
      <c r="C487" s="153" t="s">
        <v>4</v>
      </c>
      <c r="D487" s="156">
        <v>35</v>
      </c>
      <c r="E487" s="191">
        <v>0</v>
      </c>
      <c r="F487" s="145">
        <v>12.49</v>
      </c>
      <c r="G487" s="191">
        <v>7.8433686723689595</v>
      </c>
      <c r="H487" s="145">
        <v>8.0071786469950741</v>
      </c>
      <c r="J487" s="5"/>
      <c r="K487" s="5"/>
      <c r="L487" s="5"/>
    </row>
    <row r="488" spans="1:12" ht="16.5" hidden="1" customHeight="1" x14ac:dyDescent="0.25">
      <c r="A488" s="779"/>
      <c r="B488" s="907">
        <v>0</v>
      </c>
      <c r="C488" s="153" t="s">
        <v>5</v>
      </c>
      <c r="D488" s="156">
        <v>35</v>
      </c>
      <c r="E488" s="191">
        <v>0</v>
      </c>
      <c r="F488" s="145">
        <v>12.49</v>
      </c>
      <c r="G488" s="191">
        <v>10.098779479509311</v>
      </c>
      <c r="H488" s="145">
        <v>9.5</v>
      </c>
      <c r="J488" s="5"/>
      <c r="K488" s="5"/>
      <c r="L488" s="5"/>
    </row>
    <row r="489" spans="1:12" ht="16.5" hidden="1" customHeight="1" x14ac:dyDescent="0.25">
      <c r="A489" s="779"/>
      <c r="B489" s="907">
        <v>0</v>
      </c>
      <c r="C489" s="153" t="s">
        <v>6</v>
      </c>
      <c r="D489" s="156">
        <v>35</v>
      </c>
      <c r="E489" s="191">
        <v>0</v>
      </c>
      <c r="F489" s="145">
        <v>12.49</v>
      </c>
      <c r="G489" s="191">
        <v>11.48</v>
      </c>
      <c r="H489" s="145">
        <v>10.41584466135992</v>
      </c>
      <c r="J489" s="5"/>
      <c r="K489" s="5"/>
      <c r="L489" s="5"/>
    </row>
    <row r="490" spans="1:12" ht="16.5" hidden="1" customHeight="1" x14ac:dyDescent="0.25">
      <c r="A490" s="779"/>
      <c r="B490" s="907">
        <v>0</v>
      </c>
      <c r="C490" s="153" t="s">
        <v>7</v>
      </c>
      <c r="D490" s="156">
        <v>35</v>
      </c>
      <c r="E490" s="191">
        <v>0</v>
      </c>
      <c r="F490" s="145">
        <v>12.49</v>
      </c>
      <c r="G490" s="191">
        <v>12.41</v>
      </c>
      <c r="H490" s="145">
        <v>11.031155590012366</v>
      </c>
      <c r="J490" s="5"/>
      <c r="K490" s="5"/>
      <c r="L490" s="5"/>
    </row>
    <row r="491" spans="1:12" ht="16.5" hidden="1" customHeight="1" x14ac:dyDescent="0.25">
      <c r="A491" s="779"/>
      <c r="B491" s="907">
        <v>0</v>
      </c>
      <c r="C491" s="156" t="s">
        <v>8</v>
      </c>
      <c r="D491" s="156">
        <v>35</v>
      </c>
      <c r="E491" s="191">
        <v>0</v>
      </c>
      <c r="F491" s="145">
        <v>12.74</v>
      </c>
      <c r="G491" s="191">
        <v>13.830759911483693</v>
      </c>
      <c r="H491" s="145">
        <v>12.055</v>
      </c>
      <c r="J491" s="5"/>
      <c r="K491" s="5"/>
      <c r="L491" s="5"/>
    </row>
    <row r="492" spans="1:12" ht="16.5" hidden="1" customHeight="1" thickBot="1" x14ac:dyDescent="0.3">
      <c r="A492" s="780"/>
      <c r="B492" s="908">
        <v>0</v>
      </c>
      <c r="C492" s="157" t="s">
        <v>17</v>
      </c>
      <c r="D492" s="182">
        <v>35</v>
      </c>
      <c r="E492" s="192">
        <v>0</v>
      </c>
      <c r="F492" s="150">
        <v>13.74</v>
      </c>
      <c r="G492" s="192">
        <v>14.54</v>
      </c>
      <c r="H492" s="150">
        <v>13.505000000000001</v>
      </c>
      <c r="J492" s="5"/>
      <c r="K492" s="5"/>
      <c r="L492" s="5"/>
    </row>
    <row r="493" spans="1:12" s="4" customFormat="1" ht="16.5" customHeight="1" x14ac:dyDescent="0.25">
      <c r="A493" s="24"/>
      <c r="B493" s="24"/>
      <c r="C493" s="26"/>
      <c r="D493" s="27"/>
      <c r="E493" s="27"/>
      <c r="F493" s="30"/>
      <c r="G493" s="29"/>
      <c r="H493" s="29"/>
      <c r="J493" s="5"/>
      <c r="K493" s="5"/>
      <c r="L493" s="5"/>
    </row>
    <row r="494" spans="1:12" s="4" customFormat="1" ht="16.5" hidden="1" customHeight="1" thickBot="1" x14ac:dyDescent="0.2">
      <c r="A494" s="832" t="s">
        <v>80</v>
      </c>
      <c r="B494" s="833"/>
      <c r="C494" s="833"/>
      <c r="D494" s="833"/>
      <c r="E494" s="833"/>
      <c r="F494" s="833"/>
      <c r="G494" s="833"/>
      <c r="H494" s="836"/>
      <c r="J494" s="5"/>
      <c r="K494" s="5"/>
      <c r="L494" s="5"/>
    </row>
    <row r="495" spans="1:12" s="4" customFormat="1" ht="16.5" hidden="1" customHeight="1" x14ac:dyDescent="0.15">
      <c r="A495" s="778" t="s">
        <v>41</v>
      </c>
      <c r="B495" s="164"/>
      <c r="C495" s="1003"/>
      <c r="D495" s="1004"/>
      <c r="E495" s="1004"/>
      <c r="F495" s="1005"/>
      <c r="G495" s="172"/>
      <c r="H495" s="173"/>
      <c r="J495" s="5"/>
      <c r="K495" s="5"/>
      <c r="L495" s="5"/>
    </row>
    <row r="496" spans="1:12" s="4" customFormat="1" ht="16.5" hidden="1" customHeight="1" x14ac:dyDescent="0.25">
      <c r="A496" s="779"/>
      <c r="B496" s="163" t="s">
        <v>21</v>
      </c>
      <c r="C496" s="940" t="s">
        <v>16</v>
      </c>
      <c r="D496" s="941"/>
      <c r="E496" s="941"/>
      <c r="F496" s="942"/>
      <c r="G496" s="174"/>
      <c r="H496" s="175"/>
      <c r="J496" s="5"/>
      <c r="K496" s="5"/>
      <c r="L496" s="5"/>
    </row>
    <row r="497" spans="1:12" s="4" customFormat="1" ht="16.5" hidden="1" customHeight="1" x14ac:dyDescent="0.25">
      <c r="A497" s="779"/>
      <c r="B497" s="167" t="s">
        <v>334</v>
      </c>
      <c r="C497" s="796" t="s">
        <v>493</v>
      </c>
      <c r="D497" s="797"/>
      <c r="E497" s="797"/>
      <c r="F497" s="797"/>
      <c r="G497" s="176"/>
      <c r="H497" s="177"/>
      <c r="J497" s="5"/>
      <c r="K497" s="5"/>
      <c r="L497" s="5"/>
    </row>
    <row r="498" spans="1:12" s="4" customFormat="1" ht="16.5" hidden="1" customHeight="1" x14ac:dyDescent="0.25">
      <c r="A498" s="779"/>
      <c r="B498" s="167" t="s">
        <v>338</v>
      </c>
      <c r="C498" s="796" t="s">
        <v>494</v>
      </c>
      <c r="D498" s="797"/>
      <c r="E498" s="797"/>
      <c r="F498" s="797"/>
      <c r="G498" s="176"/>
      <c r="H498" s="177"/>
      <c r="J498" s="5"/>
      <c r="K498" s="5"/>
      <c r="L498" s="5"/>
    </row>
    <row r="499" spans="1:12" s="4" customFormat="1" ht="16.5" hidden="1" customHeight="1" x14ac:dyDescent="0.25">
      <c r="A499" s="779"/>
      <c r="B499" s="167" t="s">
        <v>336</v>
      </c>
      <c r="C499" s="796" t="s">
        <v>495</v>
      </c>
      <c r="D499" s="797"/>
      <c r="E499" s="797"/>
      <c r="F499" s="797"/>
      <c r="G499" s="176"/>
      <c r="H499" s="177"/>
      <c r="J499" s="5"/>
      <c r="K499" s="5"/>
      <c r="L499" s="5"/>
    </row>
    <row r="500" spans="1:12" s="4" customFormat="1" ht="16.5" hidden="1" customHeight="1" x14ac:dyDescent="0.25">
      <c r="A500" s="779"/>
      <c r="B500" s="167" t="s">
        <v>496</v>
      </c>
      <c r="C500" s="796" t="s">
        <v>497</v>
      </c>
      <c r="D500" s="797"/>
      <c r="E500" s="797"/>
      <c r="F500" s="797"/>
      <c r="G500" s="176"/>
      <c r="H500" s="177"/>
      <c r="J500" s="5"/>
      <c r="K500" s="5"/>
      <c r="L500" s="5"/>
    </row>
    <row r="501" spans="1:12" s="4" customFormat="1" ht="16.5" hidden="1" customHeight="1" x14ac:dyDescent="0.25">
      <c r="A501" s="779"/>
      <c r="B501" s="167" t="s">
        <v>498</v>
      </c>
      <c r="C501" s="796" t="s">
        <v>499</v>
      </c>
      <c r="D501" s="797"/>
      <c r="E501" s="797"/>
      <c r="F501" s="797"/>
      <c r="G501" s="176"/>
      <c r="H501" s="177"/>
      <c r="J501" s="5"/>
      <c r="K501" s="5"/>
      <c r="L501" s="5"/>
    </row>
    <row r="502" spans="1:12" s="4" customFormat="1" ht="16.5" hidden="1" customHeight="1" thickBot="1" x14ac:dyDescent="0.3">
      <c r="A502" s="780"/>
      <c r="B502" s="167"/>
      <c r="C502" s="796"/>
      <c r="D502" s="797"/>
      <c r="E502" s="797"/>
      <c r="F502" s="798"/>
      <c r="G502" s="200"/>
      <c r="H502" s="201"/>
      <c r="J502" s="5"/>
      <c r="K502" s="5"/>
      <c r="L502" s="5"/>
    </row>
    <row r="503" spans="1:12" s="4" customFormat="1" ht="16.5" hidden="1" customHeight="1" x14ac:dyDescent="0.15">
      <c r="A503" s="778" t="s">
        <v>39</v>
      </c>
      <c r="B503" s="164"/>
      <c r="C503" s="1003"/>
      <c r="D503" s="1004"/>
      <c r="E503" s="1004"/>
      <c r="F503" s="1005"/>
      <c r="G503" s="172"/>
      <c r="H503" s="173"/>
      <c r="J503" s="5"/>
      <c r="K503" s="5"/>
      <c r="L503" s="5"/>
    </row>
    <row r="504" spans="1:12" s="4" customFormat="1" ht="16.5" hidden="1" customHeight="1" x14ac:dyDescent="0.25">
      <c r="A504" s="779"/>
      <c r="B504" s="163" t="s">
        <v>21</v>
      </c>
      <c r="C504" s="940" t="s">
        <v>16</v>
      </c>
      <c r="D504" s="941"/>
      <c r="E504" s="941"/>
      <c r="F504" s="942"/>
      <c r="G504" s="174"/>
      <c r="H504" s="175"/>
      <c r="J504" s="5"/>
      <c r="K504" s="5"/>
      <c r="L504" s="5"/>
    </row>
    <row r="505" spans="1:12" s="4" customFormat="1" ht="16.5" hidden="1" customHeight="1" x14ac:dyDescent="0.25">
      <c r="A505" s="779"/>
      <c r="B505" s="167" t="s">
        <v>334</v>
      </c>
      <c r="C505" s="796" t="s">
        <v>493</v>
      </c>
      <c r="D505" s="797"/>
      <c r="E505" s="797"/>
      <c r="F505" s="797"/>
      <c r="G505" s="176"/>
      <c r="H505" s="177"/>
      <c r="J505" s="5"/>
      <c r="K505" s="5"/>
      <c r="L505" s="5"/>
    </row>
    <row r="506" spans="1:12" s="4" customFormat="1" ht="16.5" hidden="1" customHeight="1" x14ac:dyDescent="0.25">
      <c r="A506" s="779"/>
      <c r="B506" s="167" t="s">
        <v>338</v>
      </c>
      <c r="C506" s="796" t="s">
        <v>494</v>
      </c>
      <c r="D506" s="797"/>
      <c r="E506" s="797"/>
      <c r="F506" s="797"/>
      <c r="G506" s="176"/>
      <c r="H506" s="177"/>
      <c r="J506" s="5"/>
      <c r="K506" s="5"/>
      <c r="L506" s="5"/>
    </row>
    <row r="507" spans="1:12" s="4" customFormat="1" ht="16.5" hidden="1" customHeight="1" x14ac:dyDescent="0.25">
      <c r="A507" s="779"/>
      <c r="B507" s="167" t="s">
        <v>336</v>
      </c>
      <c r="C507" s="796" t="s">
        <v>495</v>
      </c>
      <c r="D507" s="797"/>
      <c r="E507" s="797"/>
      <c r="F507" s="797"/>
      <c r="G507" s="176"/>
      <c r="H507" s="177"/>
      <c r="J507" s="5"/>
      <c r="K507" s="5"/>
      <c r="L507" s="5"/>
    </row>
    <row r="508" spans="1:12" s="4" customFormat="1" ht="16.5" hidden="1" customHeight="1" x14ac:dyDescent="0.25">
      <c r="A508" s="779"/>
      <c r="B508" s="167" t="s">
        <v>498</v>
      </c>
      <c r="C508" s="796" t="s">
        <v>499</v>
      </c>
      <c r="D508" s="797"/>
      <c r="E508" s="797"/>
      <c r="F508" s="797"/>
      <c r="G508" s="176"/>
      <c r="H508" s="177"/>
      <c r="J508" s="5"/>
      <c r="K508" s="5"/>
      <c r="L508" s="5"/>
    </row>
    <row r="509" spans="1:12" s="4" customFormat="1" ht="16.5" hidden="1" customHeight="1" thickBot="1" x14ac:dyDescent="0.3">
      <c r="A509" s="780"/>
      <c r="B509" s="167"/>
      <c r="C509" s="796"/>
      <c r="D509" s="797"/>
      <c r="E509" s="797"/>
      <c r="F509" s="798"/>
      <c r="G509" s="200"/>
      <c r="H509" s="201"/>
      <c r="J509" s="5"/>
      <c r="K509" s="5"/>
      <c r="L509" s="5"/>
    </row>
    <row r="510" spans="1:12" s="4" customFormat="1" ht="16.5" hidden="1" customHeight="1" x14ac:dyDescent="0.25">
      <c r="A510" s="778" t="s">
        <v>47</v>
      </c>
      <c r="B510" s="784" t="s">
        <v>19</v>
      </c>
      <c r="C510" s="168" t="s">
        <v>2</v>
      </c>
      <c r="D510" s="151">
        <v>20</v>
      </c>
      <c r="E510" s="142">
        <v>0</v>
      </c>
      <c r="F510" s="142">
        <v>0</v>
      </c>
      <c r="G510" s="184"/>
      <c r="H510" s="185"/>
      <c r="J510" s="5"/>
      <c r="K510" s="5"/>
      <c r="L510" s="5"/>
    </row>
    <row r="511" spans="1:12" s="4" customFormat="1" ht="16.5" hidden="1" customHeight="1" x14ac:dyDescent="0.25">
      <c r="A511" s="779"/>
      <c r="B511" s="785">
        <v>0</v>
      </c>
      <c r="C511" s="169" t="s">
        <v>3</v>
      </c>
      <c r="D511" s="156">
        <v>20</v>
      </c>
      <c r="E511" s="145">
        <v>0</v>
      </c>
      <c r="F511" s="145">
        <v>3.2059215089632329</v>
      </c>
      <c r="G511" s="186"/>
      <c r="H511" s="187"/>
      <c r="J511" s="5"/>
      <c r="K511" s="5"/>
      <c r="L511" s="5"/>
    </row>
    <row r="512" spans="1:12" s="4" customFormat="1" ht="16.5" hidden="1" customHeight="1" x14ac:dyDescent="0.25">
      <c r="A512" s="779"/>
      <c r="B512" s="785">
        <v>0</v>
      </c>
      <c r="C512" s="169" t="s">
        <v>4</v>
      </c>
      <c r="D512" s="156">
        <v>20</v>
      </c>
      <c r="E512" s="145">
        <v>0</v>
      </c>
      <c r="F512" s="145">
        <v>5.9543840659902383</v>
      </c>
      <c r="G512" s="186"/>
      <c r="H512" s="187"/>
      <c r="J512" s="5"/>
      <c r="K512" s="5"/>
      <c r="L512" s="5"/>
    </row>
    <row r="513" spans="1:12" s="4" customFormat="1" ht="16.5" hidden="1" customHeight="1" x14ac:dyDescent="0.25">
      <c r="A513" s="779"/>
      <c r="B513" s="785">
        <v>0</v>
      </c>
      <c r="C513" s="169" t="s">
        <v>5</v>
      </c>
      <c r="D513" s="156">
        <v>20</v>
      </c>
      <c r="E513" s="145">
        <v>0</v>
      </c>
      <c r="F513" s="145">
        <v>7.6382143084362761</v>
      </c>
      <c r="G513" s="186"/>
      <c r="H513" s="187"/>
      <c r="J513" s="5"/>
      <c r="K513" s="5"/>
      <c r="L513" s="5"/>
    </row>
    <row r="514" spans="1:12" s="4" customFormat="1" ht="16.5" hidden="1" customHeight="1" x14ac:dyDescent="0.25">
      <c r="A514" s="779"/>
      <c r="B514" s="785">
        <v>0</v>
      </c>
      <c r="C514" s="169" t="s">
        <v>6</v>
      </c>
      <c r="D514" s="156">
        <v>20</v>
      </c>
      <c r="E514" s="145">
        <v>0</v>
      </c>
      <c r="F514" s="145">
        <v>8.6699647803934248</v>
      </c>
      <c r="G514" s="186"/>
      <c r="H514" s="187"/>
      <c r="J514" s="5"/>
      <c r="K514" s="5"/>
      <c r="L514" s="5"/>
    </row>
    <row r="515" spans="1:12" s="4" customFormat="1" ht="16.5" hidden="1" customHeight="1" x14ac:dyDescent="0.25">
      <c r="A515" s="779"/>
      <c r="B515" s="785">
        <v>0</v>
      </c>
      <c r="C515" s="170" t="s">
        <v>7</v>
      </c>
      <c r="D515" s="156">
        <v>20</v>
      </c>
      <c r="E515" s="145">
        <v>0</v>
      </c>
      <c r="F515" s="145">
        <v>9.3665354604849487</v>
      </c>
      <c r="G515" s="186"/>
      <c r="H515" s="187"/>
      <c r="J515" s="5"/>
      <c r="K515" s="5"/>
      <c r="L515" s="5"/>
    </row>
    <row r="516" spans="1:12" s="4" customFormat="1" ht="16.5" hidden="1" customHeight="1" x14ac:dyDescent="0.25">
      <c r="A516" s="779"/>
      <c r="B516" s="785">
        <v>0</v>
      </c>
      <c r="C516" s="169" t="s">
        <v>8</v>
      </c>
      <c r="D516" s="156">
        <v>20</v>
      </c>
      <c r="E516" s="145">
        <v>0</v>
      </c>
      <c r="F516" s="145">
        <v>10.49050381791487</v>
      </c>
      <c r="G516" s="186"/>
      <c r="H516" s="187"/>
      <c r="J516" s="5"/>
      <c r="K516" s="5"/>
      <c r="L516" s="5"/>
    </row>
    <row r="517" spans="1:12" s="4" customFormat="1" ht="16.5" hidden="1" customHeight="1" thickBot="1" x14ac:dyDescent="0.3">
      <c r="A517" s="780"/>
      <c r="B517" s="786">
        <v>0</v>
      </c>
      <c r="C517" s="203" t="s">
        <v>17</v>
      </c>
      <c r="D517" s="182">
        <v>20</v>
      </c>
      <c r="E517" s="150">
        <v>0</v>
      </c>
      <c r="F517" s="150">
        <v>11.99818880250705</v>
      </c>
      <c r="G517" s="188"/>
      <c r="H517" s="189"/>
      <c r="J517" s="5"/>
      <c r="K517" s="5"/>
      <c r="L517" s="5"/>
    </row>
    <row r="518" spans="1:12" s="4" customFormat="1" ht="16.5" hidden="1" customHeight="1" x14ac:dyDescent="0.25">
      <c r="A518" s="778" t="s">
        <v>61</v>
      </c>
      <c r="B518" s="784" t="s">
        <v>23</v>
      </c>
      <c r="C518" s="168" t="s">
        <v>2</v>
      </c>
      <c r="D518" s="151">
        <v>20</v>
      </c>
      <c r="E518" s="142">
        <v>0</v>
      </c>
      <c r="F518" s="142">
        <v>12.99</v>
      </c>
      <c r="G518" s="184"/>
      <c r="H518" s="185"/>
      <c r="J518" s="5"/>
      <c r="K518" s="5"/>
      <c r="L518" s="5"/>
    </row>
    <row r="519" spans="1:12" s="4" customFormat="1" ht="16.5" hidden="1" customHeight="1" x14ac:dyDescent="0.25">
      <c r="A519" s="779"/>
      <c r="B519" s="785">
        <v>0</v>
      </c>
      <c r="C519" s="169" t="s">
        <v>3</v>
      </c>
      <c r="D519" s="156">
        <v>20</v>
      </c>
      <c r="E519" s="145">
        <v>0</v>
      </c>
      <c r="F519" s="145">
        <v>12.99</v>
      </c>
      <c r="G519" s="186"/>
      <c r="H519" s="187"/>
      <c r="J519" s="5"/>
      <c r="K519" s="5"/>
      <c r="L519" s="5"/>
    </row>
    <row r="520" spans="1:12" s="4" customFormat="1" ht="16.5" hidden="1" customHeight="1" x14ac:dyDescent="0.25">
      <c r="A520" s="779"/>
      <c r="B520" s="785">
        <v>0</v>
      </c>
      <c r="C520" s="169" t="s">
        <v>4</v>
      </c>
      <c r="D520" s="156">
        <v>20</v>
      </c>
      <c r="E520" s="145">
        <v>0</v>
      </c>
      <c r="F520" s="145">
        <v>12.49</v>
      </c>
      <c r="G520" s="186"/>
      <c r="H520" s="187"/>
      <c r="J520" s="5"/>
      <c r="K520" s="5"/>
      <c r="L520" s="5"/>
    </row>
    <row r="521" spans="1:12" s="4" customFormat="1" ht="16.5" hidden="1" customHeight="1" x14ac:dyDescent="0.25">
      <c r="A521" s="779"/>
      <c r="B521" s="785">
        <v>0</v>
      </c>
      <c r="C521" s="169" t="s">
        <v>5</v>
      </c>
      <c r="D521" s="156">
        <v>20</v>
      </c>
      <c r="E521" s="145">
        <v>0</v>
      </c>
      <c r="F521" s="145">
        <v>12.49</v>
      </c>
      <c r="G521" s="186"/>
      <c r="H521" s="187"/>
      <c r="J521" s="5"/>
      <c r="K521" s="5"/>
      <c r="L521" s="5"/>
    </row>
    <row r="522" spans="1:12" s="4" customFormat="1" ht="16.5" hidden="1" customHeight="1" x14ac:dyDescent="0.25">
      <c r="A522" s="779"/>
      <c r="B522" s="785">
        <v>0</v>
      </c>
      <c r="C522" s="169" t="s">
        <v>6</v>
      </c>
      <c r="D522" s="156">
        <v>20</v>
      </c>
      <c r="E522" s="145">
        <v>0</v>
      </c>
      <c r="F522" s="145">
        <v>12.49</v>
      </c>
      <c r="G522" s="186"/>
      <c r="H522" s="187"/>
      <c r="J522" s="5"/>
      <c r="K522" s="5"/>
      <c r="L522" s="5"/>
    </row>
    <row r="523" spans="1:12" s="4" customFormat="1" ht="16.5" hidden="1" customHeight="1" x14ac:dyDescent="0.25">
      <c r="A523" s="779"/>
      <c r="B523" s="785">
        <v>0</v>
      </c>
      <c r="C523" s="170" t="s">
        <v>7</v>
      </c>
      <c r="D523" s="156">
        <v>20</v>
      </c>
      <c r="E523" s="145">
        <v>0</v>
      </c>
      <c r="F523" s="145">
        <v>12.49</v>
      </c>
      <c r="G523" s="186"/>
      <c r="H523" s="187"/>
      <c r="J523" s="5"/>
      <c r="K523" s="5"/>
      <c r="L523" s="5"/>
    </row>
    <row r="524" spans="1:12" s="4" customFormat="1" ht="16.5" hidden="1" customHeight="1" x14ac:dyDescent="0.25">
      <c r="A524" s="779"/>
      <c r="B524" s="785">
        <v>0</v>
      </c>
      <c r="C524" s="169" t="s">
        <v>8</v>
      </c>
      <c r="D524" s="156">
        <v>20</v>
      </c>
      <c r="E524" s="145">
        <v>0</v>
      </c>
      <c r="F524" s="145">
        <v>12.74</v>
      </c>
      <c r="G524" s="186"/>
      <c r="H524" s="187"/>
      <c r="J524" s="5"/>
      <c r="K524" s="5"/>
      <c r="L524" s="5"/>
    </row>
    <row r="525" spans="1:12" s="4" customFormat="1" ht="16.5" hidden="1" customHeight="1" thickBot="1" x14ac:dyDescent="0.3">
      <c r="A525" s="780"/>
      <c r="B525" s="786">
        <v>0</v>
      </c>
      <c r="C525" s="203" t="s">
        <v>17</v>
      </c>
      <c r="D525" s="182">
        <v>20</v>
      </c>
      <c r="E525" s="150">
        <v>0</v>
      </c>
      <c r="F525" s="150">
        <v>13.74</v>
      </c>
      <c r="G525" s="188"/>
      <c r="H525" s="189"/>
      <c r="J525" s="5"/>
      <c r="K525" s="5"/>
      <c r="L525" s="5"/>
    </row>
    <row r="526" spans="1:12" s="4" customFormat="1" ht="16.5" hidden="1" customHeight="1" x14ac:dyDescent="0.25">
      <c r="A526" s="778" t="s">
        <v>48</v>
      </c>
      <c r="B526" s="784" t="s">
        <v>19</v>
      </c>
      <c r="C526" s="168" t="s">
        <v>2</v>
      </c>
      <c r="D526" s="151">
        <v>35</v>
      </c>
      <c r="E526" s="142">
        <v>0</v>
      </c>
      <c r="F526" s="142">
        <v>0</v>
      </c>
      <c r="G526" s="202">
        <v>4.05</v>
      </c>
      <c r="H526" s="202">
        <v>5.6</v>
      </c>
      <c r="J526" s="5"/>
      <c r="K526" s="5"/>
      <c r="L526" s="5"/>
    </row>
    <row r="527" spans="1:12" s="4" customFormat="1" ht="16.5" hidden="1" customHeight="1" x14ac:dyDescent="0.25">
      <c r="A527" s="779"/>
      <c r="B527" s="785">
        <v>0</v>
      </c>
      <c r="C527" s="169" t="s">
        <v>3</v>
      </c>
      <c r="D527" s="156">
        <v>35</v>
      </c>
      <c r="E527" s="145">
        <v>0</v>
      </c>
      <c r="F527" s="145">
        <v>0</v>
      </c>
      <c r="G527" s="199">
        <v>3.97</v>
      </c>
      <c r="H527" s="199">
        <v>5.6159852734485138</v>
      </c>
      <c r="J527" s="5"/>
      <c r="K527" s="5"/>
      <c r="L527" s="5"/>
    </row>
    <row r="528" spans="1:12" s="4" customFormat="1" ht="16.5" hidden="1" customHeight="1" x14ac:dyDescent="0.25">
      <c r="A528" s="779"/>
      <c r="B528" s="785">
        <v>0</v>
      </c>
      <c r="C528" s="169" t="s">
        <v>4</v>
      </c>
      <c r="D528" s="156">
        <v>35</v>
      </c>
      <c r="E528" s="145">
        <v>0</v>
      </c>
      <c r="F528" s="145">
        <v>0</v>
      </c>
      <c r="G528" s="199">
        <v>7.84</v>
      </c>
      <c r="H528" s="199">
        <v>8.0071786469897681</v>
      </c>
      <c r="J528" s="5"/>
      <c r="K528" s="5"/>
      <c r="L528" s="5"/>
    </row>
    <row r="529" spans="1:12" s="4" customFormat="1" ht="16.5" hidden="1" customHeight="1" x14ac:dyDescent="0.25">
      <c r="A529" s="779"/>
      <c r="B529" s="785">
        <v>0</v>
      </c>
      <c r="C529" s="169" t="s">
        <v>5</v>
      </c>
      <c r="D529" s="156">
        <v>35</v>
      </c>
      <c r="E529" s="145">
        <v>0</v>
      </c>
      <c r="F529" s="145">
        <v>2.8983000671268955</v>
      </c>
      <c r="G529" s="199">
        <v>10.098517808766713</v>
      </c>
      <c r="H529" s="199">
        <v>9.5</v>
      </c>
      <c r="J529" s="5"/>
      <c r="K529" s="5"/>
      <c r="L529" s="5"/>
    </row>
    <row r="530" spans="1:12" s="4" customFormat="1" ht="16.5" hidden="1" customHeight="1" x14ac:dyDescent="0.25">
      <c r="A530" s="779"/>
      <c r="B530" s="785">
        <v>0</v>
      </c>
      <c r="C530" s="169" t="s">
        <v>6</v>
      </c>
      <c r="D530" s="156">
        <v>35</v>
      </c>
      <c r="E530" s="145">
        <v>0</v>
      </c>
      <c r="F530" s="145">
        <v>4.6695171074686801</v>
      </c>
      <c r="G530" s="199">
        <v>11.48</v>
      </c>
      <c r="H530" s="199">
        <v>10.41</v>
      </c>
      <c r="J530" s="5"/>
      <c r="K530" s="5"/>
      <c r="L530" s="5"/>
    </row>
    <row r="531" spans="1:12" s="4" customFormat="1" ht="16.5" hidden="1" customHeight="1" x14ac:dyDescent="0.25">
      <c r="A531" s="779"/>
      <c r="B531" s="785">
        <v>0</v>
      </c>
      <c r="C531" s="170" t="s">
        <v>7</v>
      </c>
      <c r="D531" s="156">
        <v>35</v>
      </c>
      <c r="E531" s="145">
        <v>0</v>
      </c>
      <c r="F531" s="145">
        <v>5.8667478016037613</v>
      </c>
      <c r="G531" s="199">
        <v>12.411</v>
      </c>
      <c r="H531" s="199">
        <v>11.030306029630525</v>
      </c>
      <c r="J531" s="5"/>
      <c r="K531" s="5"/>
      <c r="L531" s="5"/>
    </row>
    <row r="532" spans="1:12" s="4" customFormat="1" ht="16.5" hidden="1" customHeight="1" x14ac:dyDescent="0.25">
      <c r="A532" s="779"/>
      <c r="B532" s="785">
        <v>0</v>
      </c>
      <c r="C532" s="169" t="s">
        <v>8</v>
      </c>
      <c r="D532" s="156">
        <v>35</v>
      </c>
      <c r="E532" s="145">
        <v>0</v>
      </c>
      <c r="F532" s="145">
        <v>7.6184538266366433</v>
      </c>
      <c r="G532" s="199">
        <v>13.830480093237345</v>
      </c>
      <c r="H532" s="199">
        <v>12.055</v>
      </c>
      <c r="J532" s="5"/>
      <c r="K532" s="5"/>
      <c r="L532" s="5"/>
    </row>
    <row r="533" spans="1:12" s="4" customFormat="1" ht="16.5" hidden="1" customHeight="1" thickBot="1" x14ac:dyDescent="0.3">
      <c r="A533" s="780"/>
      <c r="B533" s="786">
        <v>0</v>
      </c>
      <c r="C533" s="203" t="s">
        <v>17</v>
      </c>
      <c r="D533" s="182">
        <v>35</v>
      </c>
      <c r="E533" s="150">
        <v>0</v>
      </c>
      <c r="F533" s="150">
        <v>9.4926324870065564</v>
      </c>
      <c r="G533" s="159">
        <v>14.535</v>
      </c>
      <c r="H533" s="159">
        <v>13.5</v>
      </c>
      <c r="J533" s="5"/>
      <c r="K533" s="5"/>
      <c r="L533" s="5"/>
    </row>
    <row r="534" spans="1:12" s="4" customFormat="1" ht="16.5" hidden="1" customHeight="1" x14ac:dyDescent="0.25">
      <c r="A534" s="778" t="s">
        <v>20</v>
      </c>
      <c r="B534" s="784" t="s">
        <v>23</v>
      </c>
      <c r="C534" s="168" t="s">
        <v>2</v>
      </c>
      <c r="D534" s="151">
        <v>35</v>
      </c>
      <c r="E534" s="190">
        <v>0</v>
      </c>
      <c r="F534" s="142">
        <v>12.99</v>
      </c>
      <c r="G534" s="202">
        <v>4.05</v>
      </c>
      <c r="H534" s="202">
        <v>5.6</v>
      </c>
      <c r="J534" s="5"/>
      <c r="K534" s="5"/>
      <c r="L534" s="5"/>
    </row>
    <row r="535" spans="1:12" s="4" customFormat="1" ht="16.5" hidden="1" customHeight="1" x14ac:dyDescent="0.25">
      <c r="A535" s="779"/>
      <c r="B535" s="785">
        <v>0</v>
      </c>
      <c r="C535" s="169" t="s">
        <v>3</v>
      </c>
      <c r="D535" s="156">
        <v>35</v>
      </c>
      <c r="E535" s="191">
        <v>0</v>
      </c>
      <c r="F535" s="145">
        <v>12.99</v>
      </c>
      <c r="G535" s="199">
        <v>3.97</v>
      </c>
      <c r="H535" s="199">
        <v>5.6159852734485138</v>
      </c>
      <c r="J535" s="5"/>
      <c r="K535" s="5"/>
      <c r="L535" s="5"/>
    </row>
    <row r="536" spans="1:12" s="4" customFormat="1" ht="16.5" hidden="1" customHeight="1" x14ac:dyDescent="0.25">
      <c r="A536" s="779"/>
      <c r="B536" s="785">
        <v>0</v>
      </c>
      <c r="C536" s="169" t="s">
        <v>4</v>
      </c>
      <c r="D536" s="156">
        <v>35</v>
      </c>
      <c r="E536" s="191">
        <v>0</v>
      </c>
      <c r="F536" s="145">
        <v>12.49</v>
      </c>
      <c r="G536" s="199">
        <v>3.96</v>
      </c>
      <c r="H536" s="199">
        <v>5.49</v>
      </c>
      <c r="J536" s="5"/>
      <c r="K536" s="5"/>
      <c r="L536" s="5"/>
    </row>
    <row r="537" spans="1:12" s="4" customFormat="1" ht="16.5" hidden="1" customHeight="1" x14ac:dyDescent="0.25">
      <c r="A537" s="779"/>
      <c r="B537" s="785">
        <v>0</v>
      </c>
      <c r="C537" s="169" t="s">
        <v>5</v>
      </c>
      <c r="D537" s="156">
        <v>35</v>
      </c>
      <c r="E537" s="191">
        <v>0</v>
      </c>
      <c r="F537" s="145">
        <v>12.49</v>
      </c>
      <c r="G537" s="199">
        <v>7.1</v>
      </c>
      <c r="H537" s="199">
        <v>7.5681608838692389</v>
      </c>
      <c r="J537" s="5"/>
      <c r="K537" s="5"/>
      <c r="L537" s="5"/>
    </row>
    <row r="538" spans="1:12" s="4" customFormat="1" ht="16.5" hidden="1" customHeight="1" x14ac:dyDescent="0.25">
      <c r="A538" s="779"/>
      <c r="B538" s="785">
        <v>0</v>
      </c>
      <c r="C538" s="169" t="s">
        <v>6</v>
      </c>
      <c r="D538" s="156">
        <v>35</v>
      </c>
      <c r="E538" s="191">
        <v>0</v>
      </c>
      <c r="F538" s="145">
        <v>12.49</v>
      </c>
      <c r="G538" s="199">
        <v>9.0299999999999994</v>
      </c>
      <c r="H538" s="199">
        <v>8.8350802052901134</v>
      </c>
      <c r="J538" s="5"/>
      <c r="K538" s="5"/>
      <c r="L538" s="5"/>
    </row>
    <row r="539" spans="1:12" s="4" customFormat="1" ht="16.5" hidden="1" customHeight="1" x14ac:dyDescent="0.25">
      <c r="A539" s="779"/>
      <c r="B539" s="785">
        <v>0</v>
      </c>
      <c r="C539" s="170" t="s">
        <v>7</v>
      </c>
      <c r="D539" s="156">
        <v>35</v>
      </c>
      <c r="E539" s="191">
        <v>0</v>
      </c>
      <c r="F539" s="145">
        <v>12.49</v>
      </c>
      <c r="G539" s="199">
        <v>10.332056845404795</v>
      </c>
      <c r="H539" s="199">
        <v>9.6890000000000001</v>
      </c>
      <c r="J539" s="5"/>
      <c r="K539" s="5"/>
      <c r="L539" s="5"/>
    </row>
    <row r="540" spans="1:12" s="4" customFormat="1" ht="16.5" hidden="1" customHeight="1" x14ac:dyDescent="0.25">
      <c r="A540" s="779"/>
      <c r="B540" s="785">
        <v>0</v>
      </c>
      <c r="C540" s="169" t="s">
        <v>8</v>
      </c>
      <c r="D540" s="156">
        <v>35</v>
      </c>
      <c r="E540" s="191">
        <v>0</v>
      </c>
      <c r="F540" s="145">
        <v>12.74</v>
      </c>
      <c r="G540" s="199">
        <v>12.202187820697562</v>
      </c>
      <c r="H540" s="199">
        <v>11.012</v>
      </c>
      <c r="J540" s="5"/>
      <c r="K540" s="5"/>
      <c r="L540" s="5"/>
    </row>
    <row r="541" spans="1:12" s="4" customFormat="1" ht="16.5" hidden="1" customHeight="1" thickBot="1" x14ac:dyDescent="0.3">
      <c r="A541" s="780"/>
      <c r="B541" s="786">
        <v>0</v>
      </c>
      <c r="C541" s="203" t="s">
        <v>17</v>
      </c>
      <c r="D541" s="182">
        <v>35</v>
      </c>
      <c r="E541" s="192">
        <v>0</v>
      </c>
      <c r="F541" s="150">
        <v>13.74</v>
      </c>
      <c r="G541" s="159">
        <v>13.19</v>
      </c>
      <c r="H541" s="159">
        <v>12.638999999999999</v>
      </c>
      <c r="J541" s="5"/>
      <c r="K541" s="5"/>
      <c r="L541" s="5"/>
    </row>
    <row r="542" spans="1:12" s="4" customFormat="1" ht="16.5" customHeight="1" thickBot="1" x14ac:dyDescent="0.3">
      <c r="A542" s="62"/>
      <c r="B542" s="63"/>
      <c r="C542" s="64"/>
      <c r="D542" s="65"/>
      <c r="E542" s="66"/>
      <c r="F542" s="66"/>
      <c r="G542" s="67"/>
      <c r="H542" s="68"/>
      <c r="J542" s="5"/>
      <c r="K542" s="5"/>
      <c r="L542" s="5"/>
    </row>
    <row r="543" spans="1:12" s="4" customFormat="1" ht="16.5" customHeight="1" thickBot="1" x14ac:dyDescent="0.2">
      <c r="A543" s="921" t="s">
        <v>81</v>
      </c>
      <c r="B543" s="804"/>
      <c r="C543" s="804"/>
      <c r="D543" s="804"/>
      <c r="E543" s="804"/>
      <c r="F543" s="804"/>
      <c r="G543" s="804"/>
      <c r="H543" s="805"/>
      <c r="J543" s="5"/>
      <c r="K543" s="5"/>
      <c r="L543" s="5"/>
    </row>
    <row r="544" spans="1:12" s="4" customFormat="1" ht="16.5" customHeight="1" x14ac:dyDescent="0.15">
      <c r="A544" s="569"/>
      <c r="B544" s="570"/>
      <c r="C544" s="569"/>
      <c r="D544" s="571"/>
      <c r="E544" s="571"/>
      <c r="F544" s="572"/>
      <c r="G544" s="571"/>
      <c r="H544" s="572"/>
      <c r="J544" s="5"/>
      <c r="K544" s="5"/>
      <c r="L544" s="5"/>
    </row>
    <row r="545" spans="1:12" s="4" customFormat="1" ht="16.5" customHeight="1" x14ac:dyDescent="0.25">
      <c r="A545" s="837" t="str">
        <f>+A449</f>
        <v>Precio especial en operaciones al contado y financiamiento Plan Integral SIN seguro CON Bonificación.</v>
      </c>
      <c r="B545" s="456" t="str">
        <f>+B450</f>
        <v>(CÓDIGO: LON)</v>
      </c>
      <c r="C545" s="839" t="s">
        <v>16</v>
      </c>
      <c r="D545" s="840"/>
      <c r="E545" s="840"/>
      <c r="F545" s="841"/>
      <c r="G545" s="573"/>
      <c r="H545" s="469"/>
      <c r="J545" s="5"/>
      <c r="K545" s="5"/>
      <c r="L545" s="5"/>
    </row>
    <row r="546" spans="1:12" s="4" customFormat="1" ht="16.5" customHeight="1" x14ac:dyDescent="0.25">
      <c r="A546" s="837"/>
      <c r="B546" s="361" t="s">
        <v>325</v>
      </c>
      <c r="C546" s="813" t="s">
        <v>326</v>
      </c>
      <c r="D546" s="814"/>
      <c r="E546" s="814"/>
      <c r="F546" s="815"/>
      <c r="G546" s="573"/>
      <c r="H546" s="469"/>
      <c r="J546" s="5"/>
      <c r="K546" s="5"/>
      <c r="L546" s="5"/>
    </row>
    <row r="547" spans="1:12" s="4" customFormat="1" ht="16.5" customHeight="1" x14ac:dyDescent="0.25">
      <c r="A547" s="837"/>
      <c r="B547" s="361" t="s">
        <v>327</v>
      </c>
      <c r="C547" s="813" t="s">
        <v>328</v>
      </c>
      <c r="D547" s="814"/>
      <c r="E547" s="814"/>
      <c r="F547" s="815"/>
      <c r="G547" s="573"/>
      <c r="H547" s="469"/>
      <c r="J547" s="5"/>
      <c r="K547" s="5"/>
      <c r="L547" s="5"/>
    </row>
    <row r="548" spans="1:12" s="4" customFormat="1" ht="16.5" customHeight="1" x14ac:dyDescent="0.25">
      <c r="A548" s="837"/>
      <c r="B548" s="361" t="s">
        <v>329</v>
      </c>
      <c r="C548" s="813" t="s">
        <v>330</v>
      </c>
      <c r="D548" s="814"/>
      <c r="E548" s="814"/>
      <c r="F548" s="815"/>
      <c r="G548" s="573"/>
      <c r="H548" s="469"/>
      <c r="J548" s="5"/>
      <c r="K548" s="5"/>
      <c r="L548" s="5"/>
    </row>
    <row r="549" spans="1:12" s="4" customFormat="1" ht="16.5" customHeight="1" thickBot="1" x14ac:dyDescent="0.3">
      <c r="A549" s="838"/>
      <c r="B549" s="554"/>
      <c r="C549" s="567"/>
      <c r="D549" s="568"/>
      <c r="E549" s="568"/>
      <c r="F549" s="555"/>
      <c r="G549" s="574"/>
      <c r="H549" s="470"/>
      <c r="J549" s="5"/>
      <c r="K549" s="5"/>
      <c r="L549" s="5"/>
    </row>
    <row r="550" spans="1:12" s="4" customFormat="1" ht="16.5" customHeight="1" x14ac:dyDescent="0.15">
      <c r="A550" s="569"/>
      <c r="B550" s="570"/>
      <c r="C550" s="569"/>
      <c r="D550" s="571"/>
      <c r="E550" s="571"/>
      <c r="F550" s="572"/>
      <c r="G550" s="571"/>
      <c r="H550" s="572"/>
      <c r="J550" s="5"/>
      <c r="K550" s="5"/>
      <c r="L550" s="5"/>
    </row>
    <row r="551" spans="1:12" s="4" customFormat="1" ht="16.5" customHeight="1" x14ac:dyDescent="0.25">
      <c r="A551" s="837" t="str">
        <f>+A455</f>
        <v>Precio especial en operaciones al contado y financiamiento Plan Integral CON 1 año de seguro. SIN Bonificación</v>
      </c>
      <c r="B551" s="456" t="str">
        <f>+B456</f>
        <v>(CODIGO: LOO)</v>
      </c>
      <c r="C551" s="839" t="s">
        <v>16</v>
      </c>
      <c r="D551" s="840"/>
      <c r="E551" s="840"/>
      <c r="F551" s="841"/>
      <c r="G551" s="573"/>
      <c r="H551" s="469"/>
      <c r="J551" s="5"/>
      <c r="K551" s="5"/>
      <c r="L551" s="5"/>
    </row>
    <row r="552" spans="1:12" s="4" customFormat="1" ht="16.5" customHeight="1" x14ac:dyDescent="0.25">
      <c r="A552" s="837"/>
      <c r="B552" s="361" t="str">
        <f>"Paquete A  "&amp;DOLLAR(0,0)</f>
        <v>Paquete A  $0</v>
      </c>
      <c r="C552" s="813" t="s">
        <v>331</v>
      </c>
      <c r="D552" s="814"/>
      <c r="E552" s="814"/>
      <c r="F552" s="815"/>
      <c r="G552" s="573"/>
      <c r="H552" s="469"/>
      <c r="J552" s="5"/>
      <c r="K552" s="5"/>
      <c r="L552" s="5"/>
    </row>
    <row r="553" spans="1:12" s="4" customFormat="1" ht="16.5" customHeight="1" x14ac:dyDescent="0.25">
      <c r="A553" s="837"/>
      <c r="B553" s="361" t="str">
        <f>"Paquete B  "&amp;DOLLAR(0,0)</f>
        <v>Paquete B  $0</v>
      </c>
      <c r="C553" s="813" t="s">
        <v>332</v>
      </c>
      <c r="D553" s="814"/>
      <c r="E553" s="814"/>
      <c r="F553" s="815"/>
      <c r="G553" s="573"/>
      <c r="H553" s="469"/>
      <c r="J553" s="5"/>
      <c r="K553" s="5"/>
      <c r="L553" s="5"/>
    </row>
    <row r="554" spans="1:12" s="4" customFormat="1" ht="16.5" customHeight="1" x14ac:dyDescent="0.25">
      <c r="A554" s="837"/>
      <c r="B554" s="361" t="str">
        <f>"Paquete C  "&amp;DOLLAR(0,0)</f>
        <v>Paquete C  $0</v>
      </c>
      <c r="C554" s="813" t="s">
        <v>333</v>
      </c>
      <c r="D554" s="814"/>
      <c r="E554" s="814"/>
      <c r="F554" s="815"/>
      <c r="G554" s="573"/>
      <c r="H554" s="469"/>
      <c r="J554" s="5"/>
      <c r="K554" s="5"/>
      <c r="L554" s="5"/>
    </row>
    <row r="555" spans="1:12" s="4" customFormat="1" ht="16.5" customHeight="1" thickBot="1" x14ac:dyDescent="0.3">
      <c r="A555" s="838"/>
      <c r="B555" s="554"/>
      <c r="C555" s="567"/>
      <c r="D555" s="568"/>
      <c r="E555" s="568"/>
      <c r="F555" s="555"/>
      <c r="G555" s="574"/>
      <c r="H555" s="470"/>
      <c r="J555" s="5"/>
      <c r="K555" s="5"/>
      <c r="L555" s="5"/>
    </row>
    <row r="556" spans="1:12" s="4" customFormat="1" ht="16.5" hidden="1" customHeight="1" x14ac:dyDescent="0.25">
      <c r="A556" s="922" t="str">
        <f>+A415</f>
        <v>Financiamiento tasa subsidiada desde 20% enganche SIN seguro.</v>
      </c>
      <c r="B556" s="924" t="s">
        <v>19</v>
      </c>
      <c r="C556" s="516" t="s">
        <v>2</v>
      </c>
      <c r="D556" s="517">
        <v>20</v>
      </c>
      <c r="E556" s="319">
        <v>0</v>
      </c>
      <c r="F556" s="518">
        <v>0</v>
      </c>
      <c r="G556" s="362"/>
      <c r="H556" s="363"/>
      <c r="J556" s="5"/>
      <c r="K556" s="5"/>
      <c r="L556" s="5"/>
    </row>
    <row r="557" spans="1:12" s="4" customFormat="1" ht="16.5" hidden="1" customHeight="1" x14ac:dyDescent="0.25">
      <c r="A557" s="922"/>
      <c r="B557" s="925">
        <v>0</v>
      </c>
      <c r="C557" s="312" t="s">
        <v>3</v>
      </c>
      <c r="D557" s="313">
        <v>20</v>
      </c>
      <c r="E557" s="314">
        <v>0</v>
      </c>
      <c r="F557" s="315">
        <v>0</v>
      </c>
      <c r="G557" s="362"/>
      <c r="H557" s="363"/>
      <c r="J557" s="5"/>
      <c r="K557" s="5"/>
      <c r="L557" s="5"/>
    </row>
    <row r="558" spans="1:12" s="4" customFormat="1" ht="16.5" hidden="1" customHeight="1" x14ac:dyDescent="0.25">
      <c r="A558" s="922"/>
      <c r="B558" s="925">
        <v>0</v>
      </c>
      <c r="C558" s="312" t="s">
        <v>4</v>
      </c>
      <c r="D558" s="313">
        <v>20</v>
      </c>
      <c r="E558" s="314">
        <v>0</v>
      </c>
      <c r="F558" s="315">
        <v>3.123007937215712</v>
      </c>
      <c r="G558" s="362"/>
      <c r="H558" s="363"/>
      <c r="J558" s="5"/>
      <c r="K558" s="5"/>
      <c r="L558" s="5"/>
    </row>
    <row r="559" spans="1:12" s="4" customFormat="1" ht="16.5" hidden="1" customHeight="1" x14ac:dyDescent="0.25">
      <c r="A559" s="922"/>
      <c r="B559" s="925">
        <v>0</v>
      </c>
      <c r="C559" s="312" t="s">
        <v>5</v>
      </c>
      <c r="D559" s="313">
        <v>20</v>
      </c>
      <c r="E559" s="314">
        <v>0</v>
      </c>
      <c r="F559" s="315">
        <v>5.46040252078721</v>
      </c>
      <c r="G559" s="362"/>
      <c r="H559" s="363"/>
      <c r="J559" s="5"/>
      <c r="K559" s="5"/>
      <c r="L559" s="5"/>
    </row>
    <row r="560" spans="1:12" s="4" customFormat="1" ht="16.5" hidden="1" customHeight="1" x14ac:dyDescent="0.25">
      <c r="A560" s="922"/>
      <c r="B560" s="925">
        <v>0</v>
      </c>
      <c r="C560" s="312" t="s">
        <v>6</v>
      </c>
      <c r="D560" s="313">
        <v>20</v>
      </c>
      <c r="E560" s="314">
        <v>0</v>
      </c>
      <c r="F560" s="315">
        <v>6.8930658059774785</v>
      </c>
      <c r="G560" s="362"/>
      <c r="H560" s="363"/>
      <c r="J560" s="5"/>
      <c r="K560" s="5"/>
      <c r="L560" s="5"/>
    </row>
    <row r="561" spans="1:12" s="4" customFormat="1" ht="16.5" hidden="1" customHeight="1" x14ac:dyDescent="0.25">
      <c r="A561" s="922"/>
      <c r="B561" s="925">
        <v>0</v>
      </c>
      <c r="C561" s="316" t="s">
        <v>7</v>
      </c>
      <c r="D561" s="313">
        <v>20</v>
      </c>
      <c r="E561" s="314">
        <v>0</v>
      </c>
      <c r="F561" s="315">
        <v>7.8605043156102008</v>
      </c>
      <c r="G561" s="362"/>
      <c r="H561" s="363"/>
      <c r="J561" s="5"/>
      <c r="K561" s="5"/>
      <c r="L561" s="5"/>
    </row>
    <row r="562" spans="1:12" s="4" customFormat="1" ht="16.5" hidden="1" customHeight="1" x14ac:dyDescent="0.25">
      <c r="A562" s="922"/>
      <c r="B562" s="925">
        <v>0</v>
      </c>
      <c r="C562" s="312" t="s">
        <v>8</v>
      </c>
      <c r="D562" s="313">
        <v>20</v>
      </c>
      <c r="E562" s="314">
        <v>0</v>
      </c>
      <c r="F562" s="315">
        <v>9.324624927245333</v>
      </c>
      <c r="G562" s="362"/>
      <c r="H562" s="363"/>
      <c r="J562" s="5"/>
      <c r="K562" s="5"/>
      <c r="L562" s="5"/>
    </row>
    <row r="563" spans="1:12" s="4" customFormat="1" ht="16.5" hidden="1" customHeight="1" thickBot="1" x14ac:dyDescent="0.3">
      <c r="A563" s="923"/>
      <c r="B563" s="926">
        <v>0</v>
      </c>
      <c r="C563" s="317" t="s">
        <v>17</v>
      </c>
      <c r="D563" s="318">
        <v>20</v>
      </c>
      <c r="E563" s="314">
        <v>0</v>
      </c>
      <c r="F563" s="314">
        <v>11.030266872299144</v>
      </c>
      <c r="G563" s="364"/>
      <c r="H563" s="365"/>
      <c r="J563" s="5"/>
      <c r="K563" s="5"/>
      <c r="L563" s="5"/>
    </row>
    <row r="564" spans="1:12" s="4" customFormat="1" ht="16.5" hidden="1" customHeight="1" x14ac:dyDescent="0.25">
      <c r="A564" s="927" t="str">
        <f>+A431</f>
        <v>Financiamiento tasa subsidiada desde 35% enganche SIN seguro.</v>
      </c>
      <c r="B564" s="924" t="s">
        <v>19</v>
      </c>
      <c r="C564" s="308" t="s">
        <v>2</v>
      </c>
      <c r="D564" s="309">
        <v>35</v>
      </c>
      <c r="E564" s="310">
        <v>0</v>
      </c>
      <c r="F564" s="311">
        <v>0</v>
      </c>
      <c r="G564" s="310">
        <v>4.016</v>
      </c>
      <c r="H564" s="310">
        <v>5.603676124047678</v>
      </c>
      <c r="J564" s="5"/>
      <c r="K564" s="5"/>
      <c r="L564" s="5"/>
    </row>
    <row r="565" spans="1:12" s="4" customFormat="1" ht="16.5" hidden="1" customHeight="1" x14ac:dyDescent="0.25">
      <c r="A565" s="922"/>
      <c r="B565" s="925">
        <v>0</v>
      </c>
      <c r="C565" s="312" t="s">
        <v>3</v>
      </c>
      <c r="D565" s="313">
        <v>35</v>
      </c>
      <c r="E565" s="314">
        <v>0</v>
      </c>
      <c r="F565" s="315">
        <v>0</v>
      </c>
      <c r="G565" s="319">
        <v>3.97</v>
      </c>
      <c r="H565" s="319">
        <v>5.6162912208698446</v>
      </c>
      <c r="J565" s="5"/>
      <c r="K565" s="5"/>
      <c r="L565" s="5"/>
    </row>
    <row r="566" spans="1:12" s="4" customFormat="1" ht="16.5" hidden="1" customHeight="1" x14ac:dyDescent="0.25">
      <c r="A566" s="922"/>
      <c r="B566" s="925">
        <v>0</v>
      </c>
      <c r="C566" s="312" t="s">
        <v>4</v>
      </c>
      <c r="D566" s="313">
        <v>35</v>
      </c>
      <c r="E566" s="314">
        <v>0</v>
      </c>
      <c r="F566" s="315">
        <v>0</v>
      </c>
      <c r="G566" s="319">
        <v>3.96</v>
      </c>
      <c r="H566" s="319">
        <v>5.4878073216557617</v>
      </c>
      <c r="J566" s="5"/>
      <c r="K566" s="5"/>
      <c r="L566" s="5"/>
    </row>
    <row r="567" spans="1:12" s="4" customFormat="1" ht="16.5" hidden="1" customHeight="1" x14ac:dyDescent="0.25">
      <c r="A567" s="922"/>
      <c r="B567" s="925">
        <v>0</v>
      </c>
      <c r="C567" s="312" t="s">
        <v>5</v>
      </c>
      <c r="D567" s="313">
        <v>35</v>
      </c>
      <c r="E567" s="314">
        <v>0</v>
      </c>
      <c r="F567" s="315">
        <v>2.8909127682685019</v>
      </c>
      <c r="G567" s="319">
        <v>7.0963610126089565</v>
      </c>
      <c r="H567" s="319">
        <v>7.5595800092832119</v>
      </c>
      <c r="J567" s="5"/>
      <c r="K567" s="5"/>
      <c r="L567" s="5"/>
    </row>
    <row r="568" spans="1:12" s="4" customFormat="1" ht="16.5" hidden="1" customHeight="1" x14ac:dyDescent="0.25">
      <c r="A568" s="922"/>
      <c r="B568" s="925">
        <v>0</v>
      </c>
      <c r="C568" s="312" t="s">
        <v>6</v>
      </c>
      <c r="D568" s="313">
        <v>35</v>
      </c>
      <c r="E568" s="314">
        <v>0</v>
      </c>
      <c r="F568" s="315">
        <v>4.6635161908326044</v>
      </c>
      <c r="G568" s="319">
        <v>9.02</v>
      </c>
      <c r="H568" s="319">
        <v>8.8330000000000002</v>
      </c>
      <c r="J568" s="5"/>
      <c r="K568" s="5"/>
      <c r="L568" s="5"/>
    </row>
    <row r="569" spans="1:12" s="4" customFormat="1" ht="16.5" hidden="1" customHeight="1" x14ac:dyDescent="0.25">
      <c r="A569" s="922"/>
      <c r="B569" s="925">
        <v>0</v>
      </c>
      <c r="C569" s="316" t="s">
        <v>7</v>
      </c>
      <c r="D569" s="313">
        <v>35</v>
      </c>
      <c r="E569" s="314">
        <v>0</v>
      </c>
      <c r="F569" s="315">
        <v>5.860887019484414</v>
      </c>
      <c r="G569" s="319">
        <v>10.32</v>
      </c>
      <c r="H569" s="319">
        <v>9.6888116534308804</v>
      </c>
      <c r="J569" s="5"/>
      <c r="K569" s="5"/>
      <c r="L569" s="5"/>
    </row>
    <row r="570" spans="1:12" s="4" customFormat="1" ht="16.5" hidden="1" customHeight="1" x14ac:dyDescent="0.25">
      <c r="A570" s="922"/>
      <c r="B570" s="925">
        <v>0</v>
      </c>
      <c r="C570" s="312" t="s">
        <v>8</v>
      </c>
      <c r="D570" s="313">
        <v>35</v>
      </c>
      <c r="E570" s="314">
        <v>0</v>
      </c>
      <c r="F570" s="315">
        <v>7.6143584540654308</v>
      </c>
      <c r="G570" s="314">
        <v>12.2</v>
      </c>
      <c r="H570" s="314">
        <v>11.012</v>
      </c>
      <c r="J570" s="5"/>
      <c r="K570" s="5"/>
      <c r="L570" s="5"/>
    </row>
    <row r="571" spans="1:12" s="4" customFormat="1" ht="16.5" hidden="1" customHeight="1" thickBot="1" x14ac:dyDescent="0.3">
      <c r="A571" s="923"/>
      <c r="B571" s="926">
        <v>0</v>
      </c>
      <c r="C571" s="317" t="s">
        <v>17</v>
      </c>
      <c r="D571" s="318">
        <v>35</v>
      </c>
      <c r="E571" s="505">
        <v>0</v>
      </c>
      <c r="F571" s="314">
        <v>9.48937610920823</v>
      </c>
      <c r="G571" s="505">
        <v>13.18</v>
      </c>
      <c r="H571" s="505">
        <v>12.635</v>
      </c>
      <c r="J571" s="5"/>
      <c r="K571" s="5"/>
      <c r="L571" s="5"/>
    </row>
    <row r="572" spans="1:12" s="4" customFormat="1" ht="16.5" hidden="1" customHeight="1" thickBot="1" x14ac:dyDescent="0.3">
      <c r="A572" s="271"/>
      <c r="B572" s="271"/>
      <c r="C572" s="272"/>
      <c r="D572" s="273"/>
      <c r="E572" s="274"/>
      <c r="F572" s="274"/>
      <c r="G572" s="275"/>
      <c r="H572" s="275"/>
      <c r="J572" s="5"/>
      <c r="K572" s="5"/>
      <c r="L572" s="5"/>
    </row>
    <row r="573" spans="1:12" s="4" customFormat="1" ht="16.5" hidden="1" customHeight="1" thickBot="1" x14ac:dyDescent="0.2">
      <c r="A573" s="802" t="s">
        <v>81</v>
      </c>
      <c r="B573" s="803"/>
      <c r="C573" s="803"/>
      <c r="D573" s="803"/>
      <c r="E573" s="803"/>
      <c r="F573" s="803"/>
      <c r="G573" s="803"/>
      <c r="H573" s="845"/>
      <c r="J573" s="5"/>
      <c r="K573" s="5"/>
      <c r="L573" s="5"/>
    </row>
    <row r="574" spans="1:12" s="83" customFormat="1" ht="16.5" hidden="1" customHeight="1" x14ac:dyDescent="0.25">
      <c r="A574" s="846" t="s">
        <v>36</v>
      </c>
      <c r="B574" s="224" t="s">
        <v>21</v>
      </c>
      <c r="C574" s="849" t="s">
        <v>16</v>
      </c>
      <c r="D574" s="850"/>
      <c r="E574" s="850"/>
      <c r="F574" s="851"/>
      <c r="G574" s="138"/>
      <c r="H574" s="51"/>
      <c r="J574" s="84"/>
      <c r="K574" s="84"/>
      <c r="L574" s="84"/>
    </row>
    <row r="575" spans="1:12" s="83" customFormat="1" ht="16.5" hidden="1" customHeight="1" x14ac:dyDescent="0.25">
      <c r="A575" s="847"/>
      <c r="B575" s="35" t="s">
        <v>325</v>
      </c>
      <c r="C575" s="852" t="s">
        <v>326</v>
      </c>
      <c r="D575" s="853"/>
      <c r="E575" s="853"/>
      <c r="F575" s="854"/>
      <c r="G575" s="98"/>
      <c r="H575" s="52"/>
      <c r="J575" s="84"/>
      <c r="K575" s="84"/>
      <c r="L575" s="84"/>
    </row>
    <row r="576" spans="1:12" s="83" customFormat="1" ht="16.5" hidden="1" customHeight="1" x14ac:dyDescent="0.25">
      <c r="A576" s="847"/>
      <c r="B576" s="35" t="s">
        <v>327</v>
      </c>
      <c r="C576" s="852" t="s">
        <v>328</v>
      </c>
      <c r="D576" s="853"/>
      <c r="E576" s="853"/>
      <c r="F576" s="854"/>
      <c r="G576" s="98"/>
      <c r="H576" s="52"/>
      <c r="J576" s="84"/>
      <c r="K576" s="84"/>
      <c r="L576" s="84"/>
    </row>
    <row r="577" spans="1:12" s="83" customFormat="1" ht="16.5" hidden="1" customHeight="1" thickBot="1" x14ac:dyDescent="0.3">
      <c r="A577" s="848"/>
      <c r="B577" s="299" t="s">
        <v>329</v>
      </c>
      <c r="C577" s="855" t="s">
        <v>330</v>
      </c>
      <c r="D577" s="856"/>
      <c r="E577" s="856"/>
      <c r="F577" s="857"/>
      <c r="G577" s="139"/>
      <c r="H577" s="53"/>
      <c r="J577" s="84"/>
      <c r="K577" s="84"/>
      <c r="L577" s="84"/>
    </row>
    <row r="578" spans="1:12" s="4" customFormat="1" ht="16.5" hidden="1" customHeight="1" x14ac:dyDescent="0.25">
      <c r="A578" s="842" t="s">
        <v>42</v>
      </c>
      <c r="B578" s="849" t="s">
        <v>19</v>
      </c>
      <c r="C578" s="69"/>
      <c r="D578" s="70"/>
      <c r="E578" s="11"/>
      <c r="F578" s="71"/>
      <c r="G578" s="138"/>
      <c r="H578" s="51"/>
      <c r="J578" s="5"/>
      <c r="K578" s="5"/>
      <c r="L578" s="5"/>
    </row>
    <row r="579" spans="1:12" s="4" customFormat="1" ht="16.5" hidden="1" customHeight="1" x14ac:dyDescent="0.25">
      <c r="A579" s="843"/>
      <c r="B579" s="858">
        <v>0</v>
      </c>
      <c r="C579" s="72"/>
      <c r="D579" s="73"/>
      <c r="E579" s="13"/>
      <c r="F579" s="74"/>
      <c r="G579" s="98"/>
      <c r="H579" s="52"/>
      <c r="J579" s="5"/>
      <c r="K579" s="5"/>
      <c r="L579" s="5"/>
    </row>
    <row r="580" spans="1:12" s="4" customFormat="1" ht="16.5" hidden="1" customHeight="1" x14ac:dyDescent="0.25">
      <c r="A580" s="843"/>
      <c r="B580" s="858">
        <v>0</v>
      </c>
      <c r="C580" s="72"/>
      <c r="D580" s="73"/>
      <c r="E580" s="13"/>
      <c r="F580" s="74"/>
      <c r="G580" s="98"/>
      <c r="H580" s="52"/>
      <c r="J580" s="5"/>
      <c r="K580" s="5"/>
      <c r="L580" s="5"/>
    </row>
    <row r="581" spans="1:12" s="4" customFormat="1" ht="16.5" hidden="1" customHeight="1" x14ac:dyDescent="0.25">
      <c r="A581" s="843"/>
      <c r="B581" s="858">
        <v>0</v>
      </c>
      <c r="C581" s="72"/>
      <c r="D581" s="73"/>
      <c r="E581" s="13"/>
      <c r="F581" s="74"/>
      <c r="G581" s="98"/>
      <c r="H581" s="52"/>
      <c r="J581" s="5"/>
      <c r="K581" s="5"/>
      <c r="L581" s="5"/>
    </row>
    <row r="582" spans="1:12" s="4" customFormat="1" ht="16.5" hidden="1" customHeight="1" x14ac:dyDescent="0.25">
      <c r="A582" s="843"/>
      <c r="B582" s="858">
        <v>0</v>
      </c>
      <c r="C582" s="72"/>
      <c r="D582" s="73"/>
      <c r="E582" s="13"/>
      <c r="F582" s="74"/>
      <c r="G582" s="98"/>
      <c r="H582" s="52"/>
      <c r="J582" s="5"/>
      <c r="K582" s="5"/>
      <c r="L582" s="5"/>
    </row>
    <row r="583" spans="1:12" s="4" customFormat="1" ht="16.5" hidden="1" customHeight="1" x14ac:dyDescent="0.25">
      <c r="A583" s="843"/>
      <c r="B583" s="858">
        <v>0</v>
      </c>
      <c r="C583" s="75"/>
      <c r="D583" s="73"/>
      <c r="E583" s="13"/>
      <c r="F583" s="74"/>
      <c r="G583" s="98"/>
      <c r="H583" s="52"/>
      <c r="J583" s="5"/>
      <c r="K583" s="5"/>
      <c r="L583" s="5"/>
    </row>
    <row r="584" spans="1:12" s="4" customFormat="1" ht="16.5" hidden="1" customHeight="1" x14ac:dyDescent="0.25">
      <c r="A584" s="843"/>
      <c r="B584" s="858">
        <v>0</v>
      </c>
      <c r="C584" s="72"/>
      <c r="D584" s="73"/>
      <c r="E584" s="13"/>
      <c r="F584" s="74"/>
      <c r="G584" s="98"/>
      <c r="H584" s="52"/>
      <c r="J584" s="5"/>
      <c r="K584" s="5"/>
      <c r="L584" s="5"/>
    </row>
    <row r="585" spans="1:12" s="4" customFormat="1" ht="16.5" hidden="1" customHeight="1" thickBot="1" x14ac:dyDescent="0.3">
      <c r="A585" s="844"/>
      <c r="B585" s="859">
        <v>0</v>
      </c>
      <c r="C585" s="85"/>
      <c r="D585" s="86"/>
      <c r="E585" s="13"/>
      <c r="F585" s="13"/>
      <c r="G585" s="139"/>
      <c r="H585" s="53"/>
      <c r="J585" s="5"/>
      <c r="K585" s="5"/>
      <c r="L585" s="5"/>
    </row>
    <row r="586" spans="1:12" s="4" customFormat="1" ht="16.5" hidden="1" customHeight="1" x14ac:dyDescent="0.25">
      <c r="A586" s="842" t="s">
        <v>43</v>
      </c>
      <c r="B586" s="849" t="s">
        <v>19</v>
      </c>
      <c r="C586" s="69"/>
      <c r="D586" s="70"/>
      <c r="E586" s="11"/>
      <c r="F586" s="71"/>
      <c r="G586" s="36"/>
      <c r="H586" s="51"/>
      <c r="J586" s="5"/>
      <c r="K586" s="5"/>
      <c r="L586" s="5"/>
    </row>
    <row r="587" spans="1:12" s="4" customFormat="1" ht="16.5" hidden="1" customHeight="1" x14ac:dyDescent="0.25">
      <c r="A587" s="843"/>
      <c r="B587" s="858">
        <v>0</v>
      </c>
      <c r="C587" s="72"/>
      <c r="D587" s="73"/>
      <c r="E587" s="13"/>
      <c r="F587" s="74"/>
      <c r="G587" s="37"/>
      <c r="H587" s="52"/>
      <c r="J587" s="5"/>
      <c r="K587" s="5"/>
      <c r="L587" s="5"/>
    </row>
    <row r="588" spans="1:12" s="4" customFormat="1" ht="16.5" hidden="1" customHeight="1" x14ac:dyDescent="0.25">
      <c r="A588" s="843"/>
      <c r="B588" s="858">
        <v>0</v>
      </c>
      <c r="C588" s="72"/>
      <c r="D588" s="73"/>
      <c r="E588" s="13"/>
      <c r="F588" s="74"/>
      <c r="G588" s="37"/>
      <c r="H588" s="52"/>
      <c r="J588" s="5"/>
      <c r="K588" s="5"/>
      <c r="L588" s="5"/>
    </row>
    <row r="589" spans="1:12" s="4" customFormat="1" ht="16.5" hidden="1" customHeight="1" x14ac:dyDescent="0.25">
      <c r="A589" s="843"/>
      <c r="B589" s="858">
        <v>0</v>
      </c>
      <c r="C589" s="72"/>
      <c r="D589" s="73"/>
      <c r="E589" s="13"/>
      <c r="F589" s="74"/>
      <c r="G589" s="37"/>
      <c r="H589" s="52"/>
      <c r="J589" s="5"/>
      <c r="K589" s="5"/>
      <c r="L589" s="5"/>
    </row>
    <row r="590" spans="1:12" s="4" customFormat="1" ht="16.5" hidden="1" customHeight="1" x14ac:dyDescent="0.25">
      <c r="A590" s="843"/>
      <c r="B590" s="858">
        <v>0</v>
      </c>
      <c r="C590" s="72"/>
      <c r="D590" s="73"/>
      <c r="E590" s="13"/>
      <c r="F590" s="74"/>
      <c r="G590" s="37"/>
      <c r="H590" s="52"/>
      <c r="J590" s="5"/>
      <c r="K590" s="5"/>
      <c r="L590" s="5"/>
    </row>
    <row r="591" spans="1:12" s="4" customFormat="1" ht="16.5" hidden="1" customHeight="1" x14ac:dyDescent="0.25">
      <c r="A591" s="843"/>
      <c r="B591" s="858">
        <v>0</v>
      </c>
      <c r="C591" s="75"/>
      <c r="D591" s="73"/>
      <c r="E591" s="13"/>
      <c r="F591" s="74"/>
      <c r="G591" s="37"/>
      <c r="H591" s="52"/>
      <c r="J591" s="5"/>
      <c r="K591" s="5"/>
      <c r="L591" s="5"/>
    </row>
    <row r="592" spans="1:12" s="4" customFormat="1" ht="16.5" hidden="1" customHeight="1" x14ac:dyDescent="0.25">
      <c r="A592" s="843"/>
      <c r="B592" s="858">
        <v>0</v>
      </c>
      <c r="C592" s="72"/>
      <c r="D592" s="73"/>
      <c r="E592" s="13"/>
      <c r="F592" s="74"/>
      <c r="G592" s="37"/>
      <c r="H592" s="52"/>
      <c r="J592" s="5"/>
      <c r="K592" s="5"/>
      <c r="L592" s="5"/>
    </row>
    <row r="593" spans="1:12" s="4" customFormat="1" ht="16.5" hidden="1" customHeight="1" thickBot="1" x14ac:dyDescent="0.3">
      <c r="A593" s="844"/>
      <c r="B593" s="859">
        <v>0</v>
      </c>
      <c r="C593" s="85"/>
      <c r="D593" s="86"/>
      <c r="E593" s="13"/>
      <c r="F593" s="13"/>
      <c r="G593" s="37"/>
      <c r="H593" s="52"/>
      <c r="J593" s="5"/>
      <c r="K593" s="5"/>
      <c r="L593" s="5"/>
    </row>
    <row r="594" spans="1:12" s="4" customFormat="1" ht="16.5" hidden="1" customHeight="1" thickBot="1" x14ac:dyDescent="0.3">
      <c r="A594" s="24"/>
      <c r="B594" s="24"/>
      <c r="C594" s="26"/>
      <c r="D594" s="27"/>
      <c r="E594" s="27"/>
      <c r="F594" s="30"/>
      <c r="G594" s="29"/>
      <c r="H594" s="29"/>
      <c r="J594" s="5"/>
      <c r="K594" s="5"/>
      <c r="L594" s="5"/>
    </row>
    <row r="595" spans="1:12" s="4" customFormat="1" ht="16.5" hidden="1" customHeight="1" thickBot="1" x14ac:dyDescent="0.2">
      <c r="A595" s="802" t="s">
        <v>86</v>
      </c>
      <c r="B595" s="803"/>
      <c r="C595" s="803"/>
      <c r="D595" s="803"/>
      <c r="E595" s="803"/>
      <c r="F595" s="803"/>
      <c r="G595" s="803"/>
      <c r="H595" s="845"/>
      <c r="J595" s="5"/>
      <c r="K595" s="5"/>
      <c r="L595" s="5"/>
    </row>
    <row r="596" spans="1:12" s="83" customFormat="1" ht="16.5" hidden="1" customHeight="1" x14ac:dyDescent="0.25">
      <c r="A596" s="846" t="s">
        <v>36</v>
      </c>
      <c r="B596" s="300" t="s">
        <v>21</v>
      </c>
      <c r="C596" s="874" t="s">
        <v>22</v>
      </c>
      <c r="D596" s="875"/>
      <c r="E596" s="875"/>
      <c r="F596" s="976"/>
      <c r="G596" s="138"/>
      <c r="H596" s="51"/>
      <c r="J596" s="84"/>
      <c r="K596" s="84"/>
      <c r="L596" s="84"/>
    </row>
    <row r="597" spans="1:12" s="83" customFormat="1" ht="16.5" hidden="1" customHeight="1" x14ac:dyDescent="0.25">
      <c r="A597" s="847"/>
      <c r="B597" s="35" t="s">
        <v>334</v>
      </c>
      <c r="C597" s="876" t="s">
        <v>335</v>
      </c>
      <c r="D597" s="877"/>
      <c r="E597" s="877"/>
      <c r="F597" s="885"/>
      <c r="G597" s="98"/>
      <c r="H597" s="52"/>
      <c r="J597" s="84"/>
      <c r="K597" s="84"/>
      <c r="L597" s="84"/>
    </row>
    <row r="598" spans="1:12" s="83" customFormat="1" ht="16.5" hidden="1" customHeight="1" x14ac:dyDescent="0.25">
      <c r="A598" s="847"/>
      <c r="B598" s="35" t="s">
        <v>336</v>
      </c>
      <c r="C598" s="876" t="s">
        <v>337</v>
      </c>
      <c r="D598" s="877"/>
      <c r="E598" s="877"/>
      <c r="F598" s="885"/>
      <c r="G598" s="98"/>
      <c r="H598" s="52"/>
      <c r="J598" s="84"/>
      <c r="K598" s="84"/>
      <c r="L598" s="84"/>
    </row>
    <row r="599" spans="1:12" s="83" customFormat="1" ht="16.5" hidden="1" customHeight="1" x14ac:dyDescent="0.25">
      <c r="A599" s="847"/>
      <c r="B599" s="35" t="s">
        <v>338</v>
      </c>
      <c r="C599" s="876" t="s">
        <v>339</v>
      </c>
      <c r="D599" s="877"/>
      <c r="E599" s="877"/>
      <c r="F599" s="885"/>
      <c r="G599" s="98"/>
      <c r="H599" s="52"/>
      <c r="J599" s="84"/>
      <c r="K599" s="84"/>
      <c r="L599" s="84"/>
    </row>
    <row r="600" spans="1:12" s="83" customFormat="1" ht="16.5" hidden="1" customHeight="1" thickBot="1" x14ac:dyDescent="0.3">
      <c r="A600" s="848"/>
      <c r="B600" s="14"/>
      <c r="C600" s="880"/>
      <c r="D600" s="881"/>
      <c r="E600" s="881"/>
      <c r="F600" s="985"/>
      <c r="G600" s="139"/>
      <c r="H600" s="53"/>
      <c r="J600" s="84"/>
      <c r="K600" s="84"/>
      <c r="L600" s="84"/>
    </row>
    <row r="601" spans="1:12" s="295" customFormat="1" ht="16.5" hidden="1" customHeight="1" x14ac:dyDescent="0.25">
      <c r="A601" s="846" t="s">
        <v>39</v>
      </c>
      <c r="B601" s="34" t="s">
        <v>21</v>
      </c>
      <c r="C601" s="874" t="s">
        <v>22</v>
      </c>
      <c r="D601" s="875"/>
      <c r="E601" s="875"/>
      <c r="F601" s="976"/>
      <c r="G601" s="138"/>
      <c r="H601" s="51"/>
      <c r="J601" s="296"/>
      <c r="K601" s="296"/>
      <c r="L601" s="296"/>
    </row>
    <row r="602" spans="1:12" s="295" customFormat="1" ht="16.5" hidden="1" customHeight="1" x14ac:dyDescent="0.25">
      <c r="A602" s="847"/>
      <c r="B602" s="35" t="str">
        <f>"Paquete A  "&amp;DOLLAR((0),0)</f>
        <v>Paquete A  $0</v>
      </c>
      <c r="C602" s="876" t="s">
        <v>335</v>
      </c>
      <c r="D602" s="877"/>
      <c r="E602" s="877"/>
      <c r="F602" s="885"/>
      <c r="G602" s="98"/>
      <c r="H602" s="52"/>
      <c r="J602" s="296"/>
      <c r="K602" s="296"/>
      <c r="L602" s="296"/>
    </row>
    <row r="603" spans="1:12" s="295" customFormat="1" ht="16.5" hidden="1" customHeight="1" x14ac:dyDescent="0.25">
      <c r="A603" s="847"/>
      <c r="B603" s="35" t="str">
        <f>"Paquete C  "&amp;DOLLAR((0),0)</f>
        <v>Paquete C  $0</v>
      </c>
      <c r="C603" s="876" t="s">
        <v>337</v>
      </c>
      <c r="D603" s="877"/>
      <c r="E603" s="877"/>
      <c r="F603" s="885"/>
      <c r="G603" s="98"/>
      <c r="H603" s="52"/>
      <c r="J603" s="296"/>
      <c r="K603" s="296"/>
      <c r="L603" s="296"/>
    </row>
    <row r="604" spans="1:12" s="295" customFormat="1" ht="16.5" hidden="1" customHeight="1" x14ac:dyDescent="0.25">
      <c r="A604" s="847"/>
      <c r="B604" s="35" t="str">
        <f>"Paquete B  "&amp;DOLLAR((0),0)</f>
        <v>Paquete B  $0</v>
      </c>
      <c r="C604" s="876" t="s">
        <v>339</v>
      </c>
      <c r="D604" s="877"/>
      <c r="E604" s="877"/>
      <c r="F604" s="885"/>
      <c r="G604" s="98"/>
      <c r="H604" s="52"/>
      <c r="J604" s="296"/>
      <c r="K604" s="296"/>
      <c r="L604" s="296"/>
    </row>
    <row r="605" spans="1:12" s="295" customFormat="1" ht="16.5" hidden="1" customHeight="1" thickBot="1" x14ac:dyDescent="0.3">
      <c r="A605" s="848"/>
      <c r="B605" s="14"/>
      <c r="C605" s="880"/>
      <c r="D605" s="881"/>
      <c r="E605" s="881"/>
      <c r="F605" s="985"/>
      <c r="G605" s="139"/>
      <c r="H605" s="53"/>
      <c r="J605" s="296"/>
      <c r="K605" s="296"/>
      <c r="L605" s="296"/>
    </row>
    <row r="606" spans="1:12" s="83" customFormat="1" ht="16.5" hidden="1" customHeight="1" x14ac:dyDescent="0.25">
      <c r="A606" s="882" t="s">
        <v>50</v>
      </c>
      <c r="B606" s="842" t="s">
        <v>23</v>
      </c>
      <c r="C606" s="100"/>
      <c r="D606" s="215"/>
      <c r="E606" s="39"/>
      <c r="F606" s="216"/>
      <c r="G606" s="204"/>
      <c r="H606" s="205"/>
      <c r="J606" s="84"/>
      <c r="K606" s="84"/>
      <c r="L606" s="84"/>
    </row>
    <row r="607" spans="1:12" s="83" customFormat="1" ht="16.5" hidden="1" customHeight="1" x14ac:dyDescent="0.25">
      <c r="A607" s="883"/>
      <c r="B607" s="843"/>
      <c r="C607" s="103"/>
      <c r="D607" s="217"/>
      <c r="E607" s="43"/>
      <c r="F607" s="218"/>
      <c r="G607" s="206"/>
      <c r="H607" s="207"/>
      <c r="J607" s="84"/>
      <c r="K607" s="84"/>
      <c r="L607" s="84"/>
    </row>
    <row r="608" spans="1:12" s="83" customFormat="1" ht="16.5" hidden="1" customHeight="1" x14ac:dyDescent="0.25">
      <c r="A608" s="883"/>
      <c r="B608" s="843"/>
      <c r="C608" s="103"/>
      <c r="D608" s="217"/>
      <c r="E608" s="43"/>
      <c r="F608" s="218"/>
      <c r="G608" s="206"/>
      <c r="H608" s="207"/>
      <c r="J608" s="84"/>
      <c r="K608" s="84"/>
      <c r="L608" s="84"/>
    </row>
    <row r="609" spans="1:12" s="83" customFormat="1" ht="16.5" hidden="1" customHeight="1" x14ac:dyDescent="0.25">
      <c r="A609" s="883"/>
      <c r="B609" s="843"/>
      <c r="C609" s="103"/>
      <c r="D609" s="217"/>
      <c r="E609" s="43"/>
      <c r="F609" s="218"/>
      <c r="G609" s="206"/>
      <c r="H609" s="207"/>
      <c r="J609" s="84"/>
      <c r="K609" s="84"/>
      <c r="L609" s="84"/>
    </row>
    <row r="610" spans="1:12" s="83" customFormat="1" ht="16.5" hidden="1" customHeight="1" x14ac:dyDescent="0.25">
      <c r="A610" s="883"/>
      <c r="B610" s="843"/>
      <c r="C610" s="103"/>
      <c r="D610" s="217"/>
      <c r="E610" s="43"/>
      <c r="F610" s="218"/>
      <c r="G610" s="206"/>
      <c r="H610" s="207"/>
      <c r="J610" s="84"/>
      <c r="K610" s="84"/>
      <c r="L610" s="84"/>
    </row>
    <row r="611" spans="1:12" s="83" customFormat="1" ht="16.5" hidden="1" customHeight="1" x14ac:dyDescent="0.25">
      <c r="A611" s="883"/>
      <c r="B611" s="843"/>
      <c r="C611" s="106"/>
      <c r="D611" s="217"/>
      <c r="E611" s="43"/>
      <c r="F611" s="218"/>
      <c r="G611" s="206"/>
      <c r="H611" s="207"/>
      <c r="J611" s="84"/>
      <c r="K611" s="84"/>
      <c r="L611" s="84"/>
    </row>
    <row r="612" spans="1:12" s="83" customFormat="1" ht="16.5" hidden="1" customHeight="1" x14ac:dyDescent="0.25">
      <c r="A612" s="883"/>
      <c r="B612" s="843"/>
      <c r="C612" s="103"/>
      <c r="D612" s="217"/>
      <c r="E612" s="43"/>
      <c r="F612" s="218"/>
      <c r="G612" s="206"/>
      <c r="H612" s="207"/>
      <c r="J612" s="84"/>
      <c r="K612" s="84"/>
      <c r="L612" s="84"/>
    </row>
    <row r="613" spans="1:12" s="83" customFormat="1" ht="16.5" hidden="1" customHeight="1" thickBot="1" x14ac:dyDescent="0.3">
      <c r="A613" s="884"/>
      <c r="B613" s="844"/>
      <c r="C613" s="115"/>
      <c r="D613" s="219"/>
      <c r="E613" s="60"/>
      <c r="F613" s="220"/>
      <c r="G613" s="208"/>
      <c r="H613" s="209"/>
      <c r="J613" s="84"/>
      <c r="K613" s="84"/>
      <c r="L613" s="84"/>
    </row>
    <row r="614" spans="1:12" s="83" customFormat="1" ht="16.5" hidden="1" customHeight="1" x14ac:dyDescent="0.25">
      <c r="A614" s="882" t="s">
        <v>51</v>
      </c>
      <c r="B614" s="996" t="s">
        <v>19</v>
      </c>
      <c r="C614" s="54" t="s">
        <v>2</v>
      </c>
      <c r="D614" s="38">
        <v>20</v>
      </c>
      <c r="E614" s="39">
        <v>0</v>
      </c>
      <c r="F614" s="216">
        <v>0</v>
      </c>
      <c r="G614" s="204"/>
      <c r="H614" s="205"/>
      <c r="J614" s="84"/>
      <c r="K614" s="84"/>
      <c r="L614" s="84"/>
    </row>
    <row r="615" spans="1:12" s="83" customFormat="1" ht="16.5" hidden="1" customHeight="1" x14ac:dyDescent="0.25">
      <c r="A615" s="883"/>
      <c r="B615" s="997">
        <v>0</v>
      </c>
      <c r="C615" s="55" t="s">
        <v>3</v>
      </c>
      <c r="D615" s="40">
        <v>20</v>
      </c>
      <c r="E615" s="43">
        <v>1.297033303856534</v>
      </c>
      <c r="F615" s="218">
        <v>0</v>
      </c>
      <c r="G615" s="206"/>
      <c r="H615" s="207"/>
      <c r="J615" s="84"/>
      <c r="K615" s="84"/>
      <c r="L615" s="84"/>
    </row>
    <row r="616" spans="1:12" s="83" customFormat="1" ht="16.5" hidden="1" customHeight="1" x14ac:dyDescent="0.25">
      <c r="A616" s="883"/>
      <c r="B616" s="997">
        <v>0</v>
      </c>
      <c r="C616" s="55" t="s">
        <v>4</v>
      </c>
      <c r="D616" s="40">
        <v>20</v>
      </c>
      <c r="E616" s="43">
        <v>1.6524698784100427</v>
      </c>
      <c r="F616" s="218">
        <v>3.1230076115516092</v>
      </c>
      <c r="G616" s="206"/>
      <c r="H616" s="207"/>
      <c r="J616" s="84"/>
      <c r="K616" s="84"/>
      <c r="L616" s="84"/>
    </row>
    <row r="617" spans="1:12" s="83" customFormat="1" ht="16.5" hidden="1" customHeight="1" x14ac:dyDescent="0.25">
      <c r="A617" s="883"/>
      <c r="B617" s="997">
        <v>0</v>
      </c>
      <c r="C617" s="55" t="s">
        <v>5</v>
      </c>
      <c r="D617" s="40">
        <v>20</v>
      </c>
      <c r="E617" s="43">
        <v>1.6524698784100427</v>
      </c>
      <c r="F617" s="218">
        <v>5.4604023680675944</v>
      </c>
      <c r="G617" s="206"/>
      <c r="H617" s="207"/>
      <c r="J617" s="84"/>
      <c r="K617" s="84"/>
      <c r="L617" s="84"/>
    </row>
    <row r="618" spans="1:12" s="83" customFormat="1" ht="16.5" hidden="1" customHeight="1" x14ac:dyDescent="0.25">
      <c r="A618" s="883"/>
      <c r="B618" s="997">
        <v>0</v>
      </c>
      <c r="C618" s="55" t="s">
        <v>6</v>
      </c>
      <c r="D618" s="40">
        <v>20</v>
      </c>
      <c r="E618" s="43">
        <v>1.6524698784100427</v>
      </c>
      <c r="F618" s="218">
        <v>6.8930651532847396</v>
      </c>
      <c r="G618" s="206"/>
      <c r="H618" s="207"/>
      <c r="J618" s="84"/>
      <c r="K618" s="84"/>
      <c r="L618" s="84"/>
    </row>
    <row r="619" spans="1:12" s="83" customFormat="1" ht="16.5" hidden="1" customHeight="1" x14ac:dyDescent="0.25">
      <c r="A619" s="883"/>
      <c r="B619" s="997">
        <v>0</v>
      </c>
      <c r="C619" s="56" t="s">
        <v>7</v>
      </c>
      <c r="D619" s="40">
        <v>20</v>
      </c>
      <c r="E619" s="43">
        <v>1.6524698784100427</v>
      </c>
      <c r="F619" s="218">
        <v>7.8605038283539717</v>
      </c>
      <c r="G619" s="206"/>
      <c r="H619" s="207"/>
      <c r="J619" s="84"/>
      <c r="K619" s="84"/>
      <c r="L619" s="84"/>
    </row>
    <row r="620" spans="1:12" s="83" customFormat="1" ht="16.5" hidden="1" customHeight="1" x14ac:dyDescent="0.25">
      <c r="A620" s="883"/>
      <c r="B620" s="997">
        <v>0</v>
      </c>
      <c r="C620" s="55" t="s">
        <v>8</v>
      </c>
      <c r="D620" s="42">
        <v>20</v>
      </c>
      <c r="E620" s="43">
        <v>1.6524698784100427</v>
      </c>
      <c r="F620" s="218">
        <v>9.3246246521681879</v>
      </c>
      <c r="G620" s="206"/>
      <c r="H620" s="207"/>
      <c r="J620" s="84"/>
      <c r="K620" s="84"/>
      <c r="L620" s="84"/>
    </row>
    <row r="621" spans="1:12" s="83" customFormat="1" ht="16.5" hidden="1" customHeight="1" thickBot="1" x14ac:dyDescent="0.3">
      <c r="A621" s="884"/>
      <c r="B621" s="998">
        <v>0</v>
      </c>
      <c r="C621" s="223" t="s">
        <v>17</v>
      </c>
      <c r="D621" s="59">
        <v>20</v>
      </c>
      <c r="E621" s="60">
        <v>1.6524698784100427</v>
      </c>
      <c r="F621" s="220">
        <v>11.030266718501453</v>
      </c>
      <c r="G621" s="208"/>
      <c r="H621" s="209"/>
      <c r="J621" s="84"/>
      <c r="K621" s="84"/>
      <c r="L621" s="84"/>
    </row>
    <row r="622" spans="1:12" s="83" customFormat="1" ht="16.5" hidden="1" customHeight="1" x14ac:dyDescent="0.25">
      <c r="A622" s="882" t="s">
        <v>52</v>
      </c>
      <c r="B622" s="842" t="s">
        <v>23</v>
      </c>
      <c r="C622" s="54"/>
      <c r="D622" s="38"/>
      <c r="E622" s="39"/>
      <c r="F622" s="39"/>
      <c r="G622" s="210"/>
      <c r="H622" s="210"/>
      <c r="J622" s="84"/>
      <c r="K622" s="84"/>
      <c r="L622" s="84"/>
    </row>
    <row r="623" spans="1:12" s="83" customFormat="1" ht="16.5" hidden="1" customHeight="1" x14ac:dyDescent="0.25">
      <c r="A623" s="883"/>
      <c r="B623" s="843"/>
      <c r="C623" s="55"/>
      <c r="D623" s="40"/>
      <c r="E623" s="41"/>
      <c r="F623" s="41"/>
      <c r="G623" s="212"/>
      <c r="H623" s="212"/>
      <c r="J623" s="84"/>
      <c r="K623" s="84"/>
      <c r="L623" s="84"/>
    </row>
    <row r="624" spans="1:12" s="83" customFormat="1" ht="16.5" hidden="1" customHeight="1" x14ac:dyDescent="0.25">
      <c r="A624" s="883"/>
      <c r="B624" s="843"/>
      <c r="C624" s="55"/>
      <c r="D624" s="40"/>
      <c r="E624" s="41"/>
      <c r="F624" s="41"/>
      <c r="G624" s="212"/>
      <c r="H624" s="212"/>
      <c r="J624" s="84"/>
      <c r="K624" s="84"/>
      <c r="L624" s="84"/>
    </row>
    <row r="625" spans="1:12" s="83" customFormat="1" ht="16.5" hidden="1" customHeight="1" x14ac:dyDescent="0.25">
      <c r="A625" s="883"/>
      <c r="B625" s="843"/>
      <c r="C625" s="55"/>
      <c r="D625" s="40"/>
      <c r="E625" s="41"/>
      <c r="F625" s="41"/>
      <c r="G625" s="212"/>
      <c r="H625" s="212"/>
      <c r="J625" s="84"/>
      <c r="K625" s="84"/>
      <c r="L625" s="84"/>
    </row>
    <row r="626" spans="1:12" s="83" customFormat="1" ht="16.5" hidden="1" customHeight="1" x14ac:dyDescent="0.25">
      <c r="A626" s="883"/>
      <c r="B626" s="843"/>
      <c r="C626" s="55"/>
      <c r="D626" s="40"/>
      <c r="E626" s="41"/>
      <c r="F626" s="41"/>
      <c r="G626" s="212"/>
      <c r="H626" s="212"/>
      <c r="J626" s="84"/>
      <c r="K626" s="84"/>
      <c r="L626" s="84"/>
    </row>
    <row r="627" spans="1:12" s="83" customFormat="1" ht="16.5" hidden="1" customHeight="1" x14ac:dyDescent="0.25">
      <c r="A627" s="883"/>
      <c r="B627" s="843"/>
      <c r="C627" s="56"/>
      <c r="D627" s="40"/>
      <c r="E627" s="41"/>
      <c r="F627" s="41"/>
      <c r="G627" s="212"/>
      <c r="H627" s="212"/>
      <c r="J627" s="84"/>
      <c r="K627" s="84"/>
      <c r="L627" s="84"/>
    </row>
    <row r="628" spans="1:12" s="83" customFormat="1" ht="16.5" hidden="1" customHeight="1" x14ac:dyDescent="0.25">
      <c r="A628" s="883"/>
      <c r="B628" s="843"/>
      <c r="C628" s="57"/>
      <c r="D628" s="42"/>
      <c r="E628" s="43"/>
      <c r="F628" s="43"/>
      <c r="G628" s="212"/>
      <c r="H628" s="212"/>
      <c r="J628" s="84"/>
      <c r="K628" s="84"/>
      <c r="L628" s="84"/>
    </row>
    <row r="629" spans="1:12" s="83" customFormat="1" ht="16.5" hidden="1" customHeight="1" thickBot="1" x14ac:dyDescent="0.3">
      <c r="A629" s="884"/>
      <c r="B629" s="844"/>
      <c r="C629" s="58"/>
      <c r="D629" s="59"/>
      <c r="E629" s="60"/>
      <c r="F629" s="60"/>
      <c r="G629" s="61"/>
      <c r="H629" s="221"/>
      <c r="J629" s="84"/>
      <c r="K629" s="84"/>
      <c r="L629" s="84"/>
    </row>
    <row r="630" spans="1:12" s="83" customFormat="1" ht="16.5" hidden="1" customHeight="1" x14ac:dyDescent="0.25">
      <c r="A630" s="882" t="s">
        <v>53</v>
      </c>
      <c r="B630" s="996" t="s">
        <v>19</v>
      </c>
      <c r="C630" s="54" t="s">
        <v>2</v>
      </c>
      <c r="D630" s="38">
        <v>35</v>
      </c>
      <c r="E630" s="39">
        <v>0</v>
      </c>
      <c r="F630" s="216">
        <v>0</v>
      </c>
      <c r="G630" s="216">
        <v>4.016</v>
      </c>
      <c r="H630" s="216">
        <v>5.603676124047678</v>
      </c>
      <c r="J630" s="84"/>
      <c r="K630" s="84"/>
      <c r="L630" s="84"/>
    </row>
    <row r="631" spans="1:12" s="83" customFormat="1" ht="16.5" hidden="1" customHeight="1" x14ac:dyDescent="0.25">
      <c r="A631" s="883"/>
      <c r="B631" s="997">
        <v>0</v>
      </c>
      <c r="C631" s="55" t="s">
        <v>3</v>
      </c>
      <c r="D631" s="40">
        <v>35</v>
      </c>
      <c r="E631" s="43">
        <v>0</v>
      </c>
      <c r="F631" s="218">
        <v>0</v>
      </c>
      <c r="G631" s="212">
        <v>3.97</v>
      </c>
      <c r="H631" s="213">
        <v>5.6162912208698446</v>
      </c>
      <c r="J631" s="84"/>
      <c r="K631" s="84"/>
      <c r="L631" s="84"/>
    </row>
    <row r="632" spans="1:12" s="83" customFormat="1" ht="16.5" hidden="1" customHeight="1" x14ac:dyDescent="0.25">
      <c r="A632" s="883"/>
      <c r="B632" s="997">
        <v>0</v>
      </c>
      <c r="C632" s="55" t="s">
        <v>4</v>
      </c>
      <c r="D632" s="40">
        <v>35</v>
      </c>
      <c r="E632" s="43">
        <v>1.6524698784100427</v>
      </c>
      <c r="F632" s="218">
        <v>0</v>
      </c>
      <c r="G632" s="212">
        <v>3.9599893398282546</v>
      </c>
      <c r="H632" s="213">
        <v>5.49</v>
      </c>
      <c r="J632" s="84"/>
      <c r="K632" s="84"/>
      <c r="L632" s="84"/>
    </row>
    <row r="633" spans="1:12" s="83" customFormat="1" ht="16.5" hidden="1" customHeight="1" x14ac:dyDescent="0.25">
      <c r="A633" s="883"/>
      <c r="B633" s="997">
        <v>0</v>
      </c>
      <c r="C633" s="55" t="s">
        <v>5</v>
      </c>
      <c r="D633" s="40">
        <v>35</v>
      </c>
      <c r="E633" s="43">
        <v>1.6524698784100427</v>
      </c>
      <c r="F633" s="218">
        <v>2.8909125751877753</v>
      </c>
      <c r="G633" s="212">
        <v>7.1</v>
      </c>
      <c r="H633" s="213">
        <v>7.5628910921583161</v>
      </c>
      <c r="J633" s="84"/>
      <c r="K633" s="84"/>
      <c r="L633" s="84"/>
    </row>
    <row r="634" spans="1:12" s="83" customFormat="1" ht="16.5" hidden="1" customHeight="1" x14ac:dyDescent="0.25">
      <c r="A634" s="883"/>
      <c r="B634" s="997">
        <v>0</v>
      </c>
      <c r="C634" s="55" t="s">
        <v>6</v>
      </c>
      <c r="D634" s="40">
        <v>35</v>
      </c>
      <c r="E634" s="43">
        <v>1.6524698784100427</v>
      </c>
      <c r="F634" s="218">
        <v>4.6635155258901397</v>
      </c>
      <c r="G634" s="212">
        <v>9.02</v>
      </c>
      <c r="H634" s="213">
        <v>8.8308158885016237</v>
      </c>
      <c r="J634" s="84"/>
      <c r="K634" s="84"/>
      <c r="L634" s="84"/>
    </row>
    <row r="635" spans="1:12" s="83" customFormat="1" ht="16.5" hidden="1" customHeight="1" x14ac:dyDescent="0.25">
      <c r="A635" s="883"/>
      <c r="B635" s="997">
        <v>0</v>
      </c>
      <c r="C635" s="56" t="s">
        <v>7</v>
      </c>
      <c r="D635" s="40">
        <v>35</v>
      </c>
      <c r="E635" s="43">
        <v>1.6524698784100427</v>
      </c>
      <c r="F635" s="218">
        <v>5.8608866581325563</v>
      </c>
      <c r="G635" s="212">
        <v>10.325177310385573</v>
      </c>
      <c r="H635" s="213">
        <v>9.6867338304369497</v>
      </c>
      <c r="J635" s="84"/>
      <c r="K635" s="84"/>
      <c r="L635" s="84"/>
    </row>
    <row r="636" spans="1:12" s="83" customFormat="1" ht="16.5" hidden="1" customHeight="1" x14ac:dyDescent="0.25">
      <c r="A636" s="883"/>
      <c r="B636" s="997">
        <v>0</v>
      </c>
      <c r="C636" s="55" t="s">
        <v>8</v>
      </c>
      <c r="D636" s="42">
        <v>35</v>
      </c>
      <c r="E636" s="43">
        <v>1.6524698784100427</v>
      </c>
      <c r="F636" s="218">
        <v>7.6143583255834013</v>
      </c>
      <c r="G636" s="212">
        <v>12.197772563524451</v>
      </c>
      <c r="H636" s="213">
        <v>11.013999999999999</v>
      </c>
      <c r="J636" s="84"/>
      <c r="K636" s="84"/>
      <c r="L636" s="84"/>
    </row>
    <row r="637" spans="1:12" s="83" customFormat="1" ht="16.5" hidden="1" customHeight="1" thickBot="1" x14ac:dyDescent="0.3">
      <c r="A637" s="884"/>
      <c r="B637" s="998">
        <v>0</v>
      </c>
      <c r="C637" s="223" t="s">
        <v>17</v>
      </c>
      <c r="D637" s="59">
        <v>35</v>
      </c>
      <c r="E637" s="60">
        <v>1.6524698784100427</v>
      </c>
      <c r="F637" s="220">
        <v>9.4893760091350181</v>
      </c>
      <c r="G637" s="214">
        <v>13.18</v>
      </c>
      <c r="H637" s="214">
        <v>12.635</v>
      </c>
      <c r="J637" s="84"/>
      <c r="K637" s="84"/>
      <c r="L637" s="84"/>
    </row>
    <row r="638" spans="1:12" s="4" customFormat="1" ht="16.5" hidden="1" customHeight="1" thickBot="1" x14ac:dyDescent="0.3">
      <c r="A638" s="24"/>
      <c r="B638" s="24"/>
      <c r="C638" s="26"/>
      <c r="D638" s="27"/>
      <c r="E638" s="27"/>
      <c r="F638" s="30"/>
      <c r="G638" s="29"/>
      <c r="H638" s="29"/>
      <c r="J638" s="5"/>
      <c r="K638" s="5"/>
      <c r="L638" s="5"/>
    </row>
    <row r="639" spans="1:12" s="4" customFormat="1" ht="16.5" hidden="1" customHeight="1" thickBot="1" x14ac:dyDescent="0.2">
      <c r="A639" s="802" t="s">
        <v>90</v>
      </c>
      <c r="B639" s="803"/>
      <c r="C639" s="803"/>
      <c r="D639" s="803"/>
      <c r="E639" s="803"/>
      <c r="F639" s="803"/>
      <c r="G639" s="803"/>
      <c r="H639" s="845"/>
      <c r="J639" s="5"/>
      <c r="K639" s="5"/>
      <c r="L639" s="5"/>
    </row>
    <row r="640" spans="1:12" s="4" customFormat="1" ht="16.5" hidden="1" customHeight="1" x14ac:dyDescent="0.25">
      <c r="A640" s="846" t="s">
        <v>44</v>
      </c>
      <c r="B640" s="88" t="s">
        <v>21</v>
      </c>
      <c r="C640" s="874" t="s">
        <v>16</v>
      </c>
      <c r="D640" s="875"/>
      <c r="E640" s="875"/>
      <c r="F640" s="976"/>
      <c r="G640" s="140"/>
      <c r="H640" s="31"/>
      <c r="J640" s="5"/>
      <c r="K640" s="5"/>
      <c r="L640" s="5"/>
    </row>
    <row r="641" spans="1:12" s="4" customFormat="1" ht="16.5" hidden="1" customHeight="1" x14ac:dyDescent="0.25">
      <c r="A641" s="847"/>
      <c r="B641" s="35" t="s">
        <v>340</v>
      </c>
      <c r="C641" s="876" t="s">
        <v>341</v>
      </c>
      <c r="D641" s="877"/>
      <c r="E641" s="877"/>
      <c r="F641" s="885"/>
      <c r="G641" s="141"/>
      <c r="H641" s="32"/>
      <c r="J641" s="5"/>
      <c r="K641" s="5"/>
      <c r="L641" s="5"/>
    </row>
    <row r="642" spans="1:12" s="4" customFormat="1" ht="16.5" hidden="1" customHeight="1" x14ac:dyDescent="0.25">
      <c r="A642" s="847"/>
      <c r="B642" s="35" t="s">
        <v>342</v>
      </c>
      <c r="C642" s="876" t="s">
        <v>343</v>
      </c>
      <c r="D642" s="877"/>
      <c r="E642" s="877"/>
      <c r="F642" s="885"/>
      <c r="G642" s="141"/>
      <c r="H642" s="32"/>
      <c r="J642" s="5"/>
      <c r="K642" s="5"/>
      <c r="L642" s="5"/>
    </row>
    <row r="643" spans="1:12" s="4" customFormat="1" ht="16.5" hidden="1" customHeight="1" x14ac:dyDescent="0.25">
      <c r="A643" s="847"/>
      <c r="B643" s="35" t="s">
        <v>344</v>
      </c>
      <c r="C643" s="876" t="s">
        <v>345</v>
      </c>
      <c r="D643" s="877"/>
      <c r="E643" s="877"/>
      <c r="F643" s="885"/>
      <c r="G643" s="141"/>
      <c r="H643" s="32"/>
      <c r="J643" s="5"/>
      <c r="K643" s="5"/>
      <c r="L643" s="5"/>
    </row>
    <row r="644" spans="1:12" s="4" customFormat="1" ht="16.5" hidden="1" customHeight="1" x14ac:dyDescent="0.25">
      <c r="A644" s="847"/>
      <c r="B644" s="35" t="s">
        <v>346</v>
      </c>
      <c r="C644" s="876" t="s">
        <v>347</v>
      </c>
      <c r="D644" s="877"/>
      <c r="E644" s="877"/>
      <c r="F644" s="885"/>
      <c r="G644" s="141"/>
      <c r="H644" s="32"/>
      <c r="J644" s="5"/>
      <c r="K644" s="5"/>
      <c r="L644" s="5"/>
    </row>
    <row r="645" spans="1:12" s="4" customFormat="1" ht="16.5" hidden="1" customHeight="1" thickBot="1" x14ac:dyDescent="0.3">
      <c r="A645" s="847"/>
      <c r="B645" s="12"/>
      <c r="C645" s="878"/>
      <c r="D645" s="879"/>
      <c r="E645" s="879"/>
      <c r="F645" s="977"/>
      <c r="G645" s="99"/>
      <c r="H645" s="33"/>
      <c r="J645" s="5"/>
      <c r="K645" s="5"/>
      <c r="L645" s="5"/>
    </row>
    <row r="646" spans="1:12" s="4" customFormat="1" ht="16.5" hidden="1" customHeight="1" x14ac:dyDescent="0.25">
      <c r="A646" s="882" t="s">
        <v>34</v>
      </c>
      <c r="B646" s="849" t="s">
        <v>19</v>
      </c>
      <c r="C646" s="100" t="s">
        <v>2</v>
      </c>
      <c r="D646" s="215"/>
      <c r="E646" s="39"/>
      <c r="F646" s="216"/>
      <c r="G646" s="204"/>
      <c r="H646" s="205"/>
      <c r="J646" s="5"/>
      <c r="K646" s="5"/>
      <c r="L646" s="5"/>
    </row>
    <row r="647" spans="1:12" s="4" customFormat="1" ht="16.5" hidden="1" customHeight="1" x14ac:dyDescent="0.25">
      <c r="A647" s="883"/>
      <c r="B647" s="858">
        <v>0</v>
      </c>
      <c r="C647" s="103" t="s">
        <v>3</v>
      </c>
      <c r="D647" s="217"/>
      <c r="E647" s="43"/>
      <c r="F647" s="218"/>
      <c r="G647" s="206"/>
      <c r="H647" s="207"/>
      <c r="J647" s="5"/>
      <c r="K647" s="5"/>
      <c r="L647" s="5"/>
    </row>
    <row r="648" spans="1:12" s="4" customFormat="1" ht="16.5" hidden="1" customHeight="1" x14ac:dyDescent="0.25">
      <c r="A648" s="883"/>
      <c r="B648" s="858">
        <v>0</v>
      </c>
      <c r="C648" s="103" t="s">
        <v>4</v>
      </c>
      <c r="D648" s="217"/>
      <c r="E648" s="43"/>
      <c r="F648" s="218"/>
      <c r="G648" s="206"/>
      <c r="H648" s="207"/>
      <c r="J648" s="5"/>
      <c r="K648" s="5"/>
      <c r="L648" s="5"/>
    </row>
    <row r="649" spans="1:12" s="4" customFormat="1" ht="16.5" hidden="1" customHeight="1" x14ac:dyDescent="0.25">
      <c r="A649" s="883"/>
      <c r="B649" s="858">
        <v>0</v>
      </c>
      <c r="C649" s="103" t="s">
        <v>5</v>
      </c>
      <c r="D649" s="217"/>
      <c r="E649" s="43"/>
      <c r="F649" s="218"/>
      <c r="G649" s="206"/>
      <c r="H649" s="207"/>
      <c r="J649" s="5"/>
      <c r="K649" s="5"/>
      <c r="L649" s="5"/>
    </row>
    <row r="650" spans="1:12" s="4" customFormat="1" ht="16.5" hidden="1" customHeight="1" x14ac:dyDescent="0.25">
      <c r="A650" s="883"/>
      <c r="B650" s="858">
        <v>0</v>
      </c>
      <c r="C650" s="103" t="s">
        <v>6</v>
      </c>
      <c r="D650" s="217"/>
      <c r="E650" s="43"/>
      <c r="F650" s="218"/>
      <c r="G650" s="206"/>
      <c r="H650" s="207"/>
      <c r="J650" s="5"/>
      <c r="K650" s="5"/>
      <c r="L650" s="5"/>
    </row>
    <row r="651" spans="1:12" s="4" customFormat="1" ht="16.5" hidden="1" customHeight="1" x14ac:dyDescent="0.25">
      <c r="A651" s="883"/>
      <c r="B651" s="858">
        <v>0</v>
      </c>
      <c r="C651" s="106" t="s">
        <v>7</v>
      </c>
      <c r="D651" s="217"/>
      <c r="E651" s="43"/>
      <c r="F651" s="218"/>
      <c r="G651" s="206"/>
      <c r="H651" s="207"/>
      <c r="J651" s="5"/>
      <c r="K651" s="5"/>
      <c r="L651" s="5"/>
    </row>
    <row r="652" spans="1:12" s="4" customFormat="1" ht="16.5" hidden="1" customHeight="1" x14ac:dyDescent="0.25">
      <c r="A652" s="883"/>
      <c r="B652" s="858">
        <v>0</v>
      </c>
      <c r="C652" s="103" t="s">
        <v>8</v>
      </c>
      <c r="D652" s="217"/>
      <c r="E652" s="43"/>
      <c r="F652" s="218"/>
      <c r="G652" s="206"/>
      <c r="H652" s="207"/>
      <c r="J652" s="5"/>
      <c r="K652" s="5"/>
      <c r="L652" s="5"/>
    </row>
    <row r="653" spans="1:12" s="4" customFormat="1" ht="16.5" hidden="1" customHeight="1" thickBot="1" x14ac:dyDescent="0.3">
      <c r="A653" s="884"/>
      <c r="B653" s="859">
        <v>0</v>
      </c>
      <c r="C653" s="115" t="s">
        <v>17</v>
      </c>
      <c r="D653" s="219"/>
      <c r="E653" s="60"/>
      <c r="F653" s="220"/>
      <c r="G653" s="208"/>
      <c r="H653" s="209"/>
      <c r="J653" s="5"/>
      <c r="K653" s="5"/>
      <c r="L653" s="5"/>
    </row>
    <row r="654" spans="1:12" s="4" customFormat="1" ht="16.5" hidden="1" customHeight="1" x14ac:dyDescent="0.25">
      <c r="A654" s="882" t="s">
        <v>91</v>
      </c>
      <c r="B654" s="849" t="s">
        <v>19</v>
      </c>
      <c r="C654" s="100" t="s">
        <v>2</v>
      </c>
      <c r="D654" s="215">
        <v>20</v>
      </c>
      <c r="E654" s="39">
        <v>0</v>
      </c>
      <c r="F654" s="216">
        <v>13.74</v>
      </c>
      <c r="G654" s="204"/>
      <c r="H654" s="205"/>
      <c r="J654" s="5"/>
      <c r="K654" s="5"/>
      <c r="L654" s="5"/>
    </row>
    <row r="655" spans="1:12" s="4" customFormat="1" ht="16.5" hidden="1" customHeight="1" x14ac:dyDescent="0.25">
      <c r="A655" s="883"/>
      <c r="B655" s="858">
        <v>0</v>
      </c>
      <c r="C655" s="103" t="s">
        <v>3</v>
      </c>
      <c r="D655" s="217">
        <v>20</v>
      </c>
      <c r="E655" s="43">
        <v>0</v>
      </c>
      <c r="F655" s="218">
        <v>13.74</v>
      </c>
      <c r="G655" s="206"/>
      <c r="H655" s="207"/>
      <c r="J655" s="5"/>
      <c r="K655" s="5"/>
      <c r="L655" s="5"/>
    </row>
    <row r="656" spans="1:12" s="4" customFormat="1" ht="16.5" hidden="1" customHeight="1" x14ac:dyDescent="0.25">
      <c r="A656" s="883"/>
      <c r="B656" s="858">
        <v>0</v>
      </c>
      <c r="C656" s="103" t="s">
        <v>4</v>
      </c>
      <c r="D656" s="217">
        <v>20</v>
      </c>
      <c r="E656" s="43">
        <v>0</v>
      </c>
      <c r="F656" s="218">
        <v>13.24</v>
      </c>
      <c r="G656" s="206"/>
      <c r="H656" s="207"/>
      <c r="J656" s="5"/>
      <c r="K656" s="5"/>
      <c r="L656" s="5"/>
    </row>
    <row r="657" spans="1:12" s="4" customFormat="1" ht="16.5" hidden="1" customHeight="1" x14ac:dyDescent="0.25">
      <c r="A657" s="883"/>
      <c r="B657" s="858">
        <v>0</v>
      </c>
      <c r="C657" s="103" t="s">
        <v>5</v>
      </c>
      <c r="D657" s="217">
        <v>20</v>
      </c>
      <c r="E657" s="43">
        <v>0</v>
      </c>
      <c r="F657" s="218">
        <v>13.24</v>
      </c>
      <c r="G657" s="206"/>
      <c r="H657" s="207"/>
      <c r="J657" s="5"/>
      <c r="K657" s="5"/>
      <c r="L657" s="5"/>
    </row>
    <row r="658" spans="1:12" s="4" customFormat="1" ht="16.5" hidden="1" customHeight="1" x14ac:dyDescent="0.25">
      <c r="A658" s="883"/>
      <c r="B658" s="858">
        <v>0</v>
      </c>
      <c r="C658" s="103" t="s">
        <v>6</v>
      </c>
      <c r="D658" s="217">
        <v>20</v>
      </c>
      <c r="E658" s="43">
        <v>0</v>
      </c>
      <c r="F658" s="218">
        <v>13.24</v>
      </c>
      <c r="G658" s="206"/>
      <c r="H658" s="207"/>
      <c r="J658" s="5"/>
      <c r="K658" s="5"/>
      <c r="L658" s="5"/>
    </row>
    <row r="659" spans="1:12" s="4" customFormat="1" ht="16.5" hidden="1" customHeight="1" x14ac:dyDescent="0.25">
      <c r="A659" s="883"/>
      <c r="B659" s="858">
        <v>0</v>
      </c>
      <c r="C659" s="106" t="s">
        <v>7</v>
      </c>
      <c r="D659" s="217">
        <v>20</v>
      </c>
      <c r="E659" s="43">
        <v>0</v>
      </c>
      <c r="F659" s="218">
        <v>13.24</v>
      </c>
      <c r="G659" s="206"/>
      <c r="H659" s="207"/>
      <c r="J659" s="5"/>
      <c r="K659" s="5"/>
      <c r="L659" s="5"/>
    </row>
    <row r="660" spans="1:12" s="4" customFormat="1" ht="16.5" hidden="1" customHeight="1" x14ac:dyDescent="0.25">
      <c r="A660" s="883"/>
      <c r="B660" s="858">
        <v>0</v>
      </c>
      <c r="C660" s="103" t="s">
        <v>8</v>
      </c>
      <c r="D660" s="217">
        <v>20</v>
      </c>
      <c r="E660" s="43">
        <v>0</v>
      </c>
      <c r="F660" s="218">
        <v>13.49</v>
      </c>
      <c r="G660" s="206"/>
      <c r="H660" s="207"/>
      <c r="J660" s="5"/>
      <c r="K660" s="5"/>
      <c r="L660" s="5"/>
    </row>
    <row r="661" spans="1:12" s="4" customFormat="1" ht="16.5" hidden="1" customHeight="1" thickBot="1" x14ac:dyDescent="0.3">
      <c r="A661" s="884"/>
      <c r="B661" s="859">
        <v>0</v>
      </c>
      <c r="C661" s="115" t="s">
        <v>17</v>
      </c>
      <c r="D661" s="219">
        <v>20</v>
      </c>
      <c r="E661" s="60">
        <v>0</v>
      </c>
      <c r="F661" s="220">
        <v>14.49</v>
      </c>
      <c r="G661" s="208"/>
      <c r="H661" s="209"/>
      <c r="J661" s="5"/>
      <c r="K661" s="5"/>
      <c r="L661" s="5"/>
    </row>
    <row r="662" spans="1:12" s="89" customFormat="1" ht="16.5" hidden="1" customHeight="1" x14ac:dyDescent="0.25">
      <c r="A662" s="846" t="s">
        <v>54</v>
      </c>
      <c r="B662" s="842" t="s">
        <v>23</v>
      </c>
      <c r="C662" s="54" t="s">
        <v>2</v>
      </c>
      <c r="D662" s="38"/>
      <c r="E662" s="39"/>
      <c r="F662" s="39"/>
      <c r="G662" s="204"/>
      <c r="H662" s="205"/>
      <c r="J662" s="90"/>
      <c r="K662" s="90"/>
      <c r="L662" s="90"/>
    </row>
    <row r="663" spans="1:12" s="89" customFormat="1" ht="16.5" hidden="1" customHeight="1" x14ac:dyDescent="0.25">
      <c r="A663" s="847"/>
      <c r="B663" s="843">
        <v>0</v>
      </c>
      <c r="C663" s="55" t="s">
        <v>3</v>
      </c>
      <c r="D663" s="40"/>
      <c r="E663" s="41"/>
      <c r="F663" s="41"/>
      <c r="G663" s="206"/>
      <c r="H663" s="207"/>
      <c r="J663" s="90"/>
      <c r="K663" s="90"/>
      <c r="L663" s="90"/>
    </row>
    <row r="664" spans="1:12" s="89" customFormat="1" ht="16.5" hidden="1" customHeight="1" x14ac:dyDescent="0.25">
      <c r="A664" s="847"/>
      <c r="B664" s="843">
        <v>0</v>
      </c>
      <c r="C664" s="55" t="s">
        <v>4</v>
      </c>
      <c r="D664" s="40"/>
      <c r="E664" s="41"/>
      <c r="F664" s="41"/>
      <c r="G664" s="206"/>
      <c r="H664" s="207"/>
      <c r="J664" s="90"/>
      <c r="K664" s="90"/>
      <c r="L664" s="90"/>
    </row>
    <row r="665" spans="1:12" s="89" customFormat="1" ht="16.5" hidden="1" customHeight="1" x14ac:dyDescent="0.25">
      <c r="A665" s="847"/>
      <c r="B665" s="843">
        <v>0</v>
      </c>
      <c r="C665" s="55" t="s">
        <v>5</v>
      </c>
      <c r="D665" s="40"/>
      <c r="E665" s="41"/>
      <c r="F665" s="41"/>
      <c r="G665" s="206"/>
      <c r="H665" s="207"/>
      <c r="J665" s="90"/>
      <c r="K665" s="90"/>
      <c r="L665" s="90"/>
    </row>
    <row r="666" spans="1:12" s="89" customFormat="1" ht="16.5" hidden="1" customHeight="1" x14ac:dyDescent="0.25">
      <c r="A666" s="847"/>
      <c r="B666" s="843">
        <v>0</v>
      </c>
      <c r="C666" s="55" t="s">
        <v>6</v>
      </c>
      <c r="D666" s="40"/>
      <c r="E666" s="41"/>
      <c r="F666" s="41"/>
      <c r="G666" s="206"/>
      <c r="H666" s="207"/>
      <c r="J666" s="90"/>
      <c r="K666" s="90"/>
      <c r="L666" s="90"/>
    </row>
    <row r="667" spans="1:12" s="89" customFormat="1" ht="16.5" hidden="1" customHeight="1" x14ac:dyDescent="0.25">
      <c r="A667" s="847"/>
      <c r="B667" s="843">
        <v>0</v>
      </c>
      <c r="C667" s="56" t="s">
        <v>7</v>
      </c>
      <c r="D667" s="40"/>
      <c r="E667" s="41"/>
      <c r="F667" s="41"/>
      <c r="G667" s="206"/>
      <c r="H667" s="207"/>
      <c r="J667" s="90"/>
      <c r="K667" s="90"/>
      <c r="L667" s="90"/>
    </row>
    <row r="668" spans="1:12" s="89" customFormat="1" ht="16.5" hidden="1" customHeight="1" x14ac:dyDescent="0.25">
      <c r="A668" s="847"/>
      <c r="B668" s="843">
        <v>0</v>
      </c>
      <c r="C668" s="57" t="s">
        <v>8</v>
      </c>
      <c r="D668" s="42"/>
      <c r="E668" s="43"/>
      <c r="F668" s="43"/>
      <c r="G668" s="206"/>
      <c r="H668" s="207"/>
      <c r="J668" s="90"/>
      <c r="K668" s="90"/>
      <c r="L668" s="90"/>
    </row>
    <row r="669" spans="1:12" s="89" customFormat="1" ht="16.5" hidden="1" customHeight="1" thickBot="1" x14ac:dyDescent="0.3">
      <c r="A669" s="848"/>
      <c r="B669" s="844">
        <v>0</v>
      </c>
      <c r="C669" s="58" t="s">
        <v>17</v>
      </c>
      <c r="D669" s="59"/>
      <c r="E669" s="60"/>
      <c r="F669" s="60"/>
      <c r="G669" s="208"/>
      <c r="H669" s="209"/>
      <c r="J669" s="90"/>
      <c r="K669" s="90"/>
      <c r="L669" s="90"/>
    </row>
    <row r="670" spans="1:12" s="89" customFormat="1" ht="16.5" hidden="1" customHeight="1" x14ac:dyDescent="0.25">
      <c r="A670" s="846" t="s">
        <v>55</v>
      </c>
      <c r="B670" s="842" t="s">
        <v>23</v>
      </c>
      <c r="C670" s="54" t="s">
        <v>2</v>
      </c>
      <c r="D670" s="38">
        <v>35</v>
      </c>
      <c r="E670" s="39">
        <v>0</v>
      </c>
      <c r="F670" s="216">
        <v>12.99</v>
      </c>
      <c r="G670" s="216">
        <v>4.0468960826712692</v>
      </c>
      <c r="H670" s="216">
        <v>5.6102978147268603</v>
      </c>
      <c r="J670" s="90"/>
      <c r="K670" s="90"/>
      <c r="L670" s="90"/>
    </row>
    <row r="671" spans="1:12" s="89" customFormat="1" ht="16.5" hidden="1" customHeight="1" x14ac:dyDescent="0.25">
      <c r="A671" s="847"/>
      <c r="B671" s="843">
        <v>0</v>
      </c>
      <c r="C671" s="55" t="s">
        <v>3</v>
      </c>
      <c r="D671" s="40">
        <v>35</v>
      </c>
      <c r="E671" s="43">
        <v>0</v>
      </c>
      <c r="F671" s="218">
        <v>12.99</v>
      </c>
      <c r="G671" s="212">
        <v>3.9743960887587835</v>
      </c>
      <c r="H671" s="213">
        <v>5.625</v>
      </c>
      <c r="J671" s="90"/>
      <c r="K671" s="90"/>
      <c r="L671" s="90"/>
    </row>
    <row r="672" spans="1:12" s="89" customFormat="1" ht="16.5" hidden="1" customHeight="1" x14ac:dyDescent="0.25">
      <c r="A672" s="847"/>
      <c r="B672" s="843">
        <v>0</v>
      </c>
      <c r="C672" s="55" t="s">
        <v>4</v>
      </c>
      <c r="D672" s="40">
        <v>35</v>
      </c>
      <c r="E672" s="43">
        <v>0</v>
      </c>
      <c r="F672" s="218">
        <v>12.49</v>
      </c>
      <c r="G672" s="212">
        <v>3.9600080936881445</v>
      </c>
      <c r="H672" s="213">
        <v>5.49</v>
      </c>
      <c r="J672" s="90"/>
      <c r="K672" s="90"/>
      <c r="L672" s="90"/>
    </row>
    <row r="673" spans="1:12" s="89" customFormat="1" ht="16.5" hidden="1" customHeight="1" x14ac:dyDescent="0.25">
      <c r="A673" s="847"/>
      <c r="B673" s="843">
        <v>0</v>
      </c>
      <c r="C673" s="55" t="s">
        <v>5</v>
      </c>
      <c r="D673" s="40">
        <v>35</v>
      </c>
      <c r="E673" s="43">
        <v>0</v>
      </c>
      <c r="F673" s="218">
        <v>12.49</v>
      </c>
      <c r="G673" s="212">
        <v>7.1</v>
      </c>
      <c r="H673" s="213">
        <v>7.5628909720845847</v>
      </c>
      <c r="J673" s="90"/>
      <c r="K673" s="90"/>
      <c r="L673" s="90"/>
    </row>
    <row r="674" spans="1:12" s="89" customFormat="1" ht="16.5" hidden="1" customHeight="1" x14ac:dyDescent="0.25">
      <c r="A674" s="847"/>
      <c r="B674" s="843">
        <v>0</v>
      </c>
      <c r="C674" s="56" t="s">
        <v>6</v>
      </c>
      <c r="D674" s="40">
        <v>35</v>
      </c>
      <c r="E674" s="43">
        <v>0</v>
      </c>
      <c r="F674" s="218">
        <v>12.49</v>
      </c>
      <c r="G674" s="212">
        <v>9.02</v>
      </c>
      <c r="H674" s="213">
        <v>8.83080279224259</v>
      </c>
      <c r="J674" s="90"/>
      <c r="K674" s="90"/>
      <c r="L674" s="90"/>
    </row>
    <row r="675" spans="1:12" s="89" customFormat="1" ht="16.5" hidden="1" customHeight="1" x14ac:dyDescent="0.25">
      <c r="A675" s="847"/>
      <c r="B675" s="843">
        <v>0</v>
      </c>
      <c r="C675" s="56" t="s">
        <v>7</v>
      </c>
      <c r="D675" s="40">
        <v>35</v>
      </c>
      <c r="E675" s="43">
        <v>0</v>
      </c>
      <c r="F675" s="218">
        <v>12.49</v>
      </c>
      <c r="G675" s="212">
        <v>10.325125211900341</v>
      </c>
      <c r="H675" s="213">
        <v>9.6867043351308038</v>
      </c>
      <c r="J675" s="90"/>
      <c r="K675" s="90"/>
      <c r="L675" s="90"/>
    </row>
    <row r="676" spans="1:12" s="89" customFormat="1" ht="16.5" hidden="1" customHeight="1" x14ac:dyDescent="0.25">
      <c r="A676" s="847"/>
      <c r="B676" s="843">
        <v>0</v>
      </c>
      <c r="C676" s="57" t="s">
        <v>8</v>
      </c>
      <c r="D676" s="42">
        <v>35</v>
      </c>
      <c r="E676" s="43">
        <v>0</v>
      </c>
      <c r="F676" s="218">
        <v>12.74</v>
      </c>
      <c r="G676" s="212">
        <v>12.197784238518453</v>
      </c>
      <c r="H676" s="213">
        <v>11.01</v>
      </c>
      <c r="J676" s="90"/>
      <c r="K676" s="90"/>
      <c r="L676" s="90"/>
    </row>
    <row r="677" spans="1:12" s="89" customFormat="1" ht="16.5" hidden="1" customHeight="1" thickBot="1" x14ac:dyDescent="0.3">
      <c r="A677" s="848"/>
      <c r="B677" s="844">
        <v>0</v>
      </c>
      <c r="C677" s="58" t="s">
        <v>17</v>
      </c>
      <c r="D677" s="59">
        <v>35</v>
      </c>
      <c r="E677" s="60">
        <v>0</v>
      </c>
      <c r="F677" s="220">
        <v>13.74</v>
      </c>
      <c r="G677" s="214">
        <v>13.18</v>
      </c>
      <c r="H677" s="214">
        <v>12.635</v>
      </c>
      <c r="J677" s="90"/>
      <c r="K677" s="90"/>
      <c r="L677" s="90"/>
    </row>
    <row r="678" spans="1:12" s="424" customFormat="1" ht="16.5" customHeight="1" thickBot="1" x14ac:dyDescent="0.3">
      <c r="A678" s="419"/>
      <c r="B678" s="419"/>
      <c r="C678" s="420"/>
      <c r="D678" s="421"/>
      <c r="E678" s="421"/>
      <c r="F678" s="422"/>
      <c r="G678" s="423"/>
      <c r="H678" s="423"/>
      <c r="J678" s="425"/>
      <c r="K678" s="425"/>
      <c r="L678" s="425"/>
    </row>
    <row r="679" spans="1:12" s="4" customFormat="1" ht="16.5" customHeight="1" thickBot="1" x14ac:dyDescent="0.2">
      <c r="A679" s="832" t="s">
        <v>99</v>
      </c>
      <c r="B679" s="833"/>
      <c r="C679" s="833"/>
      <c r="D679" s="833"/>
      <c r="E679" s="833"/>
      <c r="F679" s="833"/>
      <c r="G679" s="833"/>
      <c r="H679" s="836"/>
      <c r="J679" s="5"/>
      <c r="K679" s="5"/>
      <c r="L679" s="5"/>
    </row>
    <row r="680" spans="1:12" s="4" customFormat="1" ht="16.5" customHeight="1" x14ac:dyDescent="0.25">
      <c r="A680" s="1006" t="str">
        <f>+A545</f>
        <v>Precio especial en operaciones al contado y financiamiento Plan Integral SIN seguro CON Bonificación.</v>
      </c>
      <c r="B680" s="475"/>
      <c r="C680" s="809"/>
      <c r="D680" s="810"/>
      <c r="E680" s="810"/>
      <c r="F680" s="964"/>
      <c r="G680" s="476"/>
      <c r="H680" s="477"/>
      <c r="J680" s="5"/>
      <c r="K680" s="5"/>
      <c r="L680" s="5"/>
    </row>
    <row r="681" spans="1:12" s="4" customFormat="1" ht="16.5" customHeight="1" x14ac:dyDescent="0.25">
      <c r="A681" s="919"/>
      <c r="B681" s="366" t="str">
        <f>+B1048</f>
        <v>(CÓDIGO: LON)</v>
      </c>
      <c r="C681" s="811" t="s">
        <v>16</v>
      </c>
      <c r="D681" s="812"/>
      <c r="E681" s="812"/>
      <c r="F681" s="892"/>
      <c r="G681" s="367"/>
      <c r="H681" s="368"/>
      <c r="J681" s="5"/>
      <c r="K681" s="5"/>
      <c r="L681" s="5"/>
    </row>
    <row r="682" spans="1:12" s="4" customFormat="1" ht="16.5" customHeight="1" x14ac:dyDescent="0.25">
      <c r="A682" s="919"/>
      <c r="B682" s="361" t="s">
        <v>348</v>
      </c>
      <c r="C682" s="994" t="s">
        <v>349</v>
      </c>
      <c r="D682" s="990"/>
      <c r="E682" s="990"/>
      <c r="F682" s="995"/>
      <c r="G682" s="367"/>
      <c r="H682" s="368"/>
      <c r="J682" s="5"/>
      <c r="K682" s="5"/>
      <c r="L682" s="5"/>
    </row>
    <row r="683" spans="1:12" s="4" customFormat="1" ht="16.5" customHeight="1" x14ac:dyDescent="0.25">
      <c r="A683" s="919"/>
      <c r="B683" s="361" t="s">
        <v>350</v>
      </c>
      <c r="C683" s="994" t="s">
        <v>351</v>
      </c>
      <c r="D683" s="990"/>
      <c r="E683" s="990"/>
      <c r="F683" s="995"/>
      <c r="G683" s="367"/>
      <c r="H683" s="368"/>
      <c r="J683" s="5"/>
      <c r="K683" s="5"/>
      <c r="L683" s="5"/>
    </row>
    <row r="684" spans="1:12" s="4" customFormat="1" ht="16.5" customHeight="1" x14ac:dyDescent="0.25">
      <c r="A684" s="919"/>
      <c r="B684" s="361" t="s">
        <v>354</v>
      </c>
      <c r="C684" s="994" t="s">
        <v>355</v>
      </c>
      <c r="D684" s="990"/>
      <c r="E684" s="990"/>
      <c r="F684" s="995"/>
      <c r="G684" s="367"/>
      <c r="H684" s="368"/>
      <c r="J684" s="5"/>
      <c r="K684" s="5"/>
      <c r="L684" s="5"/>
    </row>
    <row r="685" spans="1:12" s="4" customFormat="1" ht="16.5" customHeight="1" thickBot="1" x14ac:dyDescent="0.3">
      <c r="A685" s="920"/>
      <c r="B685" s="369"/>
      <c r="C685" s="986"/>
      <c r="D685" s="987"/>
      <c r="E685" s="987"/>
      <c r="F685" s="988"/>
      <c r="G685" s="370"/>
      <c r="H685" s="133"/>
      <c r="J685" s="5"/>
      <c r="K685" s="5"/>
      <c r="L685" s="5"/>
    </row>
    <row r="686" spans="1:12" s="4" customFormat="1" ht="16.5" hidden="1" customHeight="1" x14ac:dyDescent="0.25">
      <c r="A686" s="1006" t="str">
        <f>+A551</f>
        <v>Precio especial en operaciones al contado y financiamiento Plan Integral CON 1 año de seguro. SIN Bonificación</v>
      </c>
      <c r="B686" s="475" t="s">
        <v>21</v>
      </c>
      <c r="C686" s="809" t="s">
        <v>16</v>
      </c>
      <c r="D686" s="810"/>
      <c r="E686" s="810"/>
      <c r="F686" s="964"/>
      <c r="G686" s="476"/>
      <c r="H686" s="477"/>
      <c r="J686" s="5"/>
      <c r="K686" s="5"/>
      <c r="L686" s="5"/>
    </row>
    <row r="687" spans="1:12" s="4" customFormat="1" ht="16.5" hidden="1" customHeight="1" x14ac:dyDescent="0.25">
      <c r="A687" s="919"/>
      <c r="B687" s="361" t="str">
        <f>"Paquete J  "&amp;DOLLAR(0,0)</f>
        <v>Paquete J  $0</v>
      </c>
      <c r="C687" s="994" t="s">
        <v>352</v>
      </c>
      <c r="D687" s="990"/>
      <c r="E687" s="990"/>
      <c r="F687" s="995"/>
      <c r="G687" s="367"/>
      <c r="H687" s="368"/>
      <c r="J687" s="5"/>
      <c r="K687" s="5"/>
      <c r="L687" s="5"/>
    </row>
    <row r="688" spans="1:12" s="4" customFormat="1" ht="16.5" hidden="1" customHeight="1" x14ac:dyDescent="0.25">
      <c r="A688" s="919"/>
      <c r="B688" s="361" t="str">
        <f>"Paquete K  "&amp;DOLLAR(0,0)</f>
        <v>Paquete K  $0</v>
      </c>
      <c r="C688" s="994" t="s">
        <v>353</v>
      </c>
      <c r="D688" s="990"/>
      <c r="E688" s="990"/>
      <c r="F688" s="995"/>
      <c r="G688" s="367"/>
      <c r="H688" s="368"/>
      <c r="J688" s="5"/>
      <c r="K688" s="5"/>
      <c r="L688" s="5"/>
    </row>
    <row r="689" spans="1:12" s="4" customFormat="1" ht="16.5" hidden="1" customHeight="1" x14ac:dyDescent="0.25">
      <c r="A689" s="919"/>
      <c r="B689" s="361" t="str">
        <f>"Paquete A  "&amp;DOLLAR(0,0)</f>
        <v>Paquete A  $0</v>
      </c>
      <c r="C689" s="994" t="s">
        <v>356</v>
      </c>
      <c r="D689" s="990"/>
      <c r="E689" s="990"/>
      <c r="F689" s="995"/>
      <c r="G689" s="367"/>
      <c r="H689" s="368"/>
      <c r="J689" s="5"/>
      <c r="K689" s="5"/>
      <c r="L689" s="5"/>
    </row>
    <row r="690" spans="1:12" s="4" customFormat="1" ht="16.5" hidden="1" customHeight="1" thickBot="1" x14ac:dyDescent="0.3">
      <c r="A690" s="920"/>
      <c r="B690" s="369"/>
      <c r="C690" s="986"/>
      <c r="D690" s="987"/>
      <c r="E690" s="987"/>
      <c r="F690" s="988"/>
      <c r="G690" s="370"/>
      <c r="H690" s="133"/>
      <c r="J690" s="5"/>
      <c r="K690" s="5"/>
      <c r="L690" s="5"/>
    </row>
    <row r="691" spans="1:12" s="4" customFormat="1" ht="16.5" hidden="1" customHeight="1" x14ac:dyDescent="0.25">
      <c r="A691" s="806" t="s">
        <v>47</v>
      </c>
      <c r="B691" s="860" t="s">
        <v>19</v>
      </c>
      <c r="C691" s="478" t="s">
        <v>2</v>
      </c>
      <c r="D691" s="464">
        <v>20</v>
      </c>
      <c r="E691" s="458">
        <v>0</v>
      </c>
      <c r="F691" s="458">
        <v>0</v>
      </c>
      <c r="G691" s="479"/>
      <c r="H691" s="480"/>
      <c r="J691" s="5"/>
      <c r="K691" s="5"/>
      <c r="L691" s="5"/>
    </row>
    <row r="692" spans="1:12" s="4" customFormat="1" ht="16.5" hidden="1" customHeight="1" x14ac:dyDescent="0.25">
      <c r="A692" s="807"/>
      <c r="B692" s="861">
        <v>0</v>
      </c>
      <c r="C692" s="481" t="s">
        <v>3</v>
      </c>
      <c r="D692" s="465">
        <v>20</v>
      </c>
      <c r="E692" s="466">
        <v>0</v>
      </c>
      <c r="F692" s="466">
        <v>0</v>
      </c>
      <c r="G692" s="471"/>
      <c r="H692" s="472"/>
      <c r="J692" s="5"/>
      <c r="K692" s="5"/>
      <c r="L692" s="5"/>
    </row>
    <row r="693" spans="1:12" s="4" customFormat="1" ht="16.5" hidden="1" customHeight="1" x14ac:dyDescent="0.25">
      <c r="A693" s="807"/>
      <c r="B693" s="861">
        <v>0</v>
      </c>
      <c r="C693" s="481" t="s">
        <v>4</v>
      </c>
      <c r="D693" s="465">
        <v>20</v>
      </c>
      <c r="E693" s="466">
        <v>0</v>
      </c>
      <c r="F693" s="466">
        <v>3.7349883016166228</v>
      </c>
      <c r="G693" s="471"/>
      <c r="H693" s="472"/>
      <c r="J693" s="5"/>
      <c r="K693" s="5"/>
      <c r="L693" s="5"/>
    </row>
    <row r="694" spans="1:12" s="4" customFormat="1" ht="16.5" hidden="1" customHeight="1" x14ac:dyDescent="0.25">
      <c r="A694" s="807"/>
      <c r="B694" s="861">
        <v>0</v>
      </c>
      <c r="C694" s="481" t="s">
        <v>5</v>
      </c>
      <c r="D694" s="465">
        <v>20</v>
      </c>
      <c r="E694" s="466">
        <v>0</v>
      </c>
      <c r="F694" s="466">
        <v>5.9311598815111566</v>
      </c>
      <c r="G694" s="471"/>
      <c r="H694" s="472"/>
      <c r="J694" s="5"/>
      <c r="K694" s="5"/>
      <c r="L694" s="5"/>
    </row>
    <row r="695" spans="1:12" s="4" customFormat="1" ht="16.5" hidden="1" customHeight="1" x14ac:dyDescent="0.25">
      <c r="A695" s="807"/>
      <c r="B695" s="861">
        <v>0</v>
      </c>
      <c r="C695" s="481" t="s">
        <v>6</v>
      </c>
      <c r="D695" s="465">
        <v>20</v>
      </c>
      <c r="E695" s="466">
        <v>0</v>
      </c>
      <c r="F695" s="466">
        <v>7.277171553145747</v>
      </c>
      <c r="G695" s="471"/>
      <c r="H695" s="472"/>
      <c r="J695" s="5"/>
      <c r="K695" s="5"/>
      <c r="L695" s="5"/>
    </row>
    <row r="696" spans="1:12" s="4" customFormat="1" ht="16.5" hidden="1" customHeight="1" x14ac:dyDescent="0.25">
      <c r="A696" s="807"/>
      <c r="B696" s="861">
        <v>0</v>
      </c>
      <c r="C696" s="482" t="s">
        <v>7</v>
      </c>
      <c r="D696" s="465">
        <v>20</v>
      </c>
      <c r="E696" s="466">
        <v>0</v>
      </c>
      <c r="F696" s="466">
        <v>8.1860564784707055</v>
      </c>
      <c r="G696" s="471"/>
      <c r="H696" s="472"/>
      <c r="J696" s="5"/>
      <c r="K696" s="5"/>
      <c r="L696" s="5"/>
    </row>
    <row r="697" spans="1:12" s="4" customFormat="1" ht="16.5" hidden="1" customHeight="1" x14ac:dyDescent="0.25">
      <c r="A697" s="807"/>
      <c r="B697" s="861">
        <v>0</v>
      </c>
      <c r="C697" s="481" t="s">
        <v>8</v>
      </c>
      <c r="D697" s="468">
        <v>20</v>
      </c>
      <c r="E697" s="460">
        <v>0</v>
      </c>
      <c r="F697" s="460">
        <v>9.5766320179904181</v>
      </c>
      <c r="G697" s="471"/>
      <c r="H697" s="472"/>
      <c r="J697" s="5"/>
      <c r="K697" s="5"/>
      <c r="L697" s="5"/>
    </row>
    <row r="698" spans="1:12" s="4" customFormat="1" ht="16.5" hidden="1" customHeight="1" thickBot="1" x14ac:dyDescent="0.3">
      <c r="A698" s="808"/>
      <c r="B698" s="862">
        <v>0</v>
      </c>
      <c r="C698" s="483" t="s">
        <v>17</v>
      </c>
      <c r="D698" s="484">
        <v>20</v>
      </c>
      <c r="E698" s="462">
        <v>0</v>
      </c>
      <c r="F698" s="462">
        <v>11.239456038080435</v>
      </c>
      <c r="G698" s="473"/>
      <c r="H698" s="474"/>
      <c r="J698" s="5"/>
      <c r="K698" s="5"/>
      <c r="L698" s="5"/>
    </row>
    <row r="699" spans="1:12" s="4" customFormat="1" ht="16.5" hidden="1" customHeight="1" x14ac:dyDescent="0.25">
      <c r="A699" s="806" t="str">
        <f>+A415</f>
        <v>Financiamiento tasa subsidiada desde 20% enganche SIN seguro.</v>
      </c>
      <c r="B699" s="818" t="s">
        <v>19</v>
      </c>
      <c r="C699" s="478" t="s">
        <v>2</v>
      </c>
      <c r="D699" s="464">
        <v>20</v>
      </c>
      <c r="E699" s="458">
        <v>0</v>
      </c>
      <c r="F699" s="459">
        <v>0</v>
      </c>
      <c r="G699" s="479"/>
      <c r="H699" s="480"/>
      <c r="J699" s="5"/>
      <c r="K699" s="5"/>
      <c r="L699" s="5"/>
    </row>
    <row r="700" spans="1:12" s="4" customFormat="1" ht="16.5" hidden="1" customHeight="1" x14ac:dyDescent="0.25">
      <c r="A700" s="807"/>
      <c r="B700" s="819">
        <v>0</v>
      </c>
      <c r="C700" s="481" t="s">
        <v>3</v>
      </c>
      <c r="D700" s="465">
        <v>20</v>
      </c>
      <c r="E700" s="460">
        <v>0</v>
      </c>
      <c r="F700" s="461">
        <v>0</v>
      </c>
      <c r="G700" s="471"/>
      <c r="H700" s="472"/>
      <c r="J700" s="5"/>
      <c r="K700" s="5"/>
      <c r="L700" s="5"/>
    </row>
    <row r="701" spans="1:12" s="4" customFormat="1" ht="16.5" hidden="1" customHeight="1" x14ac:dyDescent="0.25">
      <c r="A701" s="807"/>
      <c r="B701" s="819">
        <v>0</v>
      </c>
      <c r="C701" s="481" t="s">
        <v>4</v>
      </c>
      <c r="D701" s="465">
        <v>20</v>
      </c>
      <c r="E701" s="460">
        <v>0</v>
      </c>
      <c r="F701" s="461">
        <v>3.7349880778317273</v>
      </c>
      <c r="G701" s="471"/>
      <c r="H701" s="472"/>
      <c r="J701" s="5"/>
      <c r="K701" s="5"/>
      <c r="L701" s="5"/>
    </row>
    <row r="702" spans="1:12" s="4" customFormat="1" ht="16.5" hidden="1" customHeight="1" x14ac:dyDescent="0.25">
      <c r="A702" s="807"/>
      <c r="B702" s="819">
        <v>0</v>
      </c>
      <c r="C702" s="481" t="s">
        <v>5</v>
      </c>
      <c r="D702" s="465">
        <v>20</v>
      </c>
      <c r="E702" s="460">
        <v>0</v>
      </c>
      <c r="F702" s="461">
        <v>5.931159881364727</v>
      </c>
      <c r="G702" s="471"/>
      <c r="H702" s="472"/>
      <c r="J702" s="5"/>
      <c r="K702" s="5"/>
      <c r="L702" s="5"/>
    </row>
    <row r="703" spans="1:12" s="4" customFormat="1" ht="16.5" hidden="1" customHeight="1" x14ac:dyDescent="0.25">
      <c r="A703" s="807"/>
      <c r="B703" s="819">
        <v>0</v>
      </c>
      <c r="C703" s="481" t="s">
        <v>6</v>
      </c>
      <c r="D703" s="465">
        <v>20</v>
      </c>
      <c r="E703" s="460">
        <v>0</v>
      </c>
      <c r="F703" s="461">
        <v>7.2771715531161734</v>
      </c>
      <c r="G703" s="471"/>
      <c r="H703" s="472"/>
      <c r="J703" s="5"/>
      <c r="K703" s="5"/>
      <c r="L703" s="5"/>
    </row>
    <row r="704" spans="1:12" s="4" customFormat="1" ht="16.5" hidden="1" customHeight="1" x14ac:dyDescent="0.25">
      <c r="A704" s="807"/>
      <c r="B704" s="819">
        <v>0</v>
      </c>
      <c r="C704" s="482" t="s">
        <v>7</v>
      </c>
      <c r="D704" s="465">
        <v>20</v>
      </c>
      <c r="E704" s="460">
        <v>0</v>
      </c>
      <c r="F704" s="461">
        <v>8.1860564784687959</v>
      </c>
      <c r="G704" s="471"/>
      <c r="H704" s="472"/>
      <c r="J704" s="5"/>
      <c r="K704" s="5"/>
      <c r="L704" s="5"/>
    </row>
    <row r="705" spans="1:12" s="4" customFormat="1" ht="16.5" hidden="1" customHeight="1" x14ac:dyDescent="0.25">
      <c r="A705" s="807"/>
      <c r="B705" s="819">
        <v>0</v>
      </c>
      <c r="C705" s="481" t="s">
        <v>8</v>
      </c>
      <c r="D705" s="468">
        <v>20</v>
      </c>
      <c r="E705" s="460">
        <v>0</v>
      </c>
      <c r="F705" s="461">
        <v>9.5766318134210184</v>
      </c>
      <c r="G705" s="471"/>
      <c r="H705" s="472"/>
      <c r="J705" s="5"/>
      <c r="K705" s="5"/>
      <c r="L705" s="5"/>
    </row>
    <row r="706" spans="1:12" s="4" customFormat="1" ht="16.5" hidden="1" customHeight="1" thickBot="1" x14ac:dyDescent="0.3">
      <c r="A706" s="808"/>
      <c r="B706" s="820">
        <v>0</v>
      </c>
      <c r="C706" s="483" t="s">
        <v>17</v>
      </c>
      <c r="D706" s="484">
        <v>20</v>
      </c>
      <c r="E706" s="462">
        <v>0</v>
      </c>
      <c r="F706" s="463">
        <v>11.239455947506505</v>
      </c>
      <c r="G706" s="485"/>
      <c r="H706" s="470"/>
      <c r="J706" s="5"/>
      <c r="K706" s="5"/>
      <c r="L706" s="5"/>
    </row>
    <row r="707" spans="1:12" s="4" customFormat="1" ht="16.5" hidden="1" customHeight="1" x14ac:dyDescent="0.25">
      <c r="A707" s="806" t="s">
        <v>48</v>
      </c>
      <c r="B707" s="860" t="s">
        <v>19</v>
      </c>
      <c r="C707" s="478" t="s">
        <v>2</v>
      </c>
      <c r="D707" s="464">
        <v>35</v>
      </c>
      <c r="E707" s="458">
        <v>0</v>
      </c>
      <c r="F707" s="458">
        <v>0</v>
      </c>
      <c r="G707" s="458">
        <v>4.0468960826712692</v>
      </c>
      <c r="H707" s="458">
        <v>5.6102978147268603</v>
      </c>
      <c r="J707" s="5"/>
      <c r="K707" s="5"/>
      <c r="L707" s="5"/>
    </row>
    <row r="708" spans="1:12" s="4" customFormat="1" ht="16.5" hidden="1" customHeight="1" x14ac:dyDescent="0.25">
      <c r="A708" s="807"/>
      <c r="B708" s="861">
        <v>0</v>
      </c>
      <c r="C708" s="481" t="s">
        <v>3</v>
      </c>
      <c r="D708" s="465">
        <v>35</v>
      </c>
      <c r="E708" s="466">
        <v>0</v>
      </c>
      <c r="F708" s="466">
        <v>0</v>
      </c>
      <c r="G708" s="466">
        <v>3.98</v>
      </c>
      <c r="H708" s="466">
        <v>5.620963979397696</v>
      </c>
      <c r="J708" s="5"/>
      <c r="K708" s="5"/>
      <c r="L708" s="5"/>
    </row>
    <row r="709" spans="1:12" s="4" customFormat="1" ht="16.5" hidden="1" customHeight="1" x14ac:dyDescent="0.25">
      <c r="A709" s="807"/>
      <c r="B709" s="861">
        <v>0</v>
      </c>
      <c r="C709" s="481" t="s">
        <v>4</v>
      </c>
      <c r="D709" s="465">
        <v>35</v>
      </c>
      <c r="E709" s="466">
        <v>0</v>
      </c>
      <c r="F709" s="466">
        <v>0</v>
      </c>
      <c r="G709" s="466">
        <v>3.9599777414811346</v>
      </c>
      <c r="H709" s="466">
        <v>5.48</v>
      </c>
      <c r="J709" s="5"/>
      <c r="K709" s="5"/>
      <c r="L709" s="5"/>
    </row>
    <row r="710" spans="1:12" s="4" customFormat="1" ht="16.5" hidden="1" customHeight="1" x14ac:dyDescent="0.25">
      <c r="A710" s="807"/>
      <c r="B710" s="861">
        <v>0</v>
      </c>
      <c r="C710" s="481" t="s">
        <v>5</v>
      </c>
      <c r="D710" s="465">
        <v>35</v>
      </c>
      <c r="E710" s="466">
        <v>0</v>
      </c>
      <c r="F710" s="466">
        <v>2.8909127674710264</v>
      </c>
      <c r="G710" s="466">
        <v>7.0963620289800184</v>
      </c>
      <c r="H710" s="466">
        <v>7.5595806625467006</v>
      </c>
      <c r="J710" s="5"/>
      <c r="K710" s="5"/>
      <c r="L710" s="5"/>
    </row>
    <row r="711" spans="1:12" s="4" customFormat="1" ht="16.5" hidden="1" customHeight="1" x14ac:dyDescent="0.25">
      <c r="A711" s="807"/>
      <c r="B711" s="861">
        <v>0</v>
      </c>
      <c r="C711" s="481" t="s">
        <v>6</v>
      </c>
      <c r="D711" s="465">
        <v>35</v>
      </c>
      <c r="E711" s="466">
        <v>0</v>
      </c>
      <c r="F711" s="466">
        <v>4.6635157945753756</v>
      </c>
      <c r="G711" s="466">
        <v>9.0243291724277181</v>
      </c>
      <c r="H711" s="466">
        <v>8.8320000000000007</v>
      </c>
      <c r="J711" s="5"/>
      <c r="K711" s="5"/>
      <c r="L711" s="5"/>
    </row>
    <row r="712" spans="1:12" s="4" customFormat="1" ht="16.5" hidden="1" customHeight="1" x14ac:dyDescent="0.25">
      <c r="A712" s="807"/>
      <c r="B712" s="861">
        <v>0</v>
      </c>
      <c r="C712" s="482" t="s">
        <v>7</v>
      </c>
      <c r="D712" s="465">
        <v>35</v>
      </c>
      <c r="E712" s="466">
        <v>0</v>
      </c>
      <c r="F712" s="466">
        <v>5.8608867959058308</v>
      </c>
      <c r="G712" s="466">
        <v>10.32</v>
      </c>
      <c r="H712" s="466">
        <v>9.6890966964124416</v>
      </c>
      <c r="J712" s="5"/>
      <c r="K712" s="5"/>
      <c r="L712" s="5"/>
    </row>
    <row r="713" spans="1:12" s="4" customFormat="1" ht="16.5" hidden="1" customHeight="1" x14ac:dyDescent="0.25">
      <c r="A713" s="807"/>
      <c r="B713" s="861">
        <v>0</v>
      </c>
      <c r="C713" s="481" t="s">
        <v>8</v>
      </c>
      <c r="D713" s="468">
        <v>35</v>
      </c>
      <c r="E713" s="460">
        <v>0</v>
      </c>
      <c r="F713" s="460">
        <v>7.6143584300906744</v>
      </c>
      <c r="G713" s="460">
        <v>12.2</v>
      </c>
      <c r="H713" s="460">
        <v>11.01</v>
      </c>
      <c r="J713" s="5"/>
      <c r="K713" s="5"/>
      <c r="L713" s="5"/>
    </row>
    <row r="714" spans="1:12" s="4" customFormat="1" ht="16.5" hidden="1" customHeight="1" thickBot="1" x14ac:dyDescent="0.3">
      <c r="A714" s="808"/>
      <c r="B714" s="862">
        <v>0</v>
      </c>
      <c r="C714" s="483" t="s">
        <v>17</v>
      </c>
      <c r="D714" s="484">
        <v>35</v>
      </c>
      <c r="E714" s="462">
        <v>0</v>
      </c>
      <c r="F714" s="462">
        <v>9.4893761274774242</v>
      </c>
      <c r="G714" s="462">
        <v>13.185208424901143</v>
      </c>
      <c r="H714" s="462">
        <v>12.638</v>
      </c>
      <c r="J714" s="5"/>
      <c r="K714" s="5"/>
      <c r="L714" s="5"/>
    </row>
    <row r="715" spans="1:12" s="4" customFormat="1" ht="16.5" hidden="1" customHeight="1" x14ac:dyDescent="0.25">
      <c r="A715" s="806" t="str">
        <f>+A431</f>
        <v>Financiamiento tasa subsidiada desde 35% enganche SIN seguro.</v>
      </c>
      <c r="B715" s="818" t="s">
        <v>19</v>
      </c>
      <c r="C715" s="478" t="s">
        <v>2</v>
      </c>
      <c r="D715" s="464">
        <v>35</v>
      </c>
      <c r="E715" s="458">
        <v>0</v>
      </c>
      <c r="F715" s="459">
        <v>0</v>
      </c>
      <c r="G715" s="459">
        <v>4.0468960826712692</v>
      </c>
      <c r="H715" s="459">
        <v>5.6102978147268603</v>
      </c>
      <c r="J715" s="5"/>
      <c r="K715" s="5"/>
      <c r="L715" s="5"/>
    </row>
    <row r="716" spans="1:12" s="4" customFormat="1" ht="16.5" hidden="1" customHeight="1" x14ac:dyDescent="0.25">
      <c r="A716" s="807"/>
      <c r="B716" s="819">
        <v>0</v>
      </c>
      <c r="C716" s="481" t="s">
        <v>3</v>
      </c>
      <c r="D716" s="465">
        <v>35</v>
      </c>
      <c r="E716" s="460">
        <v>0</v>
      </c>
      <c r="F716" s="461">
        <v>0</v>
      </c>
      <c r="G716" s="467">
        <v>3.98</v>
      </c>
      <c r="H716" s="486">
        <v>5.620963979397696</v>
      </c>
      <c r="J716" s="5"/>
      <c r="K716" s="5"/>
      <c r="L716" s="5"/>
    </row>
    <row r="717" spans="1:12" s="4" customFormat="1" ht="16.5" hidden="1" customHeight="1" x14ac:dyDescent="0.25">
      <c r="A717" s="807"/>
      <c r="B717" s="819">
        <v>0</v>
      </c>
      <c r="C717" s="481" t="s">
        <v>4</v>
      </c>
      <c r="D717" s="465">
        <v>35</v>
      </c>
      <c r="E717" s="460">
        <v>0</v>
      </c>
      <c r="F717" s="461">
        <v>0</v>
      </c>
      <c r="G717" s="467">
        <v>3.9599777414811346</v>
      </c>
      <c r="H717" s="486">
        <v>5.48</v>
      </c>
      <c r="J717" s="5"/>
      <c r="K717" s="5"/>
      <c r="L717" s="5"/>
    </row>
    <row r="718" spans="1:12" s="4" customFormat="1" ht="16.5" hidden="1" customHeight="1" x14ac:dyDescent="0.25">
      <c r="A718" s="807"/>
      <c r="B718" s="819">
        <v>0</v>
      </c>
      <c r="C718" s="481" t="s">
        <v>5</v>
      </c>
      <c r="D718" s="465">
        <v>35</v>
      </c>
      <c r="E718" s="460">
        <v>0</v>
      </c>
      <c r="F718" s="461">
        <v>2.8909138184336993</v>
      </c>
      <c r="G718" s="467">
        <v>7.0963621885524937</v>
      </c>
      <c r="H718" s="486">
        <v>7.5595807651105256</v>
      </c>
      <c r="J718" s="5"/>
      <c r="K718" s="5"/>
      <c r="L718" s="5"/>
    </row>
    <row r="719" spans="1:12" s="4" customFormat="1" ht="16.5" hidden="1" customHeight="1" x14ac:dyDescent="0.25">
      <c r="A719" s="807"/>
      <c r="B719" s="819">
        <v>0</v>
      </c>
      <c r="C719" s="481" t="s">
        <v>6</v>
      </c>
      <c r="D719" s="465">
        <v>35</v>
      </c>
      <c r="E719" s="460">
        <v>0</v>
      </c>
      <c r="F719" s="461">
        <v>4.6635166516056934</v>
      </c>
      <c r="G719" s="467">
        <v>9.0243293034173586</v>
      </c>
      <c r="H719" s="486">
        <v>8.83</v>
      </c>
      <c r="J719" s="5"/>
      <c r="K719" s="5"/>
      <c r="L719" s="5"/>
    </row>
    <row r="720" spans="1:12" s="4" customFormat="1" ht="16.5" hidden="1" customHeight="1" x14ac:dyDescent="0.25">
      <c r="A720" s="807"/>
      <c r="B720" s="819">
        <v>0</v>
      </c>
      <c r="C720" s="482" t="s">
        <v>7</v>
      </c>
      <c r="D720" s="465">
        <v>35</v>
      </c>
      <c r="E720" s="460">
        <v>0</v>
      </c>
      <c r="F720" s="461">
        <v>5.8608875218245204</v>
      </c>
      <c r="G720" s="467">
        <v>10.32</v>
      </c>
      <c r="H720" s="486">
        <v>9.6890967676823863</v>
      </c>
      <c r="J720" s="5"/>
      <c r="K720" s="5"/>
      <c r="L720" s="5"/>
    </row>
    <row r="721" spans="1:12" s="4" customFormat="1" ht="16.5" hidden="1" customHeight="1" x14ac:dyDescent="0.25">
      <c r="A721" s="807"/>
      <c r="B721" s="819">
        <v>0</v>
      </c>
      <c r="C721" s="481" t="s">
        <v>8</v>
      </c>
      <c r="D721" s="468">
        <v>35</v>
      </c>
      <c r="E721" s="460">
        <v>0</v>
      </c>
      <c r="F721" s="461">
        <v>7.6143589911960863</v>
      </c>
      <c r="G721" s="467">
        <v>12.2</v>
      </c>
      <c r="H721" s="486">
        <v>11.01</v>
      </c>
      <c r="J721" s="5"/>
      <c r="K721" s="5"/>
      <c r="L721" s="5"/>
    </row>
    <row r="722" spans="1:12" s="4" customFormat="1" ht="16.5" hidden="1" customHeight="1" thickBot="1" x14ac:dyDescent="0.3">
      <c r="A722" s="808"/>
      <c r="B722" s="820">
        <v>0</v>
      </c>
      <c r="C722" s="483" t="s">
        <v>17</v>
      </c>
      <c r="D722" s="484">
        <v>35</v>
      </c>
      <c r="E722" s="462">
        <v>0</v>
      </c>
      <c r="F722" s="463">
        <v>9.4893765924486964</v>
      </c>
      <c r="G722" s="487">
        <v>13.185208496964815</v>
      </c>
      <c r="H722" s="487">
        <v>12.635</v>
      </c>
      <c r="J722" s="5"/>
      <c r="K722" s="5"/>
      <c r="L722" s="5"/>
    </row>
    <row r="723" spans="1:12" s="4" customFormat="1" ht="16.5" customHeight="1" thickBot="1" x14ac:dyDescent="0.3">
      <c r="A723" s="336"/>
      <c r="B723" s="336"/>
      <c r="C723" s="337"/>
      <c r="D723" s="27"/>
      <c r="E723" s="27"/>
      <c r="F723" s="30"/>
      <c r="G723" s="29"/>
      <c r="H723" s="29"/>
      <c r="J723" s="5"/>
      <c r="K723" s="5"/>
      <c r="L723" s="5"/>
    </row>
    <row r="724" spans="1:12" s="4" customFormat="1" ht="18.75" customHeight="1" thickBot="1" x14ac:dyDescent="0.2">
      <c r="A724" s="989" t="s">
        <v>100</v>
      </c>
      <c r="B724" s="834"/>
      <c r="C724" s="834"/>
      <c r="D724" s="834"/>
      <c r="E724" s="834"/>
      <c r="F724" s="834"/>
      <c r="G724" s="834"/>
      <c r="H724" s="835"/>
      <c r="J724" s="5"/>
      <c r="K724" s="5"/>
      <c r="L724" s="5"/>
    </row>
    <row r="725" spans="1:12" s="4" customFormat="1" ht="14.25" customHeight="1" x14ac:dyDescent="0.15">
      <c r="A725" s="426"/>
      <c r="B725" s="430"/>
      <c r="C725" s="427"/>
      <c r="D725" s="427"/>
      <c r="E725" s="427"/>
      <c r="F725" s="427"/>
      <c r="G725" s="426"/>
      <c r="H725" s="428"/>
      <c r="J725" s="5"/>
      <c r="K725" s="5"/>
      <c r="L725" s="5"/>
    </row>
    <row r="726" spans="1:12" s="83" customFormat="1" ht="15.75" customHeight="1" x14ac:dyDescent="0.25">
      <c r="A726" s="837" t="str">
        <f>+A680</f>
        <v>Precio especial en operaciones al contado y financiamiento Plan Integral SIN seguro CON Bonificación.</v>
      </c>
      <c r="B726" s="366" t="str">
        <f>+B681</f>
        <v>(CÓDIGO: LON)</v>
      </c>
      <c r="C726" s="812" t="s">
        <v>16</v>
      </c>
      <c r="D726" s="812"/>
      <c r="E726" s="812"/>
      <c r="F726" s="812"/>
      <c r="G726" s="367"/>
      <c r="H726" s="368"/>
      <c r="J726" s="84"/>
      <c r="K726" s="84"/>
      <c r="L726" s="84"/>
    </row>
    <row r="727" spans="1:12" s="83" customFormat="1" ht="16.5" customHeight="1" x14ac:dyDescent="0.25">
      <c r="A727" s="837"/>
      <c r="B727" s="361" t="s">
        <v>357</v>
      </c>
      <c r="C727" s="990" t="s">
        <v>102</v>
      </c>
      <c r="D727" s="990"/>
      <c r="E727" s="990"/>
      <c r="F727" s="990"/>
      <c r="G727" s="367"/>
      <c r="H727" s="368"/>
      <c r="J727" s="84"/>
      <c r="K727" s="84"/>
      <c r="L727" s="84"/>
    </row>
    <row r="728" spans="1:12" s="83" customFormat="1" ht="16.5" customHeight="1" x14ac:dyDescent="0.25">
      <c r="A728" s="837"/>
      <c r="B728" s="361" t="s">
        <v>358</v>
      </c>
      <c r="C728" s="990" t="s">
        <v>103</v>
      </c>
      <c r="D728" s="990"/>
      <c r="E728" s="990"/>
      <c r="F728" s="990"/>
      <c r="G728" s="367"/>
      <c r="H728" s="368"/>
      <c r="J728" s="84"/>
      <c r="K728" s="84"/>
      <c r="L728" s="84"/>
    </row>
    <row r="729" spans="1:12" s="83" customFormat="1" ht="16.5" customHeight="1" thickBot="1" x14ac:dyDescent="0.3">
      <c r="A729" s="838"/>
      <c r="B729" s="369"/>
      <c r="C729" s="987"/>
      <c r="D729" s="987"/>
      <c r="E729" s="987"/>
      <c r="F729" s="987"/>
      <c r="G729" s="370"/>
      <c r="H729" s="133"/>
      <c r="J729" s="84"/>
      <c r="K729" s="84"/>
      <c r="L729" s="84"/>
    </row>
    <row r="730" spans="1:12" s="83" customFormat="1" ht="16.5" hidden="1" customHeight="1" x14ac:dyDescent="0.25">
      <c r="A730" s="847" t="s">
        <v>45</v>
      </c>
      <c r="B730" s="429" t="s">
        <v>21</v>
      </c>
      <c r="C730" s="991" t="s">
        <v>16</v>
      </c>
      <c r="D730" s="992"/>
      <c r="E730" s="992"/>
      <c r="F730" s="993"/>
      <c r="G730" s="141"/>
      <c r="H730" s="32"/>
      <c r="J730" s="84"/>
      <c r="K730" s="84"/>
      <c r="L730" s="84"/>
    </row>
    <row r="731" spans="1:12" s="83" customFormat="1" ht="16.5" hidden="1" customHeight="1" x14ac:dyDescent="0.25">
      <c r="A731" s="847"/>
      <c r="B731" s="35"/>
      <c r="C731" s="876"/>
      <c r="D731" s="877"/>
      <c r="E731" s="877"/>
      <c r="F731" s="885"/>
      <c r="G731" s="141"/>
      <c r="H731" s="32"/>
      <c r="J731" s="84"/>
      <c r="K731" s="84"/>
      <c r="L731" s="84"/>
    </row>
    <row r="732" spans="1:12" s="83" customFormat="1" ht="16.5" hidden="1" customHeight="1" x14ac:dyDescent="0.25">
      <c r="A732" s="847"/>
      <c r="B732" s="35"/>
      <c r="C732" s="876"/>
      <c r="D732" s="877"/>
      <c r="E732" s="877"/>
      <c r="F732" s="885"/>
      <c r="G732" s="141"/>
      <c r="H732" s="32"/>
      <c r="J732" s="84"/>
      <c r="K732" s="84"/>
      <c r="L732" s="84"/>
    </row>
    <row r="733" spans="1:12" s="83" customFormat="1" ht="16.5" hidden="1" customHeight="1" x14ac:dyDescent="0.25">
      <c r="A733" s="847"/>
      <c r="B733" s="35"/>
      <c r="C733" s="876"/>
      <c r="D733" s="877"/>
      <c r="E733" s="877"/>
      <c r="F733" s="885"/>
      <c r="G733" s="141"/>
      <c r="H733" s="32"/>
      <c r="J733" s="84"/>
      <c r="K733" s="84"/>
      <c r="L733" s="84"/>
    </row>
    <row r="734" spans="1:12" s="83" customFormat="1" ht="16.5" hidden="1" customHeight="1" thickBot="1" x14ac:dyDescent="0.3">
      <c r="A734" s="306"/>
      <c r="B734" s="307"/>
      <c r="C734" s="1007"/>
      <c r="D734" s="1008"/>
      <c r="E734" s="1008"/>
      <c r="F734" s="1009"/>
      <c r="G734" s="99"/>
      <c r="H734" s="33"/>
      <c r="J734" s="84"/>
      <c r="K734" s="84"/>
      <c r="L734" s="84"/>
    </row>
    <row r="735" spans="1:12" s="83" customFormat="1" ht="16.5" hidden="1" customHeight="1" x14ac:dyDescent="0.25">
      <c r="A735" s="882" t="s">
        <v>47</v>
      </c>
      <c r="B735" s="842" t="s">
        <v>19</v>
      </c>
      <c r="C735" s="54" t="s">
        <v>2</v>
      </c>
      <c r="D735" s="38">
        <v>20</v>
      </c>
      <c r="E735" s="39">
        <v>0</v>
      </c>
      <c r="F735" s="39">
        <v>6.8930653290854726</v>
      </c>
      <c r="G735" s="204"/>
      <c r="H735" s="205"/>
      <c r="J735" s="84"/>
      <c r="K735" s="84"/>
      <c r="L735" s="84"/>
    </row>
    <row r="736" spans="1:12" s="83" customFormat="1" ht="16.5" hidden="1" customHeight="1" x14ac:dyDescent="0.25">
      <c r="A736" s="883"/>
      <c r="B736" s="843">
        <v>0</v>
      </c>
      <c r="C736" s="55" t="s">
        <v>3</v>
      </c>
      <c r="D736" s="40">
        <v>20</v>
      </c>
      <c r="E736" s="41">
        <v>0</v>
      </c>
      <c r="F736" s="41">
        <v>7.860503946262166</v>
      </c>
      <c r="G736" s="206"/>
      <c r="H736" s="207"/>
      <c r="J736" s="84"/>
      <c r="K736" s="84"/>
      <c r="L736" s="84"/>
    </row>
    <row r="737" spans="1:12" s="83" customFormat="1" ht="16.5" hidden="1" customHeight="1" x14ac:dyDescent="0.25">
      <c r="A737" s="883"/>
      <c r="B737" s="843">
        <v>0</v>
      </c>
      <c r="C737" s="55" t="s">
        <v>4</v>
      </c>
      <c r="D737" s="40">
        <v>20</v>
      </c>
      <c r="E737" s="41">
        <v>0</v>
      </c>
      <c r="F737" s="41">
        <v>9.3246247295815827</v>
      </c>
      <c r="G737" s="206"/>
      <c r="H737" s="207"/>
      <c r="J737" s="84"/>
      <c r="K737" s="84"/>
      <c r="L737" s="84"/>
    </row>
    <row r="738" spans="1:12" s="83" customFormat="1" ht="16.5" hidden="1" customHeight="1" x14ac:dyDescent="0.25">
      <c r="A738" s="883"/>
      <c r="B738" s="843">
        <v>0</v>
      </c>
      <c r="C738" s="55" t="s">
        <v>5</v>
      </c>
      <c r="D738" s="40">
        <v>20</v>
      </c>
      <c r="E738" s="41">
        <v>0</v>
      </c>
      <c r="F738" s="41">
        <v>11.030266911575742</v>
      </c>
      <c r="G738" s="206"/>
      <c r="H738" s="207"/>
      <c r="J738" s="84"/>
      <c r="K738" s="84"/>
      <c r="L738" s="84"/>
    </row>
    <row r="739" spans="1:12" s="83" customFormat="1" ht="16.5" hidden="1" customHeight="1" x14ac:dyDescent="0.25">
      <c r="A739" s="883"/>
      <c r="B739" s="843">
        <v>0</v>
      </c>
      <c r="C739" s="55" t="s">
        <v>6</v>
      </c>
      <c r="D739" s="40">
        <v>20</v>
      </c>
      <c r="E739" s="41">
        <v>0</v>
      </c>
      <c r="F739" s="41">
        <v>0</v>
      </c>
      <c r="G739" s="206"/>
      <c r="H739" s="207"/>
      <c r="J739" s="84"/>
      <c r="K739" s="84"/>
      <c r="L739" s="84"/>
    </row>
    <row r="740" spans="1:12" s="83" customFormat="1" ht="16.5" hidden="1" customHeight="1" x14ac:dyDescent="0.25">
      <c r="A740" s="883"/>
      <c r="B740" s="843">
        <v>0</v>
      </c>
      <c r="C740" s="56" t="s">
        <v>7</v>
      </c>
      <c r="D740" s="40">
        <v>20</v>
      </c>
      <c r="E740" s="41">
        <v>0</v>
      </c>
      <c r="F740" s="41">
        <v>0</v>
      </c>
      <c r="G740" s="206"/>
      <c r="H740" s="207"/>
      <c r="J740" s="84"/>
      <c r="K740" s="84"/>
      <c r="L740" s="84"/>
    </row>
    <row r="741" spans="1:12" s="83" customFormat="1" ht="16.5" hidden="1" customHeight="1" x14ac:dyDescent="0.25">
      <c r="A741" s="883"/>
      <c r="B741" s="843">
        <v>0</v>
      </c>
      <c r="C741" s="55" t="s">
        <v>8</v>
      </c>
      <c r="D741" s="42">
        <v>20</v>
      </c>
      <c r="E741" s="43">
        <v>0</v>
      </c>
      <c r="F741" s="43">
        <v>0</v>
      </c>
      <c r="G741" s="206"/>
      <c r="H741" s="207"/>
      <c r="J741" s="84"/>
      <c r="K741" s="84"/>
      <c r="L741" s="84"/>
    </row>
    <row r="742" spans="1:12" s="83" customFormat="1" ht="16.5" hidden="1" customHeight="1" thickBot="1" x14ac:dyDescent="0.3">
      <c r="A742" s="884"/>
      <c r="B742" s="844">
        <v>0</v>
      </c>
      <c r="C742" s="223" t="s">
        <v>17</v>
      </c>
      <c r="D742" s="59">
        <v>20</v>
      </c>
      <c r="E742" s="60">
        <v>0</v>
      </c>
      <c r="F742" s="60">
        <v>3.0577237579726746</v>
      </c>
      <c r="G742" s="208"/>
      <c r="H742" s="209"/>
      <c r="J742" s="84"/>
      <c r="K742" s="84"/>
      <c r="L742" s="84"/>
    </row>
    <row r="743" spans="1:12" s="83" customFormat="1" ht="16.5" hidden="1" customHeight="1" x14ac:dyDescent="0.25">
      <c r="A743" s="882" t="s">
        <v>70</v>
      </c>
      <c r="B743" s="996" t="s">
        <v>19</v>
      </c>
      <c r="C743" s="54" t="s">
        <v>2</v>
      </c>
      <c r="D743" s="38">
        <v>20</v>
      </c>
      <c r="E743" s="39">
        <v>0</v>
      </c>
      <c r="F743" s="216">
        <v>6.8930653290833854</v>
      </c>
      <c r="G743" s="204"/>
      <c r="H743" s="205"/>
      <c r="J743" s="84"/>
      <c r="K743" s="84"/>
      <c r="L743" s="84"/>
    </row>
    <row r="744" spans="1:12" s="83" customFormat="1" ht="16.5" hidden="1" customHeight="1" x14ac:dyDescent="0.25">
      <c r="A744" s="883"/>
      <c r="B744" s="997">
        <v>0</v>
      </c>
      <c r="C744" s="55" t="s">
        <v>3</v>
      </c>
      <c r="D744" s="40">
        <v>20</v>
      </c>
      <c r="E744" s="43">
        <v>0</v>
      </c>
      <c r="F744" s="218">
        <v>7.8605039462604154</v>
      </c>
      <c r="G744" s="206"/>
      <c r="H744" s="207"/>
      <c r="J744" s="84"/>
      <c r="K744" s="84"/>
      <c r="L744" s="84"/>
    </row>
    <row r="745" spans="1:12" s="83" customFormat="1" ht="16.5" hidden="1" customHeight="1" x14ac:dyDescent="0.25">
      <c r="A745" s="883"/>
      <c r="B745" s="997">
        <v>0</v>
      </c>
      <c r="C745" s="55" t="s">
        <v>4</v>
      </c>
      <c r="D745" s="40">
        <v>20</v>
      </c>
      <c r="E745" s="43">
        <v>0</v>
      </c>
      <c r="F745" s="218">
        <v>9.3246247295797087</v>
      </c>
      <c r="G745" s="206"/>
      <c r="H745" s="207"/>
      <c r="J745" s="84"/>
      <c r="K745" s="84"/>
      <c r="L745" s="84"/>
    </row>
    <row r="746" spans="1:12" s="83" customFormat="1" ht="16.5" hidden="1" customHeight="1" x14ac:dyDescent="0.25">
      <c r="A746" s="883"/>
      <c r="B746" s="997">
        <v>0</v>
      </c>
      <c r="C746" s="55" t="s">
        <v>5</v>
      </c>
      <c r="D746" s="40">
        <v>20</v>
      </c>
      <c r="E746" s="43">
        <v>0</v>
      </c>
      <c r="F746" s="218">
        <v>11.030266911574465</v>
      </c>
      <c r="G746" s="206"/>
      <c r="H746" s="207"/>
      <c r="J746" s="84"/>
      <c r="K746" s="84"/>
      <c r="L746" s="84"/>
    </row>
    <row r="747" spans="1:12" s="83" customFormat="1" ht="16.5" hidden="1" customHeight="1" x14ac:dyDescent="0.25">
      <c r="A747" s="883"/>
      <c r="B747" s="997">
        <v>0</v>
      </c>
      <c r="C747" s="55" t="s">
        <v>6</v>
      </c>
      <c r="D747" s="40">
        <v>20</v>
      </c>
      <c r="E747" s="43">
        <v>0</v>
      </c>
      <c r="F747" s="218">
        <v>0</v>
      </c>
      <c r="G747" s="206"/>
      <c r="H747" s="207"/>
      <c r="J747" s="84"/>
      <c r="K747" s="84"/>
      <c r="L747" s="84"/>
    </row>
    <row r="748" spans="1:12" s="83" customFormat="1" ht="16.5" hidden="1" customHeight="1" x14ac:dyDescent="0.25">
      <c r="A748" s="883"/>
      <c r="B748" s="997">
        <v>0</v>
      </c>
      <c r="C748" s="56" t="s">
        <v>7</v>
      </c>
      <c r="D748" s="40">
        <v>20</v>
      </c>
      <c r="E748" s="43">
        <v>0</v>
      </c>
      <c r="F748" s="218">
        <v>0</v>
      </c>
      <c r="G748" s="206"/>
      <c r="H748" s="207"/>
      <c r="J748" s="84"/>
      <c r="K748" s="84"/>
      <c r="L748" s="84"/>
    </row>
    <row r="749" spans="1:12" s="83" customFormat="1" ht="16.5" hidden="1" customHeight="1" x14ac:dyDescent="0.25">
      <c r="A749" s="883"/>
      <c r="B749" s="997">
        <v>0</v>
      </c>
      <c r="C749" s="55" t="s">
        <v>8</v>
      </c>
      <c r="D749" s="42">
        <v>20</v>
      </c>
      <c r="E749" s="43">
        <v>0</v>
      </c>
      <c r="F749" s="218">
        <v>0</v>
      </c>
      <c r="G749" s="206"/>
      <c r="H749" s="207"/>
      <c r="J749" s="84"/>
      <c r="K749" s="84"/>
      <c r="L749" s="84"/>
    </row>
    <row r="750" spans="1:12" s="83" customFormat="1" ht="16.5" hidden="1" customHeight="1" thickBot="1" x14ac:dyDescent="0.3">
      <c r="A750" s="884"/>
      <c r="B750" s="998">
        <v>0</v>
      </c>
      <c r="C750" s="223" t="s">
        <v>17</v>
      </c>
      <c r="D750" s="59">
        <v>20</v>
      </c>
      <c r="E750" s="60">
        <v>0</v>
      </c>
      <c r="F750" s="220">
        <v>3.0577237564127548</v>
      </c>
      <c r="G750" s="139"/>
      <c r="H750" s="53"/>
      <c r="J750" s="84"/>
      <c r="K750" s="84"/>
      <c r="L750" s="84"/>
    </row>
    <row r="751" spans="1:12" s="83" customFormat="1" ht="16.5" hidden="1" customHeight="1" x14ac:dyDescent="0.25">
      <c r="A751" s="882" t="s">
        <v>48</v>
      </c>
      <c r="B751" s="842" t="s">
        <v>19</v>
      </c>
      <c r="C751" s="54" t="s">
        <v>2</v>
      </c>
      <c r="D751" s="38">
        <v>35</v>
      </c>
      <c r="E751" s="39">
        <v>0</v>
      </c>
      <c r="F751" s="39">
        <v>4.6635156821146655</v>
      </c>
      <c r="G751" s="39">
        <v>9.0243291724277181</v>
      </c>
      <c r="H751" s="39">
        <v>8.83</v>
      </c>
      <c r="J751" s="84"/>
      <c r="K751" s="84"/>
      <c r="L751" s="84"/>
    </row>
    <row r="752" spans="1:12" s="83" customFormat="1" ht="16.5" hidden="1" customHeight="1" x14ac:dyDescent="0.25">
      <c r="A752" s="883"/>
      <c r="B752" s="843">
        <v>0</v>
      </c>
      <c r="C752" s="55" t="s">
        <v>3</v>
      </c>
      <c r="D752" s="40">
        <v>35</v>
      </c>
      <c r="E752" s="41">
        <v>0</v>
      </c>
      <c r="F752" s="41">
        <v>5.8608870194840375</v>
      </c>
      <c r="G752" s="41">
        <v>10.32</v>
      </c>
      <c r="H752" s="41">
        <v>9.69</v>
      </c>
      <c r="J752" s="84"/>
      <c r="K752" s="84"/>
      <c r="L752" s="84"/>
    </row>
    <row r="753" spans="1:12" s="83" customFormat="1" ht="16.5" hidden="1" customHeight="1" x14ac:dyDescent="0.25">
      <c r="A753" s="883"/>
      <c r="B753" s="843">
        <v>0</v>
      </c>
      <c r="C753" s="55" t="s">
        <v>4</v>
      </c>
      <c r="D753" s="40">
        <v>35</v>
      </c>
      <c r="E753" s="41">
        <v>0</v>
      </c>
      <c r="F753" s="41">
        <v>7.6143584540653615</v>
      </c>
      <c r="G753" s="41">
        <v>12.2</v>
      </c>
      <c r="H753" s="41">
        <v>11.01</v>
      </c>
      <c r="J753" s="84"/>
      <c r="K753" s="84"/>
      <c r="L753" s="84"/>
    </row>
    <row r="754" spans="1:12" s="83" customFormat="1" ht="16.5" hidden="1" customHeight="1" x14ac:dyDescent="0.25">
      <c r="A754" s="883"/>
      <c r="B754" s="843">
        <v>0</v>
      </c>
      <c r="C754" s="55" t="s">
        <v>5</v>
      </c>
      <c r="D754" s="40">
        <v>35</v>
      </c>
      <c r="E754" s="41">
        <v>0</v>
      </c>
      <c r="F754" s="41">
        <v>9.4893761092073916</v>
      </c>
      <c r="G754" s="41">
        <v>13.185208424901143</v>
      </c>
      <c r="H754" s="41">
        <v>12.635</v>
      </c>
      <c r="J754" s="84"/>
      <c r="K754" s="84"/>
      <c r="L754" s="84"/>
    </row>
    <row r="755" spans="1:12" s="83" customFormat="1" ht="16.5" hidden="1" customHeight="1" x14ac:dyDescent="0.25">
      <c r="A755" s="883"/>
      <c r="B755" s="843">
        <v>0</v>
      </c>
      <c r="C755" s="55" t="s">
        <v>6</v>
      </c>
      <c r="D755" s="40">
        <v>35</v>
      </c>
      <c r="E755" s="41">
        <v>0</v>
      </c>
      <c r="F755" s="41">
        <v>0</v>
      </c>
      <c r="G755" s="41">
        <v>4.0468960826712692</v>
      </c>
      <c r="H755" s="41">
        <v>5.6102978147268603</v>
      </c>
      <c r="J755" s="84"/>
      <c r="K755" s="84"/>
      <c r="L755" s="84"/>
    </row>
    <row r="756" spans="1:12" s="83" customFormat="1" ht="16.5" hidden="1" customHeight="1" x14ac:dyDescent="0.25">
      <c r="A756" s="883"/>
      <c r="B756" s="843">
        <v>0</v>
      </c>
      <c r="C756" s="56" t="s">
        <v>7</v>
      </c>
      <c r="D756" s="40">
        <v>35</v>
      </c>
      <c r="E756" s="41">
        <v>0</v>
      </c>
      <c r="F756" s="41">
        <v>0</v>
      </c>
      <c r="G756" s="41">
        <v>3.98</v>
      </c>
      <c r="H756" s="41">
        <v>5.620963979397696</v>
      </c>
      <c r="J756" s="84"/>
      <c r="K756" s="84"/>
      <c r="L756" s="84"/>
    </row>
    <row r="757" spans="1:12" s="83" customFormat="1" ht="16.5" hidden="1" customHeight="1" x14ac:dyDescent="0.25">
      <c r="A757" s="883"/>
      <c r="B757" s="843">
        <v>0</v>
      </c>
      <c r="C757" s="55" t="s">
        <v>8</v>
      </c>
      <c r="D757" s="42">
        <v>35</v>
      </c>
      <c r="E757" s="43">
        <v>0</v>
      </c>
      <c r="F757" s="43">
        <v>0</v>
      </c>
      <c r="G757" s="43">
        <v>3.9599777414811346</v>
      </c>
      <c r="H757" s="43">
        <v>5.48</v>
      </c>
      <c r="J757" s="84"/>
      <c r="K757" s="84"/>
      <c r="L757" s="84"/>
    </row>
    <row r="758" spans="1:12" s="83" customFormat="1" ht="16.5" hidden="1" customHeight="1" thickBot="1" x14ac:dyDescent="0.3">
      <c r="A758" s="884"/>
      <c r="B758" s="844">
        <v>0</v>
      </c>
      <c r="C758" s="223" t="s">
        <v>17</v>
      </c>
      <c r="D758" s="59">
        <v>35</v>
      </c>
      <c r="E758" s="60">
        <v>0</v>
      </c>
      <c r="F758" s="60">
        <v>0</v>
      </c>
      <c r="G758" s="60">
        <v>3.8812415692718747</v>
      </c>
      <c r="H758" s="60">
        <v>5.4972388518031057</v>
      </c>
      <c r="J758" s="84"/>
      <c r="K758" s="84"/>
      <c r="L758" s="84"/>
    </row>
    <row r="759" spans="1:12" s="83" customFormat="1" ht="16.5" hidden="1" customHeight="1" x14ac:dyDescent="0.25">
      <c r="A759" s="882" t="s">
        <v>48</v>
      </c>
      <c r="B759" s="842" t="s">
        <v>19</v>
      </c>
      <c r="C759" s="54" t="s">
        <v>2</v>
      </c>
      <c r="D759" s="38">
        <v>35</v>
      </c>
      <c r="E759" s="39">
        <v>0</v>
      </c>
      <c r="F759" s="216">
        <v>4.6635156821141859</v>
      </c>
      <c r="G759" s="216">
        <v>9.0243291724277181</v>
      </c>
      <c r="H759" s="216">
        <v>8.83</v>
      </c>
      <c r="J759" s="84"/>
      <c r="K759" s="84"/>
      <c r="L759" s="84"/>
    </row>
    <row r="760" spans="1:12" s="83" customFormat="1" ht="16.5" hidden="1" customHeight="1" x14ac:dyDescent="0.25">
      <c r="A760" s="883"/>
      <c r="B760" s="843">
        <v>0</v>
      </c>
      <c r="C760" s="55" t="s">
        <v>3</v>
      </c>
      <c r="D760" s="40">
        <v>35</v>
      </c>
      <c r="E760" s="43">
        <v>0</v>
      </c>
      <c r="F760" s="218">
        <v>5.8608870194838367</v>
      </c>
      <c r="G760" s="212">
        <v>10.32</v>
      </c>
      <c r="H760" s="213">
        <v>9.69</v>
      </c>
      <c r="J760" s="84"/>
      <c r="K760" s="84"/>
      <c r="L760" s="84"/>
    </row>
    <row r="761" spans="1:12" s="83" customFormat="1" ht="16.5" hidden="1" customHeight="1" x14ac:dyDescent="0.25">
      <c r="A761" s="883"/>
      <c r="B761" s="843">
        <v>0</v>
      </c>
      <c r="C761" s="55" t="s">
        <v>4</v>
      </c>
      <c r="D761" s="40">
        <v>35</v>
      </c>
      <c r="E761" s="43">
        <v>0</v>
      </c>
      <c r="F761" s="218">
        <v>7.6143584540651652</v>
      </c>
      <c r="G761" s="212">
        <v>12.2</v>
      </c>
      <c r="H761" s="213">
        <v>11.01</v>
      </c>
      <c r="J761" s="84"/>
      <c r="K761" s="84"/>
      <c r="L761" s="84"/>
    </row>
    <row r="762" spans="1:12" s="83" customFormat="1" ht="16.5" hidden="1" customHeight="1" x14ac:dyDescent="0.25">
      <c r="A762" s="883"/>
      <c r="B762" s="843">
        <v>0</v>
      </c>
      <c r="C762" s="55" t="s">
        <v>5</v>
      </c>
      <c r="D762" s="40">
        <v>35</v>
      </c>
      <c r="E762" s="43">
        <v>0</v>
      </c>
      <c r="F762" s="218">
        <v>9.4893761092079352</v>
      </c>
      <c r="G762" s="212">
        <v>13.185208424901143</v>
      </c>
      <c r="H762" s="213">
        <v>12.635</v>
      </c>
      <c r="J762" s="84"/>
      <c r="K762" s="84"/>
      <c r="L762" s="84"/>
    </row>
    <row r="763" spans="1:12" s="83" customFormat="1" ht="16.5" hidden="1" customHeight="1" x14ac:dyDescent="0.25">
      <c r="A763" s="883"/>
      <c r="B763" s="843">
        <v>0</v>
      </c>
      <c r="C763" s="55" t="s">
        <v>6</v>
      </c>
      <c r="D763" s="40">
        <v>35</v>
      </c>
      <c r="E763" s="43">
        <v>0</v>
      </c>
      <c r="F763" s="218">
        <v>0</v>
      </c>
      <c r="G763" s="212">
        <v>4.0468960826712692</v>
      </c>
      <c r="H763" s="213">
        <v>5.6102978147268603</v>
      </c>
      <c r="J763" s="84"/>
      <c r="K763" s="84"/>
      <c r="L763" s="84"/>
    </row>
    <row r="764" spans="1:12" s="83" customFormat="1" ht="16.5" hidden="1" customHeight="1" x14ac:dyDescent="0.25">
      <c r="A764" s="883"/>
      <c r="B764" s="843">
        <v>0</v>
      </c>
      <c r="C764" s="56" t="s">
        <v>7</v>
      </c>
      <c r="D764" s="40">
        <v>35</v>
      </c>
      <c r="E764" s="43">
        <v>0</v>
      </c>
      <c r="F764" s="218">
        <v>0</v>
      </c>
      <c r="G764" s="212">
        <v>3.98</v>
      </c>
      <c r="H764" s="213">
        <v>5.620963979397696</v>
      </c>
      <c r="J764" s="84"/>
      <c r="K764" s="84"/>
      <c r="L764" s="84"/>
    </row>
    <row r="765" spans="1:12" s="83" customFormat="1" ht="16.5" hidden="1" customHeight="1" x14ac:dyDescent="0.25">
      <c r="A765" s="883"/>
      <c r="B765" s="843">
        <v>0</v>
      </c>
      <c r="C765" s="55" t="s">
        <v>8</v>
      </c>
      <c r="D765" s="42">
        <v>35</v>
      </c>
      <c r="E765" s="43">
        <v>0</v>
      </c>
      <c r="F765" s="218">
        <v>0</v>
      </c>
      <c r="G765" s="212">
        <v>3.9519478595665243</v>
      </c>
      <c r="H765" s="213">
        <v>5.4866494301930189</v>
      </c>
      <c r="J765" s="84"/>
      <c r="K765" s="84"/>
      <c r="L765" s="84"/>
    </row>
    <row r="766" spans="1:12" s="83" customFormat="1" ht="16.5" hidden="1" customHeight="1" thickBot="1" x14ac:dyDescent="0.3">
      <c r="A766" s="884"/>
      <c r="B766" s="844">
        <v>0</v>
      </c>
      <c r="C766" s="223" t="s">
        <v>17</v>
      </c>
      <c r="D766" s="59">
        <v>35</v>
      </c>
      <c r="E766" s="60">
        <v>0</v>
      </c>
      <c r="F766" s="220">
        <v>0</v>
      </c>
      <c r="G766" s="214">
        <v>3.8812415692718747</v>
      </c>
      <c r="H766" s="214">
        <v>5.4972388518031057</v>
      </c>
      <c r="J766" s="84"/>
      <c r="K766" s="84"/>
      <c r="L766" s="84"/>
    </row>
    <row r="767" spans="1:12" s="4" customFormat="1" ht="16.5" customHeight="1" thickBot="1" x14ac:dyDescent="0.3">
      <c r="A767" s="24"/>
      <c r="B767" s="24"/>
      <c r="C767" s="26"/>
      <c r="D767" s="27"/>
      <c r="E767" s="27"/>
      <c r="F767" s="30"/>
      <c r="G767" s="29"/>
      <c r="H767" s="29"/>
      <c r="J767" s="5"/>
      <c r="K767" s="5"/>
      <c r="L767" s="5"/>
    </row>
    <row r="768" spans="1:12" s="4" customFormat="1" ht="16.5" customHeight="1" thickBot="1" x14ac:dyDescent="0.2">
      <c r="A768" s="832" t="s">
        <v>107</v>
      </c>
      <c r="B768" s="833"/>
      <c r="C768" s="833"/>
      <c r="D768" s="833"/>
      <c r="E768" s="833"/>
      <c r="F768" s="833"/>
      <c r="G768" s="834"/>
      <c r="H768" s="835"/>
      <c r="J768" s="5"/>
      <c r="K768" s="5"/>
      <c r="L768" s="5"/>
    </row>
    <row r="769" spans="1:12" s="83" customFormat="1" ht="16.5" customHeight="1" x14ac:dyDescent="0.25">
      <c r="A769" s="821" t="str">
        <f>+A680</f>
        <v>Precio especial en operaciones al contado y financiamiento Plan Integral SIN seguro CON Bonificación.</v>
      </c>
      <c r="B769" s="491"/>
      <c r="C769" s="824"/>
      <c r="D769" s="825"/>
      <c r="E769" s="825"/>
      <c r="F769" s="825"/>
      <c r="G769" s="493"/>
      <c r="H769" s="489"/>
      <c r="J769" s="84"/>
      <c r="K769" s="84"/>
      <c r="L769" s="84"/>
    </row>
    <row r="770" spans="1:12" s="83" customFormat="1" ht="16.5" customHeight="1" x14ac:dyDescent="0.25">
      <c r="A770" s="822"/>
      <c r="B770" s="366" t="str">
        <f>+B681</f>
        <v>(CÓDIGO: LON)</v>
      </c>
      <c r="C770" s="826" t="s">
        <v>16</v>
      </c>
      <c r="D770" s="827"/>
      <c r="E770" s="827"/>
      <c r="F770" s="828"/>
      <c r="G770" s="494"/>
      <c r="H770" s="469"/>
      <c r="J770" s="84"/>
      <c r="K770" s="84"/>
      <c r="L770" s="84"/>
    </row>
    <row r="771" spans="1:12" s="83" customFormat="1" ht="16.5" customHeight="1" x14ac:dyDescent="0.25">
      <c r="A771" s="822"/>
      <c r="B771" s="495" t="s">
        <v>359</v>
      </c>
      <c r="C771" s="829" t="s">
        <v>360</v>
      </c>
      <c r="D771" s="830"/>
      <c r="E771" s="830"/>
      <c r="F771" s="831"/>
      <c r="G771" s="494"/>
      <c r="H771" s="469"/>
      <c r="J771" s="84"/>
      <c r="K771" s="84"/>
      <c r="L771" s="84"/>
    </row>
    <row r="772" spans="1:12" s="83" customFormat="1" ht="16.5" customHeight="1" x14ac:dyDescent="0.25">
      <c r="A772" s="822"/>
      <c r="B772" s="495" t="s">
        <v>361</v>
      </c>
      <c r="C772" s="829" t="s">
        <v>362</v>
      </c>
      <c r="D772" s="830"/>
      <c r="E772" s="830"/>
      <c r="F772" s="831"/>
      <c r="G772" s="494"/>
      <c r="H772" s="469"/>
      <c r="J772" s="84"/>
      <c r="K772" s="84"/>
      <c r="L772" s="84"/>
    </row>
    <row r="773" spans="1:12" s="83" customFormat="1" ht="16.5" customHeight="1" x14ac:dyDescent="0.25">
      <c r="A773" s="822"/>
      <c r="B773" s="495" t="s">
        <v>365</v>
      </c>
      <c r="C773" s="829" t="s">
        <v>366</v>
      </c>
      <c r="D773" s="830"/>
      <c r="E773" s="830"/>
      <c r="F773" s="831"/>
      <c r="G773" s="494"/>
      <c r="H773" s="469"/>
      <c r="J773" s="84"/>
      <c r="K773" s="84"/>
      <c r="L773" s="84"/>
    </row>
    <row r="774" spans="1:12" s="83" customFormat="1" ht="16.5" customHeight="1" x14ac:dyDescent="0.25">
      <c r="A774" s="822"/>
      <c r="B774" s="495" t="s">
        <v>368</v>
      </c>
      <c r="C774" s="829" t="s">
        <v>369</v>
      </c>
      <c r="D774" s="830"/>
      <c r="E774" s="830"/>
      <c r="F774" s="830"/>
      <c r="G774" s="494"/>
      <c r="H774" s="469"/>
      <c r="J774" s="84"/>
      <c r="K774" s="84"/>
      <c r="L774" s="84"/>
    </row>
    <row r="775" spans="1:12" s="83" customFormat="1" ht="16.5" customHeight="1" x14ac:dyDescent="0.25">
      <c r="A775" s="822"/>
      <c r="B775" s="495" t="s">
        <v>370</v>
      </c>
      <c r="C775" s="829" t="s">
        <v>371</v>
      </c>
      <c r="D775" s="830"/>
      <c r="E775" s="830"/>
      <c r="F775" s="830"/>
      <c r="G775" s="494"/>
      <c r="H775" s="499"/>
      <c r="J775" s="84"/>
      <c r="K775" s="84"/>
      <c r="L775" s="84"/>
    </row>
    <row r="776" spans="1:12" s="83" customFormat="1" ht="16.5" customHeight="1" thickBot="1" x14ac:dyDescent="0.3">
      <c r="A776" s="546"/>
      <c r="B776" s="498"/>
      <c r="C776" s="500"/>
      <c r="D776" s="501"/>
      <c r="E776" s="501"/>
      <c r="F776" s="501"/>
      <c r="G776" s="496"/>
      <c r="H776" s="502"/>
      <c r="J776" s="84"/>
      <c r="K776" s="84"/>
      <c r="L776" s="84"/>
    </row>
    <row r="777" spans="1:12" s="4" customFormat="1" ht="16.5" customHeight="1" x14ac:dyDescent="0.25">
      <c r="A777" s="821" t="str">
        <f>+A686</f>
        <v>Precio especial en operaciones al contado y financiamiento Plan Integral CON 1 año de seguro. SIN Bonificación</v>
      </c>
      <c r="B777" s="491"/>
      <c r="C777" s="824"/>
      <c r="D777" s="825"/>
      <c r="E777" s="825"/>
      <c r="F777" s="825"/>
      <c r="G777" s="493"/>
      <c r="H777" s="489"/>
      <c r="J777" s="5"/>
      <c r="K777" s="5"/>
      <c r="L777" s="5"/>
    </row>
    <row r="778" spans="1:12" s="4" customFormat="1" ht="16.5" customHeight="1" x14ac:dyDescent="0.25">
      <c r="A778" s="822"/>
      <c r="B778" s="366" t="str">
        <f>+B202</f>
        <v>(CÓDIGO:  LOO)</v>
      </c>
      <c r="C778" s="826" t="s">
        <v>16</v>
      </c>
      <c r="D778" s="827"/>
      <c r="E778" s="827"/>
      <c r="F778" s="828"/>
      <c r="G778" s="494"/>
      <c r="H778" s="469"/>
      <c r="J778" s="87"/>
      <c r="K778" s="5"/>
      <c r="L778" s="5"/>
    </row>
    <row r="779" spans="1:12" s="4" customFormat="1" ht="16.5" customHeight="1" x14ac:dyDescent="0.25">
      <c r="A779" s="822"/>
      <c r="B779" s="495" t="str">
        <f>"Paquete N  "&amp;DOLLAR(0,0)</f>
        <v>Paquete N  $0</v>
      </c>
      <c r="C779" s="829" t="s">
        <v>363</v>
      </c>
      <c r="D779" s="830"/>
      <c r="E779" s="830"/>
      <c r="F779" s="831"/>
      <c r="G779" s="494"/>
      <c r="H779" s="469"/>
      <c r="J779" s="87"/>
      <c r="K779" s="5"/>
      <c r="L779" s="5"/>
    </row>
    <row r="780" spans="1:12" s="4" customFormat="1" ht="16.5" customHeight="1" x14ac:dyDescent="0.25">
      <c r="A780" s="822"/>
      <c r="B780" s="495" t="str">
        <f>"Paquete P  "&amp;DOLLAR(0,0)</f>
        <v>Paquete P  $0</v>
      </c>
      <c r="C780" s="829" t="s">
        <v>364</v>
      </c>
      <c r="D780" s="830"/>
      <c r="E780" s="830"/>
      <c r="F780" s="831"/>
      <c r="G780" s="494"/>
      <c r="H780" s="469"/>
      <c r="J780" s="87"/>
      <c r="K780" s="5"/>
      <c r="L780" s="5"/>
    </row>
    <row r="781" spans="1:12" s="4" customFormat="1" ht="16.5" customHeight="1" x14ac:dyDescent="0.25">
      <c r="A781" s="822"/>
      <c r="B781" s="495" t="str">
        <f>"Paquete Ext B  "&amp;DOLLAR(0,0)</f>
        <v>Paquete Ext B  $0</v>
      </c>
      <c r="C781" s="829" t="s">
        <v>367</v>
      </c>
      <c r="D781" s="830"/>
      <c r="E781" s="830"/>
      <c r="F781" s="831"/>
      <c r="G781" s="494"/>
      <c r="H781" s="469"/>
      <c r="J781" s="87"/>
      <c r="K781" s="5"/>
      <c r="L781" s="5"/>
    </row>
    <row r="782" spans="1:12" s="4" customFormat="1" ht="16.5" customHeight="1" x14ac:dyDescent="0.25">
      <c r="A782" s="822"/>
      <c r="B782" s="495" t="str">
        <f>"Paquete Crew Cab B "&amp;DOLLAR(0,0)</f>
        <v>Paquete Crew Cab B $0</v>
      </c>
      <c r="C782" s="829" t="s">
        <v>372</v>
      </c>
      <c r="D782" s="830"/>
      <c r="E782" s="830"/>
      <c r="F782" s="830"/>
      <c r="G782" s="494"/>
      <c r="H782" s="469"/>
      <c r="J782" s="87"/>
      <c r="K782" s="5"/>
      <c r="L782" s="5"/>
    </row>
    <row r="783" spans="1:12" s="4" customFormat="1" ht="16.5" customHeight="1" x14ac:dyDescent="0.25">
      <c r="A783" s="822"/>
      <c r="B783" s="495" t="str">
        <f>"Paquete Crew Cab C "&amp;DOLLAR(0,0)</f>
        <v>Paquete Crew Cab C $0</v>
      </c>
      <c r="C783" s="829" t="s">
        <v>373</v>
      </c>
      <c r="D783" s="830"/>
      <c r="E783" s="830"/>
      <c r="F783" s="830"/>
      <c r="G783" s="494"/>
      <c r="H783" s="499"/>
      <c r="J783" s="87"/>
      <c r="K783" s="5"/>
      <c r="L783" s="5"/>
    </row>
    <row r="784" spans="1:12" s="4" customFormat="1" ht="16.5" customHeight="1" thickBot="1" x14ac:dyDescent="0.3">
      <c r="A784" s="823"/>
      <c r="B784" s="498"/>
      <c r="C784" s="500"/>
      <c r="D784" s="501"/>
      <c r="E784" s="501"/>
      <c r="F784" s="501"/>
      <c r="G784" s="496"/>
      <c r="H784" s="502"/>
      <c r="J784" s="87"/>
      <c r="K784" s="5"/>
      <c r="L784" s="5"/>
    </row>
    <row r="785" spans="1:12" s="83" customFormat="1" ht="16.5" customHeight="1" x14ac:dyDescent="0.25">
      <c r="A785" s="806" t="str">
        <f>+A699</f>
        <v>Financiamiento tasa subsidiada desde 20% enganche SIN seguro.</v>
      </c>
      <c r="B785" s="818" t="s">
        <v>19</v>
      </c>
      <c r="C785" s="478" t="s">
        <v>2</v>
      </c>
      <c r="D785" s="464">
        <v>20</v>
      </c>
      <c r="E785" s="458">
        <v>0</v>
      </c>
      <c r="F785" s="458">
        <v>0</v>
      </c>
      <c r="G785" s="479"/>
      <c r="H785" s="480"/>
      <c r="J785" s="294"/>
      <c r="K785" s="84"/>
      <c r="L785" s="84"/>
    </row>
    <row r="786" spans="1:12" s="83" customFormat="1" ht="16.5" customHeight="1" x14ac:dyDescent="0.25">
      <c r="A786" s="807"/>
      <c r="B786" s="819">
        <v>0</v>
      </c>
      <c r="C786" s="481" t="s">
        <v>3</v>
      </c>
      <c r="D786" s="465">
        <v>20</v>
      </c>
      <c r="E786" s="466">
        <v>0</v>
      </c>
      <c r="F786" s="466">
        <v>0</v>
      </c>
      <c r="G786" s="471"/>
      <c r="H786" s="472"/>
      <c r="J786" s="294"/>
      <c r="K786" s="84"/>
      <c r="L786" s="84"/>
    </row>
    <row r="787" spans="1:12" s="83" customFormat="1" ht="16.5" customHeight="1" x14ac:dyDescent="0.25">
      <c r="A787" s="807"/>
      <c r="B787" s="819">
        <v>0</v>
      </c>
      <c r="C787" s="481" t="s">
        <v>4</v>
      </c>
      <c r="D787" s="465">
        <v>20</v>
      </c>
      <c r="E787" s="466">
        <v>0</v>
      </c>
      <c r="F787" s="466">
        <v>0</v>
      </c>
      <c r="G787" s="471"/>
      <c r="H787" s="472"/>
      <c r="J787" s="294"/>
      <c r="K787" s="84"/>
      <c r="L787" s="84"/>
    </row>
    <row r="788" spans="1:12" s="83" customFormat="1" ht="16.5" customHeight="1" x14ac:dyDescent="0.25">
      <c r="A788" s="807"/>
      <c r="B788" s="819">
        <v>0</v>
      </c>
      <c r="C788" s="481" t="s">
        <v>5</v>
      </c>
      <c r="D788" s="465">
        <v>20</v>
      </c>
      <c r="E788" s="466">
        <v>0</v>
      </c>
      <c r="F788" s="466">
        <v>3.0577237564138153</v>
      </c>
      <c r="G788" s="471"/>
      <c r="H788" s="472"/>
      <c r="J788" s="294"/>
      <c r="K788" s="84"/>
      <c r="L788" s="84"/>
    </row>
    <row r="789" spans="1:12" s="83" customFormat="1" ht="16.5" customHeight="1" x14ac:dyDescent="0.25">
      <c r="A789" s="807"/>
      <c r="B789" s="819">
        <v>0</v>
      </c>
      <c r="C789" s="481" t="s">
        <v>6</v>
      </c>
      <c r="D789" s="465">
        <v>20</v>
      </c>
      <c r="E789" s="466">
        <v>0</v>
      </c>
      <c r="F789" s="466">
        <v>4.9325491934142267</v>
      </c>
      <c r="G789" s="471"/>
      <c r="H789" s="472"/>
      <c r="J789" s="294"/>
      <c r="K789" s="84"/>
      <c r="L789" s="84"/>
    </row>
    <row r="790" spans="1:12" s="83" customFormat="1" ht="16.5" customHeight="1" x14ac:dyDescent="0.25">
      <c r="A790" s="807"/>
      <c r="B790" s="819">
        <v>0</v>
      </c>
      <c r="C790" s="482" t="s">
        <v>7</v>
      </c>
      <c r="D790" s="465">
        <v>20</v>
      </c>
      <c r="E790" s="466">
        <v>0</v>
      </c>
      <c r="F790" s="466">
        <v>6.1988584348287885</v>
      </c>
      <c r="G790" s="471"/>
      <c r="H790" s="472"/>
      <c r="J790" s="294"/>
      <c r="K790" s="84"/>
      <c r="L790" s="84"/>
    </row>
    <row r="791" spans="1:12" s="83" customFormat="1" ht="16.5" customHeight="1" x14ac:dyDescent="0.25">
      <c r="A791" s="807"/>
      <c r="B791" s="819">
        <v>0</v>
      </c>
      <c r="C791" s="497" t="s">
        <v>8</v>
      </c>
      <c r="D791" s="468">
        <v>20</v>
      </c>
      <c r="E791" s="460">
        <v>0</v>
      </c>
      <c r="F791" s="460">
        <v>8.0384938646003103</v>
      </c>
      <c r="G791" s="471"/>
      <c r="H791" s="472"/>
      <c r="J791" s="294"/>
      <c r="K791" s="84"/>
      <c r="L791" s="84"/>
    </row>
    <row r="792" spans="1:12" s="83" customFormat="1" ht="16.5" customHeight="1" thickBot="1" x14ac:dyDescent="0.3">
      <c r="A792" s="808"/>
      <c r="B792" s="820">
        <v>0</v>
      </c>
      <c r="C792" s="503" t="s">
        <v>17</v>
      </c>
      <c r="D792" s="484">
        <v>20</v>
      </c>
      <c r="E792" s="462">
        <v>0</v>
      </c>
      <c r="F792" s="462">
        <v>9.9629081391127308</v>
      </c>
      <c r="G792" s="473"/>
      <c r="H792" s="474"/>
      <c r="J792" s="294"/>
      <c r="K792" s="84"/>
      <c r="L792" s="84"/>
    </row>
    <row r="793" spans="1:12" s="83" customFormat="1" ht="16.5" hidden="1" customHeight="1" x14ac:dyDescent="0.25">
      <c r="A793" s="806" t="s">
        <v>49</v>
      </c>
      <c r="B793" s="860" t="s">
        <v>23</v>
      </c>
      <c r="C793" s="504" t="s">
        <v>2</v>
      </c>
      <c r="D793" s="465"/>
      <c r="E793" s="466"/>
      <c r="F793" s="466"/>
      <c r="G793" s="479"/>
      <c r="H793" s="480"/>
      <c r="J793" s="84"/>
      <c r="K793" s="84"/>
      <c r="L793" s="84"/>
    </row>
    <row r="794" spans="1:12" s="83" customFormat="1" ht="16.5" hidden="1" customHeight="1" x14ac:dyDescent="0.25">
      <c r="A794" s="807"/>
      <c r="B794" s="861"/>
      <c r="C794" s="481" t="s">
        <v>3</v>
      </c>
      <c r="D794" s="465"/>
      <c r="E794" s="466"/>
      <c r="F794" s="466"/>
      <c r="G794" s="471"/>
      <c r="H794" s="472"/>
      <c r="J794" s="84"/>
      <c r="K794" s="84"/>
      <c r="L794" s="84"/>
    </row>
    <row r="795" spans="1:12" s="83" customFormat="1" ht="16.5" hidden="1" customHeight="1" x14ac:dyDescent="0.25">
      <c r="A795" s="807"/>
      <c r="B795" s="861"/>
      <c r="C795" s="481" t="s">
        <v>4</v>
      </c>
      <c r="D795" s="465"/>
      <c r="E795" s="466"/>
      <c r="F795" s="466"/>
      <c r="G795" s="471"/>
      <c r="H795" s="472"/>
      <c r="J795" s="84"/>
      <c r="K795" s="84"/>
      <c r="L795" s="84"/>
    </row>
    <row r="796" spans="1:12" s="83" customFormat="1" ht="16.5" hidden="1" customHeight="1" x14ac:dyDescent="0.25">
      <c r="A796" s="807"/>
      <c r="B796" s="861"/>
      <c r="C796" s="481" t="s">
        <v>5</v>
      </c>
      <c r="D796" s="465"/>
      <c r="E796" s="466"/>
      <c r="F796" s="466"/>
      <c r="G796" s="471"/>
      <c r="H796" s="472"/>
      <c r="J796" s="84"/>
      <c r="K796" s="84"/>
      <c r="L796" s="84"/>
    </row>
    <row r="797" spans="1:12" s="83" customFormat="1" ht="16.5" hidden="1" customHeight="1" x14ac:dyDescent="0.25">
      <c r="A797" s="807"/>
      <c r="B797" s="861"/>
      <c r="C797" s="481" t="s">
        <v>6</v>
      </c>
      <c r="D797" s="465"/>
      <c r="E797" s="466"/>
      <c r="F797" s="466"/>
      <c r="G797" s="471"/>
      <c r="H797" s="472"/>
      <c r="J797" s="84"/>
      <c r="K797" s="84"/>
      <c r="L797" s="84"/>
    </row>
    <row r="798" spans="1:12" s="83" customFormat="1" ht="16.5" hidden="1" customHeight="1" x14ac:dyDescent="0.25">
      <c r="A798" s="807"/>
      <c r="B798" s="861"/>
      <c r="C798" s="482" t="s">
        <v>7</v>
      </c>
      <c r="D798" s="465"/>
      <c r="E798" s="466"/>
      <c r="F798" s="466"/>
      <c r="G798" s="471"/>
      <c r="H798" s="472"/>
      <c r="J798" s="84"/>
      <c r="K798" s="84"/>
      <c r="L798" s="84"/>
    </row>
    <row r="799" spans="1:12" s="83" customFormat="1" ht="16.5" hidden="1" customHeight="1" x14ac:dyDescent="0.25">
      <c r="A799" s="807"/>
      <c r="B799" s="861"/>
      <c r="C799" s="497" t="s">
        <v>8</v>
      </c>
      <c r="D799" s="468"/>
      <c r="E799" s="460"/>
      <c r="F799" s="460"/>
      <c r="G799" s="471"/>
      <c r="H799" s="472"/>
      <c r="J799" s="84"/>
      <c r="K799" s="84"/>
      <c r="L799" s="84"/>
    </row>
    <row r="800" spans="1:12" s="83" customFormat="1" ht="16.5" hidden="1" customHeight="1" thickBot="1" x14ac:dyDescent="0.3">
      <c r="A800" s="808"/>
      <c r="B800" s="862"/>
      <c r="C800" s="503" t="s">
        <v>17</v>
      </c>
      <c r="D800" s="484"/>
      <c r="E800" s="462"/>
      <c r="F800" s="462"/>
      <c r="G800" s="473"/>
      <c r="H800" s="474"/>
      <c r="J800" s="84"/>
      <c r="K800" s="84"/>
      <c r="L800" s="84"/>
    </row>
    <row r="801" spans="1:12" s="83" customFormat="1" ht="16.5" customHeight="1" x14ac:dyDescent="0.25">
      <c r="A801" s="806" t="str">
        <f>+A715</f>
        <v>Financiamiento tasa subsidiada desde 35% enganche SIN seguro.</v>
      </c>
      <c r="B801" s="818" t="s">
        <v>19</v>
      </c>
      <c r="C801" s="478" t="s">
        <v>2</v>
      </c>
      <c r="D801" s="464">
        <v>35</v>
      </c>
      <c r="E801" s="458">
        <v>0</v>
      </c>
      <c r="F801" s="458">
        <v>0</v>
      </c>
      <c r="G801" s="458">
        <v>4.0468960826712692</v>
      </c>
      <c r="H801" s="458">
        <v>5.6102978147268603</v>
      </c>
      <c r="J801" s="84"/>
      <c r="K801" s="84"/>
      <c r="L801" s="84"/>
    </row>
    <row r="802" spans="1:12" s="83" customFormat="1" ht="16.5" customHeight="1" x14ac:dyDescent="0.25">
      <c r="A802" s="807"/>
      <c r="B802" s="819">
        <v>0</v>
      </c>
      <c r="C802" s="481" t="s">
        <v>3</v>
      </c>
      <c r="D802" s="465">
        <v>35</v>
      </c>
      <c r="E802" s="466">
        <v>0</v>
      </c>
      <c r="F802" s="466">
        <v>0</v>
      </c>
      <c r="G802" s="466">
        <v>3.98</v>
      </c>
      <c r="H802" s="466">
        <v>5.620963979397696</v>
      </c>
      <c r="J802" s="84"/>
      <c r="K802" s="84"/>
      <c r="L802" s="84"/>
    </row>
    <row r="803" spans="1:12" s="83" customFormat="1" ht="16.5" customHeight="1" x14ac:dyDescent="0.25">
      <c r="A803" s="807"/>
      <c r="B803" s="819">
        <v>0</v>
      </c>
      <c r="C803" s="481" t="s">
        <v>4</v>
      </c>
      <c r="D803" s="465">
        <v>35</v>
      </c>
      <c r="E803" s="466">
        <v>0</v>
      </c>
      <c r="F803" s="466">
        <v>0</v>
      </c>
      <c r="G803" s="466">
        <v>3.9599777414811346</v>
      </c>
      <c r="H803" s="466">
        <v>5.48</v>
      </c>
      <c r="J803" s="84"/>
      <c r="K803" s="84"/>
      <c r="L803" s="84"/>
    </row>
    <row r="804" spans="1:12" s="83" customFormat="1" ht="16.5" customHeight="1" x14ac:dyDescent="0.25">
      <c r="A804" s="807"/>
      <c r="B804" s="819">
        <v>0</v>
      </c>
      <c r="C804" s="481" t="s">
        <v>5</v>
      </c>
      <c r="D804" s="465">
        <v>35</v>
      </c>
      <c r="E804" s="466">
        <v>0</v>
      </c>
      <c r="F804" s="466">
        <v>0</v>
      </c>
      <c r="G804" s="466">
        <v>3.8812415692718747</v>
      </c>
      <c r="H804" s="466">
        <v>5.4972388518031057</v>
      </c>
      <c r="J804" s="84"/>
      <c r="K804" s="84"/>
      <c r="L804" s="84"/>
    </row>
    <row r="805" spans="1:12" s="83" customFormat="1" ht="16.5" customHeight="1" x14ac:dyDescent="0.25">
      <c r="A805" s="807"/>
      <c r="B805" s="819">
        <v>0</v>
      </c>
      <c r="C805" s="481" t="s">
        <v>6</v>
      </c>
      <c r="D805" s="465">
        <v>35</v>
      </c>
      <c r="E805" s="466">
        <v>0</v>
      </c>
      <c r="F805" s="466">
        <v>2.3059144737854784</v>
      </c>
      <c r="G805" s="466">
        <v>6.3882815854456902</v>
      </c>
      <c r="H805" s="466">
        <v>7.14</v>
      </c>
      <c r="J805" s="84"/>
      <c r="K805" s="84"/>
      <c r="L805" s="84"/>
    </row>
    <row r="806" spans="1:12" s="83" customFormat="1" ht="16.5" customHeight="1" x14ac:dyDescent="0.25">
      <c r="A806" s="807"/>
      <c r="B806" s="819">
        <v>0</v>
      </c>
      <c r="C806" s="482" t="s">
        <v>7</v>
      </c>
      <c r="D806" s="465">
        <v>35</v>
      </c>
      <c r="E806" s="466">
        <v>0</v>
      </c>
      <c r="F806" s="466">
        <v>3.8639611788185664</v>
      </c>
      <c r="G806" s="466">
        <v>8.0805428570123379</v>
      </c>
      <c r="H806" s="466">
        <v>8.26</v>
      </c>
      <c r="J806" s="84"/>
      <c r="K806" s="84"/>
      <c r="L806" s="84"/>
    </row>
    <row r="807" spans="1:12" s="83" customFormat="1" ht="16.5" customHeight="1" x14ac:dyDescent="0.25">
      <c r="A807" s="807"/>
      <c r="B807" s="819">
        <v>0</v>
      </c>
      <c r="C807" s="497" t="s">
        <v>8</v>
      </c>
      <c r="D807" s="468">
        <v>35</v>
      </c>
      <c r="E807" s="460">
        <v>0</v>
      </c>
      <c r="F807" s="460">
        <v>6.070954041764284</v>
      </c>
      <c r="G807" s="460">
        <v>10.45</v>
      </c>
      <c r="H807" s="460">
        <v>9.9</v>
      </c>
      <c r="J807" s="84"/>
      <c r="K807" s="84"/>
      <c r="L807" s="84"/>
    </row>
    <row r="808" spans="1:12" s="83" customFormat="1" ht="16.5" customHeight="1" thickBot="1" x14ac:dyDescent="0.3">
      <c r="A808" s="808"/>
      <c r="B808" s="820">
        <v>0</v>
      </c>
      <c r="C808" s="503" t="s">
        <v>17</v>
      </c>
      <c r="D808" s="484">
        <v>35</v>
      </c>
      <c r="E808" s="462">
        <v>0</v>
      </c>
      <c r="F808" s="462">
        <v>8.210680196219764</v>
      </c>
      <c r="G808" s="462">
        <v>11.735907955404892</v>
      </c>
      <c r="H808" s="462">
        <v>11.71</v>
      </c>
      <c r="J808" s="84"/>
      <c r="K808" s="84"/>
      <c r="L808" s="84"/>
    </row>
    <row r="809" spans="1:12" s="4" customFormat="1" ht="16.5" hidden="1" customHeight="1" x14ac:dyDescent="0.25">
      <c r="A809" s="882" t="s">
        <v>40</v>
      </c>
      <c r="B809" s="842" t="s">
        <v>23</v>
      </c>
      <c r="C809" s="54" t="s">
        <v>2</v>
      </c>
      <c r="D809" s="38"/>
      <c r="E809" s="39"/>
      <c r="F809" s="39"/>
      <c r="G809" s="39"/>
      <c r="H809" s="39"/>
      <c r="J809" s="5"/>
      <c r="K809" s="5"/>
      <c r="L809" s="5"/>
    </row>
    <row r="810" spans="1:12" s="4" customFormat="1" ht="16.5" hidden="1" customHeight="1" x14ac:dyDescent="0.25">
      <c r="A810" s="883"/>
      <c r="B810" s="843">
        <v>0</v>
      </c>
      <c r="C810" s="55" t="s">
        <v>3</v>
      </c>
      <c r="D810" s="40"/>
      <c r="E810" s="41"/>
      <c r="F810" s="41"/>
      <c r="G810" s="41"/>
      <c r="H810" s="41"/>
      <c r="J810" s="5"/>
      <c r="K810" s="5"/>
      <c r="L810" s="5"/>
    </row>
    <row r="811" spans="1:12" s="4" customFormat="1" ht="16.5" hidden="1" customHeight="1" x14ac:dyDescent="0.25">
      <c r="A811" s="883"/>
      <c r="B811" s="843">
        <v>0</v>
      </c>
      <c r="C811" s="55" t="s">
        <v>4</v>
      </c>
      <c r="D811" s="40"/>
      <c r="E811" s="41"/>
      <c r="F811" s="41"/>
      <c r="G811" s="41"/>
      <c r="H811" s="41"/>
      <c r="J811" s="5"/>
      <c r="K811" s="5"/>
      <c r="L811" s="5"/>
    </row>
    <row r="812" spans="1:12" s="4" customFormat="1" ht="16.5" hidden="1" customHeight="1" x14ac:dyDescent="0.25">
      <c r="A812" s="883"/>
      <c r="B812" s="843">
        <v>0</v>
      </c>
      <c r="C812" s="55" t="s">
        <v>5</v>
      </c>
      <c r="D812" s="40"/>
      <c r="E812" s="41"/>
      <c r="F812" s="41"/>
      <c r="G812" s="41"/>
      <c r="H812" s="41"/>
      <c r="J812" s="5"/>
      <c r="K812" s="5"/>
      <c r="L812" s="5"/>
    </row>
    <row r="813" spans="1:12" s="4" customFormat="1" ht="16.5" hidden="1" customHeight="1" x14ac:dyDescent="0.25">
      <c r="A813" s="883"/>
      <c r="B813" s="843">
        <v>0</v>
      </c>
      <c r="C813" s="55" t="s">
        <v>6</v>
      </c>
      <c r="D813" s="40"/>
      <c r="E813" s="41"/>
      <c r="F813" s="41"/>
      <c r="G813" s="41"/>
      <c r="H813" s="41"/>
      <c r="J813" s="5"/>
      <c r="K813" s="5"/>
      <c r="L813" s="5"/>
    </row>
    <row r="814" spans="1:12" s="4" customFormat="1" ht="16.5" hidden="1" customHeight="1" x14ac:dyDescent="0.25">
      <c r="A814" s="883"/>
      <c r="B814" s="843">
        <v>0</v>
      </c>
      <c r="C814" s="56" t="s">
        <v>7</v>
      </c>
      <c r="D814" s="40"/>
      <c r="E814" s="41"/>
      <c r="F814" s="41"/>
      <c r="G814" s="41"/>
      <c r="H814" s="41"/>
      <c r="J814" s="5"/>
      <c r="K814" s="5"/>
      <c r="L814" s="5"/>
    </row>
    <row r="815" spans="1:12" s="4" customFormat="1" ht="16.5" hidden="1" customHeight="1" x14ac:dyDescent="0.25">
      <c r="A815" s="883"/>
      <c r="B815" s="843">
        <v>0</v>
      </c>
      <c r="C815" s="57" t="s">
        <v>8</v>
      </c>
      <c r="D815" s="42"/>
      <c r="E815" s="43"/>
      <c r="F815" s="43"/>
      <c r="G815" s="43"/>
      <c r="H815" s="43"/>
      <c r="J815" s="5"/>
      <c r="K815" s="5"/>
      <c r="L815" s="5"/>
    </row>
    <row r="816" spans="1:12" s="4" customFormat="1" ht="16.5" hidden="1" customHeight="1" thickBot="1" x14ac:dyDescent="0.3">
      <c r="A816" s="884"/>
      <c r="B816" s="844">
        <v>0</v>
      </c>
      <c r="C816" s="58" t="s">
        <v>17</v>
      </c>
      <c r="D816" s="59"/>
      <c r="E816" s="60"/>
      <c r="F816" s="60"/>
      <c r="G816" s="60"/>
      <c r="H816" s="60"/>
      <c r="J816" s="5"/>
      <c r="K816" s="5"/>
      <c r="L816" s="5"/>
    </row>
    <row r="817" spans="1:12" s="4" customFormat="1" ht="16.5" customHeight="1" thickBot="1" x14ac:dyDescent="0.3">
      <c r="A817" s="336"/>
      <c r="B817" s="336"/>
      <c r="C817" s="337"/>
      <c r="D817" s="27"/>
      <c r="E817" s="27"/>
      <c r="F817" s="30"/>
      <c r="G817" s="29"/>
      <c r="H817" s="29"/>
      <c r="J817" s="5"/>
      <c r="K817" s="5"/>
      <c r="L817" s="5"/>
    </row>
    <row r="818" spans="1:12" s="4" customFormat="1" ht="16.5" hidden="1" customHeight="1" thickBot="1" x14ac:dyDescent="0.2">
      <c r="A818" s="832" t="s">
        <v>104</v>
      </c>
      <c r="B818" s="833"/>
      <c r="C818" s="833"/>
      <c r="D818" s="833"/>
      <c r="E818" s="833"/>
      <c r="F818" s="833"/>
      <c r="G818" s="834"/>
      <c r="H818" s="835"/>
      <c r="J818" s="5"/>
      <c r="K818" s="5"/>
      <c r="L818" s="5"/>
    </row>
    <row r="819" spans="1:12" s="83" customFormat="1" ht="16.5" hidden="1" customHeight="1" x14ac:dyDescent="0.25">
      <c r="A819" s="821" t="str">
        <f>+A769</f>
        <v>Precio especial en operaciones al contado y financiamiento Plan Integral SIN seguro CON Bonificación.</v>
      </c>
      <c r="B819" s="491"/>
      <c r="C819" s="824"/>
      <c r="D819" s="825"/>
      <c r="E819" s="825"/>
      <c r="F819" s="825"/>
      <c r="G819" s="493"/>
      <c r="H819" s="489"/>
      <c r="J819" s="84"/>
      <c r="K819" s="84"/>
      <c r="L819" s="84"/>
    </row>
    <row r="820" spans="1:12" s="83" customFormat="1" ht="16.5" hidden="1" customHeight="1" x14ac:dyDescent="0.25">
      <c r="A820" s="822"/>
      <c r="B820" s="366" t="str">
        <f>+B770</f>
        <v>(CÓDIGO: LON)</v>
      </c>
      <c r="C820" s="826" t="s">
        <v>16</v>
      </c>
      <c r="D820" s="827"/>
      <c r="E820" s="827"/>
      <c r="F820" s="828"/>
      <c r="G820" s="494"/>
      <c r="H820" s="469"/>
      <c r="J820" s="84"/>
      <c r="K820" s="84"/>
      <c r="L820" s="84"/>
    </row>
    <row r="821" spans="1:12" s="83" customFormat="1" ht="16.5" hidden="1" customHeight="1" x14ac:dyDescent="0.25">
      <c r="A821" s="822"/>
      <c r="B821" s="495" t="s">
        <v>359</v>
      </c>
      <c r="C821" s="829" t="s">
        <v>360</v>
      </c>
      <c r="D821" s="830"/>
      <c r="E821" s="830"/>
      <c r="F821" s="831"/>
      <c r="G821" s="494"/>
      <c r="H821" s="469"/>
      <c r="J821" s="84"/>
      <c r="K821" s="84"/>
      <c r="L821" s="84"/>
    </row>
    <row r="822" spans="1:12" s="83" customFormat="1" ht="16.5" hidden="1" customHeight="1" x14ac:dyDescent="0.25">
      <c r="A822" s="822"/>
      <c r="B822" s="495" t="s">
        <v>361</v>
      </c>
      <c r="C822" s="829" t="s">
        <v>362</v>
      </c>
      <c r="D822" s="830"/>
      <c r="E822" s="830"/>
      <c r="F822" s="831"/>
      <c r="G822" s="494"/>
      <c r="H822" s="469"/>
      <c r="J822" s="84"/>
      <c r="K822" s="84"/>
      <c r="L822" s="84"/>
    </row>
    <row r="823" spans="1:12" s="83" customFormat="1" ht="16.5" hidden="1" customHeight="1" x14ac:dyDescent="0.25">
      <c r="A823" s="822"/>
      <c r="B823" s="495" t="s">
        <v>365</v>
      </c>
      <c r="C823" s="829" t="s">
        <v>366</v>
      </c>
      <c r="D823" s="830"/>
      <c r="E823" s="830"/>
      <c r="F823" s="831"/>
      <c r="G823" s="494"/>
      <c r="H823" s="469"/>
      <c r="J823" s="84"/>
      <c r="K823" s="84"/>
      <c r="L823" s="84"/>
    </row>
    <row r="824" spans="1:12" s="83" customFormat="1" ht="16.5" hidden="1" customHeight="1" x14ac:dyDescent="0.25">
      <c r="A824" s="822"/>
      <c r="B824" s="495" t="s">
        <v>368</v>
      </c>
      <c r="C824" s="829" t="s">
        <v>369</v>
      </c>
      <c r="D824" s="830"/>
      <c r="E824" s="830"/>
      <c r="F824" s="830"/>
      <c r="G824" s="494"/>
      <c r="H824" s="469"/>
      <c r="J824" s="84"/>
      <c r="K824" s="84"/>
      <c r="L824" s="84"/>
    </row>
    <row r="825" spans="1:12" s="83" customFormat="1" ht="16.5" hidden="1" customHeight="1" x14ac:dyDescent="0.25">
      <c r="A825" s="822"/>
      <c r="B825" s="495" t="s">
        <v>370</v>
      </c>
      <c r="C825" s="829" t="s">
        <v>371</v>
      </c>
      <c r="D825" s="830"/>
      <c r="E825" s="830"/>
      <c r="F825" s="830"/>
      <c r="G825" s="494"/>
      <c r="H825" s="499"/>
      <c r="J825" s="84"/>
      <c r="K825" s="84"/>
      <c r="L825" s="84"/>
    </row>
    <row r="826" spans="1:12" s="83" customFormat="1" ht="16.5" hidden="1" customHeight="1" thickBot="1" x14ac:dyDescent="0.3">
      <c r="A826" s="823"/>
      <c r="B826" s="498"/>
      <c r="C826" s="500"/>
      <c r="D826" s="501"/>
      <c r="E826" s="501"/>
      <c r="F826" s="501"/>
      <c r="G826" s="496"/>
      <c r="H826" s="502"/>
      <c r="J826" s="84"/>
      <c r="K826" s="84"/>
      <c r="L826" s="84"/>
    </row>
    <row r="827" spans="1:12" s="4" customFormat="1" ht="16.5" hidden="1" customHeight="1" x14ac:dyDescent="0.25">
      <c r="A827" s="821" t="s">
        <v>105</v>
      </c>
      <c r="B827" s="491"/>
      <c r="C827" s="824"/>
      <c r="D827" s="825"/>
      <c r="E827" s="825"/>
      <c r="F827" s="825"/>
      <c r="G827" s="493"/>
      <c r="H827" s="489"/>
      <c r="J827" s="5"/>
      <c r="K827" s="5"/>
      <c r="L827" s="5"/>
    </row>
    <row r="828" spans="1:12" s="4" customFormat="1" ht="16.5" hidden="1" customHeight="1" x14ac:dyDescent="0.25">
      <c r="A828" s="822"/>
      <c r="B828" s="366" t="s">
        <v>21</v>
      </c>
      <c r="C828" s="826" t="s">
        <v>16</v>
      </c>
      <c r="D828" s="827"/>
      <c r="E828" s="827"/>
      <c r="F828" s="828"/>
      <c r="G828" s="494"/>
      <c r="H828" s="469"/>
      <c r="J828" s="87"/>
      <c r="K828" s="5"/>
      <c r="L828" s="5"/>
    </row>
    <row r="829" spans="1:12" s="4" customFormat="1" ht="16.5" hidden="1" customHeight="1" x14ac:dyDescent="0.25">
      <c r="A829" s="822"/>
      <c r="B829" s="495" t="str">
        <f>"Paquete N  "&amp;DOLLAR(0,0)</f>
        <v>Paquete N  $0</v>
      </c>
      <c r="C829" s="829" t="s">
        <v>363</v>
      </c>
      <c r="D829" s="830"/>
      <c r="E829" s="830"/>
      <c r="F829" s="831"/>
      <c r="G829" s="494"/>
      <c r="H829" s="469"/>
      <c r="J829" s="87"/>
      <c r="K829" s="5"/>
      <c r="L829" s="5"/>
    </row>
    <row r="830" spans="1:12" s="4" customFormat="1" ht="16.5" hidden="1" customHeight="1" x14ac:dyDescent="0.25">
      <c r="A830" s="822"/>
      <c r="B830" s="495" t="str">
        <f>"Paquete P  "&amp;DOLLAR(0,0)</f>
        <v>Paquete P  $0</v>
      </c>
      <c r="C830" s="829" t="s">
        <v>364</v>
      </c>
      <c r="D830" s="830"/>
      <c r="E830" s="830"/>
      <c r="F830" s="831"/>
      <c r="G830" s="494"/>
      <c r="H830" s="469"/>
      <c r="J830" s="87"/>
      <c r="K830" s="5"/>
      <c r="L830" s="5"/>
    </row>
    <row r="831" spans="1:12" s="4" customFormat="1" ht="16.5" hidden="1" customHeight="1" x14ac:dyDescent="0.25">
      <c r="A831" s="822"/>
      <c r="B831" s="495" t="str">
        <f>"Paquete Ext B  "&amp;DOLLAR(0,0)</f>
        <v>Paquete Ext B  $0</v>
      </c>
      <c r="C831" s="829" t="s">
        <v>338</v>
      </c>
      <c r="D831" s="830"/>
      <c r="E831" s="830"/>
      <c r="F831" s="831"/>
      <c r="G831" s="494"/>
      <c r="H831" s="469"/>
      <c r="J831" s="87"/>
      <c r="K831" s="5"/>
      <c r="L831" s="5"/>
    </row>
    <row r="832" spans="1:12" s="4" customFormat="1" ht="16.5" hidden="1" customHeight="1" x14ac:dyDescent="0.25">
      <c r="A832" s="822"/>
      <c r="B832" s="495" t="str">
        <f>"Paquete Crew Cab B "&amp;DOLLAR(0,0)</f>
        <v>Paquete Crew Cab B $0</v>
      </c>
      <c r="C832" s="829" t="s">
        <v>372</v>
      </c>
      <c r="D832" s="830"/>
      <c r="E832" s="830"/>
      <c r="F832" s="830"/>
      <c r="G832" s="494"/>
      <c r="H832" s="469"/>
      <c r="J832" s="87"/>
      <c r="K832" s="5"/>
      <c r="L832" s="5"/>
    </row>
    <row r="833" spans="1:12" s="4" customFormat="1" ht="16.5" hidden="1" customHeight="1" x14ac:dyDescent="0.25">
      <c r="A833" s="822"/>
      <c r="B833" s="495" t="str">
        <f>"Paquete Crew Cab C "&amp;DOLLAR(0,0)</f>
        <v>Paquete Crew Cab C $0</v>
      </c>
      <c r="C833" s="829" t="s">
        <v>373</v>
      </c>
      <c r="D833" s="830"/>
      <c r="E833" s="830"/>
      <c r="F833" s="830"/>
      <c r="G833" s="494"/>
      <c r="H833" s="499"/>
      <c r="J833" s="87"/>
      <c r="K833" s="5"/>
      <c r="L833" s="5"/>
    </row>
    <row r="834" spans="1:12" s="4" customFormat="1" ht="16.5" hidden="1" customHeight="1" thickBot="1" x14ac:dyDescent="0.3">
      <c r="A834" s="823"/>
      <c r="B834" s="498"/>
      <c r="C834" s="500"/>
      <c r="D834" s="501"/>
      <c r="E834" s="501"/>
      <c r="F834" s="501"/>
      <c r="G834" s="496"/>
      <c r="H834" s="502"/>
      <c r="J834" s="87"/>
      <c r="K834" s="5"/>
      <c r="L834" s="5"/>
    </row>
    <row r="835" spans="1:12" s="83" customFormat="1" ht="16.5" hidden="1" customHeight="1" x14ac:dyDescent="0.25">
      <c r="A835" s="806" t="str">
        <f>+A785</f>
        <v>Financiamiento tasa subsidiada desde 20% enganche SIN seguro.</v>
      </c>
      <c r="B835" s="818" t="s">
        <v>19</v>
      </c>
      <c r="C835" s="478" t="str">
        <f>+C785</f>
        <v>01-06</v>
      </c>
      <c r="D835" s="464">
        <f t="shared" ref="D835:F835" si="26">+D785</f>
        <v>20</v>
      </c>
      <c r="E835" s="458">
        <f t="shared" si="26"/>
        <v>0</v>
      </c>
      <c r="F835" s="458">
        <f t="shared" si="26"/>
        <v>0</v>
      </c>
      <c r="G835" s="479"/>
      <c r="H835" s="480"/>
      <c r="J835" s="294"/>
      <c r="K835" s="84"/>
      <c r="L835" s="84"/>
    </row>
    <row r="836" spans="1:12" s="83" customFormat="1" ht="16.5" hidden="1" customHeight="1" x14ac:dyDescent="0.25">
      <c r="A836" s="807"/>
      <c r="B836" s="819">
        <v>0</v>
      </c>
      <c r="C836" s="481" t="str">
        <f t="shared" ref="C836:F836" si="27">+C786</f>
        <v>07-12</v>
      </c>
      <c r="D836" s="465">
        <f t="shared" si="27"/>
        <v>20</v>
      </c>
      <c r="E836" s="466">
        <f t="shared" si="27"/>
        <v>0</v>
      </c>
      <c r="F836" s="466">
        <f t="shared" si="27"/>
        <v>0</v>
      </c>
      <c r="G836" s="471"/>
      <c r="H836" s="472"/>
      <c r="J836" s="294"/>
      <c r="K836" s="84"/>
      <c r="L836" s="84"/>
    </row>
    <row r="837" spans="1:12" s="83" customFormat="1" ht="16.5" hidden="1" customHeight="1" x14ac:dyDescent="0.25">
      <c r="A837" s="807"/>
      <c r="B837" s="819">
        <v>0</v>
      </c>
      <c r="C837" s="481" t="str">
        <f t="shared" ref="C837:F837" si="28">+C787</f>
        <v>13-18</v>
      </c>
      <c r="D837" s="465">
        <f t="shared" si="28"/>
        <v>20</v>
      </c>
      <c r="E837" s="466">
        <f t="shared" si="28"/>
        <v>0</v>
      </c>
      <c r="F837" s="466">
        <f t="shared" si="28"/>
        <v>0</v>
      </c>
      <c r="G837" s="471"/>
      <c r="H837" s="472"/>
      <c r="J837" s="294"/>
      <c r="K837" s="84"/>
      <c r="L837" s="84"/>
    </row>
    <row r="838" spans="1:12" s="83" customFormat="1" ht="16.5" hidden="1" customHeight="1" x14ac:dyDescent="0.25">
      <c r="A838" s="807"/>
      <c r="B838" s="819">
        <v>0</v>
      </c>
      <c r="C838" s="481" t="str">
        <f t="shared" ref="C838:F838" si="29">+C788</f>
        <v>19-24</v>
      </c>
      <c r="D838" s="465">
        <f t="shared" si="29"/>
        <v>20</v>
      </c>
      <c r="E838" s="466">
        <f t="shared" si="29"/>
        <v>0</v>
      </c>
      <c r="F838" s="466">
        <f t="shared" si="29"/>
        <v>3.0577237564138153</v>
      </c>
      <c r="G838" s="471"/>
      <c r="H838" s="472"/>
      <c r="J838" s="294"/>
      <c r="K838" s="84"/>
      <c r="L838" s="84"/>
    </row>
    <row r="839" spans="1:12" s="83" customFormat="1" ht="16.5" hidden="1" customHeight="1" x14ac:dyDescent="0.25">
      <c r="A839" s="807"/>
      <c r="B839" s="819">
        <v>0</v>
      </c>
      <c r="C839" s="481" t="str">
        <f t="shared" ref="C839:F839" si="30">+C789</f>
        <v>25-30</v>
      </c>
      <c r="D839" s="465">
        <f t="shared" si="30"/>
        <v>20</v>
      </c>
      <c r="E839" s="466">
        <f t="shared" si="30"/>
        <v>0</v>
      </c>
      <c r="F839" s="466">
        <f t="shared" si="30"/>
        <v>4.9325491934142267</v>
      </c>
      <c r="G839" s="471"/>
      <c r="H839" s="472"/>
      <c r="J839" s="294"/>
      <c r="K839" s="84"/>
      <c r="L839" s="84"/>
    </row>
    <row r="840" spans="1:12" s="83" customFormat="1" ht="16.5" hidden="1" customHeight="1" x14ac:dyDescent="0.25">
      <c r="A840" s="807"/>
      <c r="B840" s="819">
        <v>0</v>
      </c>
      <c r="C840" s="482" t="str">
        <f t="shared" ref="C840:F840" si="31">+C790</f>
        <v>31-36</v>
      </c>
      <c r="D840" s="465">
        <f t="shared" si="31"/>
        <v>20</v>
      </c>
      <c r="E840" s="466">
        <f t="shared" si="31"/>
        <v>0</v>
      </c>
      <c r="F840" s="466">
        <f t="shared" si="31"/>
        <v>6.1988584348287885</v>
      </c>
      <c r="G840" s="471"/>
      <c r="H840" s="472"/>
      <c r="J840" s="294"/>
      <c r="K840" s="84"/>
      <c r="L840" s="84"/>
    </row>
    <row r="841" spans="1:12" s="83" customFormat="1" ht="16.5" hidden="1" customHeight="1" x14ac:dyDescent="0.25">
      <c r="A841" s="807"/>
      <c r="B841" s="819">
        <v>0</v>
      </c>
      <c r="C841" s="497" t="str">
        <f t="shared" ref="C841:F841" si="32">+C791</f>
        <v>37-48</v>
      </c>
      <c r="D841" s="468">
        <f t="shared" si="32"/>
        <v>20</v>
      </c>
      <c r="E841" s="460">
        <f t="shared" si="32"/>
        <v>0</v>
      </c>
      <c r="F841" s="460">
        <f t="shared" si="32"/>
        <v>8.0384938646003103</v>
      </c>
      <c r="G841" s="471"/>
      <c r="H841" s="472"/>
      <c r="J841" s="294"/>
      <c r="K841" s="84"/>
      <c r="L841" s="84"/>
    </row>
    <row r="842" spans="1:12" s="83" customFormat="1" ht="16.5" hidden="1" customHeight="1" thickBot="1" x14ac:dyDescent="0.3">
      <c r="A842" s="808"/>
      <c r="B842" s="820">
        <v>0</v>
      </c>
      <c r="C842" s="503" t="str">
        <f t="shared" ref="C842:F842" si="33">+C792</f>
        <v>49-60</v>
      </c>
      <c r="D842" s="484">
        <f t="shared" si="33"/>
        <v>20</v>
      </c>
      <c r="E842" s="462">
        <f t="shared" si="33"/>
        <v>0</v>
      </c>
      <c r="F842" s="462">
        <f t="shared" si="33"/>
        <v>9.9629081391127308</v>
      </c>
      <c r="G842" s="473"/>
      <c r="H842" s="474"/>
      <c r="J842" s="294"/>
      <c r="K842" s="84"/>
      <c r="L842" s="84"/>
    </row>
    <row r="843" spans="1:12" s="83" customFormat="1" ht="16.5" hidden="1" customHeight="1" x14ac:dyDescent="0.25">
      <c r="A843" s="806" t="s">
        <v>49</v>
      </c>
      <c r="B843" s="860" t="s">
        <v>23</v>
      </c>
      <c r="C843" s="504" t="str">
        <f t="shared" ref="C843:F843" si="34">+C793</f>
        <v>01-06</v>
      </c>
      <c r="D843" s="465">
        <f t="shared" si="34"/>
        <v>0</v>
      </c>
      <c r="E843" s="466">
        <f t="shared" si="34"/>
        <v>0</v>
      </c>
      <c r="F843" s="466">
        <f t="shared" si="34"/>
        <v>0</v>
      </c>
      <c r="G843" s="479"/>
      <c r="H843" s="480"/>
      <c r="J843" s="84"/>
      <c r="K843" s="84"/>
      <c r="L843" s="84"/>
    </row>
    <row r="844" spans="1:12" s="83" customFormat="1" ht="16.5" hidden="1" customHeight="1" x14ac:dyDescent="0.25">
      <c r="A844" s="807"/>
      <c r="B844" s="861"/>
      <c r="C844" s="481" t="str">
        <f t="shared" ref="C844:F844" si="35">+C794</f>
        <v>07-12</v>
      </c>
      <c r="D844" s="465">
        <f t="shared" si="35"/>
        <v>0</v>
      </c>
      <c r="E844" s="466">
        <f t="shared" si="35"/>
        <v>0</v>
      </c>
      <c r="F844" s="466">
        <f t="shared" si="35"/>
        <v>0</v>
      </c>
      <c r="G844" s="471"/>
      <c r="H844" s="472"/>
      <c r="J844" s="84"/>
      <c r="K844" s="84"/>
      <c r="L844" s="84"/>
    </row>
    <row r="845" spans="1:12" s="83" customFormat="1" ht="16.5" hidden="1" customHeight="1" x14ac:dyDescent="0.25">
      <c r="A845" s="807"/>
      <c r="B845" s="861"/>
      <c r="C845" s="481" t="str">
        <f t="shared" ref="C845:F845" si="36">+C795</f>
        <v>13-18</v>
      </c>
      <c r="D845" s="465">
        <f t="shared" si="36"/>
        <v>0</v>
      </c>
      <c r="E845" s="466">
        <f t="shared" si="36"/>
        <v>0</v>
      </c>
      <c r="F845" s="466">
        <f t="shared" si="36"/>
        <v>0</v>
      </c>
      <c r="G845" s="471"/>
      <c r="H845" s="472"/>
      <c r="J845" s="84"/>
      <c r="K845" s="84"/>
      <c r="L845" s="84"/>
    </row>
    <row r="846" spans="1:12" s="83" customFormat="1" ht="16.5" hidden="1" customHeight="1" x14ac:dyDescent="0.25">
      <c r="A846" s="807"/>
      <c r="B846" s="861"/>
      <c r="C846" s="481" t="str">
        <f t="shared" ref="C846:F846" si="37">+C796</f>
        <v>19-24</v>
      </c>
      <c r="D846" s="465">
        <f t="shared" si="37"/>
        <v>0</v>
      </c>
      <c r="E846" s="466">
        <f t="shared" si="37"/>
        <v>0</v>
      </c>
      <c r="F846" s="466">
        <f t="shared" si="37"/>
        <v>0</v>
      </c>
      <c r="G846" s="471"/>
      <c r="H846" s="472"/>
      <c r="J846" s="84"/>
      <c r="K846" s="84"/>
      <c r="L846" s="84"/>
    </row>
    <row r="847" spans="1:12" s="83" customFormat="1" ht="16.5" hidden="1" customHeight="1" x14ac:dyDescent="0.25">
      <c r="A847" s="807"/>
      <c r="B847" s="861"/>
      <c r="C847" s="481" t="str">
        <f t="shared" ref="C847:F847" si="38">+C797</f>
        <v>25-30</v>
      </c>
      <c r="D847" s="465">
        <f t="shared" si="38"/>
        <v>0</v>
      </c>
      <c r="E847" s="466">
        <f t="shared" si="38"/>
        <v>0</v>
      </c>
      <c r="F847" s="466">
        <f t="shared" si="38"/>
        <v>0</v>
      </c>
      <c r="G847" s="471"/>
      <c r="H847" s="472"/>
      <c r="J847" s="84"/>
      <c r="K847" s="84"/>
      <c r="L847" s="84"/>
    </row>
    <row r="848" spans="1:12" s="83" customFormat="1" ht="16.5" hidden="1" customHeight="1" x14ac:dyDescent="0.25">
      <c r="A848" s="807"/>
      <c r="B848" s="861"/>
      <c r="C848" s="482" t="str">
        <f t="shared" ref="C848:F848" si="39">+C798</f>
        <v>31-36</v>
      </c>
      <c r="D848" s="465">
        <f t="shared" si="39"/>
        <v>0</v>
      </c>
      <c r="E848" s="466">
        <f t="shared" si="39"/>
        <v>0</v>
      </c>
      <c r="F848" s="466">
        <f t="shared" si="39"/>
        <v>0</v>
      </c>
      <c r="G848" s="471"/>
      <c r="H848" s="472"/>
      <c r="J848" s="84"/>
      <c r="K848" s="84"/>
      <c r="L848" s="84"/>
    </row>
    <row r="849" spans="1:12" s="83" customFormat="1" ht="16.5" hidden="1" customHeight="1" x14ac:dyDescent="0.25">
      <c r="A849" s="807"/>
      <c r="B849" s="861"/>
      <c r="C849" s="497" t="str">
        <f t="shared" ref="C849:F849" si="40">+C799</f>
        <v>37-48</v>
      </c>
      <c r="D849" s="468">
        <f t="shared" si="40"/>
        <v>0</v>
      </c>
      <c r="E849" s="460">
        <f t="shared" si="40"/>
        <v>0</v>
      </c>
      <c r="F849" s="460">
        <f t="shared" si="40"/>
        <v>0</v>
      </c>
      <c r="G849" s="471"/>
      <c r="H849" s="472"/>
      <c r="J849" s="84"/>
      <c r="K849" s="84"/>
      <c r="L849" s="84"/>
    </row>
    <row r="850" spans="1:12" s="83" customFormat="1" ht="16.5" hidden="1" customHeight="1" x14ac:dyDescent="0.25">
      <c r="A850" s="808"/>
      <c r="B850" s="862"/>
      <c r="C850" s="503" t="str">
        <f t="shared" ref="C850:F850" si="41">+C800</f>
        <v>49-60</v>
      </c>
      <c r="D850" s="484">
        <f t="shared" si="41"/>
        <v>0</v>
      </c>
      <c r="E850" s="462">
        <f t="shared" si="41"/>
        <v>0</v>
      </c>
      <c r="F850" s="462">
        <f t="shared" si="41"/>
        <v>0</v>
      </c>
      <c r="G850" s="473"/>
      <c r="H850" s="474"/>
      <c r="J850" s="84"/>
      <c r="K850" s="84"/>
      <c r="L850" s="84"/>
    </row>
    <row r="851" spans="1:12" s="83" customFormat="1" ht="16.5" hidden="1" customHeight="1" x14ac:dyDescent="0.25">
      <c r="A851" s="806" t="str">
        <f>+A801</f>
        <v>Financiamiento tasa subsidiada desde 35% enganche SIN seguro.</v>
      </c>
      <c r="B851" s="818" t="s">
        <v>19</v>
      </c>
      <c r="C851" s="478" t="str">
        <f t="shared" ref="C851:F851" si="42">+C801</f>
        <v>01-06</v>
      </c>
      <c r="D851" s="464">
        <f t="shared" si="42"/>
        <v>35</v>
      </c>
      <c r="E851" s="458">
        <f t="shared" si="42"/>
        <v>0</v>
      </c>
      <c r="F851" s="458">
        <f t="shared" si="42"/>
        <v>0</v>
      </c>
      <c r="G851" s="458">
        <f t="shared" ref="G851:H851" si="43">+G801</f>
        <v>4.0468960826712692</v>
      </c>
      <c r="H851" s="458">
        <f t="shared" si="43"/>
        <v>5.6102978147268603</v>
      </c>
      <c r="J851" s="84"/>
      <c r="K851" s="84"/>
      <c r="L851" s="84"/>
    </row>
    <row r="852" spans="1:12" s="83" customFormat="1" ht="16.5" hidden="1" customHeight="1" x14ac:dyDescent="0.25">
      <c r="A852" s="807"/>
      <c r="B852" s="819">
        <v>0</v>
      </c>
      <c r="C852" s="481" t="str">
        <f t="shared" ref="C852:F852" si="44">+C802</f>
        <v>07-12</v>
      </c>
      <c r="D852" s="465">
        <f t="shared" si="44"/>
        <v>35</v>
      </c>
      <c r="E852" s="466">
        <f t="shared" si="44"/>
        <v>0</v>
      </c>
      <c r="F852" s="466">
        <f t="shared" si="44"/>
        <v>0</v>
      </c>
      <c r="G852" s="466">
        <f t="shared" ref="G852:H852" si="45">+G802</f>
        <v>3.98</v>
      </c>
      <c r="H852" s="466">
        <f t="shared" si="45"/>
        <v>5.620963979397696</v>
      </c>
      <c r="J852" s="84"/>
      <c r="K852" s="84"/>
      <c r="L852" s="84"/>
    </row>
    <row r="853" spans="1:12" s="83" customFormat="1" ht="16.5" hidden="1" customHeight="1" x14ac:dyDescent="0.25">
      <c r="A853" s="807"/>
      <c r="B853" s="819">
        <v>0</v>
      </c>
      <c r="C853" s="481" t="str">
        <f t="shared" ref="C853:F853" si="46">+C803</f>
        <v>13-18</v>
      </c>
      <c r="D853" s="465">
        <f t="shared" si="46"/>
        <v>35</v>
      </c>
      <c r="E853" s="466">
        <f t="shared" si="46"/>
        <v>0</v>
      </c>
      <c r="F853" s="466">
        <f t="shared" si="46"/>
        <v>0</v>
      </c>
      <c r="G853" s="466">
        <f t="shared" ref="G853:H853" si="47">+G803</f>
        <v>3.9599777414811346</v>
      </c>
      <c r="H853" s="466">
        <f t="shared" si="47"/>
        <v>5.48</v>
      </c>
      <c r="J853" s="84"/>
      <c r="K853" s="84"/>
      <c r="L853" s="84"/>
    </row>
    <row r="854" spans="1:12" s="83" customFormat="1" ht="16.5" hidden="1" customHeight="1" x14ac:dyDescent="0.25">
      <c r="A854" s="807"/>
      <c r="B854" s="819">
        <v>0</v>
      </c>
      <c r="C854" s="481" t="str">
        <f t="shared" ref="C854:F854" si="48">+C804</f>
        <v>19-24</v>
      </c>
      <c r="D854" s="465">
        <f t="shared" si="48"/>
        <v>35</v>
      </c>
      <c r="E854" s="466">
        <f t="shared" si="48"/>
        <v>0</v>
      </c>
      <c r="F854" s="466">
        <f t="shared" si="48"/>
        <v>0</v>
      </c>
      <c r="G854" s="466">
        <f t="shared" ref="G854:H854" si="49">+G804</f>
        <v>3.8812415692718747</v>
      </c>
      <c r="H854" s="466">
        <f t="shared" si="49"/>
        <v>5.4972388518031057</v>
      </c>
      <c r="J854" s="84"/>
      <c r="K854" s="84"/>
      <c r="L854" s="84"/>
    </row>
    <row r="855" spans="1:12" s="83" customFormat="1" ht="16.5" hidden="1" customHeight="1" x14ac:dyDescent="0.25">
      <c r="A855" s="807"/>
      <c r="B855" s="819">
        <v>0</v>
      </c>
      <c r="C855" s="481" t="str">
        <f t="shared" ref="C855:F855" si="50">+C805</f>
        <v>25-30</v>
      </c>
      <c r="D855" s="465">
        <f t="shared" si="50"/>
        <v>35</v>
      </c>
      <c r="E855" s="466">
        <f t="shared" si="50"/>
        <v>0</v>
      </c>
      <c r="F855" s="466">
        <f t="shared" si="50"/>
        <v>2.3059144737854784</v>
      </c>
      <c r="G855" s="466">
        <f t="shared" ref="G855:H855" si="51">+G805</f>
        <v>6.3882815854456902</v>
      </c>
      <c r="H855" s="466">
        <f t="shared" si="51"/>
        <v>7.14</v>
      </c>
      <c r="J855" s="84"/>
      <c r="K855" s="84"/>
      <c r="L855" s="84"/>
    </row>
    <row r="856" spans="1:12" s="83" customFormat="1" ht="16.5" hidden="1" customHeight="1" x14ac:dyDescent="0.25">
      <c r="A856" s="807"/>
      <c r="B856" s="819">
        <v>0</v>
      </c>
      <c r="C856" s="482" t="str">
        <f t="shared" ref="C856:F856" si="52">+C806</f>
        <v>31-36</v>
      </c>
      <c r="D856" s="465">
        <f t="shared" si="52"/>
        <v>35</v>
      </c>
      <c r="E856" s="466">
        <f t="shared" si="52"/>
        <v>0</v>
      </c>
      <c r="F856" s="466">
        <f t="shared" si="52"/>
        <v>3.8639611788185664</v>
      </c>
      <c r="G856" s="466">
        <f t="shared" ref="G856:H856" si="53">+G806</f>
        <v>8.0805428570123379</v>
      </c>
      <c r="H856" s="466">
        <f t="shared" si="53"/>
        <v>8.26</v>
      </c>
      <c r="J856" s="84"/>
      <c r="K856" s="84"/>
      <c r="L856" s="84"/>
    </row>
    <row r="857" spans="1:12" s="83" customFormat="1" ht="16.5" hidden="1" customHeight="1" x14ac:dyDescent="0.25">
      <c r="A857" s="807"/>
      <c r="B857" s="819">
        <v>0</v>
      </c>
      <c r="C857" s="497" t="str">
        <f t="shared" ref="C857:F857" si="54">+C807</f>
        <v>37-48</v>
      </c>
      <c r="D857" s="468">
        <f t="shared" si="54"/>
        <v>35</v>
      </c>
      <c r="E857" s="460">
        <f t="shared" si="54"/>
        <v>0</v>
      </c>
      <c r="F857" s="460">
        <f t="shared" si="54"/>
        <v>6.070954041764284</v>
      </c>
      <c r="G857" s="460">
        <f t="shared" ref="G857:H857" si="55">+G807</f>
        <v>10.45</v>
      </c>
      <c r="H857" s="460">
        <f t="shared" si="55"/>
        <v>9.9</v>
      </c>
      <c r="J857" s="84"/>
      <c r="K857" s="84"/>
      <c r="L857" s="84"/>
    </row>
    <row r="858" spans="1:12" s="83" customFormat="1" ht="16.5" hidden="1" customHeight="1" thickBot="1" x14ac:dyDescent="0.3">
      <c r="A858" s="808"/>
      <c r="B858" s="820">
        <v>0</v>
      </c>
      <c r="C858" s="503" t="str">
        <f t="shared" ref="C858:F858" si="56">+C808</f>
        <v>49-60</v>
      </c>
      <c r="D858" s="484">
        <f t="shared" si="56"/>
        <v>35</v>
      </c>
      <c r="E858" s="462">
        <f t="shared" si="56"/>
        <v>0</v>
      </c>
      <c r="F858" s="462">
        <f t="shared" si="56"/>
        <v>8.210680196219764</v>
      </c>
      <c r="G858" s="462">
        <f t="shared" ref="G858:H858" si="57">+G808</f>
        <v>11.735907955404892</v>
      </c>
      <c r="H858" s="462">
        <f t="shared" si="57"/>
        <v>11.71</v>
      </c>
      <c r="J858" s="84"/>
      <c r="K858" s="84"/>
      <c r="L858" s="84"/>
    </row>
    <row r="859" spans="1:12" s="4" customFormat="1" ht="16.5" hidden="1" customHeight="1" thickBot="1" x14ac:dyDescent="0.3">
      <c r="A859" s="24"/>
      <c r="B859" s="24"/>
      <c r="C859" s="26"/>
      <c r="D859" s="27"/>
      <c r="E859" s="27"/>
      <c r="F859" s="30"/>
      <c r="G859" s="29"/>
      <c r="H859" s="29"/>
      <c r="J859" s="5"/>
      <c r="K859" s="5"/>
      <c r="L859" s="5"/>
    </row>
    <row r="860" spans="1:12" s="4" customFormat="1" ht="16.5" hidden="1" customHeight="1" thickBot="1" x14ac:dyDescent="0.2">
      <c r="A860" s="832" t="s">
        <v>87</v>
      </c>
      <c r="B860" s="833"/>
      <c r="C860" s="833"/>
      <c r="D860" s="833"/>
      <c r="E860" s="833"/>
      <c r="F860" s="833"/>
      <c r="G860" s="833"/>
      <c r="H860" s="836"/>
      <c r="J860" s="5"/>
      <c r="K860" s="5"/>
      <c r="L860" s="5"/>
    </row>
    <row r="861" spans="1:12" s="234" customFormat="1" ht="16.5" hidden="1" customHeight="1" x14ac:dyDescent="0.25">
      <c r="A861" s="229"/>
      <c r="B861" s="231"/>
      <c r="C861" s="232"/>
      <c r="D861" s="233"/>
      <c r="E861" s="233"/>
      <c r="F861" s="233"/>
      <c r="G861" s="165"/>
      <c r="H861" s="166"/>
      <c r="J861" s="235"/>
      <c r="K861" s="236"/>
      <c r="L861" s="236"/>
    </row>
    <row r="862" spans="1:12" s="234" customFormat="1" ht="16.5" hidden="1" customHeight="1" x14ac:dyDescent="0.15">
      <c r="A862" s="928" t="s">
        <v>68</v>
      </c>
      <c r="B862" s="237" t="s">
        <v>21</v>
      </c>
      <c r="C862" s="930" t="s">
        <v>16</v>
      </c>
      <c r="D862" s="931"/>
      <c r="E862" s="931"/>
      <c r="F862" s="931"/>
      <c r="G862" s="238"/>
      <c r="H862" s="162"/>
      <c r="J862" s="236"/>
      <c r="K862" s="236"/>
      <c r="L862" s="236"/>
    </row>
    <row r="863" spans="1:12" s="234" customFormat="1" ht="16.5" hidden="1" customHeight="1" x14ac:dyDescent="0.25">
      <c r="A863" s="929"/>
      <c r="B863" s="239" t="s">
        <v>338</v>
      </c>
      <c r="C863" s="932" t="s">
        <v>374</v>
      </c>
      <c r="D863" s="933"/>
      <c r="E863" s="933"/>
      <c r="F863" s="933"/>
      <c r="G863" s="238"/>
      <c r="H863" s="162"/>
      <c r="J863" s="235" t="s">
        <v>33</v>
      </c>
      <c r="K863" s="236"/>
      <c r="L863" s="236"/>
    </row>
    <row r="864" spans="1:12" s="234" customFormat="1" ht="16.5" hidden="1" customHeight="1" x14ac:dyDescent="0.25">
      <c r="A864" s="929"/>
      <c r="B864" s="239" t="s">
        <v>336</v>
      </c>
      <c r="C864" s="932" t="s">
        <v>375</v>
      </c>
      <c r="D864" s="933"/>
      <c r="E864" s="933"/>
      <c r="F864" s="933"/>
      <c r="G864" s="238"/>
      <c r="H864" s="162"/>
      <c r="J864" s="235" t="s">
        <v>33</v>
      </c>
      <c r="K864" s="236"/>
      <c r="L864" s="236"/>
    </row>
    <row r="865" spans="1:12" s="234" customFormat="1" ht="16.5" hidden="1" customHeight="1" thickBot="1" x14ac:dyDescent="0.3">
      <c r="A865" s="230"/>
      <c r="B865" s="240"/>
      <c r="C865" s="241"/>
      <c r="D865" s="242"/>
      <c r="E865" s="242"/>
      <c r="F865" s="242"/>
      <c r="G865" s="243"/>
      <c r="H865" s="244"/>
      <c r="J865" s="235"/>
      <c r="K865" s="236"/>
      <c r="L865" s="236"/>
    </row>
    <row r="866" spans="1:12" s="234" customFormat="1" ht="16.5" hidden="1" customHeight="1" x14ac:dyDescent="0.25">
      <c r="A866" s="245"/>
      <c r="B866" s="246"/>
      <c r="C866" s="247"/>
      <c r="D866" s="248"/>
      <c r="E866" s="248"/>
      <c r="F866" s="248"/>
      <c r="G866" s="165"/>
      <c r="H866" s="166"/>
      <c r="J866" s="235"/>
      <c r="K866" s="236"/>
      <c r="L866" s="236"/>
    </row>
    <row r="867" spans="1:12" s="234" customFormat="1" ht="16.5" hidden="1" customHeight="1" x14ac:dyDescent="0.15">
      <c r="A867" s="984" t="s">
        <v>41</v>
      </c>
      <c r="B867" s="249" t="s">
        <v>21</v>
      </c>
      <c r="C867" s="978" t="s">
        <v>16</v>
      </c>
      <c r="D867" s="979"/>
      <c r="E867" s="979"/>
      <c r="F867" s="980"/>
      <c r="G867" s="161"/>
      <c r="H867" s="162"/>
      <c r="J867" s="236"/>
      <c r="K867" s="236"/>
      <c r="L867" s="236"/>
    </row>
    <row r="868" spans="1:12" s="234" customFormat="1" ht="16.5" hidden="1" customHeight="1" x14ac:dyDescent="0.25">
      <c r="A868" s="984"/>
      <c r="B868" s="250" t="str">
        <f>"Paquete B  "&amp;DOLLAR((1800),0)</f>
        <v>Paquete B  $1,800</v>
      </c>
      <c r="C868" s="981" t="s">
        <v>374</v>
      </c>
      <c r="D868" s="982"/>
      <c r="E868" s="982"/>
      <c r="F868" s="983"/>
      <c r="G868" s="161"/>
      <c r="H868" s="162"/>
      <c r="J868" s="235" t="s">
        <v>33</v>
      </c>
      <c r="K868" s="236"/>
      <c r="L868" s="236"/>
    </row>
    <row r="869" spans="1:12" s="234" customFormat="1" ht="16.5" hidden="1" customHeight="1" x14ac:dyDescent="0.25">
      <c r="A869" s="984"/>
      <c r="B869" s="250" t="str">
        <f>"Paquete C  "&amp;DOLLAR((1800),0)</f>
        <v>Paquete C  $1,800</v>
      </c>
      <c r="C869" s="981" t="s">
        <v>375</v>
      </c>
      <c r="D869" s="982"/>
      <c r="E869" s="982"/>
      <c r="F869" s="983"/>
      <c r="G869" s="161"/>
      <c r="H869" s="162"/>
      <c r="J869" s="235" t="s">
        <v>33</v>
      </c>
      <c r="K869" s="236"/>
      <c r="L869" s="236"/>
    </row>
    <row r="870" spans="1:12" s="234" customFormat="1" ht="16.5" hidden="1" customHeight="1" thickBot="1" x14ac:dyDescent="0.3">
      <c r="A870" s="251"/>
      <c r="B870" s="252"/>
      <c r="C870" s="253"/>
      <c r="D870" s="254"/>
      <c r="E870" s="254"/>
      <c r="F870" s="254"/>
      <c r="G870" s="243"/>
      <c r="H870" s="244"/>
      <c r="J870" s="235"/>
      <c r="K870" s="236"/>
      <c r="L870" s="236"/>
    </row>
    <row r="871" spans="1:12" s="234" customFormat="1" ht="16.5" hidden="1" customHeight="1" x14ac:dyDescent="0.25">
      <c r="A871" s="934" t="s">
        <v>34</v>
      </c>
      <c r="B871" s="781" t="s">
        <v>19</v>
      </c>
      <c r="C871" s="255" t="s">
        <v>2</v>
      </c>
      <c r="D871" s="256">
        <v>20</v>
      </c>
      <c r="E871" s="257">
        <v>0</v>
      </c>
      <c r="F871" s="257">
        <v>0</v>
      </c>
      <c r="G871" s="193"/>
      <c r="H871" s="194"/>
      <c r="J871" s="235"/>
      <c r="K871" s="236"/>
      <c r="L871" s="236"/>
    </row>
    <row r="872" spans="1:12" s="234" customFormat="1" ht="16.5" hidden="1" customHeight="1" x14ac:dyDescent="0.25">
      <c r="A872" s="935"/>
      <c r="B872" s="782">
        <v>0</v>
      </c>
      <c r="C872" s="258" t="s">
        <v>3</v>
      </c>
      <c r="D872" s="259">
        <v>20</v>
      </c>
      <c r="E872" s="260">
        <v>0</v>
      </c>
      <c r="F872" s="260">
        <v>0</v>
      </c>
      <c r="G872" s="195"/>
      <c r="H872" s="196"/>
      <c r="J872" s="235"/>
      <c r="K872" s="236"/>
      <c r="L872" s="236"/>
    </row>
    <row r="873" spans="1:12" s="234" customFormat="1" ht="16.5" hidden="1" customHeight="1" x14ac:dyDescent="0.25">
      <c r="A873" s="935"/>
      <c r="B873" s="782">
        <v>0</v>
      </c>
      <c r="C873" s="258" t="s">
        <v>4</v>
      </c>
      <c r="D873" s="259">
        <v>20</v>
      </c>
      <c r="E873" s="260">
        <v>0</v>
      </c>
      <c r="F873" s="260">
        <v>0.10165184895558382</v>
      </c>
      <c r="G873" s="195"/>
      <c r="H873" s="196"/>
      <c r="J873" s="235"/>
      <c r="K873" s="236"/>
      <c r="L873" s="236"/>
    </row>
    <row r="874" spans="1:12" s="234" customFormat="1" ht="16.5" hidden="1" customHeight="1" x14ac:dyDescent="0.25">
      <c r="A874" s="935"/>
      <c r="B874" s="782">
        <v>0</v>
      </c>
      <c r="C874" s="258" t="s">
        <v>5</v>
      </c>
      <c r="D874" s="259">
        <v>20</v>
      </c>
      <c r="E874" s="260">
        <v>0</v>
      </c>
      <c r="F874" s="260">
        <v>3.1359386813453645</v>
      </c>
      <c r="G874" s="195"/>
      <c r="H874" s="196"/>
      <c r="J874" s="235"/>
      <c r="K874" s="236"/>
      <c r="L874" s="236"/>
    </row>
    <row r="875" spans="1:12" s="234" customFormat="1" ht="16.5" hidden="1" customHeight="1" x14ac:dyDescent="0.25">
      <c r="A875" s="935"/>
      <c r="B875" s="782">
        <v>0</v>
      </c>
      <c r="C875" s="258" t="s">
        <v>6</v>
      </c>
      <c r="D875" s="259">
        <v>20</v>
      </c>
      <c r="E875" s="260">
        <v>0</v>
      </c>
      <c r="F875" s="260">
        <v>4.996372777216985</v>
      </c>
      <c r="G875" s="195"/>
      <c r="H875" s="196"/>
      <c r="J875" s="235"/>
      <c r="K875" s="236"/>
      <c r="L875" s="236"/>
    </row>
    <row r="876" spans="1:12" s="234" customFormat="1" ht="16.5" hidden="1" customHeight="1" x14ac:dyDescent="0.25">
      <c r="A876" s="935"/>
      <c r="B876" s="782">
        <v>0</v>
      </c>
      <c r="C876" s="261" t="s">
        <v>7</v>
      </c>
      <c r="D876" s="259">
        <v>20</v>
      </c>
      <c r="E876" s="260">
        <v>0</v>
      </c>
      <c r="F876" s="260">
        <v>6.2529523054911484</v>
      </c>
      <c r="G876" s="195"/>
      <c r="H876" s="196"/>
      <c r="J876" s="235"/>
      <c r="K876" s="236"/>
      <c r="L876" s="236"/>
    </row>
    <row r="877" spans="1:12" s="234" customFormat="1" ht="16.5" hidden="1" customHeight="1" x14ac:dyDescent="0.25">
      <c r="A877" s="935"/>
      <c r="B877" s="782">
        <v>0</v>
      </c>
      <c r="C877" s="262" t="s">
        <v>8</v>
      </c>
      <c r="D877" s="263">
        <v>20</v>
      </c>
      <c r="E877" s="264">
        <v>0</v>
      </c>
      <c r="F877" s="264">
        <v>8.0803596134631466</v>
      </c>
      <c r="G877" s="195"/>
      <c r="H877" s="196"/>
      <c r="J877" s="235"/>
      <c r="K877" s="236"/>
      <c r="L877" s="236"/>
    </row>
    <row r="878" spans="1:12" s="234" customFormat="1" ht="16.5" hidden="1" customHeight="1" thickBot="1" x14ac:dyDescent="0.3">
      <c r="A878" s="936"/>
      <c r="B878" s="783">
        <v>0</v>
      </c>
      <c r="C878" s="265" t="s">
        <v>17</v>
      </c>
      <c r="D878" s="266">
        <v>20</v>
      </c>
      <c r="E878" s="267">
        <v>0</v>
      </c>
      <c r="F878" s="267">
        <v>9.997645967737073</v>
      </c>
      <c r="G878" s="197"/>
      <c r="H878" s="198"/>
      <c r="J878" s="235"/>
      <c r="K878" s="236"/>
      <c r="L878" s="236"/>
    </row>
    <row r="879" spans="1:12" s="234" customFormat="1" ht="16.5" hidden="1" customHeight="1" x14ac:dyDescent="0.25">
      <c r="A879" s="779" t="s">
        <v>49</v>
      </c>
      <c r="B879" s="788" t="s">
        <v>23</v>
      </c>
      <c r="C879" s="268" t="s">
        <v>2</v>
      </c>
      <c r="D879" s="153"/>
      <c r="E879" s="154"/>
      <c r="F879" s="154"/>
      <c r="G879" s="195"/>
      <c r="H879" s="196"/>
      <c r="J879" s="236"/>
      <c r="K879" s="236"/>
      <c r="L879" s="236"/>
    </row>
    <row r="880" spans="1:12" s="234" customFormat="1" ht="16.5" hidden="1" customHeight="1" x14ac:dyDescent="0.25">
      <c r="A880" s="779"/>
      <c r="B880" s="788">
        <v>0</v>
      </c>
      <c r="C880" s="179" t="s">
        <v>3</v>
      </c>
      <c r="D880" s="153"/>
      <c r="E880" s="154"/>
      <c r="F880" s="154"/>
      <c r="G880" s="195"/>
      <c r="H880" s="196"/>
      <c r="J880" s="236"/>
      <c r="K880" s="236"/>
      <c r="L880" s="236"/>
    </row>
    <row r="881" spans="1:12" s="234" customFormat="1" ht="16.5" hidden="1" customHeight="1" x14ac:dyDescent="0.25">
      <c r="A881" s="779"/>
      <c r="B881" s="788">
        <v>0</v>
      </c>
      <c r="C881" s="179" t="s">
        <v>4</v>
      </c>
      <c r="D881" s="153"/>
      <c r="E881" s="154"/>
      <c r="F881" s="154"/>
      <c r="G881" s="195"/>
      <c r="H881" s="196"/>
      <c r="J881" s="236"/>
      <c r="K881" s="236"/>
      <c r="L881" s="236"/>
    </row>
    <row r="882" spans="1:12" s="234" customFormat="1" ht="16.5" hidden="1" customHeight="1" x14ac:dyDescent="0.25">
      <c r="A882" s="779"/>
      <c r="B882" s="788">
        <v>0</v>
      </c>
      <c r="C882" s="179" t="s">
        <v>5</v>
      </c>
      <c r="D882" s="153"/>
      <c r="E882" s="154"/>
      <c r="F882" s="154"/>
      <c r="G882" s="195"/>
      <c r="H882" s="196"/>
      <c r="J882" s="236"/>
      <c r="K882" s="236"/>
      <c r="L882" s="236"/>
    </row>
    <row r="883" spans="1:12" s="234" customFormat="1" ht="16.5" hidden="1" customHeight="1" x14ac:dyDescent="0.25">
      <c r="A883" s="779"/>
      <c r="B883" s="788">
        <v>0</v>
      </c>
      <c r="C883" s="179" t="s">
        <v>6</v>
      </c>
      <c r="D883" s="153"/>
      <c r="E883" s="154"/>
      <c r="F883" s="154"/>
      <c r="G883" s="195"/>
      <c r="H883" s="196"/>
      <c r="J883" s="236"/>
      <c r="K883" s="236"/>
      <c r="L883" s="236"/>
    </row>
    <row r="884" spans="1:12" s="234" customFormat="1" ht="16.5" hidden="1" customHeight="1" x14ac:dyDescent="0.25">
      <c r="A884" s="779"/>
      <c r="B884" s="788">
        <v>0</v>
      </c>
      <c r="C884" s="180" t="s">
        <v>7</v>
      </c>
      <c r="D884" s="153"/>
      <c r="E884" s="154"/>
      <c r="F884" s="154"/>
      <c r="G884" s="195"/>
      <c r="H884" s="196"/>
      <c r="J884" s="236"/>
      <c r="K884" s="236"/>
      <c r="L884" s="236"/>
    </row>
    <row r="885" spans="1:12" s="234" customFormat="1" ht="16.5" hidden="1" customHeight="1" x14ac:dyDescent="0.25">
      <c r="A885" s="779"/>
      <c r="B885" s="788">
        <v>0</v>
      </c>
      <c r="C885" s="169" t="s">
        <v>8</v>
      </c>
      <c r="D885" s="156"/>
      <c r="E885" s="145"/>
      <c r="F885" s="145"/>
      <c r="G885" s="195"/>
      <c r="H885" s="196"/>
      <c r="J885" s="236"/>
      <c r="K885" s="236"/>
      <c r="L885" s="236"/>
    </row>
    <row r="886" spans="1:12" s="234" customFormat="1" ht="16.5" hidden="1" customHeight="1" thickBot="1" x14ac:dyDescent="0.3">
      <c r="A886" s="780"/>
      <c r="B886" s="789">
        <v>0</v>
      </c>
      <c r="C886" s="181" t="s">
        <v>17</v>
      </c>
      <c r="D886" s="182"/>
      <c r="E886" s="150"/>
      <c r="F886" s="150"/>
      <c r="G886" s="269"/>
      <c r="H886" s="270"/>
      <c r="J886" s="236"/>
      <c r="K886" s="236"/>
      <c r="L886" s="236"/>
    </row>
    <row r="887" spans="1:12" s="234" customFormat="1" ht="16.5" hidden="1" customHeight="1" x14ac:dyDescent="0.25">
      <c r="A887" s="778" t="s">
        <v>69</v>
      </c>
      <c r="B887" s="781" t="s">
        <v>19</v>
      </c>
      <c r="C887" s="178" t="s">
        <v>2</v>
      </c>
      <c r="D887" s="151">
        <v>35</v>
      </c>
      <c r="E887" s="142">
        <v>0</v>
      </c>
      <c r="F887" s="142">
        <v>0</v>
      </c>
      <c r="G887" s="142">
        <v>4.0468960826712692</v>
      </c>
      <c r="H887" s="142">
        <v>5.6102978147268603</v>
      </c>
      <c r="J887" s="236"/>
      <c r="K887" s="236"/>
      <c r="L887" s="236"/>
    </row>
    <row r="888" spans="1:12" s="234" customFormat="1" ht="16.5" hidden="1" customHeight="1" x14ac:dyDescent="0.25">
      <c r="A888" s="779"/>
      <c r="B888" s="782">
        <v>0</v>
      </c>
      <c r="C888" s="179" t="s">
        <v>3</v>
      </c>
      <c r="D888" s="153">
        <v>35</v>
      </c>
      <c r="E888" s="154">
        <v>0</v>
      </c>
      <c r="F888" s="154">
        <v>0</v>
      </c>
      <c r="G888" s="154">
        <v>3.98</v>
      </c>
      <c r="H888" s="154">
        <v>5.620963979397696</v>
      </c>
      <c r="J888" s="236"/>
      <c r="K888" s="236"/>
      <c r="L888" s="236"/>
    </row>
    <row r="889" spans="1:12" s="234" customFormat="1" ht="16.5" hidden="1" customHeight="1" x14ac:dyDescent="0.25">
      <c r="A889" s="779"/>
      <c r="B889" s="782">
        <v>0</v>
      </c>
      <c r="C889" s="179" t="s">
        <v>4</v>
      </c>
      <c r="D889" s="153">
        <v>35</v>
      </c>
      <c r="E889" s="154">
        <v>0</v>
      </c>
      <c r="F889" s="154">
        <v>0</v>
      </c>
      <c r="G889" s="154">
        <v>3.9599777414811346</v>
      </c>
      <c r="H889" s="154">
        <v>5.48</v>
      </c>
      <c r="J889" s="236"/>
      <c r="K889" s="236"/>
      <c r="L889" s="236"/>
    </row>
    <row r="890" spans="1:12" s="234" customFormat="1" ht="16.5" hidden="1" customHeight="1" x14ac:dyDescent="0.25">
      <c r="A890" s="779"/>
      <c r="B890" s="782">
        <v>0</v>
      </c>
      <c r="C890" s="179" t="s">
        <v>5</v>
      </c>
      <c r="D890" s="153">
        <v>35</v>
      </c>
      <c r="E890" s="154">
        <v>0</v>
      </c>
      <c r="F890" s="154">
        <v>0</v>
      </c>
      <c r="G890" s="154">
        <v>3.88</v>
      </c>
      <c r="H890" s="154">
        <v>5.5</v>
      </c>
      <c r="J890" s="236"/>
      <c r="K890" s="236"/>
      <c r="L890" s="236"/>
    </row>
    <row r="891" spans="1:12" s="234" customFormat="1" ht="16.5" hidden="1" customHeight="1" x14ac:dyDescent="0.25">
      <c r="A891" s="779"/>
      <c r="B891" s="782">
        <v>0</v>
      </c>
      <c r="C891" s="179" t="s">
        <v>6</v>
      </c>
      <c r="D891" s="153">
        <v>35</v>
      </c>
      <c r="E891" s="154">
        <v>0</v>
      </c>
      <c r="F891" s="154">
        <v>2.3059159266723284</v>
      </c>
      <c r="G891" s="154">
        <v>6.38</v>
      </c>
      <c r="H891" s="154">
        <v>7.14</v>
      </c>
      <c r="J891" s="236"/>
      <c r="K891" s="236"/>
      <c r="L891" s="236"/>
    </row>
    <row r="892" spans="1:12" s="234" customFormat="1" ht="16.5" hidden="1" customHeight="1" x14ac:dyDescent="0.25">
      <c r="A892" s="779"/>
      <c r="B892" s="782">
        <v>0</v>
      </c>
      <c r="C892" s="180" t="s">
        <v>7</v>
      </c>
      <c r="D892" s="153">
        <v>35</v>
      </c>
      <c r="E892" s="154">
        <v>0</v>
      </c>
      <c r="F892" s="154">
        <v>3.8639623828829306</v>
      </c>
      <c r="G892" s="154">
        <v>8.0846102321622961</v>
      </c>
      <c r="H892" s="154">
        <v>8.26</v>
      </c>
      <c r="J892" s="236"/>
      <c r="K892" s="236"/>
      <c r="L892" s="236"/>
    </row>
    <row r="893" spans="1:12" s="234" customFormat="1" ht="16.5" hidden="1" customHeight="1" x14ac:dyDescent="0.25">
      <c r="A893" s="779"/>
      <c r="B893" s="782">
        <v>0</v>
      </c>
      <c r="C893" s="169" t="s">
        <v>8</v>
      </c>
      <c r="D893" s="156">
        <v>35</v>
      </c>
      <c r="E893" s="145">
        <v>0</v>
      </c>
      <c r="F893" s="145">
        <v>6.0709549615372485</v>
      </c>
      <c r="G893" s="145">
        <v>10.45</v>
      </c>
      <c r="H893" s="145">
        <v>9.9</v>
      </c>
      <c r="J893" s="236"/>
      <c r="K893" s="236"/>
      <c r="L893" s="236"/>
    </row>
    <row r="894" spans="1:12" s="234" customFormat="1" ht="16.5" hidden="1" customHeight="1" thickBot="1" x14ac:dyDescent="0.3">
      <c r="A894" s="780"/>
      <c r="B894" s="783">
        <v>0</v>
      </c>
      <c r="C894" s="181" t="s">
        <v>17</v>
      </c>
      <c r="D894" s="182">
        <v>35</v>
      </c>
      <c r="E894" s="150">
        <v>0</v>
      </c>
      <c r="F894" s="150">
        <v>8.2106809867291251</v>
      </c>
      <c r="G894" s="150">
        <v>11.734999999999999</v>
      </c>
      <c r="H894" s="150">
        <v>11.71</v>
      </c>
      <c r="J894" s="236"/>
      <c r="K894" s="236"/>
      <c r="L894" s="236"/>
    </row>
    <row r="895" spans="1:12" s="234" customFormat="1" ht="16.5" hidden="1" customHeight="1" x14ac:dyDescent="0.25">
      <c r="A895" s="778" t="s">
        <v>40</v>
      </c>
      <c r="B895" s="787" t="s">
        <v>23</v>
      </c>
      <c r="C895" s="178" t="s">
        <v>2</v>
      </c>
      <c r="D895" s="151"/>
      <c r="E895" s="142"/>
      <c r="F895" s="142"/>
      <c r="G895" s="142"/>
      <c r="H895" s="142"/>
      <c r="J895" s="236"/>
      <c r="K895" s="236"/>
      <c r="L895" s="236"/>
    </row>
    <row r="896" spans="1:12" s="234" customFormat="1" ht="16.5" hidden="1" customHeight="1" x14ac:dyDescent="0.25">
      <c r="A896" s="779"/>
      <c r="B896" s="788">
        <v>0</v>
      </c>
      <c r="C896" s="179" t="s">
        <v>3</v>
      </c>
      <c r="D896" s="153"/>
      <c r="E896" s="154"/>
      <c r="F896" s="154"/>
      <c r="G896" s="154"/>
      <c r="H896" s="154"/>
      <c r="J896" s="236"/>
      <c r="K896" s="236"/>
      <c r="L896" s="236"/>
    </row>
    <row r="897" spans="1:12" s="234" customFormat="1" ht="16.5" hidden="1" customHeight="1" x14ac:dyDescent="0.25">
      <c r="A897" s="779"/>
      <c r="B897" s="788">
        <v>0</v>
      </c>
      <c r="C897" s="179" t="s">
        <v>4</v>
      </c>
      <c r="D897" s="153"/>
      <c r="E897" s="154"/>
      <c r="F897" s="154"/>
      <c r="G897" s="154"/>
      <c r="H897" s="154"/>
      <c r="J897" s="236"/>
      <c r="K897" s="236"/>
      <c r="L897" s="236"/>
    </row>
    <row r="898" spans="1:12" s="234" customFormat="1" ht="16.5" hidden="1" customHeight="1" x14ac:dyDescent="0.25">
      <c r="A898" s="779"/>
      <c r="B898" s="788">
        <v>0</v>
      </c>
      <c r="C898" s="179" t="s">
        <v>5</v>
      </c>
      <c r="D898" s="153"/>
      <c r="E898" s="154"/>
      <c r="F898" s="154"/>
      <c r="G898" s="154"/>
      <c r="H898" s="154"/>
      <c r="J898" s="236"/>
      <c r="K898" s="236"/>
      <c r="L898" s="236"/>
    </row>
    <row r="899" spans="1:12" s="234" customFormat="1" ht="16.5" hidden="1" customHeight="1" x14ac:dyDescent="0.25">
      <c r="A899" s="779"/>
      <c r="B899" s="788">
        <v>0</v>
      </c>
      <c r="C899" s="179" t="s">
        <v>6</v>
      </c>
      <c r="D899" s="153"/>
      <c r="E899" s="154"/>
      <c r="F899" s="154"/>
      <c r="G899" s="154"/>
      <c r="H899" s="154"/>
      <c r="J899" s="236"/>
      <c r="K899" s="236"/>
      <c r="L899" s="236"/>
    </row>
    <row r="900" spans="1:12" s="234" customFormat="1" ht="16.5" hidden="1" customHeight="1" x14ac:dyDescent="0.25">
      <c r="A900" s="779"/>
      <c r="B900" s="788">
        <v>0</v>
      </c>
      <c r="C900" s="180" t="s">
        <v>7</v>
      </c>
      <c r="D900" s="153"/>
      <c r="E900" s="154"/>
      <c r="F900" s="154"/>
      <c r="G900" s="154"/>
      <c r="H900" s="154"/>
      <c r="J900" s="236"/>
      <c r="K900" s="236"/>
      <c r="L900" s="236"/>
    </row>
    <row r="901" spans="1:12" s="234" customFormat="1" ht="16.5" hidden="1" customHeight="1" x14ac:dyDescent="0.25">
      <c r="A901" s="779"/>
      <c r="B901" s="788">
        <v>0</v>
      </c>
      <c r="C901" s="169" t="s">
        <v>8</v>
      </c>
      <c r="D901" s="156"/>
      <c r="E901" s="145"/>
      <c r="F901" s="145"/>
      <c r="G901" s="145"/>
      <c r="H901" s="145"/>
      <c r="J901" s="236"/>
      <c r="K901" s="236"/>
      <c r="L901" s="236"/>
    </row>
    <row r="902" spans="1:12" s="234" customFormat="1" ht="16.5" hidden="1" customHeight="1" thickBot="1" x14ac:dyDescent="0.3">
      <c r="A902" s="780"/>
      <c r="B902" s="789">
        <v>0</v>
      </c>
      <c r="C902" s="181" t="s">
        <v>17</v>
      </c>
      <c r="D902" s="182"/>
      <c r="E902" s="150"/>
      <c r="F902" s="150"/>
      <c r="G902" s="150"/>
      <c r="H902" s="150"/>
      <c r="J902" s="236"/>
      <c r="K902" s="236"/>
      <c r="L902" s="236"/>
    </row>
    <row r="903" spans="1:12" s="4" customFormat="1" ht="16.5" hidden="1" customHeight="1" thickBot="1" x14ac:dyDescent="0.3">
      <c r="A903" s="24"/>
      <c r="B903" s="24"/>
      <c r="C903" s="26"/>
      <c r="D903" s="27"/>
      <c r="E903" s="27"/>
      <c r="F903" s="30"/>
      <c r="G903" s="29"/>
      <c r="H903" s="29"/>
      <c r="J903" s="5"/>
      <c r="K903" s="5"/>
      <c r="L903" s="5"/>
    </row>
    <row r="904" spans="1:12" s="4" customFormat="1" ht="16.5" customHeight="1" thickBot="1" x14ac:dyDescent="0.2">
      <c r="A904" s="802" t="s">
        <v>82</v>
      </c>
      <c r="B904" s="803"/>
      <c r="C904" s="803"/>
      <c r="D904" s="803"/>
      <c r="E904" s="803"/>
      <c r="F904" s="803"/>
      <c r="G904" s="803"/>
      <c r="H904" s="845"/>
      <c r="J904" s="5"/>
      <c r="K904" s="5"/>
      <c r="L904" s="5"/>
    </row>
    <row r="905" spans="1:12" s="83" customFormat="1" ht="16.5" customHeight="1" x14ac:dyDescent="0.25">
      <c r="A905" s="806" t="str">
        <f>+A449</f>
        <v>Precio especial en operaciones al contado y financiamiento Plan Integral SIN seguro CON Bonificación.</v>
      </c>
      <c r="B905" s="491"/>
      <c r="C905" s="899"/>
      <c r="D905" s="872"/>
      <c r="E905" s="872"/>
      <c r="F905" s="900"/>
      <c r="G905" s="488"/>
      <c r="H905" s="489"/>
      <c r="J905" s="84"/>
      <c r="K905" s="84"/>
      <c r="L905" s="84"/>
    </row>
    <row r="906" spans="1:12" s="83" customFormat="1" ht="16.5" customHeight="1" x14ac:dyDescent="0.25">
      <c r="A906" s="807"/>
      <c r="B906" s="553" t="str">
        <f>+B450</f>
        <v>(CÓDIGO: LON)</v>
      </c>
      <c r="C906" s="839" t="s">
        <v>16</v>
      </c>
      <c r="D906" s="840"/>
      <c r="E906" s="840"/>
      <c r="F906" s="841"/>
      <c r="G906" s="490"/>
      <c r="H906" s="469"/>
      <c r="J906" s="84"/>
      <c r="K906" s="84"/>
      <c r="L906" s="84"/>
    </row>
    <row r="907" spans="1:12" s="83" customFormat="1" ht="16.5" customHeight="1" x14ac:dyDescent="0.25">
      <c r="A907" s="807"/>
      <c r="B907" s="361" t="s">
        <v>376</v>
      </c>
      <c r="C907" s="813" t="s">
        <v>377</v>
      </c>
      <c r="D907" s="814"/>
      <c r="E907" s="814"/>
      <c r="F907" s="815"/>
      <c r="G907" s="490"/>
      <c r="H907" s="469"/>
      <c r="J907" s="84"/>
      <c r="K907" s="84"/>
      <c r="L907" s="84"/>
    </row>
    <row r="908" spans="1:12" s="83" customFormat="1" ht="16.5" customHeight="1" x14ac:dyDescent="0.25">
      <c r="A908" s="807"/>
      <c r="B908" s="361" t="s">
        <v>378</v>
      </c>
      <c r="C908" s="813" t="s">
        <v>379</v>
      </c>
      <c r="D908" s="814"/>
      <c r="E908" s="814"/>
      <c r="F908" s="815"/>
      <c r="G908" s="490"/>
      <c r="H908" s="469"/>
      <c r="J908" s="84"/>
      <c r="K908" s="84"/>
      <c r="L908" s="84"/>
    </row>
    <row r="909" spans="1:12" s="83" customFormat="1" ht="16.5" customHeight="1" x14ac:dyDescent="0.25">
      <c r="A909" s="807"/>
      <c r="B909" s="361" t="s">
        <v>380</v>
      </c>
      <c r="C909" s="813" t="s">
        <v>381</v>
      </c>
      <c r="D909" s="814"/>
      <c r="E909" s="814"/>
      <c r="F909" s="815"/>
      <c r="G909" s="490"/>
      <c r="H909" s="469"/>
      <c r="J909" s="84"/>
      <c r="K909" s="84"/>
      <c r="L909" s="84"/>
    </row>
    <row r="910" spans="1:12" s="83" customFormat="1" ht="16.5" customHeight="1" x14ac:dyDescent="0.25">
      <c r="A910" s="807"/>
      <c r="B910" s="361" t="s">
        <v>382</v>
      </c>
      <c r="C910" s="813" t="s">
        <v>383</v>
      </c>
      <c r="D910" s="814"/>
      <c r="E910" s="814"/>
      <c r="F910" s="815"/>
      <c r="G910" s="490"/>
      <c r="H910" s="469"/>
      <c r="J910" s="84"/>
      <c r="K910" s="84"/>
      <c r="L910" s="84"/>
    </row>
    <row r="911" spans="1:12" s="83" customFormat="1" ht="16.5" customHeight="1" x14ac:dyDescent="0.25">
      <c r="A911" s="807"/>
      <c r="B911" s="361" t="s">
        <v>384</v>
      </c>
      <c r="C911" s="813" t="s">
        <v>385</v>
      </c>
      <c r="D911" s="814"/>
      <c r="E911" s="814"/>
      <c r="F911" s="815"/>
      <c r="G911" s="490"/>
      <c r="H911" s="469"/>
      <c r="J911" s="84"/>
      <c r="K911" s="84"/>
      <c r="L911" s="84"/>
    </row>
    <row r="912" spans="1:12" s="83" customFormat="1" ht="16.5" customHeight="1" thickBot="1" x14ac:dyDescent="0.3">
      <c r="A912" s="808"/>
      <c r="B912" s="457"/>
      <c r="C912" s="937"/>
      <c r="D912" s="938"/>
      <c r="E912" s="938"/>
      <c r="F912" s="939"/>
      <c r="G912" s="485"/>
      <c r="H912" s="470"/>
      <c r="J912" s="84"/>
      <c r="K912" s="84"/>
      <c r="L912" s="84"/>
    </row>
    <row r="913" spans="1:12" s="83" customFormat="1" ht="16.5" hidden="1" customHeight="1" x14ac:dyDescent="0.25">
      <c r="A913" s="806" t="str">
        <f>+A455</f>
        <v>Precio especial en operaciones al contado y financiamiento Plan Integral CON 1 año de seguro. SIN Bonificación</v>
      </c>
      <c r="B913" s="491"/>
      <c r="C913" s="899"/>
      <c r="D913" s="872"/>
      <c r="E913" s="872"/>
      <c r="F913" s="900"/>
      <c r="G913" s="488"/>
      <c r="H913" s="489"/>
      <c r="J913" s="84"/>
      <c r="K913" s="84"/>
      <c r="L913" s="84"/>
    </row>
    <row r="914" spans="1:12" s="83" customFormat="1" ht="16.5" hidden="1" customHeight="1" x14ac:dyDescent="0.25">
      <c r="A914" s="807"/>
      <c r="B914" s="553" t="str">
        <f>+B456</f>
        <v>(CODIGO: LOO)</v>
      </c>
      <c r="C914" s="839" t="s">
        <v>16</v>
      </c>
      <c r="D914" s="840"/>
      <c r="E914" s="840"/>
      <c r="F914" s="841"/>
      <c r="G914" s="490"/>
      <c r="H914" s="469"/>
      <c r="J914" s="84"/>
      <c r="K914" s="84"/>
      <c r="L914" s="84"/>
    </row>
    <row r="915" spans="1:12" s="83" customFormat="1" ht="16.5" hidden="1" customHeight="1" x14ac:dyDescent="0.25">
      <c r="A915" s="807"/>
      <c r="B915" s="361" t="str">
        <f>"Paquete A  "&amp;DOLLAR((0),0)</f>
        <v>Paquete A  $0</v>
      </c>
      <c r="C915" s="813" t="s">
        <v>386</v>
      </c>
      <c r="D915" s="814"/>
      <c r="E915" s="814"/>
      <c r="F915" s="815"/>
      <c r="G915" s="490"/>
      <c r="H915" s="469"/>
      <c r="J915" s="84"/>
      <c r="K915" s="84"/>
      <c r="L915" s="84"/>
    </row>
    <row r="916" spans="1:12" s="83" customFormat="1" ht="16.5" hidden="1" customHeight="1" x14ac:dyDescent="0.25">
      <c r="A916" s="807"/>
      <c r="B916" s="361" t="str">
        <f>"Paquete B  "&amp;DOLLAR((0),0)</f>
        <v>Paquete B  $0</v>
      </c>
      <c r="C916" s="813" t="s">
        <v>387</v>
      </c>
      <c r="D916" s="814"/>
      <c r="E916" s="814"/>
      <c r="F916" s="815"/>
      <c r="G916" s="490"/>
      <c r="H916" s="469"/>
      <c r="J916" s="84"/>
      <c r="K916" s="84"/>
      <c r="L916" s="84"/>
    </row>
    <row r="917" spans="1:12" s="83" customFormat="1" ht="16.5" hidden="1" customHeight="1" x14ac:dyDescent="0.25">
      <c r="A917" s="807"/>
      <c r="B917" s="361" t="str">
        <f>"Paquete C  "&amp;DOLLAR((0),0)</f>
        <v>Paquete C  $0</v>
      </c>
      <c r="C917" s="813" t="s">
        <v>388</v>
      </c>
      <c r="D917" s="814"/>
      <c r="E917" s="814"/>
      <c r="F917" s="815"/>
      <c r="G917" s="490"/>
      <c r="H917" s="469"/>
      <c r="J917" s="84"/>
      <c r="K917" s="84"/>
      <c r="L917" s="84"/>
    </row>
    <row r="918" spans="1:12" s="83" customFormat="1" ht="16.5" hidden="1" customHeight="1" x14ac:dyDescent="0.25">
      <c r="A918" s="807"/>
      <c r="B918" s="361" t="str">
        <f>"Paquete D  "&amp;DOLLAR((0),0)</f>
        <v>Paquete D  $0</v>
      </c>
      <c r="C918" s="813" t="s">
        <v>389</v>
      </c>
      <c r="D918" s="814"/>
      <c r="E918" s="814"/>
      <c r="F918" s="815"/>
      <c r="G918" s="490"/>
      <c r="H918" s="469"/>
      <c r="J918" s="84"/>
      <c r="K918" s="84"/>
      <c r="L918" s="84"/>
    </row>
    <row r="919" spans="1:12" s="83" customFormat="1" ht="16.5" hidden="1" customHeight="1" x14ac:dyDescent="0.25">
      <c r="A919" s="807"/>
      <c r="B919" s="361" t="str">
        <f>"Paquete G  "&amp;DOLLAR((0),0)</f>
        <v>Paquete G  $0</v>
      </c>
      <c r="C919" s="813" t="s">
        <v>390</v>
      </c>
      <c r="D919" s="814"/>
      <c r="E919" s="814"/>
      <c r="F919" s="815"/>
      <c r="G919" s="490"/>
      <c r="H919" s="469"/>
      <c r="J919" s="84"/>
      <c r="K919" s="84"/>
      <c r="L919" s="84"/>
    </row>
    <row r="920" spans="1:12" s="83" customFormat="1" ht="16.5" hidden="1" customHeight="1" thickBot="1" x14ac:dyDescent="0.3">
      <c r="A920" s="808"/>
      <c r="B920" s="457"/>
      <c r="C920" s="937"/>
      <c r="D920" s="938"/>
      <c r="E920" s="938"/>
      <c r="F920" s="939"/>
      <c r="G920" s="485"/>
      <c r="H920" s="470"/>
      <c r="J920" s="84"/>
      <c r="K920" s="84"/>
      <c r="L920" s="84"/>
    </row>
    <row r="921" spans="1:12" s="83" customFormat="1" ht="16.5" customHeight="1" x14ac:dyDescent="0.25">
      <c r="A921" s="806" t="str">
        <f>+A415</f>
        <v>Financiamiento tasa subsidiada desde 20% enganche SIN seguro.</v>
      </c>
      <c r="B921" s="819" t="s">
        <v>19</v>
      </c>
      <c r="C921" s="527" t="s">
        <v>2</v>
      </c>
      <c r="D921" s="575">
        <v>20</v>
      </c>
      <c r="E921" s="466">
        <v>0</v>
      </c>
      <c r="F921" s="576">
        <v>0</v>
      </c>
      <c r="G921" s="479"/>
      <c r="H921" s="480"/>
      <c r="J921" s="84"/>
      <c r="K921" s="84"/>
      <c r="L921" s="84"/>
    </row>
    <row r="922" spans="1:12" s="83" customFormat="1" ht="16.5" customHeight="1" x14ac:dyDescent="0.25">
      <c r="A922" s="807"/>
      <c r="B922" s="819">
        <v>0</v>
      </c>
      <c r="C922" s="529" t="s">
        <v>3</v>
      </c>
      <c r="D922" s="530">
        <v>20</v>
      </c>
      <c r="E922" s="460">
        <v>0</v>
      </c>
      <c r="F922" s="461">
        <v>0</v>
      </c>
      <c r="G922" s="471"/>
      <c r="H922" s="472"/>
      <c r="J922" s="84"/>
      <c r="K922" s="84"/>
      <c r="L922" s="84"/>
    </row>
    <row r="923" spans="1:12" s="83" customFormat="1" ht="16.5" customHeight="1" x14ac:dyDescent="0.25">
      <c r="A923" s="807"/>
      <c r="B923" s="819">
        <v>0</v>
      </c>
      <c r="C923" s="529" t="s">
        <v>4</v>
      </c>
      <c r="D923" s="530">
        <v>20</v>
      </c>
      <c r="E923" s="460">
        <v>0</v>
      </c>
      <c r="F923" s="461">
        <v>0</v>
      </c>
      <c r="G923" s="471"/>
      <c r="H923" s="472"/>
      <c r="J923" s="84"/>
      <c r="K923" s="84"/>
      <c r="L923" s="84"/>
    </row>
    <row r="924" spans="1:12" s="83" customFormat="1" ht="16.5" customHeight="1" x14ac:dyDescent="0.25">
      <c r="A924" s="807"/>
      <c r="B924" s="819">
        <v>0</v>
      </c>
      <c r="C924" s="529" t="s">
        <v>5</v>
      </c>
      <c r="D924" s="530">
        <v>20</v>
      </c>
      <c r="E924" s="460">
        <v>0</v>
      </c>
      <c r="F924" s="461">
        <v>0</v>
      </c>
      <c r="G924" s="471"/>
      <c r="H924" s="472"/>
      <c r="J924" s="84"/>
      <c r="K924" s="84"/>
      <c r="L924" s="84"/>
    </row>
    <row r="925" spans="1:12" s="83" customFormat="1" ht="16.5" customHeight="1" x14ac:dyDescent="0.25">
      <c r="A925" s="807"/>
      <c r="B925" s="819">
        <v>0</v>
      </c>
      <c r="C925" s="529" t="s">
        <v>6</v>
      </c>
      <c r="D925" s="530">
        <v>20</v>
      </c>
      <c r="E925" s="460">
        <v>2.1551615348784861</v>
      </c>
      <c r="F925" s="461">
        <v>0</v>
      </c>
      <c r="G925" s="471"/>
      <c r="H925" s="472"/>
      <c r="J925" s="84"/>
      <c r="K925" s="84"/>
      <c r="L925" s="84"/>
    </row>
    <row r="926" spans="1:12" s="83" customFormat="1" ht="16.5" customHeight="1" x14ac:dyDescent="0.25">
      <c r="A926" s="807"/>
      <c r="B926" s="819">
        <v>0</v>
      </c>
      <c r="C926" s="531" t="s">
        <v>7</v>
      </c>
      <c r="D926" s="530">
        <v>20</v>
      </c>
      <c r="E926" s="460">
        <v>2.1551615348784861</v>
      </c>
      <c r="F926" s="461">
        <v>2.0182654446804005</v>
      </c>
      <c r="G926" s="471"/>
      <c r="H926" s="472"/>
      <c r="J926" s="84"/>
      <c r="K926" s="84"/>
      <c r="L926" s="84"/>
    </row>
    <row r="927" spans="1:12" s="83" customFormat="1" ht="16.5" customHeight="1" x14ac:dyDescent="0.25">
      <c r="A927" s="807"/>
      <c r="B927" s="819">
        <v>0</v>
      </c>
      <c r="C927" s="529" t="s">
        <v>8</v>
      </c>
      <c r="D927" s="530">
        <v>20</v>
      </c>
      <c r="E927" s="460">
        <v>2.1551615348784861</v>
      </c>
      <c r="F927" s="461">
        <v>4.8036194199158153</v>
      </c>
      <c r="G927" s="471"/>
      <c r="H927" s="472"/>
      <c r="J927" s="84"/>
      <c r="K927" s="84"/>
      <c r="L927" s="84"/>
    </row>
    <row r="928" spans="1:12" s="83" customFormat="1" ht="16.5" customHeight="1" thickBot="1" x14ac:dyDescent="0.3">
      <c r="A928" s="808"/>
      <c r="B928" s="820">
        <v>0</v>
      </c>
      <c r="C928" s="577" t="s">
        <v>17</v>
      </c>
      <c r="D928" s="530">
        <v>20</v>
      </c>
      <c r="E928" s="460">
        <v>2.1551615348784861</v>
      </c>
      <c r="F928" s="578">
        <v>7.2800917061279957</v>
      </c>
      <c r="G928" s="473"/>
      <c r="H928" s="474"/>
      <c r="J928" s="84"/>
      <c r="K928" s="84"/>
      <c r="L928" s="84"/>
    </row>
    <row r="929" spans="1:12" s="297" customFormat="1" ht="16.5" hidden="1" customHeight="1" x14ac:dyDescent="0.25">
      <c r="A929" s="860" t="s">
        <v>46</v>
      </c>
      <c r="B929" s="899" t="s">
        <v>23</v>
      </c>
      <c r="C929" s="579" t="s">
        <v>2</v>
      </c>
      <c r="D929" s="580">
        <v>20</v>
      </c>
      <c r="E929" s="581">
        <v>0</v>
      </c>
      <c r="F929" s="582">
        <v>0</v>
      </c>
      <c r="G929" s="488"/>
      <c r="H929" s="489"/>
      <c r="J929" s="298"/>
      <c r="K929" s="298"/>
      <c r="L929" s="298"/>
    </row>
    <row r="930" spans="1:12" s="297" customFormat="1" ht="16.5" hidden="1" customHeight="1" x14ac:dyDescent="0.25">
      <c r="A930" s="861"/>
      <c r="B930" s="839">
        <v>0</v>
      </c>
      <c r="C930" s="583" t="s">
        <v>3</v>
      </c>
      <c r="D930" s="584">
        <v>20</v>
      </c>
      <c r="E930" s="585">
        <v>1.65</v>
      </c>
      <c r="F930" s="586">
        <v>0</v>
      </c>
      <c r="G930" s="490"/>
      <c r="H930" s="469"/>
      <c r="J930" s="298"/>
      <c r="K930" s="298"/>
      <c r="L930" s="298"/>
    </row>
    <row r="931" spans="1:12" s="297" customFormat="1" ht="16.5" hidden="1" customHeight="1" x14ac:dyDescent="0.25">
      <c r="A931" s="861"/>
      <c r="B931" s="839">
        <v>0</v>
      </c>
      <c r="C931" s="583" t="s">
        <v>4</v>
      </c>
      <c r="D931" s="584">
        <v>20</v>
      </c>
      <c r="E931" s="585">
        <v>1.65</v>
      </c>
      <c r="F931" s="586">
        <v>3.12798330989642</v>
      </c>
      <c r="G931" s="490"/>
      <c r="H931" s="469"/>
      <c r="J931" s="298"/>
      <c r="K931" s="298"/>
      <c r="L931" s="298"/>
    </row>
    <row r="932" spans="1:12" s="297" customFormat="1" ht="16.5" hidden="1" customHeight="1" x14ac:dyDescent="0.25">
      <c r="A932" s="861"/>
      <c r="B932" s="839">
        <v>0</v>
      </c>
      <c r="C932" s="583" t="s">
        <v>5</v>
      </c>
      <c r="D932" s="584">
        <v>20</v>
      </c>
      <c r="E932" s="585">
        <v>1.65</v>
      </c>
      <c r="F932" s="586">
        <v>5.4642298509917246</v>
      </c>
      <c r="G932" s="490"/>
      <c r="H932" s="469"/>
      <c r="J932" s="298"/>
      <c r="K932" s="298"/>
      <c r="L932" s="298"/>
    </row>
    <row r="933" spans="1:12" s="297" customFormat="1" ht="16.5" hidden="1" customHeight="1" x14ac:dyDescent="0.25">
      <c r="A933" s="861"/>
      <c r="B933" s="839">
        <v>0</v>
      </c>
      <c r="C933" s="583" t="s">
        <v>6</v>
      </c>
      <c r="D933" s="584">
        <v>20</v>
      </c>
      <c r="E933" s="585">
        <v>1.65</v>
      </c>
      <c r="F933" s="586">
        <v>6.8961881451408678</v>
      </c>
      <c r="G933" s="490"/>
      <c r="H933" s="469"/>
      <c r="J933" s="298"/>
      <c r="K933" s="298"/>
      <c r="L933" s="298"/>
    </row>
    <row r="934" spans="1:12" s="297" customFormat="1" ht="16.5" hidden="1" customHeight="1" x14ac:dyDescent="0.25">
      <c r="A934" s="861"/>
      <c r="B934" s="839">
        <v>0</v>
      </c>
      <c r="C934" s="587" t="s">
        <v>7</v>
      </c>
      <c r="D934" s="584">
        <v>20</v>
      </c>
      <c r="E934" s="585">
        <v>1.65</v>
      </c>
      <c r="F934" s="586">
        <v>7.8631507448482294</v>
      </c>
      <c r="G934" s="490"/>
      <c r="H934" s="469"/>
      <c r="J934" s="298"/>
      <c r="K934" s="298"/>
      <c r="L934" s="298"/>
    </row>
    <row r="935" spans="1:12" s="297" customFormat="1" ht="16.5" hidden="1" customHeight="1" x14ac:dyDescent="0.25">
      <c r="A935" s="861"/>
      <c r="B935" s="839">
        <v>0</v>
      </c>
      <c r="C935" s="583" t="s">
        <v>8</v>
      </c>
      <c r="D935" s="584">
        <v>20</v>
      </c>
      <c r="E935" s="585">
        <v>1.65</v>
      </c>
      <c r="F935" s="586">
        <v>9.3266737574733369</v>
      </c>
      <c r="G935" s="490"/>
      <c r="H935" s="469"/>
      <c r="J935" s="298"/>
      <c r="K935" s="298"/>
      <c r="L935" s="298"/>
    </row>
    <row r="936" spans="1:12" s="297" customFormat="1" ht="16.5" hidden="1" customHeight="1" thickBot="1" x14ac:dyDescent="0.3">
      <c r="A936" s="862"/>
      <c r="B936" s="950">
        <v>0</v>
      </c>
      <c r="C936" s="588" t="s">
        <v>17</v>
      </c>
      <c r="D936" s="130">
        <v>20</v>
      </c>
      <c r="E936" s="585">
        <v>1.65</v>
      </c>
      <c r="F936" s="585">
        <v>11.03196752729324</v>
      </c>
      <c r="G936" s="485"/>
      <c r="H936" s="470"/>
      <c r="J936" s="298"/>
      <c r="K936" s="298"/>
      <c r="L936" s="298"/>
    </row>
    <row r="937" spans="1:12" s="297" customFormat="1" ht="16.5" customHeight="1" x14ac:dyDescent="0.25">
      <c r="A937" s="806" t="str">
        <f>+A431</f>
        <v>Financiamiento tasa subsidiada desde 35% enganche SIN seguro.</v>
      </c>
      <c r="B937" s="818" t="s">
        <v>19</v>
      </c>
      <c r="C937" s="576" t="s">
        <v>2</v>
      </c>
      <c r="D937" s="464">
        <v>35</v>
      </c>
      <c r="E937" s="551">
        <v>0</v>
      </c>
      <c r="F937" s="576">
        <v>0</v>
      </c>
      <c r="G937" s="551">
        <v>4.0468960826712692</v>
      </c>
      <c r="H937" s="551">
        <v>5.6102978147268603</v>
      </c>
      <c r="J937" s="298"/>
      <c r="K937" s="298"/>
      <c r="L937" s="298"/>
    </row>
    <row r="938" spans="1:12" s="297" customFormat="1" ht="16.5" customHeight="1" x14ac:dyDescent="0.25">
      <c r="A938" s="807"/>
      <c r="B938" s="819">
        <v>0</v>
      </c>
      <c r="C938" s="461" t="s">
        <v>3</v>
      </c>
      <c r="D938" s="468">
        <v>35</v>
      </c>
      <c r="E938" s="552">
        <v>0</v>
      </c>
      <c r="F938" s="461">
        <v>0</v>
      </c>
      <c r="G938" s="552">
        <v>3.98</v>
      </c>
      <c r="H938" s="552">
        <v>5.620963979397696</v>
      </c>
      <c r="J938" s="298"/>
      <c r="K938" s="298"/>
      <c r="L938" s="298"/>
    </row>
    <row r="939" spans="1:12" s="297" customFormat="1" ht="16.5" customHeight="1" x14ac:dyDescent="0.25">
      <c r="A939" s="807"/>
      <c r="B939" s="819">
        <v>0</v>
      </c>
      <c r="C939" s="461" t="s">
        <v>4</v>
      </c>
      <c r="D939" s="468">
        <v>35</v>
      </c>
      <c r="E939" s="552">
        <v>0</v>
      </c>
      <c r="F939" s="461">
        <v>0</v>
      </c>
      <c r="G939" s="552">
        <v>3.9531388929891307</v>
      </c>
      <c r="H939" s="552">
        <v>5.4852394797038109</v>
      </c>
      <c r="J939" s="298"/>
      <c r="K939" s="298"/>
      <c r="L939" s="298"/>
    </row>
    <row r="940" spans="1:12" s="297" customFormat="1" ht="16.5" customHeight="1" x14ac:dyDescent="0.25">
      <c r="A940" s="807"/>
      <c r="B940" s="819">
        <v>0</v>
      </c>
      <c r="C940" s="461" t="s">
        <v>5</v>
      </c>
      <c r="D940" s="468">
        <v>35</v>
      </c>
      <c r="E940" s="552">
        <v>0</v>
      </c>
      <c r="F940" s="461">
        <v>0</v>
      </c>
      <c r="G940" s="552">
        <v>3.8859096216919928</v>
      </c>
      <c r="H940" s="552">
        <v>5.5</v>
      </c>
      <c r="J940" s="298"/>
      <c r="K940" s="298"/>
      <c r="L940" s="298"/>
    </row>
    <row r="941" spans="1:12" s="297" customFormat="1" ht="16.5" customHeight="1" x14ac:dyDescent="0.25">
      <c r="A941" s="807"/>
      <c r="B941" s="819">
        <v>0</v>
      </c>
      <c r="C941" s="461" t="s">
        <v>6</v>
      </c>
      <c r="D941" s="468">
        <v>35</v>
      </c>
      <c r="E941" s="552">
        <v>0</v>
      </c>
      <c r="F941" s="461">
        <v>0</v>
      </c>
      <c r="G941" s="552">
        <v>3.810682737019131</v>
      </c>
      <c r="H941" s="552">
        <v>5.5090000000000003</v>
      </c>
      <c r="J941" s="298"/>
      <c r="K941" s="298"/>
      <c r="L941" s="298"/>
    </row>
    <row r="942" spans="1:12" s="297" customFormat="1" ht="16.5" customHeight="1" x14ac:dyDescent="0.25">
      <c r="A942" s="807"/>
      <c r="B942" s="819">
        <v>0</v>
      </c>
      <c r="C942" s="461" t="s">
        <v>7</v>
      </c>
      <c r="D942" s="468">
        <v>35</v>
      </c>
      <c r="E942" s="552">
        <v>1.6048909893294605</v>
      </c>
      <c r="F942" s="461">
        <v>0</v>
      </c>
      <c r="G942" s="552">
        <v>3.7363413729781305</v>
      </c>
      <c r="H942" s="552">
        <v>5.5167876082219971</v>
      </c>
      <c r="J942" s="298"/>
      <c r="K942" s="298"/>
      <c r="L942" s="298"/>
    </row>
    <row r="943" spans="1:12" s="297" customFormat="1" ht="16.5" customHeight="1" x14ac:dyDescent="0.25">
      <c r="A943" s="807"/>
      <c r="B943" s="819">
        <v>0</v>
      </c>
      <c r="C943" s="461" t="s">
        <v>8</v>
      </c>
      <c r="D943" s="468">
        <v>35</v>
      </c>
      <c r="E943" s="552">
        <v>1.6048909893294605</v>
      </c>
      <c r="F943" s="461">
        <v>3.0852750521219248</v>
      </c>
      <c r="G943" s="552">
        <v>7.0650000000000004</v>
      </c>
      <c r="H943" s="552">
        <v>7.7753673607735516</v>
      </c>
      <c r="J943" s="298"/>
      <c r="K943" s="298"/>
      <c r="L943" s="298"/>
    </row>
    <row r="944" spans="1:12" s="297" customFormat="1" ht="16.5" customHeight="1" thickBot="1" x14ac:dyDescent="0.3">
      <c r="A944" s="808"/>
      <c r="B944" s="820">
        <v>0</v>
      </c>
      <c r="C944" s="578" t="s">
        <v>17</v>
      </c>
      <c r="D944" s="534">
        <v>35</v>
      </c>
      <c r="E944" s="536">
        <v>1.6048909893294605</v>
      </c>
      <c r="F944" s="578">
        <v>5.7386246197632236</v>
      </c>
      <c r="G944" s="536">
        <v>8.9332741284359454</v>
      </c>
      <c r="H944" s="536">
        <v>9.9450000000000003</v>
      </c>
      <c r="J944" s="298"/>
      <c r="K944" s="298"/>
      <c r="L944" s="298"/>
    </row>
    <row r="945" spans="1:12" s="76" customFormat="1" ht="16.5" hidden="1" customHeight="1" x14ac:dyDescent="0.25">
      <c r="A945" s="970" t="s">
        <v>40</v>
      </c>
      <c r="B945" s="973" t="s">
        <v>23</v>
      </c>
      <c r="C945" s="437" t="s">
        <v>2</v>
      </c>
      <c r="D945" s="438">
        <v>35</v>
      </c>
      <c r="E945" s="439">
        <v>0</v>
      </c>
      <c r="F945" s="440">
        <v>0</v>
      </c>
      <c r="G945" s="431">
        <v>4.05</v>
      </c>
      <c r="H945" s="432">
        <v>5.6</v>
      </c>
      <c r="J945" s="77"/>
      <c r="K945" s="77"/>
      <c r="L945" s="77"/>
    </row>
    <row r="946" spans="1:12" s="76" customFormat="1" ht="16.5" hidden="1" customHeight="1" x14ac:dyDescent="0.25">
      <c r="A946" s="971"/>
      <c r="B946" s="974">
        <v>0</v>
      </c>
      <c r="C946" s="441" t="s">
        <v>3</v>
      </c>
      <c r="D946" s="442">
        <v>35</v>
      </c>
      <c r="E946" s="443">
        <v>0</v>
      </c>
      <c r="F946" s="444">
        <v>0</v>
      </c>
      <c r="G946" s="433">
        <v>3.9845793533869864</v>
      </c>
      <c r="H946" s="434">
        <v>5.6210269525022074</v>
      </c>
      <c r="J946" s="77"/>
      <c r="K946" s="77"/>
      <c r="L946" s="77"/>
    </row>
    <row r="947" spans="1:12" s="76" customFormat="1" ht="16.5" hidden="1" customHeight="1" x14ac:dyDescent="0.25">
      <c r="A947" s="971"/>
      <c r="B947" s="974">
        <v>0</v>
      </c>
      <c r="C947" s="441" t="s">
        <v>4</v>
      </c>
      <c r="D947" s="442">
        <v>35</v>
      </c>
      <c r="E947" s="443">
        <v>1.6528848732550347</v>
      </c>
      <c r="F947" s="444">
        <v>0</v>
      </c>
      <c r="G947" s="433">
        <v>3.9599893704864741</v>
      </c>
      <c r="H947" s="434">
        <v>5.49</v>
      </c>
      <c r="J947" s="77"/>
      <c r="K947" s="77"/>
      <c r="L947" s="77"/>
    </row>
    <row r="948" spans="1:12" s="76" customFormat="1" ht="16.5" hidden="1" customHeight="1" x14ac:dyDescent="0.25">
      <c r="A948" s="971"/>
      <c r="B948" s="974">
        <v>0</v>
      </c>
      <c r="C948" s="441" t="s">
        <v>5</v>
      </c>
      <c r="D948" s="442">
        <v>35</v>
      </c>
      <c r="E948" s="443">
        <v>1.6528848732550347</v>
      </c>
      <c r="F948" s="444">
        <v>2.8909142026615879</v>
      </c>
      <c r="G948" s="433">
        <v>7.1</v>
      </c>
      <c r="H948" s="434">
        <v>7.5628934835800363</v>
      </c>
      <c r="J948" s="77"/>
      <c r="K948" s="77"/>
      <c r="L948" s="77"/>
    </row>
    <row r="949" spans="1:12" s="76" customFormat="1" ht="16.5" hidden="1" customHeight="1" x14ac:dyDescent="0.25">
      <c r="A949" s="971"/>
      <c r="B949" s="974">
        <v>0</v>
      </c>
      <c r="C949" s="441" t="s">
        <v>6</v>
      </c>
      <c r="D949" s="442">
        <v>35</v>
      </c>
      <c r="E949" s="443">
        <v>1.6528848732550347</v>
      </c>
      <c r="F949" s="444">
        <v>4.6635166955514284</v>
      </c>
      <c r="G949" s="433">
        <v>9.02</v>
      </c>
      <c r="H949" s="434">
        <v>8.8308179236229698</v>
      </c>
      <c r="J949" s="77"/>
      <c r="K949" s="77"/>
      <c r="L949" s="77"/>
    </row>
    <row r="950" spans="1:12" s="76" customFormat="1" ht="16.5" hidden="1" customHeight="1" x14ac:dyDescent="0.25">
      <c r="A950" s="971"/>
      <c r="B950" s="974">
        <v>0</v>
      </c>
      <c r="C950" s="445" t="s">
        <v>7</v>
      </c>
      <c r="D950" s="442">
        <v>35</v>
      </c>
      <c r="E950" s="443">
        <v>1.6528848732550347</v>
      </c>
      <c r="F950" s="444">
        <v>5.8608876529209422</v>
      </c>
      <c r="G950" s="433">
        <v>10.325179894909972</v>
      </c>
      <c r="H950" s="434">
        <v>9.6867355124524437</v>
      </c>
      <c r="J950" s="77"/>
      <c r="K950" s="77"/>
      <c r="L950" s="77"/>
    </row>
    <row r="951" spans="1:12" s="76" customFormat="1" ht="16.5" hidden="1" customHeight="1" x14ac:dyDescent="0.25">
      <c r="A951" s="971"/>
      <c r="B951" s="974">
        <v>0</v>
      </c>
      <c r="C951" s="441" t="s">
        <v>8</v>
      </c>
      <c r="D951" s="442">
        <v>35</v>
      </c>
      <c r="E951" s="443">
        <v>1.6528848732550347</v>
      </c>
      <c r="F951" s="444">
        <v>7.6143590934147127</v>
      </c>
      <c r="G951" s="433">
        <v>12.2</v>
      </c>
      <c r="H951" s="434">
        <v>11.01</v>
      </c>
      <c r="J951" s="77"/>
      <c r="K951" s="77"/>
      <c r="L951" s="77"/>
    </row>
    <row r="952" spans="1:12" s="76" customFormat="1" ht="16.5" hidden="1" customHeight="1" thickBot="1" x14ac:dyDescent="0.3">
      <c r="A952" s="972"/>
      <c r="B952" s="975">
        <v>0</v>
      </c>
      <c r="C952" s="446" t="s">
        <v>17</v>
      </c>
      <c r="D952" s="447">
        <v>35</v>
      </c>
      <c r="E952" s="443">
        <v>1.6528848732550347</v>
      </c>
      <c r="F952" s="443">
        <v>9.4893766590271902</v>
      </c>
      <c r="G952" s="435">
        <v>13.18</v>
      </c>
      <c r="H952" s="436">
        <v>12.635</v>
      </c>
      <c r="J952" s="77"/>
      <c r="K952" s="77"/>
      <c r="L952" s="77"/>
    </row>
    <row r="953" spans="1:12" s="4" customFormat="1" ht="16.5" customHeight="1" thickBot="1" x14ac:dyDescent="0.3">
      <c r="A953" s="78"/>
      <c r="B953" s="78"/>
      <c r="C953" s="79"/>
      <c r="D953" s="80"/>
      <c r="E953" s="80"/>
      <c r="F953" s="81"/>
      <c r="G953" s="82"/>
      <c r="H953" s="82"/>
      <c r="J953" s="5"/>
      <c r="K953" s="5"/>
      <c r="L953" s="5"/>
    </row>
    <row r="954" spans="1:12" s="4" customFormat="1" ht="16.5" customHeight="1" thickBot="1" x14ac:dyDescent="0.2">
      <c r="A954" s="802" t="s">
        <v>84</v>
      </c>
      <c r="B954" s="803"/>
      <c r="C954" s="803"/>
      <c r="D954" s="803"/>
      <c r="E954" s="803"/>
      <c r="F954" s="803"/>
      <c r="G954" s="803"/>
      <c r="H954" s="845"/>
      <c r="J954" s="5"/>
      <c r="K954" s="5"/>
      <c r="L954" s="5"/>
    </row>
    <row r="955" spans="1:12" s="83" customFormat="1" ht="16.5" customHeight="1" x14ac:dyDescent="0.25">
      <c r="A955" s="806" t="str">
        <f>+A905</f>
        <v>Precio especial en operaciones al contado y financiamiento Plan Integral SIN seguro CON Bonificación.</v>
      </c>
      <c r="B955" s="456"/>
      <c r="C955" s="899"/>
      <c r="D955" s="872"/>
      <c r="E955" s="872"/>
      <c r="F955" s="900"/>
      <c r="G955" s="488"/>
      <c r="H955" s="489"/>
      <c r="J955" s="84"/>
      <c r="K955" s="84"/>
      <c r="L955" s="84"/>
    </row>
    <row r="956" spans="1:12" s="83" customFormat="1" ht="16.5" customHeight="1" x14ac:dyDescent="0.25">
      <c r="A956" s="807"/>
      <c r="B956" s="456" t="str">
        <f>+B906</f>
        <v>(CÓDIGO: LON)</v>
      </c>
      <c r="C956" s="839" t="s">
        <v>16</v>
      </c>
      <c r="D956" s="840"/>
      <c r="E956" s="840"/>
      <c r="F956" s="841"/>
      <c r="G956" s="490"/>
      <c r="H956" s="469"/>
      <c r="J956" s="84"/>
      <c r="K956" s="84"/>
      <c r="L956" s="84"/>
    </row>
    <row r="957" spans="1:12" s="83" customFormat="1" ht="16.5" customHeight="1" x14ac:dyDescent="0.25">
      <c r="A957" s="807"/>
      <c r="B957" s="361" t="s">
        <v>391</v>
      </c>
      <c r="C957" s="813" t="s">
        <v>392</v>
      </c>
      <c r="D957" s="814"/>
      <c r="E957" s="814"/>
      <c r="F957" s="815"/>
      <c r="G957" s="490"/>
      <c r="H957" s="469"/>
      <c r="J957" s="84"/>
      <c r="K957" s="84"/>
      <c r="L957" s="84"/>
    </row>
    <row r="958" spans="1:12" s="83" customFormat="1" ht="16.5" customHeight="1" x14ac:dyDescent="0.25">
      <c r="A958" s="807"/>
      <c r="B958" s="361" t="s">
        <v>393</v>
      </c>
      <c r="C958" s="813" t="s">
        <v>394</v>
      </c>
      <c r="D958" s="814"/>
      <c r="E958" s="814"/>
      <c r="F958" s="815"/>
      <c r="G958" s="490"/>
      <c r="H958" s="469"/>
      <c r="J958" s="84"/>
      <c r="K958" s="84"/>
      <c r="L958" s="84"/>
    </row>
    <row r="959" spans="1:12" s="83" customFormat="1" ht="16.5" customHeight="1" thickBot="1" x14ac:dyDescent="0.3">
      <c r="A959" s="808"/>
      <c r="B959" s="457"/>
      <c r="C959" s="937"/>
      <c r="D959" s="938"/>
      <c r="E959" s="938"/>
      <c r="F959" s="939"/>
      <c r="G959" s="485"/>
      <c r="H959" s="470"/>
      <c r="J959" s="84"/>
      <c r="K959" s="84"/>
      <c r="L959" s="84"/>
    </row>
    <row r="960" spans="1:12" s="83" customFormat="1" ht="16.5" hidden="1" customHeight="1" x14ac:dyDescent="0.25">
      <c r="A960" s="806" t="str">
        <f>+A913</f>
        <v>Precio especial en operaciones al contado y financiamiento Plan Integral CON 1 año de seguro. SIN Bonificación</v>
      </c>
      <c r="B960" s="491"/>
      <c r="C960" s="899"/>
      <c r="D960" s="872"/>
      <c r="E960" s="872"/>
      <c r="F960" s="900"/>
      <c r="G960" s="488"/>
      <c r="H960" s="489"/>
      <c r="J960" s="84"/>
      <c r="K960" s="84"/>
      <c r="L960" s="84"/>
    </row>
    <row r="961" spans="1:12" s="83" customFormat="1" ht="16.5" hidden="1" customHeight="1" x14ac:dyDescent="0.25">
      <c r="A961" s="807"/>
      <c r="B961" s="492" t="str">
        <f>+B914</f>
        <v>(CODIGO: LOO)</v>
      </c>
      <c r="C961" s="839" t="s">
        <v>16</v>
      </c>
      <c r="D961" s="840"/>
      <c r="E961" s="840"/>
      <c r="F961" s="841"/>
      <c r="G961" s="490"/>
      <c r="H961" s="469"/>
      <c r="J961" s="84"/>
      <c r="K961" s="84"/>
      <c r="L961" s="84"/>
    </row>
    <row r="962" spans="1:12" s="83" customFormat="1" ht="16.5" hidden="1" customHeight="1" x14ac:dyDescent="0.25">
      <c r="A962" s="807"/>
      <c r="B962" s="361" t="str">
        <f>"Paquete C  "&amp;DOLLAR((0),0)</f>
        <v>Paquete C  $0</v>
      </c>
      <c r="C962" s="813" t="s">
        <v>395</v>
      </c>
      <c r="D962" s="814"/>
      <c r="E962" s="814"/>
      <c r="F962" s="815"/>
      <c r="G962" s="490"/>
      <c r="H962" s="469"/>
      <c r="J962" s="84"/>
      <c r="K962" s="84"/>
      <c r="L962" s="84"/>
    </row>
    <row r="963" spans="1:12" s="83" customFormat="1" ht="16.5" hidden="1" customHeight="1" x14ac:dyDescent="0.25">
      <c r="A963" s="807"/>
      <c r="B963" s="361" t="str">
        <f>"Paquete B  "&amp;DOLLAR((0),0)</f>
        <v>Paquete B  $0</v>
      </c>
      <c r="C963" s="813" t="s">
        <v>396</v>
      </c>
      <c r="D963" s="814"/>
      <c r="E963" s="814"/>
      <c r="F963" s="815"/>
      <c r="G963" s="490"/>
      <c r="H963" s="469"/>
      <c r="J963" s="84"/>
      <c r="K963" s="84"/>
      <c r="L963" s="84"/>
    </row>
    <row r="964" spans="1:12" s="83" customFormat="1" ht="16.5" hidden="1" customHeight="1" thickBot="1" x14ac:dyDescent="0.3">
      <c r="A964" s="808"/>
      <c r="B964" s="457"/>
      <c r="C964" s="937"/>
      <c r="D964" s="938"/>
      <c r="E964" s="938"/>
      <c r="F964" s="939"/>
      <c r="G964" s="485"/>
      <c r="H964" s="470"/>
      <c r="J964" s="84"/>
      <c r="K964" s="84"/>
      <c r="L964" s="84"/>
    </row>
    <row r="965" spans="1:12" s="83" customFormat="1" ht="16.5" customHeight="1" x14ac:dyDescent="0.25">
      <c r="A965" s="806" t="str">
        <f>+A921</f>
        <v>Financiamiento tasa subsidiada desde 20% enganche SIN seguro.</v>
      </c>
      <c r="B965" s="889" t="s">
        <v>19</v>
      </c>
      <c r="C965" s="527" t="s">
        <v>2</v>
      </c>
      <c r="D965" s="528">
        <v>20</v>
      </c>
      <c r="E965" s="458">
        <v>0</v>
      </c>
      <c r="F965" s="459">
        <v>0</v>
      </c>
      <c r="G965" s="479"/>
      <c r="H965" s="480"/>
      <c r="J965" s="84"/>
      <c r="K965" s="84"/>
      <c r="L965" s="84"/>
    </row>
    <row r="966" spans="1:12" s="83" customFormat="1" ht="16.5" customHeight="1" x14ac:dyDescent="0.25">
      <c r="A966" s="807"/>
      <c r="B966" s="890">
        <v>0</v>
      </c>
      <c r="C966" s="529" t="s">
        <v>3</v>
      </c>
      <c r="D966" s="530">
        <v>20</v>
      </c>
      <c r="E966" s="460">
        <v>0</v>
      </c>
      <c r="F966" s="461">
        <v>0</v>
      </c>
      <c r="G966" s="471"/>
      <c r="H966" s="472"/>
      <c r="J966" s="84"/>
      <c r="K966" s="84"/>
      <c r="L966" s="84"/>
    </row>
    <row r="967" spans="1:12" s="83" customFormat="1" ht="16.5" customHeight="1" x14ac:dyDescent="0.25">
      <c r="A967" s="807"/>
      <c r="B967" s="890">
        <v>0</v>
      </c>
      <c r="C967" s="529" t="s">
        <v>4</v>
      </c>
      <c r="D967" s="530">
        <v>20</v>
      </c>
      <c r="E967" s="460">
        <v>0</v>
      </c>
      <c r="F967" s="461">
        <v>0</v>
      </c>
      <c r="G967" s="471"/>
      <c r="H967" s="472"/>
      <c r="J967" s="84"/>
      <c r="K967" s="84"/>
      <c r="L967" s="84"/>
    </row>
    <row r="968" spans="1:12" s="83" customFormat="1" ht="16.5" customHeight="1" x14ac:dyDescent="0.25">
      <c r="A968" s="807"/>
      <c r="B968" s="890">
        <v>0</v>
      </c>
      <c r="C968" s="529" t="s">
        <v>5</v>
      </c>
      <c r="D968" s="530">
        <v>20</v>
      </c>
      <c r="E968" s="460">
        <v>2.2496581960268518</v>
      </c>
      <c r="F968" s="461">
        <v>0</v>
      </c>
      <c r="G968" s="471"/>
      <c r="H968" s="472"/>
      <c r="J968" s="84"/>
      <c r="K968" s="84"/>
      <c r="L968" s="84"/>
    </row>
    <row r="969" spans="1:12" s="83" customFormat="1" ht="16.5" customHeight="1" x14ac:dyDescent="0.25">
      <c r="A969" s="807"/>
      <c r="B969" s="890">
        <v>0</v>
      </c>
      <c r="C969" s="529" t="s">
        <v>6</v>
      </c>
      <c r="D969" s="530">
        <v>20</v>
      </c>
      <c r="E969" s="460">
        <v>2.2496581960268518</v>
      </c>
      <c r="F969" s="461">
        <v>2.4373010415868031</v>
      </c>
      <c r="G969" s="471"/>
      <c r="H969" s="472"/>
      <c r="J969" s="84"/>
      <c r="K969" s="84"/>
      <c r="L969" s="84"/>
    </row>
    <row r="970" spans="1:12" s="83" customFormat="1" ht="16.5" customHeight="1" x14ac:dyDescent="0.25">
      <c r="A970" s="807"/>
      <c r="B970" s="890">
        <v>0</v>
      </c>
      <c r="C970" s="531" t="s">
        <v>7</v>
      </c>
      <c r="D970" s="530">
        <v>20</v>
      </c>
      <c r="E970" s="460">
        <v>2.2496581960268518</v>
      </c>
      <c r="F970" s="461">
        <v>4.0840065341331098</v>
      </c>
      <c r="G970" s="471"/>
      <c r="H970" s="472"/>
      <c r="J970" s="84"/>
      <c r="K970" s="84"/>
      <c r="L970" s="84"/>
    </row>
    <row r="971" spans="1:12" s="83" customFormat="1" ht="16.5" customHeight="1" x14ac:dyDescent="0.25">
      <c r="A971" s="807"/>
      <c r="B971" s="890">
        <v>0</v>
      </c>
      <c r="C971" s="529" t="s">
        <v>8</v>
      </c>
      <c r="D971" s="530">
        <v>20</v>
      </c>
      <c r="E971" s="460">
        <v>2.2496581960268518</v>
      </c>
      <c r="F971" s="461">
        <v>6.401891217396332</v>
      </c>
      <c r="G971" s="471"/>
      <c r="H971" s="472"/>
      <c r="J971" s="84"/>
      <c r="K971" s="84"/>
      <c r="L971" s="84"/>
    </row>
    <row r="972" spans="1:12" s="83" customFormat="1" ht="16.5" customHeight="1" thickBot="1" x14ac:dyDescent="0.3">
      <c r="A972" s="808"/>
      <c r="B972" s="891">
        <v>0</v>
      </c>
      <c r="C972" s="532" t="s">
        <v>17</v>
      </c>
      <c r="D972" s="533">
        <v>20</v>
      </c>
      <c r="E972" s="462">
        <v>2.2496581960268518</v>
      </c>
      <c r="F972" s="463">
        <v>8.605286613080958</v>
      </c>
      <c r="G972" s="473"/>
      <c r="H972" s="474"/>
      <c r="J972" s="84"/>
      <c r="K972" s="84"/>
      <c r="L972" s="84"/>
    </row>
    <row r="973" spans="1:12" s="295" customFormat="1" ht="16.5" hidden="1" customHeight="1" x14ac:dyDescent="0.25">
      <c r="A973" s="806" t="s">
        <v>65</v>
      </c>
      <c r="B973" s="899" t="s">
        <v>23</v>
      </c>
      <c r="C973" s="527" t="s">
        <v>2</v>
      </c>
      <c r="D973" s="528">
        <v>20</v>
      </c>
      <c r="E973" s="458">
        <v>0</v>
      </c>
      <c r="F973" s="459">
        <v>8.7556677572894444</v>
      </c>
      <c r="G973" s="479"/>
      <c r="H973" s="480"/>
      <c r="J973" s="296"/>
      <c r="K973" s="296"/>
      <c r="L973" s="296"/>
    </row>
    <row r="974" spans="1:12" s="295" customFormat="1" ht="16.5" hidden="1" customHeight="1" x14ac:dyDescent="0.25">
      <c r="A974" s="807"/>
      <c r="B974" s="839">
        <v>0</v>
      </c>
      <c r="C974" s="529" t="s">
        <v>3</v>
      </c>
      <c r="D974" s="530">
        <v>20</v>
      </c>
      <c r="E974" s="460">
        <v>0</v>
      </c>
      <c r="F974" s="461">
        <v>11.023383794429291</v>
      </c>
      <c r="G974" s="471"/>
      <c r="H974" s="472"/>
      <c r="J974" s="296"/>
      <c r="K974" s="296"/>
      <c r="L974" s="296"/>
    </row>
    <row r="975" spans="1:12" s="295" customFormat="1" ht="16.5" hidden="1" customHeight="1" x14ac:dyDescent="0.25">
      <c r="A975" s="807"/>
      <c r="B975" s="839">
        <v>0</v>
      </c>
      <c r="C975" s="529" t="s">
        <v>4</v>
      </c>
      <c r="D975" s="530">
        <v>20</v>
      </c>
      <c r="E975" s="460">
        <v>0</v>
      </c>
      <c r="F975" s="461">
        <v>11.355676863193654</v>
      </c>
      <c r="G975" s="471"/>
      <c r="H975" s="472"/>
      <c r="J975" s="296"/>
      <c r="K975" s="296"/>
      <c r="L975" s="296"/>
    </row>
    <row r="976" spans="1:12" s="295" customFormat="1" ht="16.5" hidden="1" customHeight="1" x14ac:dyDescent="0.25">
      <c r="A976" s="807"/>
      <c r="B976" s="839">
        <v>0</v>
      </c>
      <c r="C976" s="529" t="s">
        <v>5</v>
      </c>
      <c r="D976" s="530">
        <v>20</v>
      </c>
      <c r="E976" s="460">
        <v>0</v>
      </c>
      <c r="F976" s="461">
        <v>11.79021005807428</v>
      </c>
      <c r="G976" s="471"/>
      <c r="H976" s="472"/>
      <c r="J976" s="296"/>
      <c r="K976" s="296"/>
      <c r="L976" s="296"/>
    </row>
    <row r="977" spans="1:12" s="295" customFormat="1" ht="16.5" hidden="1" customHeight="1" x14ac:dyDescent="0.25">
      <c r="A977" s="807"/>
      <c r="B977" s="839">
        <v>0</v>
      </c>
      <c r="C977" s="529" t="s">
        <v>6</v>
      </c>
      <c r="D977" s="530">
        <v>20</v>
      </c>
      <c r="E977" s="460">
        <v>0</v>
      </c>
      <c r="F977" s="461">
        <v>12.057303152109197</v>
      </c>
      <c r="G977" s="471"/>
      <c r="H977" s="472"/>
      <c r="J977" s="296"/>
      <c r="K977" s="296"/>
      <c r="L977" s="296"/>
    </row>
    <row r="978" spans="1:12" s="295" customFormat="1" ht="16.5" hidden="1" customHeight="1" x14ac:dyDescent="0.25">
      <c r="A978" s="807"/>
      <c r="B978" s="839">
        <v>0</v>
      </c>
      <c r="C978" s="531" t="s">
        <v>7</v>
      </c>
      <c r="D978" s="530">
        <v>20</v>
      </c>
      <c r="E978" s="460">
        <v>0</v>
      </c>
      <c r="F978" s="461">
        <v>12.237556676858771</v>
      </c>
      <c r="G978" s="471"/>
      <c r="H978" s="472"/>
      <c r="J978" s="296"/>
      <c r="K978" s="296"/>
      <c r="L978" s="296"/>
    </row>
    <row r="979" spans="1:12" s="295" customFormat="1" ht="16.5" hidden="1" customHeight="1" x14ac:dyDescent="0.25">
      <c r="A979" s="807"/>
      <c r="B979" s="839">
        <v>0</v>
      </c>
      <c r="C979" s="529" t="s">
        <v>8</v>
      </c>
      <c r="D979" s="530">
        <v>20</v>
      </c>
      <c r="E979" s="460">
        <v>0</v>
      </c>
      <c r="F979" s="461">
        <v>12.71360962691279</v>
      </c>
      <c r="G979" s="471"/>
      <c r="H979" s="472"/>
      <c r="J979" s="296"/>
      <c r="K979" s="296"/>
      <c r="L979" s="296"/>
    </row>
    <row r="980" spans="1:12" s="295" customFormat="1" ht="16.5" hidden="1" customHeight="1" thickBot="1" x14ac:dyDescent="0.3">
      <c r="A980" s="808"/>
      <c r="B980" s="950">
        <v>0</v>
      </c>
      <c r="C980" s="532" t="s">
        <v>17</v>
      </c>
      <c r="D980" s="533">
        <v>20</v>
      </c>
      <c r="E980" s="462">
        <v>0</v>
      </c>
      <c r="F980" s="463">
        <v>13.844793146136627</v>
      </c>
      <c r="G980" s="473"/>
      <c r="H980" s="474"/>
      <c r="J980" s="296"/>
      <c r="K980" s="296"/>
      <c r="L980" s="296"/>
    </row>
    <row r="981" spans="1:12" s="295" customFormat="1" ht="16.5" customHeight="1" x14ac:dyDescent="0.25">
      <c r="A981" s="806" t="str">
        <f>+A937</f>
        <v>Financiamiento tasa subsidiada desde 35% enganche SIN seguro.</v>
      </c>
      <c r="B981" s="889" t="s">
        <v>19</v>
      </c>
      <c r="C981" s="527" t="s">
        <v>2</v>
      </c>
      <c r="D981" s="528">
        <v>35</v>
      </c>
      <c r="E981" s="458">
        <v>0</v>
      </c>
      <c r="F981" s="459">
        <v>0</v>
      </c>
      <c r="G981" s="459">
        <v>4.0615452223716009</v>
      </c>
      <c r="H981" s="459">
        <v>5.6035092735648329</v>
      </c>
      <c r="J981" s="296"/>
      <c r="K981" s="296"/>
      <c r="L981" s="296"/>
    </row>
    <row r="982" spans="1:12" s="295" customFormat="1" ht="16.5" customHeight="1" x14ac:dyDescent="0.25">
      <c r="A982" s="807"/>
      <c r="B982" s="890">
        <v>0</v>
      </c>
      <c r="C982" s="529" t="s">
        <v>3</v>
      </c>
      <c r="D982" s="530">
        <v>35</v>
      </c>
      <c r="E982" s="460">
        <v>0</v>
      </c>
      <c r="F982" s="461">
        <v>0</v>
      </c>
      <c r="G982" s="467">
        <v>3.9720178303554818</v>
      </c>
      <c r="H982" s="486">
        <v>5.615899512429662</v>
      </c>
      <c r="J982" s="296"/>
      <c r="K982" s="296"/>
      <c r="L982" s="296"/>
    </row>
    <row r="983" spans="1:12" s="295" customFormat="1" ht="16.5" customHeight="1" x14ac:dyDescent="0.25">
      <c r="A983" s="807"/>
      <c r="B983" s="890">
        <v>0</v>
      </c>
      <c r="C983" s="529" t="s">
        <v>4</v>
      </c>
      <c r="D983" s="530">
        <v>35</v>
      </c>
      <c r="E983" s="460">
        <v>0</v>
      </c>
      <c r="F983" s="461">
        <v>0</v>
      </c>
      <c r="G983" s="467">
        <v>3.9599893126972363</v>
      </c>
      <c r="H983" s="486">
        <v>5.48</v>
      </c>
      <c r="J983" s="296"/>
      <c r="K983" s="296"/>
      <c r="L983" s="296"/>
    </row>
    <row r="984" spans="1:12" s="295" customFormat="1" ht="16.5" customHeight="1" x14ac:dyDescent="0.25">
      <c r="A984" s="807"/>
      <c r="B984" s="890">
        <v>0</v>
      </c>
      <c r="C984" s="529" t="s">
        <v>5</v>
      </c>
      <c r="D984" s="530">
        <v>35</v>
      </c>
      <c r="E984" s="460">
        <v>0</v>
      </c>
      <c r="F984" s="461">
        <v>0</v>
      </c>
      <c r="G984" s="467">
        <v>3.885908626827113</v>
      </c>
      <c r="H984" s="486">
        <v>5.5</v>
      </c>
      <c r="J984" s="296"/>
      <c r="K984" s="296"/>
      <c r="L984" s="296"/>
    </row>
    <row r="985" spans="1:12" s="295" customFormat="1" ht="16.5" customHeight="1" x14ac:dyDescent="0.25">
      <c r="A985" s="807"/>
      <c r="B985" s="890">
        <v>0</v>
      </c>
      <c r="C985" s="529" t="s">
        <v>6</v>
      </c>
      <c r="D985" s="530">
        <v>35</v>
      </c>
      <c r="E985" s="460">
        <v>1.6709308332301362</v>
      </c>
      <c r="F985" s="461">
        <v>0</v>
      </c>
      <c r="G985" s="467">
        <v>3.8106827370191159</v>
      </c>
      <c r="H985" s="486">
        <v>5.5090000000000003</v>
      </c>
      <c r="J985" s="296"/>
      <c r="K985" s="296"/>
      <c r="L985" s="296"/>
    </row>
    <row r="986" spans="1:12" s="295" customFormat="1" ht="16.5" customHeight="1" x14ac:dyDescent="0.25">
      <c r="A986" s="807"/>
      <c r="B986" s="890">
        <v>0</v>
      </c>
      <c r="C986" s="531" t="s">
        <v>7</v>
      </c>
      <c r="D986" s="530">
        <v>35</v>
      </c>
      <c r="E986" s="460">
        <v>1.6709308332301362</v>
      </c>
      <c r="F986" s="461">
        <v>1.9107909098911964</v>
      </c>
      <c r="G986" s="467">
        <v>5.89</v>
      </c>
      <c r="H986" s="486">
        <v>6.8682710193968539</v>
      </c>
      <c r="J986" s="296"/>
      <c r="K986" s="296"/>
      <c r="L986" s="296"/>
    </row>
    <row r="987" spans="1:12" s="295" customFormat="1" ht="16.5" customHeight="1" x14ac:dyDescent="0.25">
      <c r="A987" s="807"/>
      <c r="B987" s="890">
        <v>0</v>
      </c>
      <c r="C987" s="529" t="s">
        <v>8</v>
      </c>
      <c r="D987" s="530">
        <v>35</v>
      </c>
      <c r="E987" s="460">
        <v>1.6709308332301362</v>
      </c>
      <c r="F987" s="461">
        <v>4.5616236835453767</v>
      </c>
      <c r="G987" s="467">
        <v>8.7433709100633088</v>
      </c>
      <c r="H987" s="486">
        <v>8.8249999999999993</v>
      </c>
      <c r="J987" s="296"/>
      <c r="K987" s="296"/>
      <c r="L987" s="296"/>
    </row>
    <row r="988" spans="1:12" s="295" customFormat="1" ht="16.5" customHeight="1" thickBot="1" x14ac:dyDescent="0.3">
      <c r="A988" s="808"/>
      <c r="B988" s="891">
        <v>0</v>
      </c>
      <c r="C988" s="532" t="s">
        <v>17</v>
      </c>
      <c r="D988" s="533">
        <v>35</v>
      </c>
      <c r="E988" s="462">
        <v>1.6709308332301362</v>
      </c>
      <c r="F988" s="463">
        <v>6.9607461689432313</v>
      </c>
      <c r="G988" s="487">
        <v>10.319367228502623</v>
      </c>
      <c r="H988" s="487">
        <v>10.815</v>
      </c>
      <c r="J988" s="296"/>
      <c r="K988" s="296"/>
      <c r="L988" s="296"/>
    </row>
    <row r="989" spans="1:12" s="295" customFormat="1" ht="16.5" hidden="1" customHeight="1" x14ac:dyDescent="0.25">
      <c r="A989" s="882" t="s">
        <v>40</v>
      </c>
      <c r="B989" s="849" t="s">
        <v>19</v>
      </c>
      <c r="C989" s="100" t="s">
        <v>2</v>
      </c>
      <c r="D989" s="215">
        <v>35</v>
      </c>
      <c r="E989" s="39">
        <v>0</v>
      </c>
      <c r="F989" s="216">
        <v>6.8576091004677986</v>
      </c>
      <c r="G989" s="210">
        <v>11.542772793682404</v>
      </c>
      <c r="H989" s="211">
        <v>10.55</v>
      </c>
      <c r="J989" s="296"/>
      <c r="K989" s="296"/>
      <c r="L989" s="296"/>
    </row>
    <row r="990" spans="1:12" s="295" customFormat="1" ht="16.5" hidden="1" customHeight="1" x14ac:dyDescent="0.25">
      <c r="A990" s="883"/>
      <c r="B990" s="858">
        <v>0</v>
      </c>
      <c r="C990" s="103" t="s">
        <v>3</v>
      </c>
      <c r="D990" s="217">
        <v>35</v>
      </c>
      <c r="E990" s="43">
        <v>0</v>
      </c>
      <c r="F990" s="218">
        <v>9.649323526196099</v>
      </c>
      <c r="G990" s="212">
        <v>14.576083708675867</v>
      </c>
      <c r="H990" s="213">
        <v>12.569849142810986</v>
      </c>
      <c r="J990" s="296"/>
      <c r="K990" s="296"/>
      <c r="L990" s="296"/>
    </row>
    <row r="991" spans="1:12" s="295" customFormat="1" ht="16.5" hidden="1" customHeight="1" x14ac:dyDescent="0.25">
      <c r="A991" s="883"/>
      <c r="B991" s="858">
        <v>0</v>
      </c>
      <c r="C991" s="103" t="s">
        <v>4</v>
      </c>
      <c r="D991" s="217">
        <v>35</v>
      </c>
      <c r="E991" s="43">
        <v>0</v>
      </c>
      <c r="F991" s="218">
        <v>10.182124927971515</v>
      </c>
      <c r="G991" s="212">
        <v>15.197239574032377</v>
      </c>
      <c r="H991" s="213">
        <v>12.815272343998474</v>
      </c>
      <c r="J991" s="296"/>
      <c r="K991" s="296"/>
      <c r="L991" s="296"/>
    </row>
    <row r="992" spans="1:12" s="295" customFormat="1" ht="16.5" hidden="1" customHeight="1" x14ac:dyDescent="0.25">
      <c r="A992" s="883"/>
      <c r="B992" s="858">
        <v>0</v>
      </c>
      <c r="C992" s="103" t="s">
        <v>5</v>
      </c>
      <c r="D992" s="217">
        <v>35</v>
      </c>
      <c r="E992" s="43">
        <v>0</v>
      </c>
      <c r="F992" s="218">
        <v>10.716995807777636</v>
      </c>
      <c r="G992" s="212">
        <v>15.777449103019</v>
      </c>
      <c r="H992" s="213">
        <v>13.201134786104294</v>
      </c>
      <c r="J992" s="296"/>
      <c r="K992" s="296"/>
      <c r="L992" s="296"/>
    </row>
    <row r="993" spans="1:12" s="295" customFormat="1" ht="16.5" hidden="1" customHeight="1" x14ac:dyDescent="0.25">
      <c r="A993" s="883"/>
      <c r="B993" s="858">
        <v>0</v>
      </c>
      <c r="C993" s="103" t="s">
        <v>6</v>
      </c>
      <c r="D993" s="217">
        <v>35</v>
      </c>
      <c r="E993" s="43">
        <v>0</v>
      </c>
      <c r="F993" s="218">
        <v>11.044594108321631</v>
      </c>
      <c r="G993" s="212">
        <v>16.132435675122494</v>
      </c>
      <c r="H993" s="213">
        <v>13.437375394931761</v>
      </c>
      <c r="J993" s="296"/>
      <c r="K993" s="296"/>
      <c r="L993" s="296"/>
    </row>
    <row r="994" spans="1:12" s="295" customFormat="1" ht="16.5" hidden="1" customHeight="1" x14ac:dyDescent="0.25">
      <c r="A994" s="883"/>
      <c r="B994" s="858">
        <v>0</v>
      </c>
      <c r="C994" s="106" t="s">
        <v>7</v>
      </c>
      <c r="D994" s="217">
        <v>35</v>
      </c>
      <c r="E994" s="43">
        <v>0</v>
      </c>
      <c r="F994" s="218">
        <v>11.265720284737366</v>
      </c>
      <c r="G994" s="212">
        <v>16.371750769226388</v>
      </c>
      <c r="H994" s="213">
        <v>13.596761591490356</v>
      </c>
      <c r="J994" s="296"/>
      <c r="K994" s="296"/>
      <c r="L994" s="296"/>
    </row>
    <row r="995" spans="1:12" s="295" customFormat="1" ht="16.5" hidden="1" customHeight="1" x14ac:dyDescent="0.25">
      <c r="A995" s="883"/>
      <c r="B995" s="858">
        <v>0</v>
      </c>
      <c r="C995" s="103" t="s">
        <v>8</v>
      </c>
      <c r="D995" s="217">
        <v>35</v>
      </c>
      <c r="E995" s="43">
        <v>0</v>
      </c>
      <c r="F995" s="218">
        <v>11.793132627772009</v>
      </c>
      <c r="G995" s="212">
        <v>16.921199629178354</v>
      </c>
      <c r="H995" s="213">
        <v>14.046522118179624</v>
      </c>
      <c r="J995" s="296"/>
      <c r="K995" s="296"/>
      <c r="L995" s="296"/>
    </row>
    <row r="996" spans="1:12" s="295" customFormat="1" ht="16.5" hidden="1" customHeight="1" thickBot="1" x14ac:dyDescent="0.3">
      <c r="A996" s="884"/>
      <c r="B996" s="859">
        <v>0</v>
      </c>
      <c r="C996" s="115" t="s">
        <v>17</v>
      </c>
      <c r="D996" s="219">
        <v>35</v>
      </c>
      <c r="E996" s="60">
        <v>0</v>
      </c>
      <c r="F996" s="220">
        <v>12.9542934364285</v>
      </c>
      <c r="G996" s="214">
        <v>17.102606840129443</v>
      </c>
      <c r="H996" s="214">
        <v>15.16</v>
      </c>
      <c r="J996" s="296"/>
      <c r="K996" s="296"/>
      <c r="L996" s="296"/>
    </row>
    <row r="997" spans="1:12" s="4" customFormat="1" ht="16.5" customHeight="1" thickBot="1" x14ac:dyDescent="0.3">
      <c r="A997" s="24"/>
      <c r="B997" s="24"/>
      <c r="C997" s="26"/>
      <c r="D997" s="27"/>
      <c r="E997" s="27"/>
      <c r="F997" s="30"/>
      <c r="G997" s="29"/>
      <c r="H997" s="29"/>
      <c r="J997" s="5"/>
      <c r="K997" s="5"/>
      <c r="L997" s="5"/>
    </row>
    <row r="998" spans="1:12" s="4" customFormat="1" ht="16.5" customHeight="1" thickBot="1" x14ac:dyDescent="0.2">
      <c r="A998" s="802" t="s">
        <v>83</v>
      </c>
      <c r="B998" s="803"/>
      <c r="C998" s="803"/>
      <c r="D998" s="803"/>
      <c r="E998" s="803"/>
      <c r="F998" s="803"/>
      <c r="G998" s="803"/>
      <c r="H998" s="845"/>
      <c r="J998" s="5"/>
      <c r="K998" s="5"/>
      <c r="L998" s="5"/>
    </row>
    <row r="999" spans="1:12" s="83" customFormat="1" ht="16.5" customHeight="1" x14ac:dyDescent="0.25">
      <c r="A999" s="821" t="str">
        <f>+A955</f>
        <v>Precio especial en operaciones al contado y financiamiento Plan Integral SIN seguro CON Bonificación.</v>
      </c>
      <c r="B999" s="456"/>
      <c r="C999" s="901"/>
      <c r="D999" s="902"/>
      <c r="E999" s="902"/>
      <c r="F999" s="903"/>
      <c r="G999" s="493"/>
      <c r="H999" s="538"/>
      <c r="J999" s="84"/>
      <c r="K999" s="84"/>
      <c r="L999" s="84"/>
    </row>
    <row r="1000" spans="1:12" s="83" customFormat="1" ht="16.5" customHeight="1" x14ac:dyDescent="0.25">
      <c r="A1000" s="822"/>
      <c r="B1000" s="456" t="str">
        <f>+B956</f>
        <v>(CÓDIGO: LON)</v>
      </c>
      <c r="C1000" s="896" t="s">
        <v>16</v>
      </c>
      <c r="D1000" s="897"/>
      <c r="E1000" s="897"/>
      <c r="F1000" s="898"/>
      <c r="G1000" s="494"/>
      <c r="H1000" s="539"/>
      <c r="J1000" s="84"/>
      <c r="K1000" s="84"/>
      <c r="L1000" s="84"/>
    </row>
    <row r="1001" spans="1:12" s="83" customFormat="1" ht="16.5" customHeight="1" x14ac:dyDescent="0.25">
      <c r="A1001" s="863"/>
      <c r="B1001" s="495" t="s">
        <v>397</v>
      </c>
      <c r="C1001" s="864" t="s">
        <v>398</v>
      </c>
      <c r="D1001" s="865"/>
      <c r="E1001" s="865"/>
      <c r="F1001" s="866"/>
      <c r="G1001" s="494"/>
      <c r="H1001" s="539"/>
      <c r="J1001" s="294"/>
      <c r="K1001" s="84"/>
      <c r="L1001" s="84"/>
    </row>
    <row r="1002" spans="1:12" s="83" customFormat="1" ht="16.5" customHeight="1" x14ac:dyDescent="0.25">
      <c r="A1002" s="863"/>
      <c r="B1002" s="495" t="s">
        <v>399</v>
      </c>
      <c r="C1002" s="864" t="s">
        <v>400</v>
      </c>
      <c r="D1002" s="865"/>
      <c r="E1002" s="865"/>
      <c r="F1002" s="866"/>
      <c r="G1002" s="494"/>
      <c r="H1002" s="539"/>
      <c r="J1002" s="294"/>
      <c r="K1002" s="84"/>
      <c r="L1002" s="84"/>
    </row>
    <row r="1003" spans="1:12" s="83" customFormat="1" ht="16.5" customHeight="1" x14ac:dyDescent="0.25">
      <c r="A1003" s="863"/>
      <c r="B1003" s="495" t="s">
        <v>401</v>
      </c>
      <c r="C1003" s="864" t="s">
        <v>402</v>
      </c>
      <c r="D1003" s="865"/>
      <c r="E1003" s="865"/>
      <c r="F1003" s="866"/>
      <c r="G1003" s="494"/>
      <c r="H1003" s="539"/>
      <c r="J1003" s="294"/>
      <c r="K1003" s="84"/>
      <c r="L1003" s="84"/>
    </row>
    <row r="1004" spans="1:12" s="83" customFormat="1" ht="16.5" customHeight="1" x14ac:dyDescent="0.25">
      <c r="A1004" s="863"/>
      <c r="B1004" s="495" t="s">
        <v>403</v>
      </c>
      <c r="C1004" s="864" t="s">
        <v>404</v>
      </c>
      <c r="D1004" s="865"/>
      <c r="E1004" s="865"/>
      <c r="F1004" s="866"/>
      <c r="G1004" s="494"/>
      <c r="H1004" s="539"/>
      <c r="J1004" s="294"/>
      <c r="K1004" s="84"/>
      <c r="L1004" s="84"/>
    </row>
    <row r="1005" spans="1:12" s="83" customFormat="1" ht="16.5" customHeight="1" thickBot="1" x14ac:dyDescent="0.3">
      <c r="A1005" s="863"/>
      <c r="B1005" s="540"/>
      <c r="C1005" s="867"/>
      <c r="D1005" s="868"/>
      <c r="E1005" s="868"/>
      <c r="F1005" s="869"/>
      <c r="G1005" s="496"/>
      <c r="H1005" s="541"/>
      <c r="J1005" s="84"/>
      <c r="K1005" s="84"/>
      <c r="L1005" s="84"/>
    </row>
    <row r="1006" spans="1:12" s="83" customFormat="1" ht="16.5" customHeight="1" x14ac:dyDescent="0.25">
      <c r="A1006" s="821" t="str">
        <f>+A960</f>
        <v>Precio especial en operaciones al contado y financiamiento Plan Integral CON 1 año de seguro. SIN Bonificación</v>
      </c>
      <c r="B1006" s="456"/>
      <c r="C1006" s="901"/>
      <c r="D1006" s="902"/>
      <c r="E1006" s="902"/>
      <c r="F1006" s="903"/>
      <c r="G1006" s="493"/>
      <c r="H1006" s="538"/>
      <c r="J1006" s="84"/>
      <c r="K1006" s="84"/>
      <c r="L1006" s="84"/>
    </row>
    <row r="1007" spans="1:12" s="83" customFormat="1" ht="16.5" customHeight="1" x14ac:dyDescent="0.25">
      <c r="A1007" s="822"/>
      <c r="B1007" s="456" t="str">
        <f>+B961</f>
        <v>(CODIGO: LOO)</v>
      </c>
      <c r="C1007" s="896" t="s">
        <v>16</v>
      </c>
      <c r="D1007" s="897"/>
      <c r="E1007" s="897"/>
      <c r="F1007" s="898"/>
      <c r="G1007" s="494"/>
      <c r="H1007" s="539"/>
      <c r="J1007" s="84"/>
      <c r="K1007" s="84"/>
      <c r="L1007" s="84"/>
    </row>
    <row r="1008" spans="1:12" s="83" customFormat="1" ht="16.5" customHeight="1" x14ac:dyDescent="0.25">
      <c r="A1008" s="863"/>
      <c r="B1008" s="495" t="str">
        <f>"Paquete A  "&amp;DOLLAR((0),0)</f>
        <v>Paquete A  $0</v>
      </c>
      <c r="C1008" s="864" t="s">
        <v>405</v>
      </c>
      <c r="D1008" s="865"/>
      <c r="E1008" s="865"/>
      <c r="F1008" s="866"/>
      <c r="G1008" s="494"/>
      <c r="H1008" s="539"/>
      <c r="J1008" s="294"/>
      <c r="K1008" s="84"/>
      <c r="L1008" s="84"/>
    </row>
    <row r="1009" spans="1:12" s="83" customFormat="1" ht="16.5" customHeight="1" x14ac:dyDescent="0.25">
      <c r="A1009" s="863"/>
      <c r="B1009" s="495" t="str">
        <f>"Paquete C  "&amp;DOLLAR((0),0)</f>
        <v>Paquete C  $0</v>
      </c>
      <c r="C1009" s="864" t="s">
        <v>406</v>
      </c>
      <c r="D1009" s="865"/>
      <c r="E1009" s="865"/>
      <c r="F1009" s="866"/>
      <c r="G1009" s="494"/>
      <c r="H1009" s="539"/>
      <c r="J1009" s="294"/>
      <c r="K1009" s="84"/>
      <c r="L1009" s="84"/>
    </row>
    <row r="1010" spans="1:12" s="83" customFormat="1" ht="16.5" customHeight="1" x14ac:dyDescent="0.25">
      <c r="A1010" s="863"/>
      <c r="B1010" s="495" t="str">
        <f>"Paquete D  "&amp;DOLLAR((0),0)</f>
        <v>Paquete D  $0</v>
      </c>
      <c r="C1010" s="864" t="s">
        <v>407</v>
      </c>
      <c r="D1010" s="865"/>
      <c r="E1010" s="865"/>
      <c r="F1010" s="866"/>
      <c r="G1010" s="494"/>
      <c r="H1010" s="539"/>
      <c r="J1010" s="294"/>
      <c r="K1010" s="84"/>
      <c r="L1010" s="84"/>
    </row>
    <row r="1011" spans="1:12" s="83" customFormat="1" ht="16.5" customHeight="1" x14ac:dyDescent="0.25">
      <c r="A1011" s="863"/>
      <c r="B1011" s="495" t="str">
        <f>"Paquete E  "&amp;DOLLAR((0),0)</f>
        <v>Paquete E  $0</v>
      </c>
      <c r="C1011" s="864" t="s">
        <v>408</v>
      </c>
      <c r="D1011" s="865"/>
      <c r="E1011" s="865"/>
      <c r="F1011" s="866"/>
      <c r="G1011" s="494"/>
      <c r="H1011" s="539"/>
      <c r="J1011" s="294"/>
      <c r="K1011" s="84"/>
      <c r="L1011" s="84"/>
    </row>
    <row r="1012" spans="1:12" s="83" customFormat="1" ht="16.5" customHeight="1" thickBot="1" x14ac:dyDescent="0.3">
      <c r="A1012" s="863"/>
      <c r="B1012" s="540"/>
      <c r="C1012" s="867"/>
      <c r="D1012" s="868"/>
      <c r="E1012" s="868"/>
      <c r="F1012" s="869"/>
      <c r="G1012" s="496"/>
      <c r="H1012" s="541"/>
      <c r="J1012" s="84"/>
      <c r="K1012" s="84"/>
      <c r="L1012" s="84"/>
    </row>
    <row r="1013" spans="1:12" s="297" customFormat="1" ht="16.5" hidden="1" customHeight="1" x14ac:dyDescent="0.25">
      <c r="A1013" s="806" t="s">
        <v>34</v>
      </c>
      <c r="B1013" s="860" t="s">
        <v>23</v>
      </c>
      <c r="C1013" s="478" t="s">
        <v>2</v>
      </c>
      <c r="D1013" s="464"/>
      <c r="E1013" s="458"/>
      <c r="F1013" s="458"/>
      <c r="G1013" s="479"/>
      <c r="H1013" s="480"/>
      <c r="J1013" s="298"/>
      <c r="K1013" s="298"/>
      <c r="L1013" s="298"/>
    </row>
    <row r="1014" spans="1:12" s="297" customFormat="1" ht="16.5" hidden="1" customHeight="1" x14ac:dyDescent="0.25">
      <c r="A1014" s="807"/>
      <c r="B1014" s="861">
        <v>0</v>
      </c>
      <c r="C1014" s="481" t="s">
        <v>3</v>
      </c>
      <c r="D1014" s="465"/>
      <c r="E1014" s="466"/>
      <c r="F1014" s="466"/>
      <c r="G1014" s="471"/>
      <c r="H1014" s="472"/>
      <c r="J1014" s="298"/>
      <c r="K1014" s="298"/>
      <c r="L1014" s="298"/>
    </row>
    <row r="1015" spans="1:12" s="297" customFormat="1" ht="16.5" hidden="1" customHeight="1" x14ac:dyDescent="0.25">
      <c r="A1015" s="807"/>
      <c r="B1015" s="861">
        <v>0</v>
      </c>
      <c r="C1015" s="481" t="s">
        <v>4</v>
      </c>
      <c r="D1015" s="465"/>
      <c r="E1015" s="466"/>
      <c r="F1015" s="466"/>
      <c r="G1015" s="471"/>
      <c r="H1015" s="472"/>
      <c r="J1015" s="298"/>
      <c r="K1015" s="298"/>
      <c r="L1015" s="298"/>
    </row>
    <row r="1016" spans="1:12" s="297" customFormat="1" ht="16.5" hidden="1" customHeight="1" x14ac:dyDescent="0.25">
      <c r="A1016" s="807"/>
      <c r="B1016" s="861">
        <v>0</v>
      </c>
      <c r="C1016" s="481" t="s">
        <v>5</v>
      </c>
      <c r="D1016" s="465"/>
      <c r="E1016" s="466"/>
      <c r="F1016" s="466"/>
      <c r="G1016" s="471"/>
      <c r="H1016" s="472"/>
      <c r="J1016" s="298"/>
      <c r="K1016" s="298"/>
      <c r="L1016" s="298"/>
    </row>
    <row r="1017" spans="1:12" s="297" customFormat="1" ht="16.5" hidden="1" customHeight="1" x14ac:dyDescent="0.25">
      <c r="A1017" s="807"/>
      <c r="B1017" s="861">
        <v>0</v>
      </c>
      <c r="C1017" s="481" t="s">
        <v>6</v>
      </c>
      <c r="D1017" s="465"/>
      <c r="E1017" s="466"/>
      <c r="F1017" s="466"/>
      <c r="G1017" s="471"/>
      <c r="H1017" s="472"/>
      <c r="J1017" s="298"/>
      <c r="K1017" s="298"/>
      <c r="L1017" s="298"/>
    </row>
    <row r="1018" spans="1:12" s="297" customFormat="1" ht="16.5" hidden="1" customHeight="1" x14ac:dyDescent="0.25">
      <c r="A1018" s="807"/>
      <c r="B1018" s="861">
        <v>0</v>
      </c>
      <c r="C1018" s="482" t="s">
        <v>7</v>
      </c>
      <c r="D1018" s="465"/>
      <c r="E1018" s="466"/>
      <c r="F1018" s="466"/>
      <c r="G1018" s="471"/>
      <c r="H1018" s="472"/>
      <c r="J1018" s="298"/>
      <c r="K1018" s="298"/>
      <c r="L1018" s="298"/>
    </row>
    <row r="1019" spans="1:12" s="297" customFormat="1" ht="16.5" hidden="1" customHeight="1" x14ac:dyDescent="0.25">
      <c r="A1019" s="807"/>
      <c r="B1019" s="861">
        <v>0</v>
      </c>
      <c r="C1019" s="497" t="s">
        <v>8</v>
      </c>
      <c r="D1019" s="468"/>
      <c r="E1019" s="460"/>
      <c r="F1019" s="460"/>
      <c r="G1019" s="471"/>
      <c r="H1019" s="472"/>
      <c r="J1019" s="298"/>
      <c r="K1019" s="298"/>
      <c r="L1019" s="298"/>
    </row>
    <row r="1020" spans="1:12" s="297" customFormat="1" ht="16.5" hidden="1" customHeight="1" thickBot="1" x14ac:dyDescent="0.3">
      <c r="A1020" s="808"/>
      <c r="B1020" s="862">
        <v>0</v>
      </c>
      <c r="C1020" s="537" t="s">
        <v>17</v>
      </c>
      <c r="D1020" s="534"/>
      <c r="E1020" s="535"/>
      <c r="F1020" s="535"/>
      <c r="G1020" s="473"/>
      <c r="H1020" s="474"/>
      <c r="J1020" s="298"/>
      <c r="K1020" s="298"/>
      <c r="L1020" s="298"/>
    </row>
    <row r="1021" spans="1:12" s="297" customFormat="1" ht="16.5" customHeight="1" x14ac:dyDescent="0.25">
      <c r="A1021" s="806" t="str">
        <f>+A965</f>
        <v>Financiamiento tasa subsidiada desde 20% enganche SIN seguro.</v>
      </c>
      <c r="B1021" s="818" t="s">
        <v>19</v>
      </c>
      <c r="C1021" s="478" t="s">
        <v>2</v>
      </c>
      <c r="D1021" s="464">
        <v>20</v>
      </c>
      <c r="E1021" s="458">
        <v>0</v>
      </c>
      <c r="F1021" s="458">
        <v>0</v>
      </c>
      <c r="G1021" s="479"/>
      <c r="H1021" s="480"/>
      <c r="J1021" s="298"/>
      <c r="K1021" s="298"/>
      <c r="L1021" s="298"/>
    </row>
    <row r="1022" spans="1:12" s="297" customFormat="1" ht="16.5" customHeight="1" x14ac:dyDescent="0.25">
      <c r="A1022" s="807"/>
      <c r="B1022" s="819">
        <v>0</v>
      </c>
      <c r="C1022" s="481" t="s">
        <v>3</v>
      </c>
      <c r="D1022" s="465">
        <v>20</v>
      </c>
      <c r="E1022" s="466">
        <v>0</v>
      </c>
      <c r="F1022" s="466">
        <v>0</v>
      </c>
      <c r="G1022" s="471"/>
      <c r="H1022" s="472"/>
      <c r="J1022" s="298"/>
      <c r="K1022" s="298"/>
      <c r="L1022" s="298"/>
    </row>
    <row r="1023" spans="1:12" s="297" customFormat="1" ht="16.5" customHeight="1" x14ac:dyDescent="0.25">
      <c r="A1023" s="807"/>
      <c r="B1023" s="819">
        <v>0</v>
      </c>
      <c r="C1023" s="481" t="s">
        <v>4</v>
      </c>
      <c r="D1023" s="465">
        <v>20</v>
      </c>
      <c r="E1023" s="466">
        <v>0</v>
      </c>
      <c r="F1023" s="466">
        <v>0</v>
      </c>
      <c r="G1023" s="471"/>
      <c r="H1023" s="472"/>
      <c r="J1023" s="298"/>
      <c r="K1023" s="298"/>
      <c r="L1023" s="298"/>
    </row>
    <row r="1024" spans="1:12" s="297" customFormat="1" ht="16.5" customHeight="1" x14ac:dyDescent="0.25">
      <c r="A1024" s="807"/>
      <c r="B1024" s="819">
        <v>0</v>
      </c>
      <c r="C1024" s="481" t="s">
        <v>5</v>
      </c>
      <c r="D1024" s="465">
        <v>20</v>
      </c>
      <c r="E1024" s="466">
        <v>0</v>
      </c>
      <c r="F1024" s="466">
        <v>3.057723757967874</v>
      </c>
      <c r="G1024" s="471"/>
      <c r="H1024" s="472"/>
      <c r="J1024" s="298"/>
      <c r="K1024" s="298"/>
      <c r="L1024" s="298"/>
    </row>
    <row r="1025" spans="1:12" s="297" customFormat="1" ht="16.5" customHeight="1" x14ac:dyDescent="0.25">
      <c r="A1025" s="807"/>
      <c r="B1025" s="819">
        <v>0</v>
      </c>
      <c r="C1025" s="481" t="s">
        <v>6</v>
      </c>
      <c r="D1025" s="465">
        <v>20</v>
      </c>
      <c r="E1025" s="466">
        <v>0</v>
      </c>
      <c r="F1025" s="466">
        <v>4.9325491922787457</v>
      </c>
      <c r="G1025" s="471"/>
      <c r="H1025" s="472"/>
      <c r="J1025" s="298"/>
      <c r="K1025" s="298"/>
      <c r="L1025" s="298"/>
    </row>
    <row r="1026" spans="1:12" s="297" customFormat="1" ht="16.5" customHeight="1" x14ac:dyDescent="0.25">
      <c r="A1026" s="807"/>
      <c r="B1026" s="819">
        <v>0</v>
      </c>
      <c r="C1026" s="482" t="s">
        <v>7</v>
      </c>
      <c r="D1026" s="465">
        <v>20</v>
      </c>
      <c r="E1026" s="466">
        <v>0</v>
      </c>
      <c r="F1026" s="466">
        <v>6.1988584343874802</v>
      </c>
      <c r="G1026" s="471"/>
      <c r="H1026" s="472"/>
      <c r="J1026" s="298"/>
      <c r="K1026" s="298"/>
      <c r="L1026" s="298"/>
    </row>
    <row r="1027" spans="1:12" s="297" customFormat="1" ht="16.5" customHeight="1" x14ac:dyDescent="0.25">
      <c r="A1027" s="807"/>
      <c r="B1027" s="819">
        <v>0</v>
      </c>
      <c r="C1027" s="481" t="s">
        <v>8</v>
      </c>
      <c r="D1027" s="468">
        <v>20</v>
      </c>
      <c r="E1027" s="460">
        <v>0</v>
      </c>
      <c r="F1027" s="460">
        <v>8.0384938667063448</v>
      </c>
      <c r="G1027" s="471"/>
      <c r="H1027" s="472"/>
      <c r="J1027" s="298"/>
      <c r="K1027" s="298"/>
      <c r="L1027" s="298"/>
    </row>
    <row r="1028" spans="1:12" s="297" customFormat="1" ht="16.5" customHeight="1" thickBot="1" x14ac:dyDescent="0.3">
      <c r="A1028" s="808"/>
      <c r="B1028" s="820">
        <v>0</v>
      </c>
      <c r="C1028" s="483" t="s">
        <v>17</v>
      </c>
      <c r="D1028" s="534">
        <v>20</v>
      </c>
      <c r="E1028" s="535">
        <v>0</v>
      </c>
      <c r="F1028" s="535">
        <v>9.9629081439140599</v>
      </c>
      <c r="G1028" s="473"/>
      <c r="H1028" s="474"/>
      <c r="J1028" s="298"/>
      <c r="K1028" s="298"/>
      <c r="L1028" s="298"/>
    </row>
    <row r="1029" spans="1:12" s="297" customFormat="1" ht="16.5" hidden="1" customHeight="1" x14ac:dyDescent="0.25">
      <c r="A1029" s="806" t="s">
        <v>66</v>
      </c>
      <c r="B1029" s="860" t="s">
        <v>23</v>
      </c>
      <c r="C1029" s="478" t="s">
        <v>2</v>
      </c>
      <c r="D1029" s="464"/>
      <c r="E1029" s="458"/>
      <c r="F1029" s="458"/>
      <c r="G1029" s="458"/>
      <c r="H1029" s="458"/>
      <c r="J1029" s="298"/>
      <c r="K1029" s="298"/>
      <c r="L1029" s="298"/>
    </row>
    <row r="1030" spans="1:12" s="297" customFormat="1" ht="16.5" hidden="1" customHeight="1" x14ac:dyDescent="0.25">
      <c r="A1030" s="807"/>
      <c r="B1030" s="861">
        <v>0</v>
      </c>
      <c r="C1030" s="481" t="s">
        <v>3</v>
      </c>
      <c r="D1030" s="465"/>
      <c r="E1030" s="466"/>
      <c r="F1030" s="466"/>
      <c r="G1030" s="466"/>
      <c r="H1030" s="466"/>
      <c r="J1030" s="298"/>
      <c r="K1030" s="298"/>
      <c r="L1030" s="298"/>
    </row>
    <row r="1031" spans="1:12" s="297" customFormat="1" ht="16.5" hidden="1" customHeight="1" x14ac:dyDescent="0.25">
      <c r="A1031" s="807"/>
      <c r="B1031" s="861">
        <v>0</v>
      </c>
      <c r="C1031" s="481" t="s">
        <v>4</v>
      </c>
      <c r="D1031" s="465"/>
      <c r="E1031" s="466"/>
      <c r="F1031" s="466"/>
      <c r="G1031" s="466"/>
      <c r="H1031" s="466"/>
      <c r="J1031" s="298"/>
      <c r="K1031" s="298"/>
      <c r="L1031" s="298"/>
    </row>
    <row r="1032" spans="1:12" s="297" customFormat="1" ht="16.5" hidden="1" customHeight="1" x14ac:dyDescent="0.25">
      <c r="A1032" s="807"/>
      <c r="B1032" s="861">
        <v>0</v>
      </c>
      <c r="C1032" s="481" t="s">
        <v>5</v>
      </c>
      <c r="D1032" s="465"/>
      <c r="E1032" s="466"/>
      <c r="F1032" s="466"/>
      <c r="G1032" s="466"/>
      <c r="H1032" s="466"/>
      <c r="J1032" s="298"/>
      <c r="K1032" s="298"/>
      <c r="L1032" s="298"/>
    </row>
    <row r="1033" spans="1:12" s="297" customFormat="1" ht="16.5" hidden="1" customHeight="1" x14ac:dyDescent="0.25">
      <c r="A1033" s="807"/>
      <c r="B1033" s="861">
        <v>0</v>
      </c>
      <c r="C1033" s="481" t="s">
        <v>6</v>
      </c>
      <c r="D1033" s="465"/>
      <c r="E1033" s="466"/>
      <c r="F1033" s="466"/>
      <c r="G1033" s="466"/>
      <c r="H1033" s="466"/>
      <c r="J1033" s="298"/>
      <c r="K1033" s="298"/>
      <c r="L1033" s="298"/>
    </row>
    <row r="1034" spans="1:12" s="297" customFormat="1" ht="16.5" hidden="1" customHeight="1" x14ac:dyDescent="0.25">
      <c r="A1034" s="807"/>
      <c r="B1034" s="861">
        <v>0</v>
      </c>
      <c r="C1034" s="482" t="s">
        <v>7</v>
      </c>
      <c r="D1034" s="465"/>
      <c r="E1034" s="466"/>
      <c r="F1034" s="466"/>
      <c r="G1034" s="466"/>
      <c r="H1034" s="466"/>
      <c r="J1034" s="298"/>
      <c r="K1034" s="298"/>
      <c r="L1034" s="298"/>
    </row>
    <row r="1035" spans="1:12" s="297" customFormat="1" ht="16.5" hidden="1" customHeight="1" x14ac:dyDescent="0.25">
      <c r="A1035" s="807"/>
      <c r="B1035" s="861">
        <v>0</v>
      </c>
      <c r="C1035" s="497" t="s">
        <v>8</v>
      </c>
      <c r="D1035" s="468"/>
      <c r="E1035" s="460"/>
      <c r="F1035" s="460"/>
      <c r="G1035" s="460"/>
      <c r="H1035" s="460"/>
      <c r="J1035" s="298"/>
      <c r="K1035" s="298"/>
      <c r="L1035" s="298"/>
    </row>
    <row r="1036" spans="1:12" s="297" customFormat="1" ht="16.5" hidden="1" customHeight="1" thickBot="1" x14ac:dyDescent="0.3">
      <c r="A1036" s="808"/>
      <c r="B1036" s="862">
        <v>0</v>
      </c>
      <c r="C1036" s="537" t="s">
        <v>17</v>
      </c>
      <c r="D1036" s="534"/>
      <c r="E1036" s="535"/>
      <c r="F1036" s="535"/>
      <c r="G1036" s="535"/>
      <c r="H1036" s="535"/>
      <c r="J1036" s="298"/>
      <c r="K1036" s="298"/>
      <c r="L1036" s="298"/>
    </row>
    <row r="1037" spans="1:12" s="297" customFormat="1" ht="16.5" customHeight="1" x14ac:dyDescent="0.25">
      <c r="A1037" s="806" t="str">
        <f>+A981</f>
        <v>Financiamiento tasa subsidiada desde 35% enganche SIN seguro.</v>
      </c>
      <c r="B1037" s="818" t="s">
        <v>19</v>
      </c>
      <c r="C1037" s="478" t="s">
        <v>2</v>
      </c>
      <c r="D1037" s="464">
        <v>35</v>
      </c>
      <c r="E1037" s="458">
        <v>0</v>
      </c>
      <c r="F1037" s="458">
        <v>0</v>
      </c>
      <c r="G1037" s="458">
        <v>4.0468960826712692</v>
      </c>
      <c r="H1037" s="458">
        <v>5.6102978147268603</v>
      </c>
      <c r="J1037" s="298"/>
      <c r="K1037" s="298"/>
      <c r="L1037" s="298"/>
    </row>
    <row r="1038" spans="1:12" s="297" customFormat="1" ht="16.5" customHeight="1" x14ac:dyDescent="0.25">
      <c r="A1038" s="807"/>
      <c r="B1038" s="819">
        <v>0</v>
      </c>
      <c r="C1038" s="481" t="s">
        <v>3</v>
      </c>
      <c r="D1038" s="465">
        <v>35</v>
      </c>
      <c r="E1038" s="466">
        <v>0</v>
      </c>
      <c r="F1038" s="466">
        <v>0</v>
      </c>
      <c r="G1038" s="466">
        <v>3.98</v>
      </c>
      <c r="H1038" s="466">
        <v>5.620963979397696</v>
      </c>
      <c r="J1038" s="298"/>
      <c r="K1038" s="298"/>
      <c r="L1038" s="298"/>
    </row>
    <row r="1039" spans="1:12" s="297" customFormat="1" ht="16.5" customHeight="1" x14ac:dyDescent="0.25">
      <c r="A1039" s="807"/>
      <c r="B1039" s="819">
        <v>0</v>
      </c>
      <c r="C1039" s="481" t="s">
        <v>4</v>
      </c>
      <c r="D1039" s="465">
        <v>35</v>
      </c>
      <c r="E1039" s="466">
        <v>0</v>
      </c>
      <c r="F1039" s="466">
        <v>0</v>
      </c>
      <c r="G1039" s="466">
        <v>3.9599893346197934</v>
      </c>
      <c r="H1039" s="466">
        <v>5.49</v>
      </c>
      <c r="J1039" s="298"/>
      <c r="K1039" s="298"/>
      <c r="L1039" s="298"/>
    </row>
    <row r="1040" spans="1:12" s="297" customFormat="1" ht="16.5" customHeight="1" x14ac:dyDescent="0.25">
      <c r="A1040" s="807"/>
      <c r="B1040" s="819">
        <v>0</v>
      </c>
      <c r="C1040" s="481" t="s">
        <v>5</v>
      </c>
      <c r="D1040" s="465">
        <v>35</v>
      </c>
      <c r="E1040" s="466">
        <v>0</v>
      </c>
      <c r="F1040" s="466">
        <v>0</v>
      </c>
      <c r="G1040" s="466">
        <v>3.885908626827113</v>
      </c>
      <c r="H1040" s="466">
        <v>5.5</v>
      </c>
      <c r="J1040" s="298"/>
      <c r="K1040" s="298"/>
      <c r="L1040" s="298"/>
    </row>
    <row r="1041" spans="1:12" s="297" customFormat="1" ht="16.5" customHeight="1" x14ac:dyDescent="0.25">
      <c r="A1041" s="807"/>
      <c r="B1041" s="819">
        <v>0</v>
      </c>
      <c r="C1041" s="481" t="s">
        <v>6</v>
      </c>
      <c r="D1041" s="465">
        <v>35</v>
      </c>
      <c r="E1041" s="466">
        <v>0</v>
      </c>
      <c r="F1041" s="466">
        <v>2.3059144737783717</v>
      </c>
      <c r="G1041" s="466">
        <v>6.39</v>
      </c>
      <c r="H1041" s="466">
        <v>7.1472446310546403</v>
      </c>
      <c r="J1041" s="298"/>
      <c r="K1041" s="298"/>
      <c r="L1041" s="298"/>
    </row>
    <row r="1042" spans="1:12" s="297" customFormat="1" ht="16.5" customHeight="1" x14ac:dyDescent="0.25">
      <c r="A1042" s="807"/>
      <c r="B1042" s="819">
        <v>0</v>
      </c>
      <c r="C1042" s="482" t="s">
        <v>7</v>
      </c>
      <c r="D1042" s="465">
        <v>35</v>
      </c>
      <c r="E1042" s="466">
        <v>0</v>
      </c>
      <c r="F1042" s="466">
        <v>3.8639611788201544</v>
      </c>
      <c r="G1042" s="466">
        <v>8.08</v>
      </c>
      <c r="H1042" s="466">
        <v>8.2581124545904743</v>
      </c>
      <c r="J1042" s="298"/>
      <c r="K1042" s="298"/>
      <c r="L1042" s="298"/>
    </row>
    <row r="1043" spans="1:12" s="297" customFormat="1" ht="16.5" customHeight="1" x14ac:dyDescent="0.25">
      <c r="A1043" s="807"/>
      <c r="B1043" s="819">
        <v>0</v>
      </c>
      <c r="C1043" s="497" t="s">
        <v>8</v>
      </c>
      <c r="D1043" s="468">
        <v>35</v>
      </c>
      <c r="E1043" s="460">
        <v>0</v>
      </c>
      <c r="F1043" s="460">
        <v>6.0709540417641685</v>
      </c>
      <c r="G1043" s="460">
        <v>10.452853932372676</v>
      </c>
      <c r="H1043" s="460">
        <v>9.9</v>
      </c>
      <c r="J1043" s="298"/>
      <c r="K1043" s="298"/>
      <c r="L1043" s="298"/>
    </row>
    <row r="1044" spans="1:12" s="297" customFormat="1" ht="16.5" customHeight="1" thickBot="1" x14ac:dyDescent="0.3">
      <c r="A1044" s="808"/>
      <c r="B1044" s="820">
        <v>0</v>
      </c>
      <c r="C1044" s="537" t="s">
        <v>17</v>
      </c>
      <c r="D1044" s="534">
        <v>35</v>
      </c>
      <c r="E1044" s="535">
        <v>0</v>
      </c>
      <c r="F1044" s="535">
        <v>8.2106801962203537</v>
      </c>
      <c r="G1044" s="535">
        <v>11.734999999999999</v>
      </c>
      <c r="H1044" s="535">
        <v>11.71</v>
      </c>
      <c r="J1044" s="298"/>
      <c r="K1044" s="298"/>
      <c r="L1044" s="298"/>
    </row>
    <row r="1045" spans="1:12" s="4" customFormat="1" ht="16.5" customHeight="1" thickBot="1" x14ac:dyDescent="0.3">
      <c r="A1045" s="24"/>
      <c r="B1045" s="24"/>
      <c r="C1045" s="26"/>
      <c r="D1045" s="27"/>
      <c r="E1045" s="27"/>
      <c r="F1045" s="30"/>
      <c r="G1045" s="29"/>
      <c r="H1045" s="29"/>
      <c r="J1045" s="5"/>
      <c r="K1045" s="5"/>
      <c r="L1045" s="5"/>
    </row>
    <row r="1046" spans="1:12" s="4" customFormat="1" ht="21.75" thickBot="1" x14ac:dyDescent="0.2">
      <c r="A1046" s="802" t="s">
        <v>85</v>
      </c>
      <c r="B1046" s="803"/>
      <c r="C1046" s="803"/>
      <c r="D1046" s="803"/>
      <c r="E1046" s="803"/>
      <c r="F1046" s="803"/>
      <c r="G1046" s="803"/>
      <c r="H1046" s="845"/>
      <c r="J1046" s="5"/>
      <c r="K1046" s="5"/>
      <c r="L1046" s="5"/>
    </row>
    <row r="1047" spans="1:12" s="83" customFormat="1" ht="16.5" customHeight="1" x14ac:dyDescent="0.25">
      <c r="A1047" s="821" t="str">
        <f>+A999</f>
        <v>Precio especial en operaciones al contado y financiamiento Plan Integral SIN seguro CON Bonificación.</v>
      </c>
      <c r="B1047" s="456"/>
      <c r="C1047" s="901"/>
      <c r="D1047" s="902"/>
      <c r="E1047" s="902"/>
      <c r="F1047" s="903"/>
      <c r="G1047" s="493"/>
      <c r="H1047" s="538"/>
      <c r="J1047" s="84"/>
      <c r="K1047" s="84"/>
      <c r="L1047" s="84"/>
    </row>
    <row r="1048" spans="1:12" s="83" customFormat="1" ht="16.5" customHeight="1" x14ac:dyDescent="0.25">
      <c r="A1048" s="822"/>
      <c r="B1048" s="456" t="str">
        <f>+B1000</f>
        <v>(CÓDIGO: LON)</v>
      </c>
      <c r="C1048" s="896" t="s">
        <v>16</v>
      </c>
      <c r="D1048" s="897"/>
      <c r="E1048" s="897"/>
      <c r="F1048" s="898"/>
      <c r="G1048" s="494"/>
      <c r="H1048" s="539"/>
      <c r="J1048" s="84"/>
      <c r="K1048" s="84"/>
      <c r="L1048" s="84"/>
    </row>
    <row r="1049" spans="1:12" s="83" customFormat="1" ht="16.5" customHeight="1" x14ac:dyDescent="0.25">
      <c r="A1049" s="863"/>
      <c r="B1049" s="495" t="s">
        <v>409</v>
      </c>
      <c r="C1049" s="864" t="s">
        <v>410</v>
      </c>
      <c r="D1049" s="865"/>
      <c r="E1049" s="865"/>
      <c r="F1049" s="866"/>
      <c r="G1049" s="494"/>
      <c r="H1049" s="539"/>
      <c r="J1049" s="294"/>
      <c r="K1049" s="84"/>
      <c r="L1049" s="84"/>
    </row>
    <row r="1050" spans="1:12" s="83" customFormat="1" ht="16.5" customHeight="1" x14ac:dyDescent="0.25">
      <c r="A1050" s="863"/>
      <c r="B1050" s="495" t="s">
        <v>411</v>
      </c>
      <c r="C1050" s="864" t="s">
        <v>412</v>
      </c>
      <c r="D1050" s="865"/>
      <c r="E1050" s="865"/>
      <c r="F1050" s="866"/>
      <c r="G1050" s="494"/>
      <c r="H1050" s="539"/>
      <c r="J1050" s="294"/>
      <c r="K1050" s="84"/>
      <c r="L1050" s="84"/>
    </row>
    <row r="1051" spans="1:12" s="83" customFormat="1" ht="16.5" customHeight="1" x14ac:dyDescent="0.25">
      <c r="A1051" s="863"/>
      <c r="B1051" s="495" t="s">
        <v>413</v>
      </c>
      <c r="C1051" s="864" t="s">
        <v>414</v>
      </c>
      <c r="D1051" s="865"/>
      <c r="E1051" s="865"/>
      <c r="F1051" s="866"/>
      <c r="G1051" s="494"/>
      <c r="H1051" s="539"/>
      <c r="J1051" s="294"/>
      <c r="K1051" s="84"/>
      <c r="L1051" s="84"/>
    </row>
    <row r="1052" spans="1:12" s="83" customFormat="1" ht="16.5" customHeight="1" x14ac:dyDescent="0.25">
      <c r="A1052" s="863"/>
      <c r="B1052" s="495" t="s">
        <v>415</v>
      </c>
      <c r="C1052" s="864" t="s">
        <v>416</v>
      </c>
      <c r="D1052" s="865"/>
      <c r="E1052" s="865"/>
      <c r="F1052" s="866"/>
      <c r="G1052" s="494"/>
      <c r="H1052" s="539"/>
      <c r="J1052" s="294"/>
      <c r="K1052" s="84"/>
      <c r="L1052" s="84"/>
    </row>
    <row r="1053" spans="1:12" s="83" customFormat="1" ht="16.5" customHeight="1" thickBot="1" x14ac:dyDescent="0.3">
      <c r="A1053" s="542"/>
      <c r="B1053" s="498"/>
      <c r="C1053" s="543"/>
      <c r="D1053" s="544"/>
      <c r="E1053" s="544"/>
      <c r="F1053" s="545"/>
      <c r="G1053" s="494"/>
      <c r="H1053" s="539"/>
      <c r="J1053" s="294"/>
      <c r="K1053" s="84"/>
      <c r="L1053" s="84"/>
    </row>
    <row r="1054" spans="1:12" s="83" customFormat="1" ht="16.5" customHeight="1" x14ac:dyDescent="0.25">
      <c r="A1054" s="821" t="str">
        <f>+A1006</f>
        <v>Precio especial en operaciones al contado y financiamiento Plan Integral CON 1 año de seguro. SIN Bonificación</v>
      </c>
      <c r="B1054" s="456"/>
      <c r="C1054" s="901"/>
      <c r="D1054" s="902"/>
      <c r="E1054" s="902"/>
      <c r="F1054" s="903"/>
      <c r="G1054" s="493"/>
      <c r="H1054" s="538"/>
      <c r="J1054" s="84"/>
      <c r="K1054" s="84"/>
      <c r="L1054" s="84"/>
    </row>
    <row r="1055" spans="1:12" s="83" customFormat="1" ht="16.5" customHeight="1" x14ac:dyDescent="0.25">
      <c r="A1055" s="822"/>
      <c r="B1055" s="456" t="str">
        <f>+B1007</f>
        <v>(CODIGO: LOO)</v>
      </c>
      <c r="C1055" s="896" t="s">
        <v>16</v>
      </c>
      <c r="D1055" s="897"/>
      <c r="E1055" s="897"/>
      <c r="F1055" s="898"/>
      <c r="G1055" s="494"/>
      <c r="H1055" s="539"/>
      <c r="J1055" s="84"/>
      <c r="K1055" s="84"/>
      <c r="L1055" s="84"/>
    </row>
    <row r="1056" spans="1:12" s="83" customFormat="1" ht="16.5" customHeight="1" x14ac:dyDescent="0.25">
      <c r="A1056" s="863"/>
      <c r="B1056" s="495" t="str">
        <f>"Paquete A  "&amp;DOLLAR((0),0)</f>
        <v>Paquete A  $0</v>
      </c>
      <c r="C1056" s="864" t="s">
        <v>417</v>
      </c>
      <c r="D1056" s="865"/>
      <c r="E1056" s="865"/>
      <c r="F1056" s="866"/>
      <c r="G1056" s="494"/>
      <c r="H1056" s="539"/>
      <c r="J1056" s="294"/>
      <c r="K1056" s="84"/>
      <c r="L1056" s="84"/>
    </row>
    <row r="1057" spans="1:12" s="83" customFormat="1" ht="16.5" customHeight="1" x14ac:dyDescent="0.25">
      <c r="A1057" s="863"/>
      <c r="B1057" s="495" t="str">
        <f>"Paquete B  "&amp;DOLLAR((0),0)</f>
        <v>Paquete B  $0</v>
      </c>
      <c r="C1057" s="864" t="s">
        <v>418</v>
      </c>
      <c r="D1057" s="865"/>
      <c r="E1057" s="865"/>
      <c r="F1057" s="866"/>
      <c r="G1057" s="494"/>
      <c r="H1057" s="539"/>
      <c r="J1057" s="294"/>
      <c r="K1057" s="84"/>
      <c r="L1057" s="84"/>
    </row>
    <row r="1058" spans="1:12" s="83" customFormat="1" ht="16.5" customHeight="1" x14ac:dyDescent="0.25">
      <c r="A1058" s="863"/>
      <c r="B1058" s="495" t="str">
        <f>"Paquete C  "&amp;DOLLAR((0),0)</f>
        <v>Paquete C  $0</v>
      </c>
      <c r="C1058" s="864" t="s">
        <v>419</v>
      </c>
      <c r="D1058" s="865"/>
      <c r="E1058" s="865"/>
      <c r="F1058" s="866"/>
      <c r="G1058" s="494"/>
      <c r="H1058" s="539"/>
      <c r="J1058" s="294"/>
      <c r="K1058" s="84"/>
      <c r="L1058" s="84"/>
    </row>
    <row r="1059" spans="1:12" s="83" customFormat="1" ht="16.5" customHeight="1" x14ac:dyDescent="0.25">
      <c r="A1059" s="863"/>
      <c r="B1059" s="495" t="str">
        <f>"Paquete D  "&amp;DOLLAR((0),0)</f>
        <v>Paquete D  $0</v>
      </c>
      <c r="C1059" s="864" t="s">
        <v>420</v>
      </c>
      <c r="D1059" s="865"/>
      <c r="E1059" s="865"/>
      <c r="F1059" s="866"/>
      <c r="G1059" s="494"/>
      <c r="H1059" s="539"/>
      <c r="J1059" s="294"/>
      <c r="K1059" s="84"/>
      <c r="L1059" s="84"/>
    </row>
    <row r="1060" spans="1:12" s="83" customFormat="1" ht="16.5" customHeight="1" thickBot="1" x14ac:dyDescent="0.3">
      <c r="A1060" s="542"/>
      <c r="B1060" s="495"/>
      <c r="C1060" s="544"/>
      <c r="D1060" s="544"/>
      <c r="E1060" s="544"/>
      <c r="F1060" s="545"/>
      <c r="G1060" s="494"/>
      <c r="H1060" s="539"/>
      <c r="J1060" s="294"/>
      <c r="K1060" s="84"/>
      <c r="L1060" s="84"/>
    </row>
    <row r="1061" spans="1:12" s="297" customFormat="1" ht="16.5" hidden="1" customHeight="1" x14ac:dyDescent="0.25">
      <c r="A1061" s="806" t="s">
        <v>59</v>
      </c>
      <c r="B1061" s="860" t="s">
        <v>23</v>
      </c>
      <c r="C1061" s="478" t="s">
        <v>2</v>
      </c>
      <c r="D1061" s="464"/>
      <c r="E1061" s="458"/>
      <c r="F1061" s="458"/>
      <c r="G1061" s="479"/>
      <c r="H1061" s="480"/>
      <c r="J1061" s="298"/>
      <c r="K1061" s="298"/>
      <c r="L1061" s="298"/>
    </row>
    <row r="1062" spans="1:12" s="297" customFormat="1" ht="16.5" hidden="1" customHeight="1" x14ac:dyDescent="0.25">
      <c r="A1062" s="807"/>
      <c r="B1062" s="861">
        <v>0</v>
      </c>
      <c r="C1062" s="481" t="s">
        <v>3</v>
      </c>
      <c r="D1062" s="465"/>
      <c r="E1062" s="466"/>
      <c r="F1062" s="466"/>
      <c r="G1062" s="471"/>
      <c r="H1062" s="472"/>
      <c r="J1062" s="298"/>
      <c r="K1062" s="298"/>
      <c r="L1062" s="298"/>
    </row>
    <row r="1063" spans="1:12" s="297" customFormat="1" ht="16.5" hidden="1" customHeight="1" x14ac:dyDescent="0.25">
      <c r="A1063" s="807"/>
      <c r="B1063" s="861">
        <v>0</v>
      </c>
      <c r="C1063" s="481" t="s">
        <v>4</v>
      </c>
      <c r="D1063" s="465"/>
      <c r="E1063" s="466"/>
      <c r="F1063" s="466"/>
      <c r="G1063" s="471"/>
      <c r="H1063" s="472"/>
      <c r="J1063" s="298"/>
      <c r="K1063" s="298"/>
      <c r="L1063" s="298"/>
    </row>
    <row r="1064" spans="1:12" s="297" customFormat="1" ht="16.5" hidden="1" customHeight="1" x14ac:dyDescent="0.25">
      <c r="A1064" s="807"/>
      <c r="B1064" s="861">
        <v>0</v>
      </c>
      <c r="C1064" s="481" t="s">
        <v>5</v>
      </c>
      <c r="D1064" s="465"/>
      <c r="E1064" s="466"/>
      <c r="F1064" s="466"/>
      <c r="G1064" s="471"/>
      <c r="H1064" s="472"/>
      <c r="J1064" s="298"/>
      <c r="K1064" s="298"/>
      <c r="L1064" s="298"/>
    </row>
    <row r="1065" spans="1:12" s="297" customFormat="1" ht="16.5" hidden="1" customHeight="1" x14ac:dyDescent="0.25">
      <c r="A1065" s="807"/>
      <c r="B1065" s="861">
        <v>0</v>
      </c>
      <c r="C1065" s="481" t="s">
        <v>6</v>
      </c>
      <c r="D1065" s="465"/>
      <c r="E1065" s="466"/>
      <c r="F1065" s="466"/>
      <c r="G1065" s="471"/>
      <c r="H1065" s="472"/>
      <c r="J1065" s="298"/>
      <c r="K1065" s="298"/>
      <c r="L1065" s="298"/>
    </row>
    <row r="1066" spans="1:12" s="297" customFormat="1" ht="16.5" hidden="1" customHeight="1" x14ac:dyDescent="0.25">
      <c r="A1066" s="807"/>
      <c r="B1066" s="861">
        <v>0</v>
      </c>
      <c r="C1066" s="482" t="s">
        <v>7</v>
      </c>
      <c r="D1066" s="465"/>
      <c r="E1066" s="466"/>
      <c r="F1066" s="466"/>
      <c r="G1066" s="471"/>
      <c r="H1066" s="472"/>
      <c r="J1066" s="298"/>
      <c r="K1066" s="298"/>
      <c r="L1066" s="298"/>
    </row>
    <row r="1067" spans="1:12" s="297" customFormat="1" ht="16.5" hidden="1" customHeight="1" x14ac:dyDescent="0.25">
      <c r="A1067" s="807"/>
      <c r="B1067" s="861">
        <v>0</v>
      </c>
      <c r="C1067" s="497" t="s">
        <v>8</v>
      </c>
      <c r="D1067" s="468"/>
      <c r="E1067" s="460"/>
      <c r="F1067" s="460"/>
      <c r="G1067" s="471"/>
      <c r="H1067" s="472"/>
      <c r="J1067" s="298"/>
      <c r="K1067" s="298"/>
      <c r="L1067" s="298"/>
    </row>
    <row r="1068" spans="1:12" s="297" customFormat="1" ht="16.5" hidden="1" customHeight="1" thickBot="1" x14ac:dyDescent="0.3">
      <c r="A1068" s="808"/>
      <c r="B1068" s="862">
        <v>0</v>
      </c>
      <c r="C1068" s="537" t="s">
        <v>17</v>
      </c>
      <c r="D1068" s="534"/>
      <c r="E1068" s="535"/>
      <c r="F1068" s="535"/>
      <c r="G1068" s="473"/>
      <c r="H1068" s="474"/>
      <c r="J1068" s="298"/>
      <c r="K1068" s="298"/>
      <c r="L1068" s="298"/>
    </row>
    <row r="1069" spans="1:12" s="83" customFormat="1" ht="16.5" customHeight="1" x14ac:dyDescent="0.25">
      <c r="A1069" s="806" t="str">
        <f>+A1021</f>
        <v>Financiamiento tasa subsidiada desde 20% enganche SIN seguro.</v>
      </c>
      <c r="B1069" s="818" t="s">
        <v>19</v>
      </c>
      <c r="C1069" s="478" t="s">
        <v>2</v>
      </c>
      <c r="D1069" s="464">
        <v>20</v>
      </c>
      <c r="E1069" s="458">
        <v>0</v>
      </c>
      <c r="F1069" s="458">
        <v>0</v>
      </c>
      <c r="G1069" s="479"/>
      <c r="H1069" s="480"/>
      <c r="J1069" s="84"/>
      <c r="K1069" s="84"/>
      <c r="L1069" s="84"/>
    </row>
    <row r="1070" spans="1:12" s="83" customFormat="1" ht="16.5" customHeight="1" x14ac:dyDescent="0.25">
      <c r="A1070" s="807"/>
      <c r="B1070" s="819">
        <v>0</v>
      </c>
      <c r="C1070" s="481" t="s">
        <v>3</v>
      </c>
      <c r="D1070" s="465">
        <v>20</v>
      </c>
      <c r="E1070" s="466">
        <v>0</v>
      </c>
      <c r="F1070" s="466">
        <v>0</v>
      </c>
      <c r="G1070" s="471"/>
      <c r="H1070" s="472"/>
      <c r="J1070" s="84"/>
      <c r="K1070" s="84"/>
      <c r="L1070" s="84"/>
    </row>
    <row r="1071" spans="1:12" s="83" customFormat="1" ht="16.5" customHeight="1" x14ac:dyDescent="0.25">
      <c r="A1071" s="807"/>
      <c r="B1071" s="819">
        <v>0</v>
      </c>
      <c r="C1071" s="481" t="s">
        <v>4</v>
      </c>
      <c r="D1071" s="465">
        <v>20</v>
      </c>
      <c r="E1071" s="466">
        <v>0</v>
      </c>
      <c r="F1071" s="466">
        <v>0</v>
      </c>
      <c r="G1071" s="471"/>
      <c r="H1071" s="472"/>
      <c r="J1071" s="84"/>
      <c r="K1071" s="84"/>
      <c r="L1071" s="84"/>
    </row>
    <row r="1072" spans="1:12" s="83" customFormat="1" ht="16.5" customHeight="1" x14ac:dyDescent="0.25">
      <c r="A1072" s="807"/>
      <c r="B1072" s="819">
        <v>0</v>
      </c>
      <c r="C1072" s="481" t="s">
        <v>5</v>
      </c>
      <c r="D1072" s="465">
        <v>20</v>
      </c>
      <c r="E1072" s="466">
        <v>0</v>
      </c>
      <c r="F1072" s="466">
        <v>3.0577237579771936</v>
      </c>
      <c r="G1072" s="471"/>
      <c r="H1072" s="472"/>
      <c r="J1072" s="84"/>
      <c r="K1072" s="84"/>
      <c r="L1072" s="84"/>
    </row>
    <row r="1073" spans="1:12" s="83" customFormat="1" ht="16.5" customHeight="1" x14ac:dyDescent="0.25">
      <c r="A1073" s="807"/>
      <c r="B1073" s="819">
        <v>0</v>
      </c>
      <c r="C1073" s="481" t="s">
        <v>6</v>
      </c>
      <c r="D1073" s="465">
        <v>20</v>
      </c>
      <c r="E1073" s="466">
        <v>0</v>
      </c>
      <c r="F1073" s="466">
        <v>4.932549192278624</v>
      </c>
      <c r="G1073" s="471"/>
      <c r="H1073" s="472"/>
      <c r="J1073" s="84"/>
      <c r="K1073" s="84"/>
      <c r="L1073" s="84"/>
    </row>
    <row r="1074" spans="1:12" s="83" customFormat="1" ht="16.5" customHeight="1" x14ac:dyDescent="0.25">
      <c r="A1074" s="807"/>
      <c r="B1074" s="819">
        <v>0</v>
      </c>
      <c r="C1074" s="482" t="s">
        <v>7</v>
      </c>
      <c r="D1074" s="465">
        <v>20</v>
      </c>
      <c r="E1074" s="466">
        <v>0</v>
      </c>
      <c r="F1074" s="466">
        <v>6.1988584343896154</v>
      </c>
      <c r="G1074" s="471"/>
      <c r="H1074" s="472"/>
      <c r="J1074" s="84"/>
      <c r="K1074" s="84"/>
      <c r="L1074" s="84"/>
    </row>
    <row r="1075" spans="1:12" s="83" customFormat="1" ht="16.5" customHeight="1" x14ac:dyDescent="0.25">
      <c r="A1075" s="807"/>
      <c r="B1075" s="819">
        <v>0</v>
      </c>
      <c r="C1075" s="497" t="s">
        <v>8</v>
      </c>
      <c r="D1075" s="468">
        <v>20</v>
      </c>
      <c r="E1075" s="460">
        <v>0</v>
      </c>
      <c r="F1075" s="460">
        <v>8.0384938667065917</v>
      </c>
      <c r="G1075" s="471"/>
      <c r="H1075" s="472"/>
      <c r="J1075" s="84"/>
      <c r="K1075" s="84"/>
      <c r="L1075" s="84"/>
    </row>
    <row r="1076" spans="1:12" s="83" customFormat="1" ht="16.5" customHeight="1" thickBot="1" x14ac:dyDescent="0.3">
      <c r="A1076" s="808"/>
      <c r="B1076" s="820">
        <v>0</v>
      </c>
      <c r="C1076" s="537" t="s">
        <v>17</v>
      </c>
      <c r="D1076" s="534">
        <v>20</v>
      </c>
      <c r="E1076" s="535">
        <v>0</v>
      </c>
      <c r="F1076" s="535">
        <v>9.9629081439147242</v>
      </c>
      <c r="G1076" s="473"/>
      <c r="H1076" s="474"/>
      <c r="J1076" s="84"/>
      <c r="K1076" s="84"/>
      <c r="L1076" s="84"/>
    </row>
    <row r="1077" spans="1:12" s="83" customFormat="1" ht="16.5" hidden="1" customHeight="1" x14ac:dyDescent="0.25">
      <c r="A1077" s="806" t="s">
        <v>67</v>
      </c>
      <c r="B1077" s="860" t="s">
        <v>23</v>
      </c>
      <c r="C1077" s="478" t="s">
        <v>2</v>
      </c>
      <c r="D1077" s="464"/>
      <c r="E1077" s="458"/>
      <c r="F1077" s="458"/>
      <c r="G1077" s="458"/>
      <c r="H1077" s="458"/>
      <c r="J1077" s="84"/>
      <c r="K1077" s="84"/>
      <c r="L1077" s="84"/>
    </row>
    <row r="1078" spans="1:12" s="83" customFormat="1" ht="16.5" hidden="1" customHeight="1" x14ac:dyDescent="0.25">
      <c r="A1078" s="807"/>
      <c r="B1078" s="861">
        <v>0</v>
      </c>
      <c r="C1078" s="481" t="s">
        <v>3</v>
      </c>
      <c r="D1078" s="465"/>
      <c r="E1078" s="466"/>
      <c r="F1078" s="466"/>
      <c r="G1078" s="466"/>
      <c r="H1078" s="466"/>
      <c r="J1078" s="84"/>
      <c r="K1078" s="84"/>
      <c r="L1078" s="84"/>
    </row>
    <row r="1079" spans="1:12" s="83" customFormat="1" ht="16.5" hidden="1" customHeight="1" x14ac:dyDescent="0.25">
      <c r="A1079" s="807"/>
      <c r="B1079" s="861">
        <v>0</v>
      </c>
      <c r="C1079" s="481" t="s">
        <v>4</v>
      </c>
      <c r="D1079" s="465"/>
      <c r="E1079" s="466"/>
      <c r="F1079" s="466"/>
      <c r="G1079" s="466"/>
      <c r="H1079" s="466"/>
      <c r="J1079" s="84"/>
      <c r="K1079" s="84"/>
      <c r="L1079" s="84"/>
    </row>
    <row r="1080" spans="1:12" s="83" customFormat="1" ht="16.5" hidden="1" customHeight="1" x14ac:dyDescent="0.25">
      <c r="A1080" s="807"/>
      <c r="B1080" s="861">
        <v>0</v>
      </c>
      <c r="C1080" s="481" t="s">
        <v>5</v>
      </c>
      <c r="D1080" s="465"/>
      <c r="E1080" s="466"/>
      <c r="F1080" s="466"/>
      <c r="G1080" s="466"/>
      <c r="H1080" s="466"/>
      <c r="J1080" s="84"/>
      <c r="K1080" s="84"/>
      <c r="L1080" s="84"/>
    </row>
    <row r="1081" spans="1:12" s="83" customFormat="1" ht="16.5" hidden="1" customHeight="1" x14ac:dyDescent="0.25">
      <c r="A1081" s="807"/>
      <c r="B1081" s="861">
        <v>0</v>
      </c>
      <c r="C1081" s="481" t="s">
        <v>6</v>
      </c>
      <c r="D1081" s="465"/>
      <c r="E1081" s="466"/>
      <c r="F1081" s="466"/>
      <c r="G1081" s="466"/>
      <c r="H1081" s="466"/>
      <c r="J1081" s="84"/>
      <c r="K1081" s="84"/>
      <c r="L1081" s="84"/>
    </row>
    <row r="1082" spans="1:12" s="83" customFormat="1" ht="16.5" hidden="1" customHeight="1" x14ac:dyDescent="0.25">
      <c r="A1082" s="807"/>
      <c r="B1082" s="861">
        <v>0</v>
      </c>
      <c r="C1082" s="482" t="s">
        <v>7</v>
      </c>
      <c r="D1082" s="465"/>
      <c r="E1082" s="466"/>
      <c r="F1082" s="466"/>
      <c r="G1082" s="466"/>
      <c r="H1082" s="466"/>
      <c r="J1082" s="84"/>
      <c r="K1082" s="84"/>
      <c r="L1082" s="84"/>
    </row>
    <row r="1083" spans="1:12" s="83" customFormat="1" ht="16.5" hidden="1" customHeight="1" x14ac:dyDescent="0.25">
      <c r="A1083" s="807"/>
      <c r="B1083" s="861">
        <v>0</v>
      </c>
      <c r="C1083" s="497" t="s">
        <v>8</v>
      </c>
      <c r="D1083" s="468"/>
      <c r="E1083" s="460"/>
      <c r="F1083" s="460"/>
      <c r="G1083" s="460"/>
      <c r="H1083" s="460"/>
      <c r="J1083" s="84"/>
      <c r="K1083" s="84"/>
      <c r="L1083" s="84"/>
    </row>
    <row r="1084" spans="1:12" s="83" customFormat="1" ht="16.5" hidden="1" customHeight="1" thickBot="1" x14ac:dyDescent="0.3">
      <c r="A1084" s="808"/>
      <c r="B1084" s="862">
        <v>0</v>
      </c>
      <c r="C1084" s="537" t="s">
        <v>17</v>
      </c>
      <c r="D1084" s="534"/>
      <c r="E1084" s="535"/>
      <c r="F1084" s="535"/>
      <c r="G1084" s="535"/>
      <c r="H1084" s="535"/>
      <c r="J1084" s="84"/>
      <c r="K1084" s="84"/>
      <c r="L1084" s="84"/>
    </row>
    <row r="1085" spans="1:12" s="83" customFormat="1" ht="16.5" customHeight="1" x14ac:dyDescent="0.25">
      <c r="A1085" s="806" t="str">
        <f>+A1037</f>
        <v>Financiamiento tasa subsidiada desde 35% enganche SIN seguro.</v>
      </c>
      <c r="B1085" s="818" t="s">
        <v>19</v>
      </c>
      <c r="C1085" s="478" t="s">
        <v>2</v>
      </c>
      <c r="D1085" s="464">
        <v>35</v>
      </c>
      <c r="E1085" s="458">
        <v>0</v>
      </c>
      <c r="F1085" s="458">
        <v>0</v>
      </c>
      <c r="G1085" s="458">
        <v>4.0468960826712692</v>
      </c>
      <c r="H1085" s="458">
        <v>5.6102978147268603</v>
      </c>
      <c r="J1085" s="84"/>
      <c r="K1085" s="84"/>
      <c r="L1085" s="84"/>
    </row>
    <row r="1086" spans="1:12" s="83" customFormat="1" ht="16.5" customHeight="1" x14ac:dyDescent="0.25">
      <c r="A1086" s="807"/>
      <c r="B1086" s="819">
        <v>0</v>
      </c>
      <c r="C1086" s="481" t="s">
        <v>3</v>
      </c>
      <c r="D1086" s="465">
        <v>35</v>
      </c>
      <c r="E1086" s="466">
        <v>0</v>
      </c>
      <c r="F1086" s="466">
        <v>0</v>
      </c>
      <c r="G1086" s="466">
        <v>3.98</v>
      </c>
      <c r="H1086" s="466">
        <v>5.620963979397696</v>
      </c>
      <c r="J1086" s="84"/>
      <c r="K1086" s="84"/>
      <c r="L1086" s="84"/>
    </row>
    <row r="1087" spans="1:12" s="83" customFormat="1" ht="16.5" customHeight="1" x14ac:dyDescent="0.25">
      <c r="A1087" s="807"/>
      <c r="B1087" s="819">
        <v>0</v>
      </c>
      <c r="C1087" s="481" t="s">
        <v>4</v>
      </c>
      <c r="D1087" s="465">
        <v>35</v>
      </c>
      <c r="E1087" s="466">
        <v>0</v>
      </c>
      <c r="F1087" s="466">
        <v>0</v>
      </c>
      <c r="G1087" s="466">
        <v>3.9599893346197934</v>
      </c>
      <c r="H1087" s="466">
        <v>5.49</v>
      </c>
      <c r="J1087" s="84"/>
      <c r="K1087" s="84"/>
      <c r="L1087" s="84"/>
    </row>
    <row r="1088" spans="1:12" s="83" customFormat="1" ht="16.5" customHeight="1" x14ac:dyDescent="0.25">
      <c r="A1088" s="807"/>
      <c r="B1088" s="819">
        <v>0</v>
      </c>
      <c r="C1088" s="481" t="s">
        <v>5</v>
      </c>
      <c r="D1088" s="465">
        <v>35</v>
      </c>
      <c r="E1088" s="466">
        <v>0</v>
      </c>
      <c r="F1088" s="466">
        <v>0</v>
      </c>
      <c r="G1088" s="466">
        <v>3.885908626827113</v>
      </c>
      <c r="H1088" s="466">
        <v>5.5</v>
      </c>
      <c r="J1088" s="84"/>
      <c r="K1088" s="84"/>
      <c r="L1088" s="84"/>
    </row>
    <row r="1089" spans="1:12" s="83" customFormat="1" ht="16.5" customHeight="1" x14ac:dyDescent="0.25">
      <c r="A1089" s="807"/>
      <c r="B1089" s="819">
        <v>0</v>
      </c>
      <c r="C1089" s="481" t="s">
        <v>6</v>
      </c>
      <c r="D1089" s="465">
        <v>35</v>
      </c>
      <c r="E1089" s="466">
        <v>0</v>
      </c>
      <c r="F1089" s="466">
        <v>2.3059144737860149</v>
      </c>
      <c r="G1089" s="466">
        <v>6.39</v>
      </c>
      <c r="H1089" s="466">
        <v>7.1472446310546403</v>
      </c>
      <c r="J1089" s="84"/>
      <c r="K1089" s="84"/>
      <c r="L1089" s="84"/>
    </row>
    <row r="1090" spans="1:12" s="83" customFormat="1" ht="16.5" customHeight="1" x14ac:dyDescent="0.25">
      <c r="A1090" s="807"/>
      <c r="B1090" s="819">
        <v>0</v>
      </c>
      <c r="C1090" s="482" t="s">
        <v>7</v>
      </c>
      <c r="D1090" s="465">
        <v>35</v>
      </c>
      <c r="E1090" s="466">
        <v>0</v>
      </c>
      <c r="F1090" s="466">
        <v>3.8639611788170938</v>
      </c>
      <c r="G1090" s="466">
        <v>8.08</v>
      </c>
      <c r="H1090" s="466">
        <v>8.2581124545904743</v>
      </c>
      <c r="J1090" s="84"/>
      <c r="K1090" s="84"/>
      <c r="L1090" s="84"/>
    </row>
    <row r="1091" spans="1:12" s="83" customFormat="1" ht="16.5" customHeight="1" x14ac:dyDescent="0.25">
      <c r="A1091" s="807"/>
      <c r="B1091" s="819">
        <v>0</v>
      </c>
      <c r="C1091" s="497" t="s">
        <v>8</v>
      </c>
      <c r="D1091" s="468">
        <v>35</v>
      </c>
      <c r="E1091" s="460">
        <v>0</v>
      </c>
      <c r="F1091" s="460">
        <v>6.0709540417652539</v>
      </c>
      <c r="G1091" s="460">
        <v>10.452853932372676</v>
      </c>
      <c r="H1091" s="460">
        <v>9.9</v>
      </c>
      <c r="J1091" s="84"/>
      <c r="K1091" s="84"/>
      <c r="L1091" s="84"/>
    </row>
    <row r="1092" spans="1:12" s="83" customFormat="1" ht="16.5" customHeight="1" thickBot="1" x14ac:dyDescent="0.3">
      <c r="A1092" s="808"/>
      <c r="B1092" s="820">
        <v>0</v>
      </c>
      <c r="C1092" s="537" t="s">
        <v>17</v>
      </c>
      <c r="D1092" s="534">
        <v>35</v>
      </c>
      <c r="E1092" s="535">
        <v>0</v>
      </c>
      <c r="F1092" s="535">
        <v>8.2106801962196734</v>
      </c>
      <c r="G1092" s="535">
        <v>11.734999999999999</v>
      </c>
      <c r="H1092" s="535">
        <v>11.71</v>
      </c>
      <c r="J1092" s="84"/>
      <c r="K1092" s="84"/>
      <c r="L1092" s="84"/>
    </row>
    <row r="1093" spans="1:12" s="4" customFormat="1" ht="16.5" hidden="1" customHeight="1" x14ac:dyDescent="0.25">
      <c r="A1093" s="24"/>
      <c r="B1093" s="24"/>
      <c r="C1093" s="26"/>
      <c r="D1093" s="27"/>
      <c r="E1093" s="27"/>
      <c r="F1093" s="30"/>
      <c r="G1093" s="29"/>
      <c r="H1093" s="29"/>
      <c r="J1093" s="5"/>
      <c r="K1093" s="5"/>
      <c r="L1093" s="5"/>
    </row>
    <row r="1094" spans="1:12" s="4" customFormat="1" ht="16.5" hidden="1" customHeight="1" thickBot="1" x14ac:dyDescent="0.2">
      <c r="A1094" s="832" t="s">
        <v>88</v>
      </c>
      <c r="B1094" s="833"/>
      <c r="C1094" s="833"/>
      <c r="D1094" s="833"/>
      <c r="E1094" s="833"/>
      <c r="F1094" s="833"/>
      <c r="G1094" s="834"/>
      <c r="H1094" s="835"/>
      <c r="J1094" s="5"/>
      <c r="K1094" s="5"/>
      <c r="L1094" s="5"/>
    </row>
    <row r="1095" spans="1:12" s="4" customFormat="1" ht="16.5" hidden="1" customHeight="1" x14ac:dyDescent="0.25">
      <c r="A1095" s="846" t="s">
        <v>31</v>
      </c>
      <c r="B1095" s="34" t="s">
        <v>21</v>
      </c>
      <c r="C1095" s="874" t="s">
        <v>16</v>
      </c>
      <c r="D1095" s="875"/>
      <c r="E1095" s="875"/>
      <c r="F1095" s="875"/>
      <c r="G1095" s="138"/>
      <c r="H1095" s="51"/>
      <c r="J1095" s="5"/>
      <c r="K1095" s="5"/>
      <c r="L1095" s="5"/>
    </row>
    <row r="1096" spans="1:12" s="4" customFormat="1" ht="16.5" hidden="1" customHeight="1" x14ac:dyDescent="0.25">
      <c r="A1096" s="847"/>
      <c r="B1096" s="35"/>
      <c r="C1096" s="876"/>
      <c r="D1096" s="877"/>
      <c r="E1096" s="877"/>
      <c r="F1096" s="885"/>
      <c r="G1096" s="98"/>
      <c r="H1096" s="52"/>
      <c r="J1096" s="5"/>
      <c r="K1096" s="5"/>
      <c r="L1096" s="5"/>
    </row>
    <row r="1097" spans="1:12" s="4" customFormat="1" ht="16.5" hidden="1" customHeight="1" x14ac:dyDescent="0.25">
      <c r="A1097" s="847"/>
      <c r="B1097" s="35"/>
      <c r="C1097" s="876"/>
      <c r="D1097" s="877"/>
      <c r="E1097" s="877"/>
      <c r="F1097" s="885"/>
      <c r="G1097" s="98"/>
      <c r="H1097" s="52"/>
      <c r="J1097" s="5"/>
      <c r="K1097" s="5"/>
      <c r="L1097" s="5"/>
    </row>
    <row r="1098" spans="1:12" s="4" customFormat="1" ht="16.5" hidden="1" customHeight="1" x14ac:dyDescent="0.25">
      <c r="A1098" s="847"/>
      <c r="B1098" s="35"/>
      <c r="C1098" s="876"/>
      <c r="D1098" s="877"/>
      <c r="E1098" s="877"/>
      <c r="F1098" s="885"/>
      <c r="G1098" s="98"/>
      <c r="H1098" s="52"/>
      <c r="J1098" s="5"/>
      <c r="K1098" s="5"/>
      <c r="L1098" s="5"/>
    </row>
    <row r="1099" spans="1:12" s="4" customFormat="1" ht="16.5" hidden="1" customHeight="1" thickBot="1" x14ac:dyDescent="0.3">
      <c r="A1099" s="848"/>
      <c r="B1099" s="14"/>
      <c r="C1099" s="880"/>
      <c r="D1099" s="881"/>
      <c r="E1099" s="881"/>
      <c r="F1099" s="881"/>
      <c r="G1099" s="139"/>
      <c r="H1099" s="53"/>
      <c r="J1099" s="5"/>
      <c r="K1099" s="5"/>
      <c r="L1099" s="5"/>
    </row>
    <row r="1100" spans="1:12" s="4" customFormat="1" ht="16.5" hidden="1" customHeight="1" x14ac:dyDescent="0.25">
      <c r="A1100" s="882" t="s">
        <v>34</v>
      </c>
      <c r="B1100" s="849" t="s">
        <v>19</v>
      </c>
      <c r="C1100" s="100" t="s">
        <v>2</v>
      </c>
      <c r="D1100" s="101"/>
      <c r="E1100" s="39"/>
      <c r="F1100" s="102"/>
      <c r="G1100" s="98"/>
      <c r="H1100" s="52"/>
      <c r="J1100" s="5"/>
      <c r="K1100" s="5"/>
      <c r="L1100" s="5"/>
    </row>
    <row r="1101" spans="1:12" s="4" customFormat="1" ht="16.5" hidden="1" customHeight="1" x14ac:dyDescent="0.25">
      <c r="A1101" s="883"/>
      <c r="B1101" s="858">
        <v>0</v>
      </c>
      <c r="C1101" s="103" t="s">
        <v>3</v>
      </c>
      <c r="D1101" s="104"/>
      <c r="E1101" s="41"/>
      <c r="F1101" s="105"/>
      <c r="G1101" s="98"/>
      <c r="H1101" s="52"/>
      <c r="J1101" s="5"/>
      <c r="K1101" s="5"/>
      <c r="L1101" s="5"/>
    </row>
    <row r="1102" spans="1:12" s="4" customFormat="1" ht="16.5" hidden="1" customHeight="1" x14ac:dyDescent="0.25">
      <c r="A1102" s="883"/>
      <c r="B1102" s="858">
        <v>0</v>
      </c>
      <c r="C1102" s="103" t="s">
        <v>4</v>
      </c>
      <c r="D1102" s="104"/>
      <c r="E1102" s="41"/>
      <c r="F1102" s="105"/>
      <c r="G1102" s="98"/>
      <c r="H1102" s="52"/>
      <c r="J1102" s="5"/>
      <c r="K1102" s="5"/>
      <c r="L1102" s="5"/>
    </row>
    <row r="1103" spans="1:12" s="4" customFormat="1" ht="16.5" hidden="1" customHeight="1" x14ac:dyDescent="0.25">
      <c r="A1103" s="883"/>
      <c r="B1103" s="858">
        <v>0</v>
      </c>
      <c r="C1103" s="103" t="s">
        <v>5</v>
      </c>
      <c r="D1103" s="104"/>
      <c r="E1103" s="41"/>
      <c r="F1103" s="105"/>
      <c r="G1103" s="98"/>
      <c r="H1103" s="52"/>
      <c r="J1103" s="5"/>
      <c r="K1103" s="5"/>
      <c r="L1103" s="5"/>
    </row>
    <row r="1104" spans="1:12" s="4" customFormat="1" ht="16.5" hidden="1" customHeight="1" x14ac:dyDescent="0.25">
      <c r="A1104" s="883"/>
      <c r="B1104" s="858">
        <v>0</v>
      </c>
      <c r="C1104" s="103" t="s">
        <v>6</v>
      </c>
      <c r="D1104" s="104"/>
      <c r="E1104" s="41"/>
      <c r="F1104" s="105"/>
      <c r="G1104" s="98"/>
      <c r="H1104" s="52"/>
      <c r="J1104" s="5"/>
      <c r="K1104" s="5"/>
      <c r="L1104" s="5"/>
    </row>
    <row r="1105" spans="1:12" s="4" customFormat="1" ht="16.5" hidden="1" customHeight="1" x14ac:dyDescent="0.25">
      <c r="A1105" s="883"/>
      <c r="B1105" s="858">
        <v>0</v>
      </c>
      <c r="C1105" s="106" t="s">
        <v>7</v>
      </c>
      <c r="D1105" s="104"/>
      <c r="E1105" s="41"/>
      <c r="F1105" s="105"/>
      <c r="G1105" s="98"/>
      <c r="H1105" s="52"/>
      <c r="J1105" s="5"/>
      <c r="K1105" s="5"/>
      <c r="L1105" s="5"/>
    </row>
    <row r="1106" spans="1:12" s="4" customFormat="1" ht="16.5" hidden="1" customHeight="1" x14ac:dyDescent="0.25">
      <c r="A1106" s="883"/>
      <c r="B1106" s="858">
        <v>0</v>
      </c>
      <c r="C1106" s="107" t="s">
        <v>8</v>
      </c>
      <c r="D1106" s="108"/>
      <c r="E1106" s="43"/>
      <c r="F1106" s="109"/>
      <c r="G1106" s="98"/>
      <c r="H1106" s="52"/>
      <c r="J1106" s="5"/>
      <c r="K1106" s="5"/>
      <c r="L1106" s="5"/>
    </row>
    <row r="1107" spans="1:12" s="4" customFormat="1" ht="16.5" hidden="1" customHeight="1" thickBot="1" x14ac:dyDescent="0.3">
      <c r="A1107" s="884"/>
      <c r="B1107" s="859">
        <v>0</v>
      </c>
      <c r="C1107" s="110" t="s">
        <v>17</v>
      </c>
      <c r="D1107" s="111"/>
      <c r="E1107" s="44"/>
      <c r="F1107" s="112"/>
      <c r="G1107" s="139"/>
      <c r="H1107" s="53"/>
      <c r="J1107" s="5"/>
      <c r="K1107" s="5"/>
      <c r="L1107" s="5"/>
    </row>
    <row r="1108" spans="1:12" s="4" customFormat="1" ht="16.5" hidden="1" customHeight="1" x14ac:dyDescent="0.25">
      <c r="A1108" s="882" t="s">
        <v>49</v>
      </c>
      <c r="B1108" s="849" t="s">
        <v>23</v>
      </c>
      <c r="C1108" s="100" t="s">
        <v>2</v>
      </c>
      <c r="D1108" s="101"/>
      <c r="E1108" s="39"/>
      <c r="F1108" s="102"/>
      <c r="G1108" s="138"/>
      <c r="H1108" s="51"/>
      <c r="J1108" s="5"/>
      <c r="K1108" s="5"/>
      <c r="L1108" s="5"/>
    </row>
    <row r="1109" spans="1:12" s="4" customFormat="1" ht="16.5" hidden="1" customHeight="1" x14ac:dyDescent="0.25">
      <c r="A1109" s="883"/>
      <c r="B1109" s="858">
        <v>0</v>
      </c>
      <c r="C1109" s="103" t="s">
        <v>3</v>
      </c>
      <c r="D1109" s="104"/>
      <c r="E1109" s="41"/>
      <c r="F1109" s="105"/>
      <c r="G1109" s="98"/>
      <c r="H1109" s="52"/>
      <c r="J1109" s="5"/>
      <c r="K1109" s="5"/>
      <c r="L1109" s="5"/>
    </row>
    <row r="1110" spans="1:12" s="4" customFormat="1" ht="16.5" hidden="1" customHeight="1" x14ac:dyDescent="0.25">
      <c r="A1110" s="883"/>
      <c r="B1110" s="858">
        <v>0</v>
      </c>
      <c r="C1110" s="103" t="s">
        <v>4</v>
      </c>
      <c r="D1110" s="104"/>
      <c r="E1110" s="41"/>
      <c r="F1110" s="105"/>
      <c r="G1110" s="98"/>
      <c r="H1110" s="52"/>
      <c r="J1110" s="5"/>
      <c r="K1110" s="5"/>
      <c r="L1110" s="5"/>
    </row>
    <row r="1111" spans="1:12" s="4" customFormat="1" ht="16.5" hidden="1" customHeight="1" x14ac:dyDescent="0.25">
      <c r="A1111" s="883"/>
      <c r="B1111" s="858">
        <v>0</v>
      </c>
      <c r="C1111" s="103" t="s">
        <v>5</v>
      </c>
      <c r="D1111" s="104"/>
      <c r="E1111" s="41"/>
      <c r="F1111" s="105"/>
      <c r="G1111" s="98"/>
      <c r="H1111" s="52"/>
      <c r="J1111" s="5"/>
      <c r="K1111" s="5"/>
      <c r="L1111" s="5"/>
    </row>
    <row r="1112" spans="1:12" s="4" customFormat="1" ht="16.5" hidden="1" customHeight="1" x14ac:dyDescent="0.25">
      <c r="A1112" s="883"/>
      <c r="B1112" s="858">
        <v>0</v>
      </c>
      <c r="C1112" s="103" t="s">
        <v>6</v>
      </c>
      <c r="D1112" s="104"/>
      <c r="E1112" s="41"/>
      <c r="F1112" s="105"/>
      <c r="G1112" s="98"/>
      <c r="H1112" s="52"/>
      <c r="J1112" s="5"/>
      <c r="K1112" s="5"/>
      <c r="L1112" s="5"/>
    </row>
    <row r="1113" spans="1:12" s="4" customFormat="1" ht="16.5" hidden="1" customHeight="1" x14ac:dyDescent="0.25">
      <c r="A1113" s="883"/>
      <c r="B1113" s="858">
        <v>0</v>
      </c>
      <c r="C1113" s="106" t="s">
        <v>7</v>
      </c>
      <c r="D1113" s="104"/>
      <c r="E1113" s="41"/>
      <c r="F1113" s="105"/>
      <c r="G1113" s="98"/>
      <c r="H1113" s="52"/>
      <c r="J1113" s="5"/>
      <c r="K1113" s="5"/>
      <c r="L1113" s="5"/>
    </row>
    <row r="1114" spans="1:12" s="4" customFormat="1" ht="16.5" hidden="1" customHeight="1" x14ac:dyDescent="0.25">
      <c r="A1114" s="883"/>
      <c r="B1114" s="858">
        <v>0</v>
      </c>
      <c r="C1114" s="107" t="s">
        <v>8</v>
      </c>
      <c r="D1114" s="108"/>
      <c r="E1114" s="43"/>
      <c r="F1114" s="109"/>
      <c r="G1114" s="98"/>
      <c r="H1114" s="52"/>
      <c r="J1114" s="5"/>
      <c r="K1114" s="5"/>
      <c r="L1114" s="5"/>
    </row>
    <row r="1115" spans="1:12" s="4" customFormat="1" ht="16.5" hidden="1" customHeight="1" thickBot="1" x14ac:dyDescent="0.3">
      <c r="A1115" s="884"/>
      <c r="B1115" s="859">
        <v>0</v>
      </c>
      <c r="C1115" s="110" t="s">
        <v>17</v>
      </c>
      <c r="D1115" s="111"/>
      <c r="E1115" s="97"/>
      <c r="F1115" s="96"/>
      <c r="G1115" s="208"/>
      <c r="H1115" s="209"/>
      <c r="J1115" s="5"/>
      <c r="K1115" s="5"/>
      <c r="L1115" s="5"/>
    </row>
    <row r="1116" spans="1:12" s="4" customFormat="1" ht="16.5" hidden="1" customHeight="1" x14ac:dyDescent="0.25">
      <c r="A1116" s="882" t="s">
        <v>56</v>
      </c>
      <c r="B1116" s="849" t="s">
        <v>23</v>
      </c>
      <c r="C1116" s="100" t="s">
        <v>2</v>
      </c>
      <c r="D1116" s="113"/>
      <c r="E1116" s="92"/>
      <c r="F1116" s="91"/>
      <c r="G1116" s="204"/>
      <c r="H1116" s="205"/>
      <c r="J1116" s="5"/>
      <c r="K1116" s="5"/>
      <c r="L1116" s="5"/>
    </row>
    <row r="1117" spans="1:12" s="4" customFormat="1" ht="16.5" hidden="1" customHeight="1" x14ac:dyDescent="0.25">
      <c r="A1117" s="883"/>
      <c r="B1117" s="858">
        <v>0</v>
      </c>
      <c r="C1117" s="103" t="s">
        <v>3</v>
      </c>
      <c r="D1117" s="114"/>
      <c r="E1117" s="95"/>
      <c r="F1117" s="94"/>
      <c r="G1117" s="206"/>
      <c r="H1117" s="207"/>
      <c r="J1117" s="5"/>
      <c r="K1117" s="5"/>
      <c r="L1117" s="5"/>
    </row>
    <row r="1118" spans="1:12" s="4" customFormat="1" ht="16.5" hidden="1" customHeight="1" x14ac:dyDescent="0.25">
      <c r="A1118" s="883"/>
      <c r="B1118" s="858">
        <v>0</v>
      </c>
      <c r="C1118" s="103" t="s">
        <v>4</v>
      </c>
      <c r="D1118" s="114"/>
      <c r="E1118" s="95"/>
      <c r="F1118" s="94"/>
      <c r="G1118" s="206"/>
      <c r="H1118" s="207"/>
      <c r="J1118" s="5"/>
      <c r="K1118" s="5"/>
      <c r="L1118" s="5"/>
    </row>
    <row r="1119" spans="1:12" s="4" customFormat="1" ht="16.5" hidden="1" customHeight="1" x14ac:dyDescent="0.25">
      <c r="A1119" s="883"/>
      <c r="B1119" s="858">
        <v>0</v>
      </c>
      <c r="C1119" s="103" t="s">
        <v>5</v>
      </c>
      <c r="D1119" s="114"/>
      <c r="E1119" s="95"/>
      <c r="F1119" s="94"/>
      <c r="G1119" s="206"/>
      <c r="H1119" s="207"/>
      <c r="J1119" s="5"/>
      <c r="K1119" s="5"/>
      <c r="L1119" s="5"/>
    </row>
    <row r="1120" spans="1:12" s="4" customFormat="1" ht="16.5" hidden="1" customHeight="1" x14ac:dyDescent="0.25">
      <c r="A1120" s="883"/>
      <c r="B1120" s="858">
        <v>0</v>
      </c>
      <c r="C1120" s="103" t="s">
        <v>6</v>
      </c>
      <c r="D1120" s="114"/>
      <c r="E1120" s="95"/>
      <c r="F1120" s="94"/>
      <c r="G1120" s="206"/>
      <c r="H1120" s="207"/>
      <c r="J1120" s="5"/>
      <c r="K1120" s="5"/>
      <c r="L1120" s="5"/>
    </row>
    <row r="1121" spans="1:12" s="4" customFormat="1" ht="16.5" hidden="1" customHeight="1" x14ac:dyDescent="0.25">
      <c r="A1121" s="883"/>
      <c r="B1121" s="858">
        <v>0</v>
      </c>
      <c r="C1121" s="106" t="s">
        <v>7</v>
      </c>
      <c r="D1121" s="114"/>
      <c r="E1121" s="95"/>
      <c r="F1121" s="94"/>
      <c r="G1121" s="206"/>
      <c r="H1121" s="207"/>
      <c r="J1121" s="5"/>
      <c r="K1121" s="5"/>
      <c r="L1121" s="5"/>
    </row>
    <row r="1122" spans="1:12" s="4" customFormat="1" ht="16.5" hidden="1" customHeight="1" x14ac:dyDescent="0.25">
      <c r="A1122" s="883"/>
      <c r="B1122" s="858">
        <v>0</v>
      </c>
      <c r="C1122" s="103" t="s">
        <v>8</v>
      </c>
      <c r="D1122" s="114"/>
      <c r="E1122" s="95"/>
      <c r="F1122" s="94"/>
      <c r="G1122" s="206"/>
      <c r="H1122" s="207"/>
      <c r="J1122" s="5"/>
      <c r="K1122" s="5"/>
      <c r="L1122" s="5"/>
    </row>
    <row r="1123" spans="1:12" s="4" customFormat="1" ht="16.5" hidden="1" customHeight="1" thickBot="1" x14ac:dyDescent="0.3">
      <c r="A1123" s="884"/>
      <c r="B1123" s="859">
        <v>0</v>
      </c>
      <c r="C1123" s="115" t="s">
        <v>17</v>
      </c>
      <c r="D1123" s="116"/>
      <c r="E1123" s="97"/>
      <c r="F1123" s="96"/>
      <c r="G1123" s="208"/>
      <c r="H1123" s="209"/>
      <c r="J1123" s="5"/>
      <c r="K1123" s="5"/>
      <c r="L1123" s="5"/>
    </row>
    <row r="1124" spans="1:12" s="4" customFormat="1" ht="16.5" hidden="1" customHeight="1" x14ac:dyDescent="0.25">
      <c r="A1124" s="882" t="s">
        <v>57</v>
      </c>
      <c r="B1124" s="849" t="s">
        <v>19</v>
      </c>
      <c r="C1124" s="100" t="s">
        <v>2</v>
      </c>
      <c r="D1124" s="113"/>
      <c r="E1124" s="92"/>
      <c r="F1124" s="91"/>
      <c r="G1124" s="92"/>
      <c r="H1124" s="92"/>
      <c r="J1124" s="5"/>
      <c r="K1124" s="5"/>
      <c r="L1124" s="5"/>
    </row>
    <row r="1125" spans="1:12" s="4" customFormat="1" ht="16.5" hidden="1" customHeight="1" x14ac:dyDescent="0.25">
      <c r="A1125" s="883"/>
      <c r="B1125" s="858">
        <v>0</v>
      </c>
      <c r="C1125" s="103" t="s">
        <v>3</v>
      </c>
      <c r="D1125" s="114"/>
      <c r="E1125" s="95"/>
      <c r="F1125" s="94"/>
      <c r="G1125" s="95"/>
      <c r="H1125" s="95"/>
      <c r="J1125" s="5"/>
      <c r="K1125" s="5"/>
      <c r="L1125" s="5"/>
    </row>
    <row r="1126" spans="1:12" s="4" customFormat="1" ht="16.5" hidden="1" customHeight="1" x14ac:dyDescent="0.25">
      <c r="A1126" s="883"/>
      <c r="B1126" s="858">
        <v>0</v>
      </c>
      <c r="C1126" s="103" t="s">
        <v>4</v>
      </c>
      <c r="D1126" s="114"/>
      <c r="E1126" s="95"/>
      <c r="F1126" s="94"/>
      <c r="G1126" s="95"/>
      <c r="H1126" s="95"/>
      <c r="J1126" s="5"/>
      <c r="K1126" s="5"/>
      <c r="L1126" s="5"/>
    </row>
    <row r="1127" spans="1:12" s="4" customFormat="1" ht="16.5" hidden="1" customHeight="1" x14ac:dyDescent="0.25">
      <c r="A1127" s="883"/>
      <c r="B1127" s="858">
        <v>0</v>
      </c>
      <c r="C1127" s="103" t="s">
        <v>5</v>
      </c>
      <c r="D1127" s="114"/>
      <c r="E1127" s="95"/>
      <c r="F1127" s="94"/>
      <c r="G1127" s="95"/>
      <c r="H1127" s="95"/>
      <c r="J1127" s="5"/>
      <c r="K1127" s="5"/>
      <c r="L1127" s="5"/>
    </row>
    <row r="1128" spans="1:12" s="4" customFormat="1" ht="16.5" hidden="1" customHeight="1" x14ac:dyDescent="0.25">
      <c r="A1128" s="883"/>
      <c r="B1128" s="858">
        <v>0</v>
      </c>
      <c r="C1128" s="103" t="s">
        <v>6</v>
      </c>
      <c r="D1128" s="114"/>
      <c r="E1128" s="95"/>
      <c r="F1128" s="94"/>
      <c r="G1128" s="95"/>
      <c r="H1128" s="95"/>
      <c r="J1128" s="5"/>
      <c r="K1128" s="5"/>
      <c r="L1128" s="5"/>
    </row>
    <row r="1129" spans="1:12" s="4" customFormat="1" ht="16.5" hidden="1" customHeight="1" x14ac:dyDescent="0.25">
      <c r="A1129" s="883"/>
      <c r="B1129" s="858">
        <v>0</v>
      </c>
      <c r="C1129" s="106" t="s">
        <v>7</v>
      </c>
      <c r="D1129" s="114"/>
      <c r="E1129" s="95"/>
      <c r="F1129" s="94"/>
      <c r="G1129" s="95"/>
      <c r="H1129" s="95"/>
      <c r="J1129" s="5"/>
      <c r="K1129" s="5"/>
      <c r="L1129" s="5"/>
    </row>
    <row r="1130" spans="1:12" s="4" customFormat="1" ht="16.5" hidden="1" customHeight="1" x14ac:dyDescent="0.25">
      <c r="A1130" s="883"/>
      <c r="B1130" s="858">
        <v>0</v>
      </c>
      <c r="C1130" s="103" t="s">
        <v>8</v>
      </c>
      <c r="D1130" s="114"/>
      <c r="E1130" s="95"/>
      <c r="F1130" s="94"/>
      <c r="G1130" s="95"/>
      <c r="H1130" s="95"/>
      <c r="J1130" s="5"/>
      <c r="K1130" s="5"/>
      <c r="L1130" s="5"/>
    </row>
    <row r="1131" spans="1:12" s="4" customFormat="1" ht="16.5" hidden="1" customHeight="1" thickBot="1" x14ac:dyDescent="0.3">
      <c r="A1131" s="884"/>
      <c r="B1131" s="859">
        <v>0</v>
      </c>
      <c r="C1131" s="115" t="s">
        <v>17</v>
      </c>
      <c r="D1131" s="116"/>
      <c r="E1131" s="97"/>
      <c r="F1131" s="96"/>
      <c r="G1131" s="97"/>
      <c r="H1131" s="222"/>
      <c r="J1131" s="5"/>
      <c r="K1131" s="5"/>
      <c r="L1131" s="5"/>
    </row>
    <row r="1132" spans="1:12" s="4" customFormat="1" ht="16.5" hidden="1" customHeight="1" thickBot="1" x14ac:dyDescent="0.2">
      <c r="A1132" s="832" t="s">
        <v>89</v>
      </c>
      <c r="B1132" s="833"/>
      <c r="C1132" s="833"/>
      <c r="D1132" s="833"/>
      <c r="E1132" s="833"/>
      <c r="F1132" s="833"/>
      <c r="G1132" s="834"/>
      <c r="H1132" s="835"/>
      <c r="J1132" s="5"/>
      <c r="K1132" s="5"/>
      <c r="L1132" s="5"/>
    </row>
    <row r="1133" spans="1:12" s="4" customFormat="1" ht="16.5" hidden="1" customHeight="1" x14ac:dyDescent="0.25">
      <c r="A1133" s="846" t="s">
        <v>31</v>
      </c>
      <c r="B1133" s="34" t="s">
        <v>21</v>
      </c>
      <c r="C1133" s="874" t="s">
        <v>16</v>
      </c>
      <c r="D1133" s="875"/>
      <c r="E1133" s="875"/>
      <c r="F1133" s="875"/>
      <c r="G1133" s="138"/>
      <c r="H1133" s="51"/>
      <c r="J1133" s="5"/>
      <c r="K1133" s="5"/>
      <c r="L1133" s="5"/>
    </row>
    <row r="1134" spans="1:12" s="4" customFormat="1" ht="16.5" hidden="1" customHeight="1" x14ac:dyDescent="0.25">
      <c r="A1134" s="847"/>
      <c r="B1134" s="35"/>
      <c r="C1134" s="876"/>
      <c r="D1134" s="877"/>
      <c r="E1134" s="877"/>
      <c r="F1134" s="877"/>
      <c r="G1134" s="98"/>
      <c r="H1134" s="52"/>
      <c r="J1134" s="5"/>
      <c r="K1134" s="5"/>
      <c r="L1134" s="5"/>
    </row>
    <row r="1135" spans="1:12" s="4" customFormat="1" ht="16.5" hidden="1" customHeight="1" x14ac:dyDescent="0.25">
      <c r="A1135" s="847"/>
      <c r="B1135" s="35"/>
      <c r="C1135" s="876"/>
      <c r="D1135" s="877"/>
      <c r="E1135" s="877"/>
      <c r="F1135" s="877"/>
      <c r="G1135" s="98"/>
      <c r="H1135" s="52"/>
      <c r="J1135" s="5"/>
      <c r="K1135" s="5"/>
      <c r="L1135" s="5"/>
    </row>
    <row r="1136" spans="1:12" s="4" customFormat="1" ht="16.5" hidden="1" customHeight="1" thickBot="1" x14ac:dyDescent="0.3">
      <c r="A1136" s="848"/>
      <c r="B1136" s="14"/>
      <c r="C1136" s="880"/>
      <c r="D1136" s="881"/>
      <c r="E1136" s="881"/>
      <c r="F1136" s="881"/>
      <c r="G1136" s="139"/>
      <c r="H1136" s="53"/>
      <c r="J1136" s="5"/>
      <c r="K1136" s="5"/>
      <c r="L1136" s="5"/>
    </row>
    <row r="1137" spans="1:12" s="4" customFormat="1" ht="16.5" hidden="1" customHeight="1" x14ac:dyDescent="0.25">
      <c r="A1137" s="882" t="s">
        <v>57</v>
      </c>
      <c r="B1137" s="849" t="s">
        <v>19</v>
      </c>
      <c r="C1137" s="100" t="s">
        <v>2</v>
      </c>
      <c r="D1137" s="113"/>
      <c r="E1137" s="92"/>
      <c r="F1137" s="91"/>
      <c r="G1137" s="93"/>
      <c r="H1137" s="93"/>
      <c r="J1137" s="5"/>
      <c r="K1137" s="5"/>
      <c r="L1137" s="5"/>
    </row>
    <row r="1138" spans="1:12" s="4" customFormat="1" ht="16.5" hidden="1" customHeight="1" x14ac:dyDescent="0.25">
      <c r="A1138" s="883"/>
      <c r="B1138" s="858">
        <v>0</v>
      </c>
      <c r="C1138" s="103" t="s">
        <v>3</v>
      </c>
      <c r="D1138" s="114"/>
      <c r="E1138" s="95"/>
      <c r="F1138" s="94"/>
      <c r="G1138" s="95"/>
      <c r="H1138" s="95"/>
      <c r="J1138" s="5"/>
      <c r="K1138" s="5"/>
      <c r="L1138" s="5"/>
    </row>
    <row r="1139" spans="1:12" s="4" customFormat="1" ht="16.5" hidden="1" customHeight="1" x14ac:dyDescent="0.25">
      <c r="A1139" s="883"/>
      <c r="B1139" s="858">
        <v>0</v>
      </c>
      <c r="C1139" s="103" t="s">
        <v>4</v>
      </c>
      <c r="D1139" s="114"/>
      <c r="E1139" s="95"/>
      <c r="F1139" s="94"/>
      <c r="G1139" s="95"/>
      <c r="H1139" s="95"/>
      <c r="J1139" s="5"/>
      <c r="K1139" s="5"/>
      <c r="L1139" s="5"/>
    </row>
    <row r="1140" spans="1:12" s="4" customFormat="1" ht="16.5" hidden="1" customHeight="1" x14ac:dyDescent="0.25">
      <c r="A1140" s="883"/>
      <c r="B1140" s="858">
        <v>0</v>
      </c>
      <c r="C1140" s="103" t="s">
        <v>5</v>
      </c>
      <c r="D1140" s="114"/>
      <c r="E1140" s="95"/>
      <c r="F1140" s="94"/>
      <c r="G1140" s="95"/>
      <c r="H1140" s="95"/>
      <c r="J1140" s="5"/>
      <c r="K1140" s="5"/>
      <c r="L1140" s="5"/>
    </row>
    <row r="1141" spans="1:12" s="4" customFormat="1" ht="16.5" hidden="1" customHeight="1" x14ac:dyDescent="0.25">
      <c r="A1141" s="883"/>
      <c r="B1141" s="858">
        <v>0</v>
      </c>
      <c r="C1141" s="103" t="s">
        <v>6</v>
      </c>
      <c r="D1141" s="114"/>
      <c r="E1141" s="95"/>
      <c r="F1141" s="94"/>
      <c r="G1141" s="95"/>
      <c r="H1141" s="95"/>
      <c r="J1141" s="5"/>
      <c r="K1141" s="5"/>
      <c r="L1141" s="5"/>
    </row>
    <row r="1142" spans="1:12" s="4" customFormat="1" ht="16.5" hidden="1" customHeight="1" x14ac:dyDescent="0.25">
      <c r="A1142" s="883"/>
      <c r="B1142" s="858">
        <v>0</v>
      </c>
      <c r="C1142" s="106" t="s">
        <v>7</v>
      </c>
      <c r="D1142" s="114"/>
      <c r="E1142" s="95"/>
      <c r="F1142" s="94"/>
      <c r="G1142" s="95"/>
      <c r="H1142" s="95"/>
      <c r="J1142" s="5"/>
      <c r="K1142" s="5"/>
      <c r="L1142" s="5"/>
    </row>
    <row r="1143" spans="1:12" s="4" customFormat="1" ht="16.5" hidden="1" customHeight="1" x14ac:dyDescent="0.25">
      <c r="A1143" s="883"/>
      <c r="B1143" s="858">
        <v>0</v>
      </c>
      <c r="C1143" s="103" t="s">
        <v>8</v>
      </c>
      <c r="D1143" s="114"/>
      <c r="E1143" s="95"/>
      <c r="F1143" s="94"/>
      <c r="G1143" s="95"/>
      <c r="H1143" s="95"/>
      <c r="J1143" s="5"/>
      <c r="K1143" s="5"/>
      <c r="L1143" s="5"/>
    </row>
    <row r="1144" spans="1:12" s="4" customFormat="1" ht="16.5" hidden="1" customHeight="1" thickBot="1" x14ac:dyDescent="0.3">
      <c r="A1144" s="884"/>
      <c r="B1144" s="859">
        <v>0</v>
      </c>
      <c r="C1144" s="115" t="s">
        <v>17</v>
      </c>
      <c r="D1144" s="116"/>
      <c r="E1144" s="97"/>
      <c r="F1144" s="96"/>
      <c r="G1144" s="97"/>
      <c r="H1144" s="222"/>
      <c r="J1144" s="5"/>
      <c r="K1144" s="5"/>
      <c r="L1144" s="5"/>
    </row>
    <row r="1145" spans="1:12" s="4" customFormat="1" ht="16.5" hidden="1" customHeight="1" thickBot="1" x14ac:dyDescent="0.3">
      <c r="A1145" s="18"/>
      <c r="B1145" s="19"/>
      <c r="C1145" s="20"/>
      <c r="D1145" s="117"/>
      <c r="E1145" s="118"/>
      <c r="F1145" s="118"/>
      <c r="G1145" s="118"/>
      <c r="H1145" s="119"/>
      <c r="J1145" s="5"/>
      <c r="K1145" s="5"/>
      <c r="L1145" s="5"/>
    </row>
    <row r="1146" spans="1:12" s="4" customFormat="1" ht="16.5" hidden="1" customHeight="1" thickBot="1" x14ac:dyDescent="0.2">
      <c r="A1146" s="832" t="s">
        <v>71</v>
      </c>
      <c r="B1146" s="833"/>
      <c r="C1146" s="833"/>
      <c r="D1146" s="833"/>
      <c r="E1146" s="833"/>
      <c r="F1146" s="833"/>
      <c r="G1146" s="834"/>
      <c r="H1146" s="835"/>
      <c r="J1146" s="5"/>
      <c r="K1146" s="5"/>
      <c r="L1146" s="5"/>
    </row>
    <row r="1147" spans="1:12" s="4" customFormat="1" ht="16.5" hidden="1" customHeight="1" x14ac:dyDescent="0.25">
      <c r="A1147" s="846" t="s">
        <v>31</v>
      </c>
      <c r="B1147" s="34" t="s">
        <v>21</v>
      </c>
      <c r="C1147" s="874" t="s">
        <v>16</v>
      </c>
      <c r="D1147" s="875"/>
      <c r="E1147" s="875"/>
      <c r="F1147" s="875"/>
      <c r="G1147" s="138"/>
      <c r="H1147" s="51"/>
      <c r="J1147" s="5"/>
      <c r="K1147" s="5"/>
      <c r="L1147" s="5"/>
    </row>
    <row r="1148" spans="1:12" s="4" customFormat="1" ht="16.5" hidden="1" customHeight="1" x14ac:dyDescent="0.25">
      <c r="A1148" s="847"/>
      <c r="B1148" s="35"/>
      <c r="C1148" s="876"/>
      <c r="D1148" s="877"/>
      <c r="E1148" s="877"/>
      <c r="F1148" s="877"/>
      <c r="G1148" s="98"/>
      <c r="H1148" s="52"/>
      <c r="J1148" s="5"/>
      <c r="K1148" s="5"/>
      <c r="L1148" s="5"/>
    </row>
    <row r="1149" spans="1:12" s="4" customFormat="1" ht="16.5" hidden="1" customHeight="1" x14ac:dyDescent="0.25">
      <c r="A1149" s="847"/>
      <c r="B1149" s="35"/>
      <c r="C1149" s="876"/>
      <c r="D1149" s="877"/>
      <c r="E1149" s="877"/>
      <c r="F1149" s="877"/>
      <c r="G1149" s="98"/>
      <c r="H1149" s="52"/>
      <c r="J1149" s="5"/>
      <c r="K1149" s="5"/>
      <c r="L1149" s="5"/>
    </row>
    <row r="1150" spans="1:12" s="4" customFormat="1" ht="16.5" hidden="1" customHeight="1" x14ac:dyDescent="0.25">
      <c r="A1150" s="847"/>
      <c r="B1150" s="35"/>
      <c r="C1150" s="876"/>
      <c r="D1150" s="877"/>
      <c r="E1150" s="877"/>
      <c r="F1150" s="877"/>
      <c r="G1150" s="98"/>
      <c r="H1150" s="52"/>
      <c r="J1150" s="5"/>
      <c r="K1150" s="5"/>
      <c r="L1150" s="5"/>
    </row>
    <row r="1151" spans="1:12" s="4" customFormat="1" ht="16.5" hidden="1" customHeight="1" x14ac:dyDescent="0.25">
      <c r="A1151" s="847"/>
      <c r="B1151" s="12"/>
      <c r="C1151" s="878"/>
      <c r="D1151" s="879"/>
      <c r="E1151" s="879"/>
      <c r="F1151" s="879"/>
      <c r="G1151" s="98"/>
      <c r="H1151" s="52"/>
      <c r="J1151" s="5"/>
      <c r="K1151" s="5"/>
      <c r="L1151" s="5"/>
    </row>
    <row r="1152" spans="1:12" s="4" customFormat="1" ht="16.5" hidden="1" customHeight="1" thickBot="1" x14ac:dyDescent="0.3">
      <c r="A1152" s="848"/>
      <c r="B1152" s="14"/>
      <c r="C1152" s="880"/>
      <c r="D1152" s="881"/>
      <c r="E1152" s="881"/>
      <c r="F1152" s="881"/>
      <c r="G1152" s="139"/>
      <c r="H1152" s="53"/>
      <c r="J1152" s="5"/>
      <c r="K1152" s="5"/>
      <c r="L1152" s="5"/>
    </row>
    <row r="1153" spans="1:12" s="4" customFormat="1" ht="16.5" hidden="1" customHeight="1" x14ac:dyDescent="0.25">
      <c r="A1153" s="882" t="s">
        <v>57</v>
      </c>
      <c r="B1153" s="886" t="s">
        <v>19</v>
      </c>
      <c r="C1153" s="100" t="s">
        <v>2</v>
      </c>
      <c r="D1153" s="113"/>
      <c r="E1153" s="92"/>
      <c r="F1153" s="91"/>
      <c r="G1153" s="93"/>
      <c r="H1153" s="93"/>
      <c r="J1153" s="5"/>
      <c r="K1153" s="5"/>
      <c r="L1153" s="5"/>
    </row>
    <row r="1154" spans="1:12" s="4" customFormat="1" ht="16.5" hidden="1" customHeight="1" x14ac:dyDescent="0.25">
      <c r="A1154" s="883"/>
      <c r="B1154" s="887">
        <v>0</v>
      </c>
      <c r="C1154" s="103" t="s">
        <v>3</v>
      </c>
      <c r="D1154" s="114"/>
      <c r="E1154" s="95"/>
      <c r="F1154" s="94"/>
      <c r="G1154" s="95"/>
      <c r="H1154" s="95"/>
      <c r="J1154" s="5"/>
      <c r="K1154" s="5"/>
      <c r="L1154" s="5"/>
    </row>
    <row r="1155" spans="1:12" s="4" customFormat="1" ht="16.5" hidden="1" customHeight="1" x14ac:dyDescent="0.25">
      <c r="A1155" s="883"/>
      <c r="B1155" s="887">
        <v>0</v>
      </c>
      <c r="C1155" s="103" t="s">
        <v>4</v>
      </c>
      <c r="D1155" s="114"/>
      <c r="E1155" s="95"/>
      <c r="F1155" s="94"/>
      <c r="G1155" s="95"/>
      <c r="H1155" s="95"/>
      <c r="J1155" s="5"/>
      <c r="K1155" s="5"/>
      <c r="L1155" s="5"/>
    </row>
    <row r="1156" spans="1:12" s="4" customFormat="1" ht="16.5" hidden="1" customHeight="1" x14ac:dyDescent="0.25">
      <c r="A1156" s="883"/>
      <c r="B1156" s="887">
        <v>0</v>
      </c>
      <c r="C1156" s="103" t="s">
        <v>5</v>
      </c>
      <c r="D1156" s="114"/>
      <c r="E1156" s="95"/>
      <c r="F1156" s="94"/>
      <c r="G1156" s="95"/>
      <c r="H1156" s="95"/>
      <c r="J1156" s="5"/>
      <c r="K1156" s="5"/>
      <c r="L1156" s="5"/>
    </row>
    <row r="1157" spans="1:12" s="4" customFormat="1" ht="16.5" hidden="1" customHeight="1" x14ac:dyDescent="0.25">
      <c r="A1157" s="883"/>
      <c r="B1157" s="887">
        <v>0</v>
      </c>
      <c r="C1157" s="103" t="s">
        <v>6</v>
      </c>
      <c r="D1157" s="114"/>
      <c r="E1157" s="95"/>
      <c r="F1157" s="94"/>
      <c r="G1157" s="95"/>
      <c r="H1157" s="95"/>
      <c r="J1157" s="5"/>
      <c r="K1157" s="5"/>
      <c r="L1157" s="5"/>
    </row>
    <row r="1158" spans="1:12" s="4" customFormat="1" ht="16.5" hidden="1" customHeight="1" x14ac:dyDescent="0.25">
      <c r="A1158" s="883"/>
      <c r="B1158" s="887">
        <v>0</v>
      </c>
      <c r="C1158" s="106" t="s">
        <v>7</v>
      </c>
      <c r="D1158" s="114"/>
      <c r="E1158" s="95"/>
      <c r="F1158" s="94"/>
      <c r="G1158" s="95"/>
      <c r="H1158" s="95"/>
      <c r="J1158" s="5"/>
      <c r="K1158" s="5"/>
      <c r="L1158" s="5"/>
    </row>
    <row r="1159" spans="1:12" s="4" customFormat="1" ht="16.5" hidden="1" customHeight="1" x14ac:dyDescent="0.25">
      <c r="A1159" s="883"/>
      <c r="B1159" s="887">
        <v>0</v>
      </c>
      <c r="C1159" s="103" t="s">
        <v>8</v>
      </c>
      <c r="D1159" s="114"/>
      <c r="E1159" s="95"/>
      <c r="F1159" s="94"/>
      <c r="G1159" s="95"/>
      <c r="H1159" s="95"/>
      <c r="J1159" s="5"/>
      <c r="K1159" s="5"/>
      <c r="L1159" s="5"/>
    </row>
    <row r="1160" spans="1:12" s="4" customFormat="1" ht="16.5" hidden="1" customHeight="1" thickBot="1" x14ac:dyDescent="0.3">
      <c r="A1160" s="884"/>
      <c r="B1160" s="888">
        <v>0</v>
      </c>
      <c r="C1160" s="115" t="s">
        <v>17</v>
      </c>
      <c r="D1160" s="116"/>
      <c r="E1160" s="97"/>
      <c r="F1160" s="96"/>
      <c r="G1160" s="97"/>
      <c r="H1160" s="222"/>
      <c r="J1160" s="5"/>
      <c r="K1160" s="5"/>
      <c r="L1160" s="5"/>
    </row>
    <row r="1161" spans="1:12" s="4" customFormat="1" ht="16.5" customHeight="1" thickBot="1" x14ac:dyDescent="0.3">
      <c r="A1161" s="18"/>
      <c r="B1161" s="19"/>
      <c r="C1161" s="20"/>
      <c r="D1161" s="117"/>
      <c r="E1161" s="118"/>
      <c r="F1161" s="118"/>
      <c r="G1161" s="118"/>
      <c r="H1161" s="119"/>
      <c r="J1161" s="5"/>
      <c r="K1161" s="5"/>
      <c r="L1161" s="5"/>
    </row>
    <row r="1162" spans="1:12" s="4" customFormat="1" ht="16.5" customHeight="1" thickBot="1" x14ac:dyDescent="0.2">
      <c r="A1162" s="832" t="s">
        <v>92</v>
      </c>
      <c r="B1162" s="833"/>
      <c r="C1162" s="833"/>
      <c r="D1162" s="833"/>
      <c r="E1162" s="833"/>
      <c r="F1162" s="833"/>
      <c r="G1162" s="834"/>
      <c r="H1162" s="835"/>
      <c r="J1162" s="5"/>
      <c r="K1162" s="5"/>
      <c r="L1162" s="5"/>
    </row>
    <row r="1163" spans="1:12" s="4" customFormat="1" ht="34.5" customHeight="1" x14ac:dyDescent="0.25">
      <c r="A1163" s="336"/>
      <c r="B1163" s="336"/>
      <c r="C1163" s="338" t="s">
        <v>11</v>
      </c>
      <c r="D1163" s="339" t="s">
        <v>30</v>
      </c>
      <c r="E1163" s="339" t="s">
        <v>30</v>
      </c>
      <c r="F1163" s="339" t="s">
        <v>30</v>
      </c>
      <c r="G1163" s="340"/>
      <c r="H1163" s="340"/>
      <c r="J1163" s="5"/>
      <c r="K1163" s="5"/>
      <c r="L1163" s="5"/>
    </row>
    <row r="1164" spans="1:12" s="4" customFormat="1" ht="31.5" customHeight="1" thickBot="1" x14ac:dyDescent="0.3">
      <c r="A1164" s="336"/>
      <c r="B1164" s="336"/>
      <c r="C1164" s="341"/>
      <c r="D1164" s="342" t="s">
        <v>27</v>
      </c>
      <c r="E1164" s="342" t="s">
        <v>28</v>
      </c>
      <c r="F1164" s="342" t="s">
        <v>25</v>
      </c>
      <c r="G1164" s="340"/>
      <c r="H1164" s="340"/>
      <c r="J1164" s="5"/>
      <c r="K1164" s="5"/>
      <c r="L1164" s="5"/>
    </row>
    <row r="1165" spans="1:12" s="4" customFormat="1" ht="16.5" customHeight="1" x14ac:dyDescent="0.25">
      <c r="A1165" s="860" t="s">
        <v>93</v>
      </c>
      <c r="B1165" s="872" t="s">
        <v>94</v>
      </c>
      <c r="C1165" s="348">
        <v>12</v>
      </c>
      <c r="D1165" s="349">
        <v>12.25</v>
      </c>
      <c r="E1165" s="349">
        <v>11.32</v>
      </c>
      <c r="F1165" s="350">
        <v>10.79</v>
      </c>
      <c r="G1165" s="346"/>
      <c r="H1165" s="347"/>
      <c r="J1165" s="5"/>
      <c r="K1165" s="5"/>
      <c r="L1165" s="5"/>
    </row>
    <row r="1166" spans="1:12" s="4" customFormat="1" ht="16.5" customHeight="1" x14ac:dyDescent="0.25">
      <c r="A1166" s="870"/>
      <c r="B1166" s="840"/>
      <c r="C1166" s="351">
        <v>24</v>
      </c>
      <c r="D1166" s="352">
        <v>12.75</v>
      </c>
      <c r="E1166" s="352">
        <v>11.88</v>
      </c>
      <c r="F1166" s="353">
        <v>11.29</v>
      </c>
      <c r="G1166" s="346"/>
      <c r="H1166" s="347"/>
      <c r="J1166" s="5"/>
      <c r="K1166" s="5"/>
      <c r="L1166" s="5"/>
    </row>
    <row r="1167" spans="1:12" s="4" customFormat="1" ht="16.5" customHeight="1" x14ac:dyDescent="0.25">
      <c r="A1167" s="870"/>
      <c r="B1167" s="840"/>
      <c r="C1167" s="351">
        <v>36</v>
      </c>
      <c r="D1167" s="352">
        <v>13.04</v>
      </c>
      <c r="E1167" s="352">
        <v>12.17</v>
      </c>
      <c r="F1167" s="353">
        <v>11.59</v>
      </c>
      <c r="G1167" s="346"/>
      <c r="H1167" s="347"/>
      <c r="J1167" s="5"/>
      <c r="K1167" s="5"/>
      <c r="L1167" s="5"/>
    </row>
    <row r="1168" spans="1:12" s="4" customFormat="1" ht="16.5" customHeight="1" x14ac:dyDescent="0.25">
      <c r="A1168" s="870"/>
      <c r="B1168" s="840"/>
      <c r="C1168" s="351">
        <v>48</v>
      </c>
      <c r="D1168" s="352">
        <v>13.53</v>
      </c>
      <c r="E1168" s="352">
        <v>12.63</v>
      </c>
      <c r="F1168" s="353">
        <v>12.13</v>
      </c>
      <c r="G1168" s="346"/>
      <c r="H1168" s="347"/>
      <c r="J1168" s="5"/>
      <c r="K1168" s="5"/>
      <c r="L1168" s="5"/>
    </row>
    <row r="1169" spans="1:12" s="4" customFormat="1" ht="16.5" customHeight="1" thickBot="1" x14ac:dyDescent="0.3">
      <c r="A1169" s="871"/>
      <c r="B1169" s="873"/>
      <c r="C1169" s="354">
        <v>60</v>
      </c>
      <c r="D1169" s="355">
        <v>14.53</v>
      </c>
      <c r="E1169" s="355">
        <v>13.67</v>
      </c>
      <c r="F1169" s="356">
        <v>13.17</v>
      </c>
      <c r="G1169" s="346"/>
      <c r="H1169" s="347"/>
      <c r="J1169" s="5"/>
      <c r="K1169" s="5"/>
      <c r="L1169" s="5"/>
    </row>
    <row r="1170" spans="1:12" s="4" customFormat="1" ht="16.5" customHeight="1" thickBot="1" x14ac:dyDescent="0.3">
      <c r="A1170" s="343"/>
      <c r="B1170" s="336"/>
      <c r="C1170" s="337"/>
      <c r="D1170" s="344"/>
      <c r="E1170" s="344"/>
      <c r="F1170" s="345"/>
      <c r="G1170" s="340"/>
      <c r="H1170" s="340"/>
      <c r="J1170" s="5"/>
      <c r="K1170" s="5"/>
      <c r="L1170" s="5"/>
    </row>
    <row r="1171" spans="1:12" s="4" customFormat="1" ht="41.25" customHeight="1" x14ac:dyDescent="0.25">
      <c r="A1171" s="336"/>
      <c r="B1171" s="336"/>
      <c r="C1171" s="338" t="s">
        <v>11</v>
      </c>
      <c r="D1171" s="339" t="s">
        <v>30</v>
      </c>
      <c r="E1171" s="339" t="s">
        <v>30</v>
      </c>
      <c r="F1171" s="339" t="s">
        <v>30</v>
      </c>
      <c r="G1171" s="340"/>
      <c r="H1171" s="340"/>
      <c r="J1171" s="5"/>
      <c r="K1171" s="5"/>
      <c r="L1171" s="5"/>
    </row>
    <row r="1172" spans="1:12" s="4" customFormat="1" ht="27" customHeight="1" thickBot="1" x14ac:dyDescent="0.3">
      <c r="A1172" s="336"/>
      <c r="B1172" s="336"/>
      <c r="C1172" s="341"/>
      <c r="D1172" s="342" t="s">
        <v>27</v>
      </c>
      <c r="E1172" s="342" t="s">
        <v>28</v>
      </c>
      <c r="F1172" s="342" t="s">
        <v>25</v>
      </c>
      <c r="G1172" s="340"/>
      <c r="H1172" s="340"/>
      <c r="J1172" s="5"/>
      <c r="K1172" s="5"/>
      <c r="L1172" s="5"/>
    </row>
    <row r="1173" spans="1:12" s="4" customFormat="1" ht="16.5" customHeight="1" x14ac:dyDescent="0.25">
      <c r="A1173" s="860" t="s">
        <v>95</v>
      </c>
      <c r="B1173" s="872" t="s">
        <v>96</v>
      </c>
      <c r="C1173" s="348">
        <v>12</v>
      </c>
      <c r="D1173" s="349">
        <v>12.16</v>
      </c>
      <c r="E1173" s="349">
        <v>11.4</v>
      </c>
      <c r="F1173" s="350">
        <v>10.97</v>
      </c>
      <c r="G1173" s="346"/>
      <c r="H1173" s="347"/>
      <c r="J1173" s="5"/>
      <c r="K1173" s="5"/>
      <c r="L1173" s="5"/>
    </row>
    <row r="1174" spans="1:12" s="4" customFormat="1" ht="16.5" customHeight="1" x14ac:dyDescent="0.25">
      <c r="A1174" s="870"/>
      <c r="B1174" s="840"/>
      <c r="C1174" s="351">
        <v>24</v>
      </c>
      <c r="D1174" s="352">
        <v>12.56</v>
      </c>
      <c r="E1174" s="352">
        <v>11.86</v>
      </c>
      <c r="F1174" s="353">
        <v>11.38</v>
      </c>
      <c r="G1174" s="346"/>
      <c r="H1174" s="347"/>
      <c r="J1174" s="5"/>
      <c r="K1174" s="5"/>
      <c r="L1174" s="5"/>
    </row>
    <row r="1175" spans="1:12" s="4" customFormat="1" ht="16.5" customHeight="1" x14ac:dyDescent="0.25">
      <c r="A1175" s="870"/>
      <c r="B1175" s="840"/>
      <c r="C1175" s="351">
        <v>36</v>
      </c>
      <c r="D1175" s="352">
        <v>12.79</v>
      </c>
      <c r="E1175" s="352">
        <v>12.09</v>
      </c>
      <c r="F1175" s="353">
        <v>11.62</v>
      </c>
      <c r="G1175" s="346"/>
      <c r="H1175" s="347"/>
      <c r="J1175" s="5"/>
      <c r="K1175" s="5"/>
      <c r="L1175" s="5"/>
    </row>
    <row r="1176" spans="1:12" s="4" customFormat="1" ht="16.5" customHeight="1" x14ac:dyDescent="0.25">
      <c r="A1176" s="870"/>
      <c r="B1176" s="840"/>
      <c r="C1176" s="351">
        <v>48</v>
      </c>
      <c r="D1176" s="352">
        <v>13.19</v>
      </c>
      <c r="E1176" s="352">
        <v>12.46</v>
      </c>
      <c r="F1176" s="353">
        <v>12.06</v>
      </c>
      <c r="G1176" s="346"/>
      <c r="H1176" s="347"/>
      <c r="J1176" s="5"/>
      <c r="K1176" s="5"/>
      <c r="L1176" s="5"/>
    </row>
    <row r="1177" spans="1:12" s="4" customFormat="1" ht="16.5" customHeight="1" thickBot="1" x14ac:dyDescent="0.3">
      <c r="A1177" s="871"/>
      <c r="B1177" s="873"/>
      <c r="C1177" s="354">
        <v>60</v>
      </c>
      <c r="D1177" s="355">
        <v>14.01</v>
      </c>
      <c r="E1177" s="355">
        <v>13.3</v>
      </c>
      <c r="F1177" s="356">
        <v>12.9</v>
      </c>
      <c r="G1177" s="346"/>
      <c r="H1177" s="347"/>
      <c r="J1177" s="5"/>
      <c r="K1177" s="5"/>
      <c r="L1177" s="5"/>
    </row>
    <row r="1178" spans="1:12" s="4" customFormat="1" ht="16.5" customHeight="1" thickBot="1" x14ac:dyDescent="0.3">
      <c r="A1178" s="357"/>
      <c r="B1178" s="335"/>
      <c r="C1178" s="358"/>
      <c r="D1178" s="359"/>
      <c r="E1178" s="359"/>
      <c r="F1178" s="359"/>
      <c r="G1178" s="360"/>
      <c r="H1178" s="360"/>
      <c r="J1178" s="5"/>
      <c r="K1178" s="5"/>
      <c r="L1178" s="5"/>
    </row>
    <row r="1179" spans="1:12" s="4" customFormat="1" ht="33.75" customHeight="1" x14ac:dyDescent="0.25">
      <c r="A1179" s="336"/>
      <c r="B1179" s="336"/>
      <c r="C1179" s="338" t="s">
        <v>11</v>
      </c>
      <c r="D1179" s="339" t="s">
        <v>30</v>
      </c>
      <c r="E1179" s="339" t="s">
        <v>30</v>
      </c>
      <c r="F1179" s="339" t="s">
        <v>30</v>
      </c>
      <c r="G1179" s="340"/>
      <c r="H1179" s="340"/>
      <c r="J1179" s="5"/>
      <c r="K1179" s="5"/>
      <c r="L1179" s="5"/>
    </row>
    <row r="1180" spans="1:12" s="4" customFormat="1" ht="30.75" customHeight="1" thickBot="1" x14ac:dyDescent="0.3">
      <c r="A1180" s="336"/>
      <c r="B1180" s="336"/>
      <c r="C1180" s="341"/>
      <c r="D1180" s="342" t="s">
        <v>27</v>
      </c>
      <c r="E1180" s="342" t="s">
        <v>28</v>
      </c>
      <c r="F1180" s="342" t="s">
        <v>25</v>
      </c>
      <c r="G1180" s="340"/>
      <c r="H1180" s="340"/>
      <c r="J1180" s="5"/>
      <c r="K1180" s="5"/>
      <c r="L1180" s="5"/>
    </row>
    <row r="1181" spans="1:12" s="4" customFormat="1" ht="16.5" customHeight="1" x14ac:dyDescent="0.25">
      <c r="A1181" s="860" t="s">
        <v>97</v>
      </c>
      <c r="B1181" s="872" t="s">
        <v>108</v>
      </c>
      <c r="C1181" s="348">
        <v>12</v>
      </c>
      <c r="D1181" s="349">
        <v>14.99</v>
      </c>
      <c r="E1181" s="349">
        <v>13.74</v>
      </c>
      <c r="F1181" s="350">
        <v>12.99</v>
      </c>
      <c r="G1181" s="346"/>
      <c r="H1181" s="347"/>
      <c r="J1181" s="5"/>
      <c r="K1181" s="5"/>
      <c r="L1181" s="5"/>
    </row>
    <row r="1182" spans="1:12" s="4" customFormat="1" ht="16.5" customHeight="1" x14ac:dyDescent="0.25">
      <c r="A1182" s="870"/>
      <c r="B1182" s="840"/>
      <c r="C1182" s="351">
        <v>24</v>
      </c>
      <c r="D1182" s="352">
        <v>14.49</v>
      </c>
      <c r="E1182" s="352">
        <v>13.24</v>
      </c>
      <c r="F1182" s="353">
        <v>12.49</v>
      </c>
      <c r="G1182" s="346"/>
      <c r="H1182" s="347"/>
      <c r="J1182" s="5"/>
      <c r="K1182" s="5"/>
      <c r="L1182" s="5"/>
    </row>
    <row r="1183" spans="1:12" s="4" customFormat="1" ht="16.5" customHeight="1" x14ac:dyDescent="0.25">
      <c r="A1183" s="870"/>
      <c r="B1183" s="840"/>
      <c r="C1183" s="351">
        <v>36</v>
      </c>
      <c r="D1183" s="352">
        <v>14.49</v>
      </c>
      <c r="E1183" s="352">
        <v>13.24</v>
      </c>
      <c r="F1183" s="353">
        <v>12.49</v>
      </c>
      <c r="G1183" s="346"/>
      <c r="H1183" s="347"/>
      <c r="J1183" s="5"/>
      <c r="K1183" s="5"/>
      <c r="L1183" s="5"/>
    </row>
    <row r="1184" spans="1:12" s="4" customFormat="1" ht="16.5" customHeight="1" x14ac:dyDescent="0.25">
      <c r="A1184" s="870"/>
      <c r="B1184" s="840"/>
      <c r="C1184" s="351">
        <v>48</v>
      </c>
      <c r="D1184" s="352">
        <v>14.74</v>
      </c>
      <c r="E1184" s="352">
        <v>13.49</v>
      </c>
      <c r="F1184" s="353">
        <v>12.74</v>
      </c>
      <c r="G1184" s="346"/>
      <c r="H1184" s="347"/>
      <c r="J1184" s="5"/>
      <c r="K1184" s="5"/>
      <c r="L1184" s="5"/>
    </row>
    <row r="1185" spans="1:12" s="4" customFormat="1" ht="16.5" customHeight="1" thickBot="1" x14ac:dyDescent="0.3">
      <c r="A1185" s="871"/>
      <c r="B1185" s="873"/>
      <c r="C1185" s="354">
        <v>60</v>
      </c>
      <c r="D1185" s="355">
        <v>15.74</v>
      </c>
      <c r="E1185" s="355">
        <v>14.49</v>
      </c>
      <c r="F1185" s="356">
        <v>13.74</v>
      </c>
      <c r="G1185" s="346"/>
      <c r="H1185" s="347"/>
      <c r="J1185" s="5"/>
      <c r="K1185" s="5"/>
      <c r="L1185" s="5"/>
    </row>
    <row r="1186" spans="1:12" ht="16.5" customHeight="1" x14ac:dyDescent="0.25">
      <c r="A1186" s="120"/>
    </row>
    <row r="1187" spans="1:12" ht="16.5" customHeight="1" x14ac:dyDescent="0.3">
      <c r="A1187" s="121" t="s">
        <v>32</v>
      </c>
    </row>
    <row r="1188" spans="1:12" ht="16.5" customHeight="1" x14ac:dyDescent="0.3">
      <c r="A1188" s="121" t="s">
        <v>63</v>
      </c>
    </row>
    <row r="1189" spans="1:12" ht="16.5" customHeight="1" x14ac:dyDescent="0.3">
      <c r="A1189" s="121" t="s">
        <v>64</v>
      </c>
    </row>
    <row r="1190" spans="1:12" ht="16.5" customHeight="1" x14ac:dyDescent="0.3">
      <c r="A1190" s="121" t="s">
        <v>9</v>
      </c>
    </row>
    <row r="1191" spans="1:12" ht="16.5" customHeight="1" x14ac:dyDescent="0.3">
      <c r="A1191" s="121" t="s">
        <v>10</v>
      </c>
    </row>
    <row r="1192" spans="1:12" ht="16.5" customHeight="1" x14ac:dyDescent="0.3">
      <c r="A1192" s="121"/>
    </row>
    <row r="1196" spans="1:12" ht="16.5" customHeight="1" x14ac:dyDescent="0.25">
      <c r="A1196" s="2"/>
    </row>
    <row r="1197" spans="1:12" ht="16.5" customHeight="1" x14ac:dyDescent="0.25">
      <c r="A1197" s="2"/>
    </row>
  </sheetData>
  <sheetProtection password="E9C4" sheet="1" objects="1" scenarios="1"/>
  <mergeCells count="584">
    <mergeCell ref="A1054:A1059"/>
    <mergeCell ref="C1054:F1054"/>
    <mergeCell ref="C1056:F1056"/>
    <mergeCell ref="C1057:F1057"/>
    <mergeCell ref="C1058:F1058"/>
    <mergeCell ref="C1059:F1059"/>
    <mergeCell ref="A1181:A1185"/>
    <mergeCell ref="B1181:B1185"/>
    <mergeCell ref="A403:A409"/>
    <mergeCell ref="C919:F919"/>
    <mergeCell ref="A1006:A1012"/>
    <mergeCell ref="C1006:F1006"/>
    <mergeCell ref="C1008:F1008"/>
    <mergeCell ref="C1009:F1009"/>
    <mergeCell ref="C1010:F1010"/>
    <mergeCell ref="C1011:F1011"/>
    <mergeCell ref="C1012:F1012"/>
    <mergeCell ref="C683:F683"/>
    <mergeCell ref="C733:F733"/>
    <mergeCell ref="C734:F734"/>
    <mergeCell ref="A735:A742"/>
    <mergeCell ref="B735:B742"/>
    <mergeCell ref="A743:A750"/>
    <mergeCell ref="B743:B750"/>
    <mergeCell ref="B751:B758"/>
    <mergeCell ref="A759:A766"/>
    <mergeCell ref="B759:B766"/>
    <mergeCell ref="A449:A454"/>
    <mergeCell ref="C449:F449"/>
    <mergeCell ref="C450:F450"/>
    <mergeCell ref="A485:A492"/>
    <mergeCell ref="B485:B492"/>
    <mergeCell ref="C496:F496"/>
    <mergeCell ref="A495:A502"/>
    <mergeCell ref="C503:F503"/>
    <mergeCell ref="C495:F495"/>
    <mergeCell ref="C499:F499"/>
    <mergeCell ref="C497:F497"/>
    <mergeCell ref="C498:F498"/>
    <mergeCell ref="C501:F501"/>
    <mergeCell ref="C459:F459"/>
    <mergeCell ref="B670:B677"/>
    <mergeCell ref="A679:H679"/>
    <mergeCell ref="C680:F680"/>
    <mergeCell ref="C682:F682"/>
    <mergeCell ref="C687:F687"/>
    <mergeCell ref="A680:A685"/>
    <mergeCell ref="A686:A690"/>
    <mergeCell ref="A654:A661"/>
    <mergeCell ref="B654:B661"/>
    <mergeCell ref="C684:F684"/>
    <mergeCell ref="C688:F688"/>
    <mergeCell ref="C689:F689"/>
    <mergeCell ref="C690:F690"/>
    <mergeCell ref="A662:A669"/>
    <mergeCell ref="C597:F597"/>
    <mergeCell ref="C598:F598"/>
    <mergeCell ref="A630:A637"/>
    <mergeCell ref="A596:A600"/>
    <mergeCell ref="A614:A621"/>
    <mergeCell ref="A601:A605"/>
    <mergeCell ref="A622:A629"/>
    <mergeCell ref="A606:A613"/>
    <mergeCell ref="B630:B637"/>
    <mergeCell ref="C596:F596"/>
    <mergeCell ref="C599:F599"/>
    <mergeCell ref="C600:F600"/>
    <mergeCell ref="B614:B621"/>
    <mergeCell ref="C601:F601"/>
    <mergeCell ref="C602:F602"/>
    <mergeCell ref="C603:F603"/>
    <mergeCell ref="C604:F604"/>
    <mergeCell ref="C605:F605"/>
    <mergeCell ref="B622:B629"/>
    <mergeCell ref="B606:B613"/>
    <mergeCell ref="B1108:B1115"/>
    <mergeCell ref="B1124:B1131"/>
    <mergeCell ref="A1108:A1115"/>
    <mergeCell ref="C771:F771"/>
    <mergeCell ref="C685:F685"/>
    <mergeCell ref="A707:A714"/>
    <mergeCell ref="A715:A722"/>
    <mergeCell ref="A699:A706"/>
    <mergeCell ref="A691:A698"/>
    <mergeCell ref="A724:H724"/>
    <mergeCell ref="C726:F726"/>
    <mergeCell ref="C727:F727"/>
    <mergeCell ref="C728:F728"/>
    <mergeCell ref="C729:F729"/>
    <mergeCell ref="A730:A733"/>
    <mergeCell ref="C730:F730"/>
    <mergeCell ref="C731:F731"/>
    <mergeCell ref="C732:F732"/>
    <mergeCell ref="B691:B698"/>
    <mergeCell ref="B707:B714"/>
    <mergeCell ref="B699:B706"/>
    <mergeCell ref="B715:B722"/>
    <mergeCell ref="A768:H768"/>
    <mergeCell ref="A751:A758"/>
    <mergeCell ref="C1134:F1134"/>
    <mergeCell ref="C1135:F1135"/>
    <mergeCell ref="C1136:F1136"/>
    <mergeCell ref="B1116:B1123"/>
    <mergeCell ref="A1132:H1132"/>
    <mergeCell ref="A1133:A1136"/>
    <mergeCell ref="A1037:A1044"/>
    <mergeCell ref="A895:A902"/>
    <mergeCell ref="B895:B902"/>
    <mergeCell ref="A887:A894"/>
    <mergeCell ref="C867:F867"/>
    <mergeCell ref="C868:F868"/>
    <mergeCell ref="C1097:F1097"/>
    <mergeCell ref="C1098:F1098"/>
    <mergeCell ref="C1099:F1099"/>
    <mergeCell ref="B871:B878"/>
    <mergeCell ref="B887:B894"/>
    <mergeCell ref="A879:A886"/>
    <mergeCell ref="B879:B886"/>
    <mergeCell ref="C869:F869"/>
    <mergeCell ref="A867:A869"/>
    <mergeCell ref="A1137:A1144"/>
    <mergeCell ref="B1137:B1144"/>
    <mergeCell ref="A1124:A1131"/>
    <mergeCell ref="A793:A800"/>
    <mergeCell ref="B793:B800"/>
    <mergeCell ref="A785:A792"/>
    <mergeCell ref="A639:H639"/>
    <mergeCell ref="A640:A645"/>
    <mergeCell ref="C640:F640"/>
    <mergeCell ref="C641:F641"/>
    <mergeCell ref="C642:F642"/>
    <mergeCell ref="C643:F643"/>
    <mergeCell ref="C644:F644"/>
    <mergeCell ref="C645:F645"/>
    <mergeCell ref="C777:F777"/>
    <mergeCell ref="C778:F778"/>
    <mergeCell ref="C781:F781"/>
    <mergeCell ref="C782:F782"/>
    <mergeCell ref="C772:F772"/>
    <mergeCell ref="C686:F686"/>
    <mergeCell ref="C769:F769"/>
    <mergeCell ref="A769:A775"/>
    <mergeCell ref="C775:F775"/>
    <mergeCell ref="A646:A653"/>
    <mergeCell ref="B646:B653"/>
    <mergeCell ref="B662:B669"/>
    <mergeCell ref="A670:A677"/>
    <mergeCell ref="C955:F955"/>
    <mergeCell ref="C962:F962"/>
    <mergeCell ref="A973:A980"/>
    <mergeCell ref="B973:B980"/>
    <mergeCell ref="C1051:F1051"/>
    <mergeCell ref="C915:F915"/>
    <mergeCell ref="B937:B944"/>
    <mergeCell ref="C958:F958"/>
    <mergeCell ref="A945:A952"/>
    <mergeCell ref="B945:B952"/>
    <mergeCell ref="C964:F964"/>
    <mergeCell ref="A937:A944"/>
    <mergeCell ref="A965:A972"/>
    <mergeCell ref="B965:B972"/>
    <mergeCell ref="A989:A996"/>
    <mergeCell ref="B989:B996"/>
    <mergeCell ref="A954:H954"/>
    <mergeCell ref="C957:F957"/>
    <mergeCell ref="C959:F959"/>
    <mergeCell ref="A960:A964"/>
    <mergeCell ref="A1021:A1028"/>
    <mergeCell ref="B207:B214"/>
    <mergeCell ref="A402:H402"/>
    <mergeCell ref="C413:F413"/>
    <mergeCell ref="C452:F452"/>
    <mergeCell ref="A215:A222"/>
    <mergeCell ref="B215:B222"/>
    <mergeCell ref="C414:F414"/>
    <mergeCell ref="A415:A422"/>
    <mergeCell ref="C405:F405"/>
    <mergeCell ref="C411:F411"/>
    <mergeCell ref="B439:B446"/>
    <mergeCell ref="A231:A238"/>
    <mergeCell ref="C249:F249"/>
    <mergeCell ref="A348:H348"/>
    <mergeCell ref="A349:A358"/>
    <mergeCell ref="C349:F349"/>
    <mergeCell ref="C350:F350"/>
    <mergeCell ref="C351:F351"/>
    <mergeCell ref="C352:F352"/>
    <mergeCell ref="C353:F353"/>
    <mergeCell ref="C354:F354"/>
    <mergeCell ref="C355:F355"/>
    <mergeCell ref="C356:F356"/>
    <mergeCell ref="C357:F357"/>
    <mergeCell ref="C160:F160"/>
    <mergeCell ref="C412:F412"/>
    <mergeCell ref="C151:F151"/>
    <mergeCell ref="C152:F152"/>
    <mergeCell ref="C153:F153"/>
    <mergeCell ref="C154:F154"/>
    <mergeCell ref="B223:B230"/>
    <mergeCell ref="A169:A176"/>
    <mergeCell ref="B169:B176"/>
    <mergeCell ref="A177:A184"/>
    <mergeCell ref="B177:B184"/>
    <mergeCell ref="C246:F246"/>
    <mergeCell ref="A240:H240"/>
    <mergeCell ref="C159:F159"/>
    <mergeCell ref="A223:A230"/>
    <mergeCell ref="C243:F243"/>
    <mergeCell ref="A241:A250"/>
    <mergeCell ref="C155:F155"/>
    <mergeCell ref="A194:H194"/>
    <mergeCell ref="A195:A200"/>
    <mergeCell ref="C195:F195"/>
    <mergeCell ref="C250:F250"/>
    <mergeCell ref="B231:B238"/>
    <mergeCell ref="A207:A214"/>
    <mergeCell ref="A148:H148"/>
    <mergeCell ref="A149:A154"/>
    <mergeCell ref="A201:A206"/>
    <mergeCell ref="C202:F202"/>
    <mergeCell ref="C203:F203"/>
    <mergeCell ref="C204:F204"/>
    <mergeCell ref="C205:F205"/>
    <mergeCell ref="A285:A292"/>
    <mergeCell ref="B277:B284"/>
    <mergeCell ref="C252:F252"/>
    <mergeCell ref="A277:A284"/>
    <mergeCell ref="C197:F197"/>
    <mergeCell ref="C198:F198"/>
    <mergeCell ref="C199:F199"/>
    <mergeCell ref="C200:F200"/>
    <mergeCell ref="C196:F196"/>
    <mergeCell ref="C201:F201"/>
    <mergeCell ref="C206:F206"/>
    <mergeCell ref="C253:F253"/>
    <mergeCell ref="C255:F255"/>
    <mergeCell ref="C241:F241"/>
    <mergeCell ref="C242:F242"/>
    <mergeCell ref="C244:F244"/>
    <mergeCell ref="C245:F245"/>
    <mergeCell ref="A1095:A1099"/>
    <mergeCell ref="A1094:H1094"/>
    <mergeCell ref="B929:B936"/>
    <mergeCell ref="A921:A928"/>
    <mergeCell ref="A929:A936"/>
    <mergeCell ref="C905:F905"/>
    <mergeCell ref="C907:F907"/>
    <mergeCell ref="C908:F908"/>
    <mergeCell ref="C913:F913"/>
    <mergeCell ref="A955:A959"/>
    <mergeCell ref="A905:A912"/>
    <mergeCell ref="A1029:A1036"/>
    <mergeCell ref="A1085:A1092"/>
    <mergeCell ref="B1069:B1076"/>
    <mergeCell ref="B1085:B1092"/>
    <mergeCell ref="A998:H998"/>
    <mergeCell ref="B981:B988"/>
    <mergeCell ref="A981:A988"/>
    <mergeCell ref="C1049:F1049"/>
    <mergeCell ref="C1050:F1050"/>
    <mergeCell ref="C999:F999"/>
    <mergeCell ref="C1001:F1001"/>
    <mergeCell ref="C1002:F1002"/>
    <mergeCell ref="C1003:F1003"/>
    <mergeCell ref="A1:H1"/>
    <mergeCell ref="A2:A4"/>
    <mergeCell ref="B2:B4"/>
    <mergeCell ref="C2:H2"/>
    <mergeCell ref="F3:H3"/>
    <mergeCell ref="A6:H6"/>
    <mergeCell ref="A7:A12"/>
    <mergeCell ref="C7:F7"/>
    <mergeCell ref="C8:F8"/>
    <mergeCell ref="C9:F9"/>
    <mergeCell ref="C10:F10"/>
    <mergeCell ref="C11:F11"/>
    <mergeCell ref="C12:F12"/>
    <mergeCell ref="C99:F99"/>
    <mergeCell ref="A73:A80"/>
    <mergeCell ref="A89:A96"/>
    <mergeCell ref="B73:B80"/>
    <mergeCell ref="A81:A88"/>
    <mergeCell ref="B89:B96"/>
    <mergeCell ref="C18:F18"/>
    <mergeCell ref="A19:A26"/>
    <mergeCell ref="A13:A18"/>
    <mergeCell ref="A27:A34"/>
    <mergeCell ref="C17:F17"/>
    <mergeCell ref="A53:A58"/>
    <mergeCell ref="C53:F53"/>
    <mergeCell ref="C54:F54"/>
    <mergeCell ref="C55:F55"/>
    <mergeCell ref="B27:B34"/>
    <mergeCell ref="B43:B50"/>
    <mergeCell ref="C13:F13"/>
    <mergeCell ref="C14:F14"/>
    <mergeCell ref="C15:F15"/>
    <mergeCell ref="C16:F16"/>
    <mergeCell ref="A65:A72"/>
    <mergeCell ref="A35:A42"/>
    <mergeCell ref="A43:A50"/>
    <mergeCell ref="C64:F64"/>
    <mergeCell ref="A52:H52"/>
    <mergeCell ref="C56:F56"/>
    <mergeCell ref="C57:F57"/>
    <mergeCell ref="C58:F58"/>
    <mergeCell ref="A59:A64"/>
    <mergeCell ref="C61:F61"/>
    <mergeCell ref="C62:F62"/>
    <mergeCell ref="C63:F63"/>
    <mergeCell ref="C59:F59"/>
    <mergeCell ref="C60:F60"/>
    <mergeCell ref="C106:F106"/>
    <mergeCell ref="A98:H98"/>
    <mergeCell ref="C100:F100"/>
    <mergeCell ref="C101:F101"/>
    <mergeCell ref="A99:A106"/>
    <mergeCell ref="C109:F109"/>
    <mergeCell ref="C110:F110"/>
    <mergeCell ref="B123:B130"/>
    <mergeCell ref="B139:B146"/>
    <mergeCell ref="C113:F113"/>
    <mergeCell ref="C114:F114"/>
    <mergeCell ref="A131:A138"/>
    <mergeCell ref="C103:F103"/>
    <mergeCell ref="A115:A122"/>
    <mergeCell ref="C104:F104"/>
    <mergeCell ref="C105:F105"/>
    <mergeCell ref="C111:F111"/>
    <mergeCell ref="C112:F112"/>
    <mergeCell ref="C102:F102"/>
    <mergeCell ref="A139:A146"/>
    <mergeCell ref="A123:A130"/>
    <mergeCell ref="C107:F107"/>
    <mergeCell ref="C108:F108"/>
    <mergeCell ref="A107:A114"/>
    <mergeCell ref="C454:F454"/>
    <mergeCell ref="C455:F455"/>
    <mergeCell ref="C456:F456"/>
    <mergeCell ref="A455:A460"/>
    <mergeCell ref="A431:A438"/>
    <mergeCell ref="B431:B438"/>
    <mergeCell ref="C251:F251"/>
    <mergeCell ref="C260:F260"/>
    <mergeCell ref="C256:F256"/>
    <mergeCell ref="A261:A268"/>
    <mergeCell ref="B285:B292"/>
    <mergeCell ref="C254:F254"/>
    <mergeCell ref="C410:F410"/>
    <mergeCell ref="C453:F453"/>
    <mergeCell ref="C451:F451"/>
    <mergeCell ref="C403:F403"/>
    <mergeCell ref="C406:F406"/>
    <mergeCell ref="C407:F407"/>
    <mergeCell ref="C408:F408"/>
    <mergeCell ref="B261:B268"/>
    <mergeCell ref="A269:A276"/>
    <mergeCell ref="B269:B276"/>
    <mergeCell ref="B385:B392"/>
    <mergeCell ref="A393:A400"/>
    <mergeCell ref="A461:A468"/>
    <mergeCell ref="B461:B468"/>
    <mergeCell ref="A510:A517"/>
    <mergeCell ref="C502:F502"/>
    <mergeCell ref="B921:B928"/>
    <mergeCell ref="A913:A920"/>
    <mergeCell ref="C551:F551"/>
    <mergeCell ref="C920:F920"/>
    <mergeCell ref="C554:F554"/>
    <mergeCell ref="C509:F509"/>
    <mergeCell ref="C552:F552"/>
    <mergeCell ref="A503:A509"/>
    <mergeCell ref="C912:F912"/>
    <mergeCell ref="C576:F576"/>
    <mergeCell ref="C553:F553"/>
    <mergeCell ref="C504:F504"/>
    <mergeCell ref="C505:F505"/>
    <mergeCell ref="C506:F506"/>
    <mergeCell ref="C916:F916"/>
    <mergeCell ref="C918:F918"/>
    <mergeCell ref="C917:F917"/>
    <mergeCell ref="C909:F909"/>
    <mergeCell ref="C910:F910"/>
    <mergeCell ref="C508:F508"/>
    <mergeCell ref="A904:H904"/>
    <mergeCell ref="C911:F911"/>
    <mergeCell ref="A777:A784"/>
    <mergeCell ref="C779:F779"/>
    <mergeCell ref="C780:F780"/>
    <mergeCell ref="C783:F783"/>
    <mergeCell ref="C774:F774"/>
    <mergeCell ref="C773:F773"/>
    <mergeCell ref="B785:B792"/>
    <mergeCell ref="B801:B808"/>
    <mergeCell ref="A809:A816"/>
    <mergeCell ref="B809:B816"/>
    <mergeCell ref="A860:H860"/>
    <mergeCell ref="A862:A864"/>
    <mergeCell ref="C862:F862"/>
    <mergeCell ref="C863:F863"/>
    <mergeCell ref="C864:F864"/>
    <mergeCell ref="A871:A878"/>
    <mergeCell ref="A801:A808"/>
    <mergeCell ref="A835:A842"/>
    <mergeCell ref="B835:B842"/>
    <mergeCell ref="A843:A850"/>
    <mergeCell ref="B843:B850"/>
    <mergeCell ref="A851:A858"/>
    <mergeCell ref="A518:A525"/>
    <mergeCell ref="B518:B525"/>
    <mergeCell ref="B510:B517"/>
    <mergeCell ref="A543:H543"/>
    <mergeCell ref="B534:B541"/>
    <mergeCell ref="A556:A563"/>
    <mergeCell ref="B556:B563"/>
    <mergeCell ref="A564:A571"/>
    <mergeCell ref="B564:B571"/>
    <mergeCell ref="C156:F156"/>
    <mergeCell ref="B469:B476"/>
    <mergeCell ref="A448:H448"/>
    <mergeCell ref="C157:F157"/>
    <mergeCell ref="C158:F158"/>
    <mergeCell ref="A477:A484"/>
    <mergeCell ref="C460:F460"/>
    <mergeCell ref="C457:F457"/>
    <mergeCell ref="C458:F458"/>
    <mergeCell ref="A161:A168"/>
    <mergeCell ref="B161:B168"/>
    <mergeCell ref="A185:A192"/>
    <mergeCell ref="B185:B192"/>
    <mergeCell ref="A155:A160"/>
    <mergeCell ref="A410:A414"/>
    <mergeCell ref="B415:B422"/>
    <mergeCell ref="B477:B484"/>
    <mergeCell ref="C247:F247"/>
    <mergeCell ref="C248:F248"/>
    <mergeCell ref="C257:F257"/>
    <mergeCell ref="C258:F258"/>
    <mergeCell ref="A469:A476"/>
    <mergeCell ref="A251:A260"/>
    <mergeCell ref="A439:A446"/>
    <mergeCell ref="A1153:A1160"/>
    <mergeCell ref="C1052:F1052"/>
    <mergeCell ref="A1013:A1020"/>
    <mergeCell ref="C149:F149"/>
    <mergeCell ref="A423:A430"/>
    <mergeCell ref="B423:B430"/>
    <mergeCell ref="C150:F150"/>
    <mergeCell ref="A1162:H1162"/>
    <mergeCell ref="C770:F770"/>
    <mergeCell ref="C681:F681"/>
    <mergeCell ref="C404:F404"/>
    <mergeCell ref="C906:F906"/>
    <mergeCell ref="C914:F914"/>
    <mergeCell ref="C956:F956"/>
    <mergeCell ref="C961:F961"/>
    <mergeCell ref="C1000:F1000"/>
    <mergeCell ref="C1007:F1007"/>
    <mergeCell ref="C1055:F1055"/>
    <mergeCell ref="C1048:F1048"/>
    <mergeCell ref="C960:F960"/>
    <mergeCell ref="C963:F963"/>
    <mergeCell ref="A595:H595"/>
    <mergeCell ref="C1047:F1047"/>
    <mergeCell ref="B1021:B1028"/>
    <mergeCell ref="A1165:A1169"/>
    <mergeCell ref="B1165:B1169"/>
    <mergeCell ref="A1173:A1177"/>
    <mergeCell ref="B1173:B1177"/>
    <mergeCell ref="A1061:A1068"/>
    <mergeCell ref="B1061:B1068"/>
    <mergeCell ref="A1069:A1076"/>
    <mergeCell ref="A1077:A1084"/>
    <mergeCell ref="B1077:B1084"/>
    <mergeCell ref="A1146:H1146"/>
    <mergeCell ref="A1147:A1152"/>
    <mergeCell ref="C1147:F1147"/>
    <mergeCell ref="C1148:F1148"/>
    <mergeCell ref="C1149:F1149"/>
    <mergeCell ref="C1150:F1150"/>
    <mergeCell ref="C1151:F1151"/>
    <mergeCell ref="C1152:F1152"/>
    <mergeCell ref="A1100:A1107"/>
    <mergeCell ref="C1133:F1133"/>
    <mergeCell ref="B1100:B1107"/>
    <mergeCell ref="C1095:F1095"/>
    <mergeCell ref="C1096:F1096"/>
    <mergeCell ref="B1153:B1160"/>
    <mergeCell ref="A1116:A1123"/>
    <mergeCell ref="B1037:B1044"/>
    <mergeCell ref="B1029:B1036"/>
    <mergeCell ref="A1046:H1046"/>
    <mergeCell ref="A1047:A1052"/>
    <mergeCell ref="C1004:F1004"/>
    <mergeCell ref="C1005:F1005"/>
    <mergeCell ref="A999:A1005"/>
    <mergeCell ref="B1013:B1020"/>
    <mergeCell ref="C358:F358"/>
    <mergeCell ref="A359:A368"/>
    <mergeCell ref="C359:F359"/>
    <mergeCell ref="C360:F360"/>
    <mergeCell ref="C361:F361"/>
    <mergeCell ref="C362:F362"/>
    <mergeCell ref="C363:F363"/>
    <mergeCell ref="C364:F364"/>
    <mergeCell ref="C365:F365"/>
    <mergeCell ref="C366:F366"/>
    <mergeCell ref="C368:F368"/>
    <mergeCell ref="A369:A376"/>
    <mergeCell ref="B369:B376"/>
    <mergeCell ref="A377:A384"/>
    <mergeCell ref="B377:B384"/>
    <mergeCell ref="A385:A392"/>
    <mergeCell ref="B393:B400"/>
    <mergeCell ref="A818:H818"/>
    <mergeCell ref="C500:F500"/>
    <mergeCell ref="A494:H494"/>
    <mergeCell ref="B526:B533"/>
    <mergeCell ref="A551:A555"/>
    <mergeCell ref="A545:A549"/>
    <mergeCell ref="C545:F545"/>
    <mergeCell ref="C546:F546"/>
    <mergeCell ref="C547:F547"/>
    <mergeCell ref="C548:F548"/>
    <mergeCell ref="A726:A729"/>
    <mergeCell ref="C507:F507"/>
    <mergeCell ref="A578:A585"/>
    <mergeCell ref="A534:A541"/>
    <mergeCell ref="A573:H573"/>
    <mergeCell ref="A574:A577"/>
    <mergeCell ref="C574:F574"/>
    <mergeCell ref="C575:F575"/>
    <mergeCell ref="C577:F577"/>
    <mergeCell ref="B578:B585"/>
    <mergeCell ref="A586:A593"/>
    <mergeCell ref="B586:B593"/>
    <mergeCell ref="A526:A533"/>
    <mergeCell ref="B851:B858"/>
    <mergeCell ref="A819:A826"/>
    <mergeCell ref="C819:F819"/>
    <mergeCell ref="C820:F820"/>
    <mergeCell ref="C821:F821"/>
    <mergeCell ref="C822:F822"/>
    <mergeCell ref="C823:F823"/>
    <mergeCell ref="C824:F824"/>
    <mergeCell ref="C825:F825"/>
    <mergeCell ref="A827:A834"/>
    <mergeCell ref="C827:F827"/>
    <mergeCell ref="C828:F828"/>
    <mergeCell ref="C829:F829"/>
    <mergeCell ref="C830:F830"/>
    <mergeCell ref="C831:F831"/>
    <mergeCell ref="C832:F832"/>
    <mergeCell ref="C833:F833"/>
    <mergeCell ref="A294:H294"/>
    <mergeCell ref="A295:A304"/>
    <mergeCell ref="C295:F295"/>
    <mergeCell ref="C296:F296"/>
    <mergeCell ref="C297:F297"/>
    <mergeCell ref="C298:F298"/>
    <mergeCell ref="C299:F299"/>
    <mergeCell ref="C300:F300"/>
    <mergeCell ref="C301:F301"/>
    <mergeCell ref="C302:F302"/>
    <mergeCell ref="C303:F303"/>
    <mergeCell ref="C304:F304"/>
    <mergeCell ref="C305:F305"/>
    <mergeCell ref="C306:F306"/>
    <mergeCell ref="C307:F307"/>
    <mergeCell ref="C308:F308"/>
    <mergeCell ref="C309:F309"/>
    <mergeCell ref="C310:F310"/>
    <mergeCell ref="C311:F311"/>
    <mergeCell ref="C312:F312"/>
    <mergeCell ref="C314:F314"/>
    <mergeCell ref="A315:A322"/>
    <mergeCell ref="B315:B322"/>
    <mergeCell ref="A323:A330"/>
    <mergeCell ref="B323:B330"/>
    <mergeCell ref="A331:A338"/>
    <mergeCell ref="B331:B338"/>
    <mergeCell ref="A339:A346"/>
    <mergeCell ref="B339:B346"/>
    <mergeCell ref="A305:A314"/>
  </mergeCells>
  <printOptions horizontalCentered="1"/>
  <pageMargins left="0.17" right="0.16" top="0.22" bottom="0.19" header="0.17" footer="0.19"/>
  <pageSetup scale="50" fitToHeight="12" orientation="portrait" r:id="rId1"/>
  <headerFooter alignWithMargins="0">
    <oddFooter>&amp;L&amp;"Arial,Regular"&amp;12&amp;F&amp;C&amp;A&amp;R&amp;"Arial,Regular"&amp;12&amp;D&amp;T</oddFooter>
  </headerFooter>
  <rowBreaks count="4" manualBreakCount="4">
    <brk id="304" max="7" man="1"/>
    <brk id="729" max="7" man="1"/>
    <brk id="952" max="7" man="1"/>
    <brk id="116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Q124"/>
  <sheetViews>
    <sheetView showGridLines="0" topLeftCell="A90" zoomScale="86" zoomScaleNormal="86" workbookViewId="0">
      <selection activeCell="G92" sqref="G92"/>
    </sheetView>
  </sheetViews>
  <sheetFormatPr defaultColWidth="9.625" defaultRowHeight="12" x14ac:dyDescent="0.2"/>
  <cols>
    <col min="1" max="1" width="9" style="589" customWidth="1"/>
    <col min="2" max="2" width="1.625" style="589" customWidth="1"/>
    <col min="3" max="3" width="8.375" style="589" customWidth="1"/>
    <col min="4" max="4" width="31.125" style="589" customWidth="1"/>
    <col min="5" max="5" width="7.5" style="589" customWidth="1"/>
    <col min="6" max="6" width="20" style="591" hidden="1" customWidth="1"/>
    <col min="7" max="7" width="10.875" style="592" customWidth="1"/>
    <col min="8" max="8" width="7.875" style="593" bestFit="1" customWidth="1"/>
    <col min="9" max="9" width="6.75" style="593" bestFit="1" customWidth="1"/>
    <col min="10" max="10" width="8.75" style="593" customWidth="1"/>
    <col min="11" max="11" width="9.875" style="589" customWidth="1"/>
    <col min="12" max="12" width="10" style="589" customWidth="1"/>
    <col min="13" max="13" width="10.375" style="594" customWidth="1"/>
    <col min="14" max="256" width="9.625" style="589"/>
    <col min="257" max="257" width="9" style="589" customWidth="1"/>
    <col min="258" max="258" width="1.625" style="589" customWidth="1"/>
    <col min="259" max="259" width="8.375" style="589" customWidth="1"/>
    <col min="260" max="260" width="31.125" style="589" customWidth="1"/>
    <col min="261" max="261" width="7.5" style="589" customWidth="1"/>
    <col min="262" max="262" width="0" style="589" hidden="1" customWidth="1"/>
    <col min="263" max="263" width="10.875" style="589" customWidth="1"/>
    <col min="264" max="264" width="7.875" style="589" bestFit="1" customWidth="1"/>
    <col min="265" max="265" width="6.75" style="589" bestFit="1" customWidth="1"/>
    <col min="266" max="266" width="8.75" style="589" customWidth="1"/>
    <col min="267" max="267" width="9.875" style="589" customWidth="1"/>
    <col min="268" max="268" width="10" style="589" customWidth="1"/>
    <col min="269" max="269" width="10.375" style="589" customWidth="1"/>
    <col min="270" max="512" width="9.625" style="589"/>
    <col min="513" max="513" width="9" style="589" customWidth="1"/>
    <col min="514" max="514" width="1.625" style="589" customWidth="1"/>
    <col min="515" max="515" width="8.375" style="589" customWidth="1"/>
    <col min="516" max="516" width="31.125" style="589" customWidth="1"/>
    <col min="517" max="517" width="7.5" style="589" customWidth="1"/>
    <col min="518" max="518" width="0" style="589" hidden="1" customWidth="1"/>
    <col min="519" max="519" width="10.875" style="589" customWidth="1"/>
    <col min="520" max="520" width="7.875" style="589" bestFit="1" customWidth="1"/>
    <col min="521" max="521" width="6.75" style="589" bestFit="1" customWidth="1"/>
    <col min="522" max="522" width="8.75" style="589" customWidth="1"/>
    <col min="523" max="523" width="9.875" style="589" customWidth="1"/>
    <col min="524" max="524" width="10" style="589" customWidth="1"/>
    <col min="525" max="525" width="10.375" style="589" customWidth="1"/>
    <col min="526" max="768" width="9.625" style="589"/>
    <col min="769" max="769" width="9" style="589" customWidth="1"/>
    <col min="770" max="770" width="1.625" style="589" customWidth="1"/>
    <col min="771" max="771" width="8.375" style="589" customWidth="1"/>
    <col min="772" max="772" width="31.125" style="589" customWidth="1"/>
    <col min="773" max="773" width="7.5" style="589" customWidth="1"/>
    <col min="774" max="774" width="0" style="589" hidden="1" customWidth="1"/>
    <col min="775" max="775" width="10.875" style="589" customWidth="1"/>
    <col min="776" max="776" width="7.875" style="589" bestFit="1" customWidth="1"/>
    <col min="777" max="777" width="6.75" style="589" bestFit="1" customWidth="1"/>
    <col min="778" max="778" width="8.75" style="589" customWidth="1"/>
    <col min="779" max="779" width="9.875" style="589" customWidth="1"/>
    <col min="780" max="780" width="10" style="589" customWidth="1"/>
    <col min="781" max="781" width="10.375" style="589" customWidth="1"/>
    <col min="782" max="1024" width="9.625" style="589"/>
    <col min="1025" max="1025" width="9" style="589" customWidth="1"/>
    <col min="1026" max="1026" width="1.625" style="589" customWidth="1"/>
    <col min="1027" max="1027" width="8.375" style="589" customWidth="1"/>
    <col min="1028" max="1028" width="31.125" style="589" customWidth="1"/>
    <col min="1029" max="1029" width="7.5" style="589" customWidth="1"/>
    <col min="1030" max="1030" width="0" style="589" hidden="1" customWidth="1"/>
    <col min="1031" max="1031" width="10.875" style="589" customWidth="1"/>
    <col min="1032" max="1032" width="7.875" style="589" bestFit="1" customWidth="1"/>
    <col min="1033" max="1033" width="6.75" style="589" bestFit="1" customWidth="1"/>
    <col min="1034" max="1034" width="8.75" style="589" customWidth="1"/>
    <col min="1035" max="1035" width="9.875" style="589" customWidth="1"/>
    <col min="1036" max="1036" width="10" style="589" customWidth="1"/>
    <col min="1037" max="1037" width="10.375" style="589" customWidth="1"/>
    <col min="1038" max="1280" width="9.625" style="589"/>
    <col min="1281" max="1281" width="9" style="589" customWidth="1"/>
    <col min="1282" max="1282" width="1.625" style="589" customWidth="1"/>
    <col min="1283" max="1283" width="8.375" style="589" customWidth="1"/>
    <col min="1284" max="1284" width="31.125" style="589" customWidth="1"/>
    <col min="1285" max="1285" width="7.5" style="589" customWidth="1"/>
    <col min="1286" max="1286" width="0" style="589" hidden="1" customWidth="1"/>
    <col min="1287" max="1287" width="10.875" style="589" customWidth="1"/>
    <col min="1288" max="1288" width="7.875" style="589" bestFit="1" customWidth="1"/>
    <col min="1289" max="1289" width="6.75" style="589" bestFit="1" customWidth="1"/>
    <col min="1290" max="1290" width="8.75" style="589" customWidth="1"/>
    <col min="1291" max="1291" width="9.875" style="589" customWidth="1"/>
    <col min="1292" max="1292" width="10" style="589" customWidth="1"/>
    <col min="1293" max="1293" width="10.375" style="589" customWidth="1"/>
    <col min="1294" max="1536" width="9.625" style="589"/>
    <col min="1537" max="1537" width="9" style="589" customWidth="1"/>
    <col min="1538" max="1538" width="1.625" style="589" customWidth="1"/>
    <col min="1539" max="1539" width="8.375" style="589" customWidth="1"/>
    <col min="1540" max="1540" width="31.125" style="589" customWidth="1"/>
    <col min="1541" max="1541" width="7.5" style="589" customWidth="1"/>
    <col min="1542" max="1542" width="0" style="589" hidden="1" customWidth="1"/>
    <col min="1543" max="1543" width="10.875" style="589" customWidth="1"/>
    <col min="1544" max="1544" width="7.875" style="589" bestFit="1" customWidth="1"/>
    <col min="1545" max="1545" width="6.75" style="589" bestFit="1" customWidth="1"/>
    <col min="1546" max="1546" width="8.75" style="589" customWidth="1"/>
    <col min="1547" max="1547" width="9.875" style="589" customWidth="1"/>
    <col min="1548" max="1548" width="10" style="589" customWidth="1"/>
    <col min="1549" max="1549" width="10.375" style="589" customWidth="1"/>
    <col min="1550" max="1792" width="9.625" style="589"/>
    <col min="1793" max="1793" width="9" style="589" customWidth="1"/>
    <col min="1794" max="1794" width="1.625" style="589" customWidth="1"/>
    <col min="1795" max="1795" width="8.375" style="589" customWidth="1"/>
    <col min="1796" max="1796" width="31.125" style="589" customWidth="1"/>
    <col min="1797" max="1797" width="7.5" style="589" customWidth="1"/>
    <col min="1798" max="1798" width="0" style="589" hidden="1" customWidth="1"/>
    <col min="1799" max="1799" width="10.875" style="589" customWidth="1"/>
    <col min="1800" max="1800" width="7.875" style="589" bestFit="1" customWidth="1"/>
    <col min="1801" max="1801" width="6.75" style="589" bestFit="1" customWidth="1"/>
    <col min="1802" max="1802" width="8.75" style="589" customWidth="1"/>
    <col min="1803" max="1803" width="9.875" style="589" customWidth="1"/>
    <col min="1804" max="1804" width="10" style="589" customWidth="1"/>
    <col min="1805" max="1805" width="10.375" style="589" customWidth="1"/>
    <col min="1806" max="2048" width="9.625" style="589"/>
    <col min="2049" max="2049" width="9" style="589" customWidth="1"/>
    <col min="2050" max="2050" width="1.625" style="589" customWidth="1"/>
    <col min="2051" max="2051" width="8.375" style="589" customWidth="1"/>
    <col min="2052" max="2052" width="31.125" style="589" customWidth="1"/>
    <col min="2053" max="2053" width="7.5" style="589" customWidth="1"/>
    <col min="2054" max="2054" width="0" style="589" hidden="1" customWidth="1"/>
    <col min="2055" max="2055" width="10.875" style="589" customWidth="1"/>
    <col min="2056" max="2056" width="7.875" style="589" bestFit="1" customWidth="1"/>
    <col min="2057" max="2057" width="6.75" style="589" bestFit="1" customWidth="1"/>
    <col min="2058" max="2058" width="8.75" style="589" customWidth="1"/>
    <col min="2059" max="2059" width="9.875" style="589" customWidth="1"/>
    <col min="2060" max="2060" width="10" style="589" customWidth="1"/>
    <col min="2061" max="2061" width="10.375" style="589" customWidth="1"/>
    <col min="2062" max="2304" width="9.625" style="589"/>
    <col min="2305" max="2305" width="9" style="589" customWidth="1"/>
    <col min="2306" max="2306" width="1.625" style="589" customWidth="1"/>
    <col min="2307" max="2307" width="8.375" style="589" customWidth="1"/>
    <col min="2308" max="2308" width="31.125" style="589" customWidth="1"/>
    <col min="2309" max="2309" width="7.5" style="589" customWidth="1"/>
    <col min="2310" max="2310" width="0" style="589" hidden="1" customWidth="1"/>
    <col min="2311" max="2311" width="10.875" style="589" customWidth="1"/>
    <col min="2312" max="2312" width="7.875" style="589" bestFit="1" customWidth="1"/>
    <col min="2313" max="2313" width="6.75" style="589" bestFit="1" customWidth="1"/>
    <col min="2314" max="2314" width="8.75" style="589" customWidth="1"/>
    <col min="2315" max="2315" width="9.875" style="589" customWidth="1"/>
    <col min="2316" max="2316" width="10" style="589" customWidth="1"/>
    <col min="2317" max="2317" width="10.375" style="589" customWidth="1"/>
    <col min="2318" max="2560" width="9.625" style="589"/>
    <col min="2561" max="2561" width="9" style="589" customWidth="1"/>
    <col min="2562" max="2562" width="1.625" style="589" customWidth="1"/>
    <col min="2563" max="2563" width="8.375" style="589" customWidth="1"/>
    <col min="2564" max="2564" width="31.125" style="589" customWidth="1"/>
    <col min="2565" max="2565" width="7.5" style="589" customWidth="1"/>
    <col min="2566" max="2566" width="0" style="589" hidden="1" customWidth="1"/>
    <col min="2567" max="2567" width="10.875" style="589" customWidth="1"/>
    <col min="2568" max="2568" width="7.875" style="589" bestFit="1" customWidth="1"/>
    <col min="2569" max="2569" width="6.75" style="589" bestFit="1" customWidth="1"/>
    <col min="2570" max="2570" width="8.75" style="589" customWidth="1"/>
    <col min="2571" max="2571" width="9.875" style="589" customWidth="1"/>
    <col min="2572" max="2572" width="10" style="589" customWidth="1"/>
    <col min="2573" max="2573" width="10.375" style="589" customWidth="1"/>
    <col min="2574" max="2816" width="9.625" style="589"/>
    <col min="2817" max="2817" width="9" style="589" customWidth="1"/>
    <col min="2818" max="2818" width="1.625" style="589" customWidth="1"/>
    <col min="2819" max="2819" width="8.375" style="589" customWidth="1"/>
    <col min="2820" max="2820" width="31.125" style="589" customWidth="1"/>
    <col min="2821" max="2821" width="7.5" style="589" customWidth="1"/>
    <col min="2822" max="2822" width="0" style="589" hidden="1" customWidth="1"/>
    <col min="2823" max="2823" width="10.875" style="589" customWidth="1"/>
    <col min="2824" max="2824" width="7.875" style="589" bestFit="1" customWidth="1"/>
    <col min="2825" max="2825" width="6.75" style="589" bestFit="1" customWidth="1"/>
    <col min="2826" max="2826" width="8.75" style="589" customWidth="1"/>
    <col min="2827" max="2827" width="9.875" style="589" customWidth="1"/>
    <col min="2828" max="2828" width="10" style="589" customWidth="1"/>
    <col min="2829" max="2829" width="10.375" style="589" customWidth="1"/>
    <col min="2830" max="3072" width="9.625" style="589"/>
    <col min="3073" max="3073" width="9" style="589" customWidth="1"/>
    <col min="3074" max="3074" width="1.625" style="589" customWidth="1"/>
    <col min="3075" max="3075" width="8.375" style="589" customWidth="1"/>
    <col min="3076" max="3076" width="31.125" style="589" customWidth="1"/>
    <col min="3077" max="3077" width="7.5" style="589" customWidth="1"/>
    <col min="3078" max="3078" width="0" style="589" hidden="1" customWidth="1"/>
    <col min="3079" max="3079" width="10.875" style="589" customWidth="1"/>
    <col min="3080" max="3080" width="7.875" style="589" bestFit="1" customWidth="1"/>
    <col min="3081" max="3081" width="6.75" style="589" bestFit="1" customWidth="1"/>
    <col min="3082" max="3082" width="8.75" style="589" customWidth="1"/>
    <col min="3083" max="3083" width="9.875" style="589" customWidth="1"/>
    <col min="3084" max="3084" width="10" style="589" customWidth="1"/>
    <col min="3085" max="3085" width="10.375" style="589" customWidth="1"/>
    <col min="3086" max="3328" width="9.625" style="589"/>
    <col min="3329" max="3329" width="9" style="589" customWidth="1"/>
    <col min="3330" max="3330" width="1.625" style="589" customWidth="1"/>
    <col min="3331" max="3331" width="8.375" style="589" customWidth="1"/>
    <col min="3332" max="3332" width="31.125" style="589" customWidth="1"/>
    <col min="3333" max="3333" width="7.5" style="589" customWidth="1"/>
    <col min="3334" max="3334" width="0" style="589" hidden="1" customWidth="1"/>
    <col min="3335" max="3335" width="10.875" style="589" customWidth="1"/>
    <col min="3336" max="3336" width="7.875" style="589" bestFit="1" customWidth="1"/>
    <col min="3337" max="3337" width="6.75" style="589" bestFit="1" customWidth="1"/>
    <col min="3338" max="3338" width="8.75" style="589" customWidth="1"/>
    <col min="3339" max="3339" width="9.875" style="589" customWidth="1"/>
    <col min="3340" max="3340" width="10" style="589" customWidth="1"/>
    <col min="3341" max="3341" width="10.375" style="589" customWidth="1"/>
    <col min="3342" max="3584" width="9.625" style="589"/>
    <col min="3585" max="3585" width="9" style="589" customWidth="1"/>
    <col min="3586" max="3586" width="1.625" style="589" customWidth="1"/>
    <col min="3587" max="3587" width="8.375" style="589" customWidth="1"/>
    <col min="3588" max="3588" width="31.125" style="589" customWidth="1"/>
    <col min="3589" max="3589" width="7.5" style="589" customWidth="1"/>
    <col min="3590" max="3590" width="0" style="589" hidden="1" customWidth="1"/>
    <col min="3591" max="3591" width="10.875" style="589" customWidth="1"/>
    <col min="3592" max="3592" width="7.875" style="589" bestFit="1" customWidth="1"/>
    <col min="3593" max="3593" width="6.75" style="589" bestFit="1" customWidth="1"/>
    <col min="3594" max="3594" width="8.75" style="589" customWidth="1"/>
    <col min="3595" max="3595" width="9.875" style="589" customWidth="1"/>
    <col min="3596" max="3596" width="10" style="589" customWidth="1"/>
    <col min="3597" max="3597" width="10.375" style="589" customWidth="1"/>
    <col min="3598" max="3840" width="9.625" style="589"/>
    <col min="3841" max="3841" width="9" style="589" customWidth="1"/>
    <col min="3842" max="3842" width="1.625" style="589" customWidth="1"/>
    <col min="3843" max="3843" width="8.375" style="589" customWidth="1"/>
    <col min="3844" max="3844" width="31.125" style="589" customWidth="1"/>
    <col min="3845" max="3845" width="7.5" style="589" customWidth="1"/>
    <col min="3846" max="3846" width="0" style="589" hidden="1" customWidth="1"/>
    <col min="3847" max="3847" width="10.875" style="589" customWidth="1"/>
    <col min="3848" max="3848" width="7.875" style="589" bestFit="1" customWidth="1"/>
    <col min="3849" max="3849" width="6.75" style="589" bestFit="1" customWidth="1"/>
    <col min="3850" max="3850" width="8.75" style="589" customWidth="1"/>
    <col min="3851" max="3851" width="9.875" style="589" customWidth="1"/>
    <col min="3852" max="3852" width="10" style="589" customWidth="1"/>
    <col min="3853" max="3853" width="10.375" style="589" customWidth="1"/>
    <col min="3854" max="4096" width="9.625" style="589"/>
    <col min="4097" max="4097" width="9" style="589" customWidth="1"/>
    <col min="4098" max="4098" width="1.625" style="589" customWidth="1"/>
    <col min="4099" max="4099" width="8.375" style="589" customWidth="1"/>
    <col min="4100" max="4100" width="31.125" style="589" customWidth="1"/>
    <col min="4101" max="4101" width="7.5" style="589" customWidth="1"/>
    <col min="4102" max="4102" width="0" style="589" hidden="1" customWidth="1"/>
    <col min="4103" max="4103" width="10.875" style="589" customWidth="1"/>
    <col min="4104" max="4104" width="7.875" style="589" bestFit="1" customWidth="1"/>
    <col min="4105" max="4105" width="6.75" style="589" bestFit="1" customWidth="1"/>
    <col min="4106" max="4106" width="8.75" style="589" customWidth="1"/>
    <col min="4107" max="4107" width="9.875" style="589" customWidth="1"/>
    <col min="4108" max="4108" width="10" style="589" customWidth="1"/>
    <col min="4109" max="4109" width="10.375" style="589" customWidth="1"/>
    <col min="4110" max="4352" width="9.625" style="589"/>
    <col min="4353" max="4353" width="9" style="589" customWidth="1"/>
    <col min="4354" max="4354" width="1.625" style="589" customWidth="1"/>
    <col min="4355" max="4355" width="8.375" style="589" customWidth="1"/>
    <col min="4356" max="4356" width="31.125" style="589" customWidth="1"/>
    <col min="4357" max="4357" width="7.5" style="589" customWidth="1"/>
    <col min="4358" max="4358" width="0" style="589" hidden="1" customWidth="1"/>
    <col min="4359" max="4359" width="10.875" style="589" customWidth="1"/>
    <col min="4360" max="4360" width="7.875" style="589" bestFit="1" customWidth="1"/>
    <col min="4361" max="4361" width="6.75" style="589" bestFit="1" customWidth="1"/>
    <col min="4362" max="4362" width="8.75" style="589" customWidth="1"/>
    <col min="4363" max="4363" width="9.875" style="589" customWidth="1"/>
    <col min="4364" max="4364" width="10" style="589" customWidth="1"/>
    <col min="4365" max="4365" width="10.375" style="589" customWidth="1"/>
    <col min="4366" max="4608" width="9.625" style="589"/>
    <col min="4609" max="4609" width="9" style="589" customWidth="1"/>
    <col min="4610" max="4610" width="1.625" style="589" customWidth="1"/>
    <col min="4611" max="4611" width="8.375" style="589" customWidth="1"/>
    <col min="4612" max="4612" width="31.125" style="589" customWidth="1"/>
    <col min="4613" max="4613" width="7.5" style="589" customWidth="1"/>
    <col min="4614" max="4614" width="0" style="589" hidden="1" customWidth="1"/>
    <col min="4615" max="4615" width="10.875" style="589" customWidth="1"/>
    <col min="4616" max="4616" width="7.875" style="589" bestFit="1" customWidth="1"/>
    <col min="4617" max="4617" width="6.75" style="589" bestFit="1" customWidth="1"/>
    <col min="4618" max="4618" width="8.75" style="589" customWidth="1"/>
    <col min="4619" max="4619" width="9.875" style="589" customWidth="1"/>
    <col min="4620" max="4620" width="10" style="589" customWidth="1"/>
    <col min="4621" max="4621" width="10.375" style="589" customWidth="1"/>
    <col min="4622" max="4864" width="9.625" style="589"/>
    <col min="4865" max="4865" width="9" style="589" customWidth="1"/>
    <col min="4866" max="4866" width="1.625" style="589" customWidth="1"/>
    <col min="4867" max="4867" width="8.375" style="589" customWidth="1"/>
    <col min="4868" max="4868" width="31.125" style="589" customWidth="1"/>
    <col min="4869" max="4869" width="7.5" style="589" customWidth="1"/>
    <col min="4870" max="4870" width="0" style="589" hidden="1" customWidth="1"/>
    <col min="4871" max="4871" width="10.875" style="589" customWidth="1"/>
    <col min="4872" max="4872" width="7.875" style="589" bestFit="1" customWidth="1"/>
    <col min="4873" max="4873" width="6.75" style="589" bestFit="1" customWidth="1"/>
    <col min="4874" max="4874" width="8.75" style="589" customWidth="1"/>
    <col min="4875" max="4875" width="9.875" style="589" customWidth="1"/>
    <col min="4876" max="4876" width="10" style="589" customWidth="1"/>
    <col min="4877" max="4877" width="10.375" style="589" customWidth="1"/>
    <col min="4878" max="5120" width="9.625" style="589"/>
    <col min="5121" max="5121" width="9" style="589" customWidth="1"/>
    <col min="5122" max="5122" width="1.625" style="589" customWidth="1"/>
    <col min="5123" max="5123" width="8.375" style="589" customWidth="1"/>
    <col min="5124" max="5124" width="31.125" style="589" customWidth="1"/>
    <col min="5125" max="5125" width="7.5" style="589" customWidth="1"/>
    <col min="5126" max="5126" width="0" style="589" hidden="1" customWidth="1"/>
    <col min="5127" max="5127" width="10.875" style="589" customWidth="1"/>
    <col min="5128" max="5128" width="7.875" style="589" bestFit="1" customWidth="1"/>
    <col min="5129" max="5129" width="6.75" style="589" bestFit="1" customWidth="1"/>
    <col min="5130" max="5130" width="8.75" style="589" customWidth="1"/>
    <col min="5131" max="5131" width="9.875" style="589" customWidth="1"/>
    <col min="5132" max="5132" width="10" style="589" customWidth="1"/>
    <col min="5133" max="5133" width="10.375" style="589" customWidth="1"/>
    <col min="5134" max="5376" width="9.625" style="589"/>
    <col min="5377" max="5377" width="9" style="589" customWidth="1"/>
    <col min="5378" max="5378" width="1.625" style="589" customWidth="1"/>
    <col min="5379" max="5379" width="8.375" style="589" customWidth="1"/>
    <col min="5380" max="5380" width="31.125" style="589" customWidth="1"/>
    <col min="5381" max="5381" width="7.5" style="589" customWidth="1"/>
    <col min="5382" max="5382" width="0" style="589" hidden="1" customWidth="1"/>
    <col min="5383" max="5383" width="10.875" style="589" customWidth="1"/>
    <col min="5384" max="5384" width="7.875" style="589" bestFit="1" customWidth="1"/>
    <col min="5385" max="5385" width="6.75" style="589" bestFit="1" customWidth="1"/>
    <col min="5386" max="5386" width="8.75" style="589" customWidth="1"/>
    <col min="5387" max="5387" width="9.875" style="589" customWidth="1"/>
    <col min="5388" max="5388" width="10" style="589" customWidth="1"/>
    <col min="5389" max="5389" width="10.375" style="589" customWidth="1"/>
    <col min="5390" max="5632" width="9.625" style="589"/>
    <col min="5633" max="5633" width="9" style="589" customWidth="1"/>
    <col min="5634" max="5634" width="1.625" style="589" customWidth="1"/>
    <col min="5635" max="5635" width="8.375" style="589" customWidth="1"/>
    <col min="5636" max="5636" width="31.125" style="589" customWidth="1"/>
    <col min="5637" max="5637" width="7.5" style="589" customWidth="1"/>
    <col min="5638" max="5638" width="0" style="589" hidden="1" customWidth="1"/>
    <col min="5639" max="5639" width="10.875" style="589" customWidth="1"/>
    <col min="5640" max="5640" width="7.875" style="589" bestFit="1" customWidth="1"/>
    <col min="5641" max="5641" width="6.75" style="589" bestFit="1" customWidth="1"/>
    <col min="5642" max="5642" width="8.75" style="589" customWidth="1"/>
    <col min="5643" max="5643" width="9.875" style="589" customWidth="1"/>
    <col min="5644" max="5644" width="10" style="589" customWidth="1"/>
    <col min="5645" max="5645" width="10.375" style="589" customWidth="1"/>
    <col min="5646" max="5888" width="9.625" style="589"/>
    <col min="5889" max="5889" width="9" style="589" customWidth="1"/>
    <col min="5890" max="5890" width="1.625" style="589" customWidth="1"/>
    <col min="5891" max="5891" width="8.375" style="589" customWidth="1"/>
    <col min="5892" max="5892" width="31.125" style="589" customWidth="1"/>
    <col min="5893" max="5893" width="7.5" style="589" customWidth="1"/>
    <col min="5894" max="5894" width="0" style="589" hidden="1" customWidth="1"/>
    <col min="5895" max="5895" width="10.875" style="589" customWidth="1"/>
    <col min="5896" max="5896" width="7.875" style="589" bestFit="1" customWidth="1"/>
    <col min="5897" max="5897" width="6.75" style="589" bestFit="1" customWidth="1"/>
    <col min="5898" max="5898" width="8.75" style="589" customWidth="1"/>
    <col min="5899" max="5899" width="9.875" style="589" customWidth="1"/>
    <col min="5900" max="5900" width="10" style="589" customWidth="1"/>
    <col min="5901" max="5901" width="10.375" style="589" customWidth="1"/>
    <col min="5902" max="6144" width="9.625" style="589"/>
    <col min="6145" max="6145" width="9" style="589" customWidth="1"/>
    <col min="6146" max="6146" width="1.625" style="589" customWidth="1"/>
    <col min="6147" max="6147" width="8.375" style="589" customWidth="1"/>
    <col min="6148" max="6148" width="31.125" style="589" customWidth="1"/>
    <col min="6149" max="6149" width="7.5" style="589" customWidth="1"/>
    <col min="6150" max="6150" width="0" style="589" hidden="1" customWidth="1"/>
    <col min="6151" max="6151" width="10.875" style="589" customWidth="1"/>
    <col min="6152" max="6152" width="7.875" style="589" bestFit="1" customWidth="1"/>
    <col min="6153" max="6153" width="6.75" style="589" bestFit="1" customWidth="1"/>
    <col min="6154" max="6154" width="8.75" style="589" customWidth="1"/>
    <col min="6155" max="6155" width="9.875" style="589" customWidth="1"/>
    <col min="6156" max="6156" width="10" style="589" customWidth="1"/>
    <col min="6157" max="6157" width="10.375" style="589" customWidth="1"/>
    <col min="6158" max="6400" width="9.625" style="589"/>
    <col min="6401" max="6401" width="9" style="589" customWidth="1"/>
    <col min="6402" max="6402" width="1.625" style="589" customWidth="1"/>
    <col min="6403" max="6403" width="8.375" style="589" customWidth="1"/>
    <col min="6404" max="6404" width="31.125" style="589" customWidth="1"/>
    <col min="6405" max="6405" width="7.5" style="589" customWidth="1"/>
    <col min="6406" max="6406" width="0" style="589" hidden="1" customWidth="1"/>
    <col min="6407" max="6407" width="10.875" style="589" customWidth="1"/>
    <col min="6408" max="6408" width="7.875" style="589" bestFit="1" customWidth="1"/>
    <col min="6409" max="6409" width="6.75" style="589" bestFit="1" customWidth="1"/>
    <col min="6410" max="6410" width="8.75" style="589" customWidth="1"/>
    <col min="6411" max="6411" width="9.875" style="589" customWidth="1"/>
    <col min="6412" max="6412" width="10" style="589" customWidth="1"/>
    <col min="6413" max="6413" width="10.375" style="589" customWidth="1"/>
    <col min="6414" max="6656" width="9.625" style="589"/>
    <col min="6657" max="6657" width="9" style="589" customWidth="1"/>
    <col min="6658" max="6658" width="1.625" style="589" customWidth="1"/>
    <col min="6659" max="6659" width="8.375" style="589" customWidth="1"/>
    <col min="6660" max="6660" width="31.125" style="589" customWidth="1"/>
    <col min="6661" max="6661" width="7.5" style="589" customWidth="1"/>
    <col min="6662" max="6662" width="0" style="589" hidden="1" customWidth="1"/>
    <col min="6663" max="6663" width="10.875" style="589" customWidth="1"/>
    <col min="6664" max="6664" width="7.875" style="589" bestFit="1" customWidth="1"/>
    <col min="6665" max="6665" width="6.75" style="589" bestFit="1" customWidth="1"/>
    <col min="6666" max="6666" width="8.75" style="589" customWidth="1"/>
    <col min="6667" max="6667" width="9.875" style="589" customWidth="1"/>
    <col min="6668" max="6668" width="10" style="589" customWidth="1"/>
    <col min="6669" max="6669" width="10.375" style="589" customWidth="1"/>
    <col min="6670" max="6912" width="9.625" style="589"/>
    <col min="6913" max="6913" width="9" style="589" customWidth="1"/>
    <col min="6914" max="6914" width="1.625" style="589" customWidth="1"/>
    <col min="6915" max="6915" width="8.375" style="589" customWidth="1"/>
    <col min="6916" max="6916" width="31.125" style="589" customWidth="1"/>
    <col min="6917" max="6917" width="7.5" style="589" customWidth="1"/>
    <col min="6918" max="6918" width="0" style="589" hidden="1" customWidth="1"/>
    <col min="6919" max="6919" width="10.875" style="589" customWidth="1"/>
    <col min="6920" max="6920" width="7.875" style="589" bestFit="1" customWidth="1"/>
    <col min="6921" max="6921" width="6.75" style="589" bestFit="1" customWidth="1"/>
    <col min="6922" max="6922" width="8.75" style="589" customWidth="1"/>
    <col min="6923" max="6923" width="9.875" style="589" customWidth="1"/>
    <col min="6924" max="6924" width="10" style="589" customWidth="1"/>
    <col min="6925" max="6925" width="10.375" style="589" customWidth="1"/>
    <col min="6926" max="7168" width="9.625" style="589"/>
    <col min="7169" max="7169" width="9" style="589" customWidth="1"/>
    <col min="7170" max="7170" width="1.625" style="589" customWidth="1"/>
    <col min="7171" max="7171" width="8.375" style="589" customWidth="1"/>
    <col min="7172" max="7172" width="31.125" style="589" customWidth="1"/>
    <col min="7173" max="7173" width="7.5" style="589" customWidth="1"/>
    <col min="7174" max="7174" width="0" style="589" hidden="1" customWidth="1"/>
    <col min="7175" max="7175" width="10.875" style="589" customWidth="1"/>
    <col min="7176" max="7176" width="7.875" style="589" bestFit="1" customWidth="1"/>
    <col min="7177" max="7177" width="6.75" style="589" bestFit="1" customWidth="1"/>
    <col min="7178" max="7178" width="8.75" style="589" customWidth="1"/>
    <col min="7179" max="7179" width="9.875" style="589" customWidth="1"/>
    <col min="7180" max="7180" width="10" style="589" customWidth="1"/>
    <col min="7181" max="7181" width="10.375" style="589" customWidth="1"/>
    <col min="7182" max="7424" width="9.625" style="589"/>
    <col min="7425" max="7425" width="9" style="589" customWidth="1"/>
    <col min="7426" max="7426" width="1.625" style="589" customWidth="1"/>
    <col min="7427" max="7427" width="8.375" style="589" customWidth="1"/>
    <col min="7428" max="7428" width="31.125" style="589" customWidth="1"/>
    <col min="7429" max="7429" width="7.5" style="589" customWidth="1"/>
    <col min="7430" max="7430" width="0" style="589" hidden="1" customWidth="1"/>
    <col min="7431" max="7431" width="10.875" style="589" customWidth="1"/>
    <col min="7432" max="7432" width="7.875" style="589" bestFit="1" customWidth="1"/>
    <col min="7433" max="7433" width="6.75" style="589" bestFit="1" customWidth="1"/>
    <col min="7434" max="7434" width="8.75" style="589" customWidth="1"/>
    <col min="7435" max="7435" width="9.875" style="589" customWidth="1"/>
    <col min="7436" max="7436" width="10" style="589" customWidth="1"/>
    <col min="7437" max="7437" width="10.375" style="589" customWidth="1"/>
    <col min="7438" max="7680" width="9.625" style="589"/>
    <col min="7681" max="7681" width="9" style="589" customWidth="1"/>
    <col min="7682" max="7682" width="1.625" style="589" customWidth="1"/>
    <col min="7683" max="7683" width="8.375" style="589" customWidth="1"/>
    <col min="7684" max="7684" width="31.125" style="589" customWidth="1"/>
    <col min="7685" max="7685" width="7.5" style="589" customWidth="1"/>
    <col min="7686" max="7686" width="0" style="589" hidden="1" customWidth="1"/>
    <col min="7687" max="7687" width="10.875" style="589" customWidth="1"/>
    <col min="7688" max="7688" width="7.875" style="589" bestFit="1" customWidth="1"/>
    <col min="7689" max="7689" width="6.75" style="589" bestFit="1" customWidth="1"/>
    <col min="7690" max="7690" width="8.75" style="589" customWidth="1"/>
    <col min="7691" max="7691" width="9.875" style="589" customWidth="1"/>
    <col min="7692" max="7692" width="10" style="589" customWidth="1"/>
    <col min="7693" max="7693" width="10.375" style="589" customWidth="1"/>
    <col min="7694" max="7936" width="9.625" style="589"/>
    <col min="7937" max="7937" width="9" style="589" customWidth="1"/>
    <col min="7938" max="7938" width="1.625" style="589" customWidth="1"/>
    <col min="7939" max="7939" width="8.375" style="589" customWidth="1"/>
    <col min="7940" max="7940" width="31.125" style="589" customWidth="1"/>
    <col min="7941" max="7941" width="7.5" style="589" customWidth="1"/>
    <col min="7942" max="7942" width="0" style="589" hidden="1" customWidth="1"/>
    <col min="7943" max="7943" width="10.875" style="589" customWidth="1"/>
    <col min="7944" max="7944" width="7.875" style="589" bestFit="1" customWidth="1"/>
    <col min="7945" max="7945" width="6.75" style="589" bestFit="1" customWidth="1"/>
    <col min="7946" max="7946" width="8.75" style="589" customWidth="1"/>
    <col min="7947" max="7947" width="9.875" style="589" customWidth="1"/>
    <col min="7948" max="7948" width="10" style="589" customWidth="1"/>
    <col min="7949" max="7949" width="10.375" style="589" customWidth="1"/>
    <col min="7950" max="8192" width="9.625" style="589"/>
    <col min="8193" max="8193" width="9" style="589" customWidth="1"/>
    <col min="8194" max="8194" width="1.625" style="589" customWidth="1"/>
    <col min="8195" max="8195" width="8.375" style="589" customWidth="1"/>
    <col min="8196" max="8196" width="31.125" style="589" customWidth="1"/>
    <col min="8197" max="8197" width="7.5" style="589" customWidth="1"/>
    <col min="8198" max="8198" width="0" style="589" hidden="1" customWidth="1"/>
    <col min="8199" max="8199" width="10.875" style="589" customWidth="1"/>
    <col min="8200" max="8200" width="7.875" style="589" bestFit="1" customWidth="1"/>
    <col min="8201" max="8201" width="6.75" style="589" bestFit="1" customWidth="1"/>
    <col min="8202" max="8202" width="8.75" style="589" customWidth="1"/>
    <col min="8203" max="8203" width="9.875" style="589" customWidth="1"/>
    <col min="8204" max="8204" width="10" style="589" customWidth="1"/>
    <col min="8205" max="8205" width="10.375" style="589" customWidth="1"/>
    <col min="8206" max="8448" width="9.625" style="589"/>
    <col min="8449" max="8449" width="9" style="589" customWidth="1"/>
    <col min="8450" max="8450" width="1.625" style="589" customWidth="1"/>
    <col min="8451" max="8451" width="8.375" style="589" customWidth="1"/>
    <col min="8452" max="8452" width="31.125" style="589" customWidth="1"/>
    <col min="8453" max="8453" width="7.5" style="589" customWidth="1"/>
    <col min="8454" max="8454" width="0" style="589" hidden="1" customWidth="1"/>
    <col min="8455" max="8455" width="10.875" style="589" customWidth="1"/>
    <col min="8456" max="8456" width="7.875" style="589" bestFit="1" customWidth="1"/>
    <col min="8457" max="8457" width="6.75" style="589" bestFit="1" customWidth="1"/>
    <col min="8458" max="8458" width="8.75" style="589" customWidth="1"/>
    <col min="8459" max="8459" width="9.875" style="589" customWidth="1"/>
    <col min="8460" max="8460" width="10" style="589" customWidth="1"/>
    <col min="8461" max="8461" width="10.375" style="589" customWidth="1"/>
    <col min="8462" max="8704" width="9.625" style="589"/>
    <col min="8705" max="8705" width="9" style="589" customWidth="1"/>
    <col min="8706" max="8706" width="1.625" style="589" customWidth="1"/>
    <col min="8707" max="8707" width="8.375" style="589" customWidth="1"/>
    <col min="8708" max="8708" width="31.125" style="589" customWidth="1"/>
    <col min="8709" max="8709" width="7.5" style="589" customWidth="1"/>
    <col min="8710" max="8710" width="0" style="589" hidden="1" customWidth="1"/>
    <col min="8711" max="8711" width="10.875" style="589" customWidth="1"/>
    <col min="8712" max="8712" width="7.875" style="589" bestFit="1" customWidth="1"/>
    <col min="8713" max="8713" width="6.75" style="589" bestFit="1" customWidth="1"/>
    <col min="8714" max="8714" width="8.75" style="589" customWidth="1"/>
    <col min="8715" max="8715" width="9.875" style="589" customWidth="1"/>
    <col min="8716" max="8716" width="10" style="589" customWidth="1"/>
    <col min="8717" max="8717" width="10.375" style="589" customWidth="1"/>
    <col min="8718" max="8960" width="9.625" style="589"/>
    <col min="8961" max="8961" width="9" style="589" customWidth="1"/>
    <col min="8962" max="8962" width="1.625" style="589" customWidth="1"/>
    <col min="8963" max="8963" width="8.375" style="589" customWidth="1"/>
    <col min="8964" max="8964" width="31.125" style="589" customWidth="1"/>
    <col min="8965" max="8965" width="7.5" style="589" customWidth="1"/>
    <col min="8966" max="8966" width="0" style="589" hidden="1" customWidth="1"/>
    <col min="8967" max="8967" width="10.875" style="589" customWidth="1"/>
    <col min="8968" max="8968" width="7.875" style="589" bestFit="1" customWidth="1"/>
    <col min="8969" max="8969" width="6.75" style="589" bestFit="1" customWidth="1"/>
    <col min="8970" max="8970" width="8.75" style="589" customWidth="1"/>
    <col min="8971" max="8971" width="9.875" style="589" customWidth="1"/>
    <col min="8972" max="8972" width="10" style="589" customWidth="1"/>
    <col min="8973" max="8973" width="10.375" style="589" customWidth="1"/>
    <col min="8974" max="9216" width="9.625" style="589"/>
    <col min="9217" max="9217" width="9" style="589" customWidth="1"/>
    <col min="9218" max="9218" width="1.625" style="589" customWidth="1"/>
    <col min="9219" max="9219" width="8.375" style="589" customWidth="1"/>
    <col min="9220" max="9220" width="31.125" style="589" customWidth="1"/>
    <col min="9221" max="9221" width="7.5" style="589" customWidth="1"/>
    <col min="9222" max="9222" width="0" style="589" hidden="1" customWidth="1"/>
    <col min="9223" max="9223" width="10.875" style="589" customWidth="1"/>
    <col min="9224" max="9224" width="7.875" style="589" bestFit="1" customWidth="1"/>
    <col min="9225" max="9225" width="6.75" style="589" bestFit="1" customWidth="1"/>
    <col min="9226" max="9226" width="8.75" style="589" customWidth="1"/>
    <col min="9227" max="9227" width="9.875" style="589" customWidth="1"/>
    <col min="9228" max="9228" width="10" style="589" customWidth="1"/>
    <col min="9229" max="9229" width="10.375" style="589" customWidth="1"/>
    <col min="9230" max="9472" width="9.625" style="589"/>
    <col min="9473" max="9473" width="9" style="589" customWidth="1"/>
    <col min="9474" max="9474" width="1.625" style="589" customWidth="1"/>
    <col min="9475" max="9475" width="8.375" style="589" customWidth="1"/>
    <col min="9476" max="9476" width="31.125" style="589" customWidth="1"/>
    <col min="9477" max="9477" width="7.5" style="589" customWidth="1"/>
    <col min="9478" max="9478" width="0" style="589" hidden="1" customWidth="1"/>
    <col min="9479" max="9479" width="10.875" style="589" customWidth="1"/>
    <col min="9480" max="9480" width="7.875" style="589" bestFit="1" customWidth="1"/>
    <col min="9481" max="9481" width="6.75" style="589" bestFit="1" customWidth="1"/>
    <col min="9482" max="9482" width="8.75" style="589" customWidth="1"/>
    <col min="9483" max="9483" width="9.875" style="589" customWidth="1"/>
    <col min="9484" max="9484" width="10" style="589" customWidth="1"/>
    <col min="9485" max="9485" width="10.375" style="589" customWidth="1"/>
    <col min="9486" max="9728" width="9.625" style="589"/>
    <col min="9729" max="9729" width="9" style="589" customWidth="1"/>
    <col min="9730" max="9730" width="1.625" style="589" customWidth="1"/>
    <col min="9731" max="9731" width="8.375" style="589" customWidth="1"/>
    <col min="9732" max="9732" width="31.125" style="589" customWidth="1"/>
    <col min="9733" max="9733" width="7.5" style="589" customWidth="1"/>
    <col min="9734" max="9734" width="0" style="589" hidden="1" customWidth="1"/>
    <col min="9735" max="9735" width="10.875" style="589" customWidth="1"/>
    <col min="9736" max="9736" width="7.875" style="589" bestFit="1" customWidth="1"/>
    <col min="9737" max="9737" width="6.75" style="589" bestFit="1" customWidth="1"/>
    <col min="9738" max="9738" width="8.75" style="589" customWidth="1"/>
    <col min="9739" max="9739" width="9.875" style="589" customWidth="1"/>
    <col min="9740" max="9740" width="10" style="589" customWidth="1"/>
    <col min="9741" max="9741" width="10.375" style="589" customWidth="1"/>
    <col min="9742" max="9984" width="9.625" style="589"/>
    <col min="9985" max="9985" width="9" style="589" customWidth="1"/>
    <col min="9986" max="9986" width="1.625" style="589" customWidth="1"/>
    <col min="9987" max="9987" width="8.375" style="589" customWidth="1"/>
    <col min="9988" max="9988" width="31.125" style="589" customWidth="1"/>
    <col min="9989" max="9989" width="7.5" style="589" customWidth="1"/>
    <col min="9990" max="9990" width="0" style="589" hidden="1" customWidth="1"/>
    <col min="9991" max="9991" width="10.875" style="589" customWidth="1"/>
    <col min="9992" max="9992" width="7.875" style="589" bestFit="1" customWidth="1"/>
    <col min="9993" max="9993" width="6.75" style="589" bestFit="1" customWidth="1"/>
    <col min="9994" max="9994" width="8.75" style="589" customWidth="1"/>
    <col min="9995" max="9995" width="9.875" style="589" customWidth="1"/>
    <col min="9996" max="9996" width="10" style="589" customWidth="1"/>
    <col min="9997" max="9997" width="10.375" style="589" customWidth="1"/>
    <col min="9998" max="10240" width="9.625" style="589"/>
    <col min="10241" max="10241" width="9" style="589" customWidth="1"/>
    <col min="10242" max="10242" width="1.625" style="589" customWidth="1"/>
    <col min="10243" max="10243" width="8.375" style="589" customWidth="1"/>
    <col min="10244" max="10244" width="31.125" style="589" customWidth="1"/>
    <col min="10245" max="10245" width="7.5" style="589" customWidth="1"/>
    <col min="10246" max="10246" width="0" style="589" hidden="1" customWidth="1"/>
    <col min="10247" max="10247" width="10.875" style="589" customWidth="1"/>
    <col min="10248" max="10248" width="7.875" style="589" bestFit="1" customWidth="1"/>
    <col min="10249" max="10249" width="6.75" style="589" bestFit="1" customWidth="1"/>
    <col min="10250" max="10250" width="8.75" style="589" customWidth="1"/>
    <col min="10251" max="10251" width="9.875" style="589" customWidth="1"/>
    <col min="10252" max="10252" width="10" style="589" customWidth="1"/>
    <col min="10253" max="10253" width="10.375" style="589" customWidth="1"/>
    <col min="10254" max="10496" width="9.625" style="589"/>
    <col min="10497" max="10497" width="9" style="589" customWidth="1"/>
    <col min="10498" max="10498" width="1.625" style="589" customWidth="1"/>
    <col min="10499" max="10499" width="8.375" style="589" customWidth="1"/>
    <col min="10500" max="10500" width="31.125" style="589" customWidth="1"/>
    <col min="10501" max="10501" width="7.5" style="589" customWidth="1"/>
    <col min="10502" max="10502" width="0" style="589" hidden="1" customWidth="1"/>
    <col min="10503" max="10503" width="10.875" style="589" customWidth="1"/>
    <col min="10504" max="10504" width="7.875" style="589" bestFit="1" customWidth="1"/>
    <col min="10505" max="10505" width="6.75" style="589" bestFit="1" customWidth="1"/>
    <col min="10506" max="10506" width="8.75" style="589" customWidth="1"/>
    <col min="10507" max="10507" width="9.875" style="589" customWidth="1"/>
    <col min="10508" max="10508" width="10" style="589" customWidth="1"/>
    <col min="10509" max="10509" width="10.375" style="589" customWidth="1"/>
    <col min="10510" max="10752" width="9.625" style="589"/>
    <col min="10753" max="10753" width="9" style="589" customWidth="1"/>
    <col min="10754" max="10754" width="1.625" style="589" customWidth="1"/>
    <col min="10755" max="10755" width="8.375" style="589" customWidth="1"/>
    <col min="10756" max="10756" width="31.125" style="589" customWidth="1"/>
    <col min="10757" max="10757" width="7.5" style="589" customWidth="1"/>
    <col min="10758" max="10758" width="0" style="589" hidden="1" customWidth="1"/>
    <col min="10759" max="10759" width="10.875" style="589" customWidth="1"/>
    <col min="10760" max="10760" width="7.875" style="589" bestFit="1" customWidth="1"/>
    <col min="10761" max="10761" width="6.75" style="589" bestFit="1" customWidth="1"/>
    <col min="10762" max="10762" width="8.75" style="589" customWidth="1"/>
    <col min="10763" max="10763" width="9.875" style="589" customWidth="1"/>
    <col min="10764" max="10764" width="10" style="589" customWidth="1"/>
    <col min="10765" max="10765" width="10.375" style="589" customWidth="1"/>
    <col min="10766" max="11008" width="9.625" style="589"/>
    <col min="11009" max="11009" width="9" style="589" customWidth="1"/>
    <col min="11010" max="11010" width="1.625" style="589" customWidth="1"/>
    <col min="11011" max="11011" width="8.375" style="589" customWidth="1"/>
    <col min="11012" max="11012" width="31.125" style="589" customWidth="1"/>
    <col min="11013" max="11013" width="7.5" style="589" customWidth="1"/>
    <col min="11014" max="11014" width="0" style="589" hidden="1" customWidth="1"/>
    <col min="11015" max="11015" width="10.875" style="589" customWidth="1"/>
    <col min="11016" max="11016" width="7.875" style="589" bestFit="1" customWidth="1"/>
    <col min="11017" max="11017" width="6.75" style="589" bestFit="1" customWidth="1"/>
    <col min="11018" max="11018" width="8.75" style="589" customWidth="1"/>
    <col min="11019" max="11019" width="9.875" style="589" customWidth="1"/>
    <col min="11020" max="11020" width="10" style="589" customWidth="1"/>
    <col min="11021" max="11021" width="10.375" style="589" customWidth="1"/>
    <col min="11022" max="11264" width="9.625" style="589"/>
    <col min="11265" max="11265" width="9" style="589" customWidth="1"/>
    <col min="11266" max="11266" width="1.625" style="589" customWidth="1"/>
    <col min="11267" max="11267" width="8.375" style="589" customWidth="1"/>
    <col min="11268" max="11268" width="31.125" style="589" customWidth="1"/>
    <col min="11269" max="11269" width="7.5" style="589" customWidth="1"/>
    <col min="11270" max="11270" width="0" style="589" hidden="1" customWidth="1"/>
    <col min="11271" max="11271" width="10.875" style="589" customWidth="1"/>
    <col min="11272" max="11272" width="7.875" style="589" bestFit="1" customWidth="1"/>
    <col min="11273" max="11273" width="6.75" style="589" bestFit="1" customWidth="1"/>
    <col min="11274" max="11274" width="8.75" style="589" customWidth="1"/>
    <col min="11275" max="11275" width="9.875" style="589" customWidth="1"/>
    <col min="11276" max="11276" width="10" style="589" customWidth="1"/>
    <col min="11277" max="11277" width="10.375" style="589" customWidth="1"/>
    <col min="11278" max="11520" width="9.625" style="589"/>
    <col min="11521" max="11521" width="9" style="589" customWidth="1"/>
    <col min="11522" max="11522" width="1.625" style="589" customWidth="1"/>
    <col min="11523" max="11523" width="8.375" style="589" customWidth="1"/>
    <col min="11524" max="11524" width="31.125" style="589" customWidth="1"/>
    <col min="11525" max="11525" width="7.5" style="589" customWidth="1"/>
    <col min="11526" max="11526" width="0" style="589" hidden="1" customWidth="1"/>
    <col min="11527" max="11527" width="10.875" style="589" customWidth="1"/>
    <col min="11528" max="11528" width="7.875" style="589" bestFit="1" customWidth="1"/>
    <col min="11529" max="11529" width="6.75" style="589" bestFit="1" customWidth="1"/>
    <col min="11530" max="11530" width="8.75" style="589" customWidth="1"/>
    <col min="11531" max="11531" width="9.875" style="589" customWidth="1"/>
    <col min="11532" max="11532" width="10" style="589" customWidth="1"/>
    <col min="11533" max="11533" width="10.375" style="589" customWidth="1"/>
    <col min="11534" max="11776" width="9.625" style="589"/>
    <col min="11777" max="11777" width="9" style="589" customWidth="1"/>
    <col min="11778" max="11778" width="1.625" style="589" customWidth="1"/>
    <col min="11779" max="11779" width="8.375" style="589" customWidth="1"/>
    <col min="11780" max="11780" width="31.125" style="589" customWidth="1"/>
    <col min="11781" max="11781" width="7.5" style="589" customWidth="1"/>
    <col min="11782" max="11782" width="0" style="589" hidden="1" customWidth="1"/>
    <col min="11783" max="11783" width="10.875" style="589" customWidth="1"/>
    <col min="11784" max="11784" width="7.875" style="589" bestFit="1" customWidth="1"/>
    <col min="11785" max="11785" width="6.75" style="589" bestFit="1" customWidth="1"/>
    <col min="11786" max="11786" width="8.75" style="589" customWidth="1"/>
    <col min="11787" max="11787" width="9.875" style="589" customWidth="1"/>
    <col min="11788" max="11788" width="10" style="589" customWidth="1"/>
    <col min="11789" max="11789" width="10.375" style="589" customWidth="1"/>
    <col min="11790" max="12032" width="9.625" style="589"/>
    <col min="12033" max="12033" width="9" style="589" customWidth="1"/>
    <col min="12034" max="12034" width="1.625" style="589" customWidth="1"/>
    <col min="12035" max="12035" width="8.375" style="589" customWidth="1"/>
    <col min="12036" max="12036" width="31.125" style="589" customWidth="1"/>
    <col min="12037" max="12037" width="7.5" style="589" customWidth="1"/>
    <col min="12038" max="12038" width="0" style="589" hidden="1" customWidth="1"/>
    <col min="12039" max="12039" width="10.875" style="589" customWidth="1"/>
    <col min="12040" max="12040" width="7.875" style="589" bestFit="1" customWidth="1"/>
    <col min="12041" max="12041" width="6.75" style="589" bestFit="1" customWidth="1"/>
    <col min="12042" max="12042" width="8.75" style="589" customWidth="1"/>
    <col min="12043" max="12043" width="9.875" style="589" customWidth="1"/>
    <col min="12044" max="12044" width="10" style="589" customWidth="1"/>
    <col min="12045" max="12045" width="10.375" style="589" customWidth="1"/>
    <col min="12046" max="12288" width="9.625" style="589"/>
    <col min="12289" max="12289" width="9" style="589" customWidth="1"/>
    <col min="12290" max="12290" width="1.625" style="589" customWidth="1"/>
    <col min="12291" max="12291" width="8.375" style="589" customWidth="1"/>
    <col min="12292" max="12292" width="31.125" style="589" customWidth="1"/>
    <col min="12293" max="12293" width="7.5" style="589" customWidth="1"/>
    <col min="12294" max="12294" width="0" style="589" hidden="1" customWidth="1"/>
    <col min="12295" max="12295" width="10.875" style="589" customWidth="1"/>
    <col min="12296" max="12296" width="7.875" style="589" bestFit="1" customWidth="1"/>
    <col min="12297" max="12297" width="6.75" style="589" bestFit="1" customWidth="1"/>
    <col min="12298" max="12298" width="8.75" style="589" customWidth="1"/>
    <col min="12299" max="12299" width="9.875" style="589" customWidth="1"/>
    <col min="12300" max="12300" width="10" style="589" customWidth="1"/>
    <col min="12301" max="12301" width="10.375" style="589" customWidth="1"/>
    <col min="12302" max="12544" width="9.625" style="589"/>
    <col min="12545" max="12545" width="9" style="589" customWidth="1"/>
    <col min="12546" max="12546" width="1.625" style="589" customWidth="1"/>
    <col min="12547" max="12547" width="8.375" style="589" customWidth="1"/>
    <col min="12548" max="12548" width="31.125" style="589" customWidth="1"/>
    <col min="12549" max="12549" width="7.5" style="589" customWidth="1"/>
    <col min="12550" max="12550" width="0" style="589" hidden="1" customWidth="1"/>
    <col min="12551" max="12551" width="10.875" style="589" customWidth="1"/>
    <col min="12552" max="12552" width="7.875" style="589" bestFit="1" customWidth="1"/>
    <col min="12553" max="12553" width="6.75" style="589" bestFit="1" customWidth="1"/>
    <col min="12554" max="12554" width="8.75" style="589" customWidth="1"/>
    <col min="12555" max="12555" width="9.875" style="589" customWidth="1"/>
    <col min="12556" max="12556" width="10" style="589" customWidth="1"/>
    <col min="12557" max="12557" width="10.375" style="589" customWidth="1"/>
    <col min="12558" max="12800" width="9.625" style="589"/>
    <col min="12801" max="12801" width="9" style="589" customWidth="1"/>
    <col min="12802" max="12802" width="1.625" style="589" customWidth="1"/>
    <col min="12803" max="12803" width="8.375" style="589" customWidth="1"/>
    <col min="12804" max="12804" width="31.125" style="589" customWidth="1"/>
    <col min="12805" max="12805" width="7.5" style="589" customWidth="1"/>
    <col min="12806" max="12806" width="0" style="589" hidden="1" customWidth="1"/>
    <col min="12807" max="12807" width="10.875" style="589" customWidth="1"/>
    <col min="12808" max="12808" width="7.875" style="589" bestFit="1" customWidth="1"/>
    <col min="12809" max="12809" width="6.75" style="589" bestFit="1" customWidth="1"/>
    <col min="12810" max="12810" width="8.75" style="589" customWidth="1"/>
    <col min="12811" max="12811" width="9.875" style="589" customWidth="1"/>
    <col min="12812" max="12812" width="10" style="589" customWidth="1"/>
    <col min="12813" max="12813" width="10.375" style="589" customWidth="1"/>
    <col min="12814" max="13056" width="9.625" style="589"/>
    <col min="13057" max="13057" width="9" style="589" customWidth="1"/>
    <col min="13058" max="13058" width="1.625" style="589" customWidth="1"/>
    <col min="13059" max="13059" width="8.375" style="589" customWidth="1"/>
    <col min="13060" max="13060" width="31.125" style="589" customWidth="1"/>
    <col min="13061" max="13061" width="7.5" style="589" customWidth="1"/>
    <col min="13062" max="13062" width="0" style="589" hidden="1" customWidth="1"/>
    <col min="13063" max="13063" width="10.875" style="589" customWidth="1"/>
    <col min="13064" max="13064" width="7.875" style="589" bestFit="1" customWidth="1"/>
    <col min="13065" max="13065" width="6.75" style="589" bestFit="1" customWidth="1"/>
    <col min="13066" max="13066" width="8.75" style="589" customWidth="1"/>
    <col min="13067" max="13067" width="9.875" style="589" customWidth="1"/>
    <col min="13068" max="13068" width="10" style="589" customWidth="1"/>
    <col min="13069" max="13069" width="10.375" style="589" customWidth="1"/>
    <col min="13070" max="13312" width="9.625" style="589"/>
    <col min="13313" max="13313" width="9" style="589" customWidth="1"/>
    <col min="13314" max="13314" width="1.625" style="589" customWidth="1"/>
    <col min="13315" max="13315" width="8.375" style="589" customWidth="1"/>
    <col min="13316" max="13316" width="31.125" style="589" customWidth="1"/>
    <col min="13317" max="13317" width="7.5" style="589" customWidth="1"/>
    <col min="13318" max="13318" width="0" style="589" hidden="1" customWidth="1"/>
    <col min="13319" max="13319" width="10.875" style="589" customWidth="1"/>
    <col min="13320" max="13320" width="7.875" style="589" bestFit="1" customWidth="1"/>
    <col min="13321" max="13321" width="6.75" style="589" bestFit="1" customWidth="1"/>
    <col min="13322" max="13322" width="8.75" style="589" customWidth="1"/>
    <col min="13323" max="13323" width="9.875" style="589" customWidth="1"/>
    <col min="13324" max="13324" width="10" style="589" customWidth="1"/>
    <col min="13325" max="13325" width="10.375" style="589" customWidth="1"/>
    <col min="13326" max="13568" width="9.625" style="589"/>
    <col min="13569" max="13569" width="9" style="589" customWidth="1"/>
    <col min="13570" max="13570" width="1.625" style="589" customWidth="1"/>
    <col min="13571" max="13571" width="8.375" style="589" customWidth="1"/>
    <col min="13572" max="13572" width="31.125" style="589" customWidth="1"/>
    <col min="13573" max="13573" width="7.5" style="589" customWidth="1"/>
    <col min="13574" max="13574" width="0" style="589" hidden="1" customWidth="1"/>
    <col min="13575" max="13575" width="10.875" style="589" customWidth="1"/>
    <col min="13576" max="13576" width="7.875" style="589" bestFit="1" customWidth="1"/>
    <col min="13577" max="13577" width="6.75" style="589" bestFit="1" customWidth="1"/>
    <col min="13578" max="13578" width="8.75" style="589" customWidth="1"/>
    <col min="13579" max="13579" width="9.875" style="589" customWidth="1"/>
    <col min="13580" max="13580" width="10" style="589" customWidth="1"/>
    <col min="13581" max="13581" width="10.375" style="589" customWidth="1"/>
    <col min="13582" max="13824" width="9.625" style="589"/>
    <col min="13825" max="13825" width="9" style="589" customWidth="1"/>
    <col min="13826" max="13826" width="1.625" style="589" customWidth="1"/>
    <col min="13827" max="13827" width="8.375" style="589" customWidth="1"/>
    <col min="13828" max="13828" width="31.125" style="589" customWidth="1"/>
    <col min="13829" max="13829" width="7.5" style="589" customWidth="1"/>
    <col min="13830" max="13830" width="0" style="589" hidden="1" customWidth="1"/>
    <col min="13831" max="13831" width="10.875" style="589" customWidth="1"/>
    <col min="13832" max="13832" width="7.875" style="589" bestFit="1" customWidth="1"/>
    <col min="13833" max="13833" width="6.75" style="589" bestFit="1" customWidth="1"/>
    <col min="13834" max="13834" width="8.75" style="589" customWidth="1"/>
    <col min="13835" max="13835" width="9.875" style="589" customWidth="1"/>
    <col min="13836" max="13836" width="10" style="589" customWidth="1"/>
    <col min="13837" max="13837" width="10.375" style="589" customWidth="1"/>
    <col min="13838" max="14080" width="9.625" style="589"/>
    <col min="14081" max="14081" width="9" style="589" customWidth="1"/>
    <col min="14082" max="14082" width="1.625" style="589" customWidth="1"/>
    <col min="14083" max="14083" width="8.375" style="589" customWidth="1"/>
    <col min="14084" max="14084" width="31.125" style="589" customWidth="1"/>
    <col min="14085" max="14085" width="7.5" style="589" customWidth="1"/>
    <col min="14086" max="14086" width="0" style="589" hidden="1" customWidth="1"/>
    <col min="14087" max="14087" width="10.875" style="589" customWidth="1"/>
    <col min="14088" max="14088" width="7.875" style="589" bestFit="1" customWidth="1"/>
    <col min="14089" max="14089" width="6.75" style="589" bestFit="1" customWidth="1"/>
    <col min="14090" max="14090" width="8.75" style="589" customWidth="1"/>
    <col min="14091" max="14091" width="9.875" style="589" customWidth="1"/>
    <col min="14092" max="14092" width="10" style="589" customWidth="1"/>
    <col min="14093" max="14093" width="10.375" style="589" customWidth="1"/>
    <col min="14094" max="14336" width="9.625" style="589"/>
    <col min="14337" max="14337" width="9" style="589" customWidth="1"/>
    <col min="14338" max="14338" width="1.625" style="589" customWidth="1"/>
    <col min="14339" max="14339" width="8.375" style="589" customWidth="1"/>
    <col min="14340" max="14340" width="31.125" style="589" customWidth="1"/>
    <col min="14341" max="14341" width="7.5" style="589" customWidth="1"/>
    <col min="14342" max="14342" width="0" style="589" hidden="1" customWidth="1"/>
    <col min="14343" max="14343" width="10.875" style="589" customWidth="1"/>
    <col min="14344" max="14344" width="7.875" style="589" bestFit="1" customWidth="1"/>
    <col min="14345" max="14345" width="6.75" style="589" bestFit="1" customWidth="1"/>
    <col min="14346" max="14346" width="8.75" style="589" customWidth="1"/>
    <col min="14347" max="14347" width="9.875" style="589" customWidth="1"/>
    <col min="14348" max="14348" width="10" style="589" customWidth="1"/>
    <col min="14349" max="14349" width="10.375" style="589" customWidth="1"/>
    <col min="14350" max="14592" width="9.625" style="589"/>
    <col min="14593" max="14593" width="9" style="589" customWidth="1"/>
    <col min="14594" max="14594" width="1.625" style="589" customWidth="1"/>
    <col min="14595" max="14595" width="8.375" style="589" customWidth="1"/>
    <col min="14596" max="14596" width="31.125" style="589" customWidth="1"/>
    <col min="14597" max="14597" width="7.5" style="589" customWidth="1"/>
    <col min="14598" max="14598" width="0" style="589" hidden="1" customWidth="1"/>
    <col min="14599" max="14599" width="10.875" style="589" customWidth="1"/>
    <col min="14600" max="14600" width="7.875" style="589" bestFit="1" customWidth="1"/>
    <col min="14601" max="14601" width="6.75" style="589" bestFit="1" customWidth="1"/>
    <col min="14602" max="14602" width="8.75" style="589" customWidth="1"/>
    <col min="14603" max="14603" width="9.875" style="589" customWidth="1"/>
    <col min="14604" max="14604" width="10" style="589" customWidth="1"/>
    <col min="14605" max="14605" width="10.375" style="589" customWidth="1"/>
    <col min="14606" max="14848" width="9.625" style="589"/>
    <col min="14849" max="14849" width="9" style="589" customWidth="1"/>
    <col min="14850" max="14850" width="1.625" style="589" customWidth="1"/>
    <col min="14851" max="14851" width="8.375" style="589" customWidth="1"/>
    <col min="14852" max="14852" width="31.125" style="589" customWidth="1"/>
    <col min="14853" max="14853" width="7.5" style="589" customWidth="1"/>
    <col min="14854" max="14854" width="0" style="589" hidden="1" customWidth="1"/>
    <col min="14855" max="14855" width="10.875" style="589" customWidth="1"/>
    <col min="14856" max="14856" width="7.875" style="589" bestFit="1" customWidth="1"/>
    <col min="14857" max="14857" width="6.75" style="589" bestFit="1" customWidth="1"/>
    <col min="14858" max="14858" width="8.75" style="589" customWidth="1"/>
    <col min="14859" max="14859" width="9.875" style="589" customWidth="1"/>
    <col min="14860" max="14860" width="10" style="589" customWidth="1"/>
    <col min="14861" max="14861" width="10.375" style="589" customWidth="1"/>
    <col min="14862" max="15104" width="9.625" style="589"/>
    <col min="15105" max="15105" width="9" style="589" customWidth="1"/>
    <col min="15106" max="15106" width="1.625" style="589" customWidth="1"/>
    <col min="15107" max="15107" width="8.375" style="589" customWidth="1"/>
    <col min="15108" max="15108" width="31.125" style="589" customWidth="1"/>
    <col min="15109" max="15109" width="7.5" style="589" customWidth="1"/>
    <col min="15110" max="15110" width="0" style="589" hidden="1" customWidth="1"/>
    <col min="15111" max="15111" width="10.875" style="589" customWidth="1"/>
    <col min="15112" max="15112" width="7.875" style="589" bestFit="1" customWidth="1"/>
    <col min="15113" max="15113" width="6.75" style="589" bestFit="1" customWidth="1"/>
    <col min="15114" max="15114" width="8.75" style="589" customWidth="1"/>
    <col min="15115" max="15115" width="9.875" style="589" customWidth="1"/>
    <col min="15116" max="15116" width="10" style="589" customWidth="1"/>
    <col min="15117" max="15117" width="10.375" style="589" customWidth="1"/>
    <col min="15118" max="15360" width="9.625" style="589"/>
    <col min="15361" max="15361" width="9" style="589" customWidth="1"/>
    <col min="15362" max="15362" width="1.625" style="589" customWidth="1"/>
    <col min="15363" max="15363" width="8.375" style="589" customWidth="1"/>
    <col min="15364" max="15364" width="31.125" style="589" customWidth="1"/>
    <col min="15365" max="15365" width="7.5" style="589" customWidth="1"/>
    <col min="15366" max="15366" width="0" style="589" hidden="1" customWidth="1"/>
    <col min="15367" max="15367" width="10.875" style="589" customWidth="1"/>
    <col min="15368" max="15368" width="7.875" style="589" bestFit="1" customWidth="1"/>
    <col min="15369" max="15369" width="6.75" style="589" bestFit="1" customWidth="1"/>
    <col min="15370" max="15370" width="8.75" style="589" customWidth="1"/>
    <col min="15371" max="15371" width="9.875" style="589" customWidth="1"/>
    <col min="15372" max="15372" width="10" style="589" customWidth="1"/>
    <col min="15373" max="15373" width="10.375" style="589" customWidth="1"/>
    <col min="15374" max="15616" width="9.625" style="589"/>
    <col min="15617" max="15617" width="9" style="589" customWidth="1"/>
    <col min="15618" max="15618" width="1.625" style="589" customWidth="1"/>
    <col min="15619" max="15619" width="8.375" style="589" customWidth="1"/>
    <col min="15620" max="15620" width="31.125" style="589" customWidth="1"/>
    <col min="15621" max="15621" width="7.5" style="589" customWidth="1"/>
    <col min="15622" max="15622" width="0" style="589" hidden="1" customWidth="1"/>
    <col min="15623" max="15623" width="10.875" style="589" customWidth="1"/>
    <col min="15624" max="15624" width="7.875" style="589" bestFit="1" customWidth="1"/>
    <col min="15625" max="15625" width="6.75" style="589" bestFit="1" customWidth="1"/>
    <col min="15626" max="15626" width="8.75" style="589" customWidth="1"/>
    <col min="15627" max="15627" width="9.875" style="589" customWidth="1"/>
    <col min="15628" max="15628" width="10" style="589" customWidth="1"/>
    <col min="15629" max="15629" width="10.375" style="589" customWidth="1"/>
    <col min="15630" max="15872" width="9.625" style="589"/>
    <col min="15873" max="15873" width="9" style="589" customWidth="1"/>
    <col min="15874" max="15874" width="1.625" style="589" customWidth="1"/>
    <col min="15875" max="15875" width="8.375" style="589" customWidth="1"/>
    <col min="15876" max="15876" width="31.125" style="589" customWidth="1"/>
    <col min="15877" max="15877" width="7.5" style="589" customWidth="1"/>
    <col min="15878" max="15878" width="0" style="589" hidden="1" customWidth="1"/>
    <col min="15879" max="15879" width="10.875" style="589" customWidth="1"/>
    <col min="15880" max="15880" width="7.875" style="589" bestFit="1" customWidth="1"/>
    <col min="15881" max="15881" width="6.75" style="589" bestFit="1" customWidth="1"/>
    <col min="15882" max="15882" width="8.75" style="589" customWidth="1"/>
    <col min="15883" max="15883" width="9.875" style="589" customWidth="1"/>
    <col min="15884" max="15884" width="10" style="589" customWidth="1"/>
    <col min="15885" max="15885" width="10.375" style="589" customWidth="1"/>
    <col min="15886" max="16128" width="9.625" style="589"/>
    <col min="16129" max="16129" width="9" style="589" customWidth="1"/>
    <col min="16130" max="16130" width="1.625" style="589" customWidth="1"/>
    <col min="16131" max="16131" width="8.375" style="589" customWidth="1"/>
    <col min="16132" max="16132" width="31.125" style="589" customWidth="1"/>
    <col min="16133" max="16133" width="7.5" style="589" customWidth="1"/>
    <col min="16134" max="16134" width="0" style="589" hidden="1" customWidth="1"/>
    <col min="16135" max="16135" width="10.875" style="589" customWidth="1"/>
    <col min="16136" max="16136" width="7.875" style="589" bestFit="1" customWidth="1"/>
    <col min="16137" max="16137" width="6.75" style="589" bestFit="1" customWidth="1"/>
    <col min="16138" max="16138" width="8.75" style="589" customWidth="1"/>
    <col min="16139" max="16139" width="9.875" style="589" customWidth="1"/>
    <col min="16140" max="16140" width="10" style="589" customWidth="1"/>
    <col min="16141" max="16141" width="10.375" style="589" customWidth="1"/>
    <col min="16142" max="16384" width="9.625" style="589"/>
  </cols>
  <sheetData>
    <row r="1" spans="1:17" ht="26.25" x14ac:dyDescent="0.4">
      <c r="D1" s="590" t="s">
        <v>109</v>
      </c>
    </row>
    <row r="2" spans="1:17" ht="18.75" x14ac:dyDescent="0.3">
      <c r="D2" s="595" t="s">
        <v>110</v>
      </c>
      <c r="F2" s="596"/>
    </row>
    <row r="3" spans="1:17" ht="15.75" x14ac:dyDescent="0.25">
      <c r="D3" s="597" t="s">
        <v>324</v>
      </c>
      <c r="F3" s="596"/>
    </row>
    <row r="4" spans="1:17" ht="15" x14ac:dyDescent="0.25">
      <c r="A4" s="598"/>
      <c r="B4" s="598"/>
      <c r="C4" s="598"/>
      <c r="D4" s="598"/>
      <c r="E4" s="598"/>
      <c r="F4" s="599"/>
      <c r="G4" s="600"/>
      <c r="H4" s="598"/>
      <c r="I4" s="598"/>
      <c r="J4" s="598"/>
      <c r="K4" s="598"/>
      <c r="L4" s="598"/>
    </row>
    <row r="5" spans="1:17" ht="0.95" customHeight="1" x14ac:dyDescent="0.25">
      <c r="A5" s="598"/>
      <c r="B5" s="598"/>
      <c r="C5" s="601"/>
      <c r="D5" s="601"/>
      <c r="E5" s="601"/>
      <c r="F5" s="599"/>
      <c r="G5" s="602"/>
      <c r="H5" s="601"/>
      <c r="I5" s="601"/>
      <c r="J5" s="601"/>
      <c r="K5" s="601"/>
      <c r="L5" s="601"/>
      <c r="M5" s="601"/>
    </row>
    <row r="6" spans="1:17" ht="15" x14ac:dyDescent="0.25">
      <c r="D6" s="603"/>
      <c r="E6" s="603"/>
      <c r="F6" s="604"/>
      <c r="G6" s="605"/>
      <c r="H6" s="589"/>
      <c r="I6" s="603"/>
      <c r="J6" s="603"/>
      <c r="K6" s="603"/>
      <c r="L6" s="603"/>
      <c r="M6" s="606"/>
    </row>
    <row r="7" spans="1:17" s="615" customFormat="1" ht="33" customHeight="1" x14ac:dyDescent="0.25">
      <c r="A7" s="607" t="s">
        <v>111</v>
      </c>
      <c r="B7" s="608"/>
      <c r="C7" s="609" t="s">
        <v>112</v>
      </c>
      <c r="D7" s="609" t="s">
        <v>113</v>
      </c>
      <c r="E7" s="609" t="s">
        <v>114</v>
      </c>
      <c r="F7" s="610"/>
      <c r="G7" s="611" t="s">
        <v>115</v>
      </c>
      <c r="H7" s="612" t="s">
        <v>116</v>
      </c>
      <c r="I7" s="612" t="s">
        <v>117</v>
      </c>
      <c r="J7" s="613" t="s">
        <v>118</v>
      </c>
      <c r="K7" s="609" t="s">
        <v>119</v>
      </c>
      <c r="L7" s="609" t="s">
        <v>120</v>
      </c>
      <c r="M7" s="614" t="s">
        <v>121</v>
      </c>
    </row>
    <row r="8" spans="1:17" ht="6" customHeight="1" x14ac:dyDescent="0.2">
      <c r="E8" s="616"/>
      <c r="F8" s="617"/>
      <c r="G8" s="618"/>
      <c r="H8" s="619"/>
      <c r="I8" s="619"/>
      <c r="J8" s="619"/>
      <c r="K8" s="616"/>
    </row>
    <row r="9" spans="1:17" s="630" customFormat="1" ht="12.75" customHeight="1" x14ac:dyDescent="0.2">
      <c r="A9" s="620">
        <v>2012</v>
      </c>
      <c r="B9" s="621"/>
      <c r="C9" s="622" t="s">
        <v>122</v>
      </c>
      <c r="D9" s="623" t="s">
        <v>123</v>
      </c>
      <c r="E9" s="624" t="s">
        <v>124</v>
      </c>
      <c r="F9" s="624" t="s">
        <v>125</v>
      </c>
      <c r="G9" s="625">
        <v>80708</v>
      </c>
      <c r="H9" s="626">
        <v>1070</v>
      </c>
      <c r="I9" s="626">
        <v>55</v>
      </c>
      <c r="J9" s="626">
        <v>299</v>
      </c>
      <c r="K9" s="627">
        <v>3150</v>
      </c>
      <c r="L9" s="628">
        <v>13645</v>
      </c>
      <c r="M9" s="629">
        <v>98927</v>
      </c>
    </row>
    <row r="10" spans="1:17" s="630" customFormat="1" ht="12.75" customHeight="1" x14ac:dyDescent="0.2">
      <c r="A10" s="620">
        <v>2012</v>
      </c>
      <c r="B10" s="621"/>
      <c r="C10" s="622" t="s">
        <v>122</v>
      </c>
      <c r="D10" s="623" t="s">
        <v>123</v>
      </c>
      <c r="E10" s="624" t="s">
        <v>126</v>
      </c>
      <c r="F10" s="624" t="s">
        <v>127</v>
      </c>
      <c r="G10" s="625">
        <v>93277</v>
      </c>
      <c r="H10" s="626">
        <v>1070</v>
      </c>
      <c r="I10" s="626">
        <v>55</v>
      </c>
      <c r="J10" s="626">
        <v>299</v>
      </c>
      <c r="K10" s="626">
        <v>3150</v>
      </c>
      <c r="L10" s="628">
        <v>15656</v>
      </c>
      <c r="M10" s="629">
        <v>113507</v>
      </c>
    </row>
    <row r="11" spans="1:17" s="630" customFormat="1" ht="12.75" customHeight="1" x14ac:dyDescent="0.2">
      <c r="A11" s="620">
        <v>2012</v>
      </c>
      <c r="B11" s="621"/>
      <c r="C11" s="622" t="s">
        <v>122</v>
      </c>
      <c r="D11" s="623" t="s">
        <v>123</v>
      </c>
      <c r="E11" s="624" t="s">
        <v>128</v>
      </c>
      <c r="F11" s="624" t="s">
        <v>129</v>
      </c>
      <c r="G11" s="625">
        <v>103984</v>
      </c>
      <c r="H11" s="626">
        <v>1070</v>
      </c>
      <c r="I11" s="626">
        <v>55</v>
      </c>
      <c r="J11" s="626">
        <v>299</v>
      </c>
      <c r="K11" s="626">
        <v>3150</v>
      </c>
      <c r="L11" s="628">
        <v>17369</v>
      </c>
      <c r="M11" s="629">
        <v>125927</v>
      </c>
    </row>
    <row r="12" spans="1:17" s="630" customFormat="1" ht="12.75" customHeight="1" x14ac:dyDescent="0.2">
      <c r="A12" s="631">
        <v>2012</v>
      </c>
      <c r="B12" s="632"/>
      <c r="C12" s="633" t="s">
        <v>122</v>
      </c>
      <c r="D12" s="634" t="s">
        <v>123</v>
      </c>
      <c r="E12" s="635" t="s">
        <v>130</v>
      </c>
      <c r="F12" s="624" t="s">
        <v>129</v>
      </c>
      <c r="G12" s="636">
        <v>109027</v>
      </c>
      <c r="H12" s="637">
        <v>1070</v>
      </c>
      <c r="I12" s="637">
        <v>55</v>
      </c>
      <c r="J12" s="637">
        <v>299</v>
      </c>
      <c r="K12" s="637">
        <v>3150</v>
      </c>
      <c r="L12" s="638">
        <v>18176</v>
      </c>
      <c r="M12" s="639">
        <v>131777</v>
      </c>
    </row>
    <row r="13" spans="1:17" ht="6" customHeight="1" x14ac:dyDescent="0.2">
      <c r="E13" s="616"/>
      <c r="F13" s="617"/>
      <c r="G13" s="618"/>
      <c r="H13" s="619"/>
      <c r="I13" s="619"/>
      <c r="J13" s="619"/>
      <c r="K13" s="616"/>
      <c r="O13" s="630"/>
      <c r="P13" s="630"/>
      <c r="Q13" s="630"/>
    </row>
    <row r="14" spans="1:17" s="630" customFormat="1" ht="12.75" customHeight="1" x14ac:dyDescent="0.2">
      <c r="A14" s="640">
        <v>2012</v>
      </c>
      <c r="B14" s="641"/>
      <c r="C14" s="642" t="s">
        <v>122</v>
      </c>
      <c r="D14" s="643" t="s">
        <v>131</v>
      </c>
      <c r="E14" s="644" t="s">
        <v>132</v>
      </c>
      <c r="F14" s="644" t="s">
        <v>133</v>
      </c>
      <c r="G14" s="645">
        <v>79156</v>
      </c>
      <c r="H14" s="646">
        <v>1070</v>
      </c>
      <c r="I14" s="646">
        <v>55</v>
      </c>
      <c r="J14" s="646">
        <v>299</v>
      </c>
      <c r="K14" s="646">
        <v>3150</v>
      </c>
      <c r="L14" s="647">
        <v>13397</v>
      </c>
      <c r="M14" s="648">
        <v>97127</v>
      </c>
    </row>
    <row r="15" spans="1:17" s="630" customFormat="1" ht="12.75" customHeight="1" x14ac:dyDescent="0.2">
      <c r="A15" s="649">
        <v>2012</v>
      </c>
      <c r="B15" s="650"/>
      <c r="C15" s="651" t="s">
        <v>122</v>
      </c>
      <c r="D15" s="652" t="s">
        <v>131</v>
      </c>
      <c r="E15" s="653" t="s">
        <v>134</v>
      </c>
      <c r="F15" s="644" t="s">
        <v>135</v>
      </c>
      <c r="G15" s="654">
        <v>87380</v>
      </c>
      <c r="H15" s="655">
        <v>1070</v>
      </c>
      <c r="I15" s="655">
        <v>55</v>
      </c>
      <c r="J15" s="655">
        <v>299</v>
      </c>
      <c r="K15" s="655">
        <v>3150</v>
      </c>
      <c r="L15" s="656">
        <v>14713</v>
      </c>
      <c r="M15" s="657">
        <v>106667</v>
      </c>
    </row>
    <row r="16" spans="1:17" ht="6" customHeight="1" x14ac:dyDescent="0.2">
      <c r="E16" s="616"/>
      <c r="F16" s="617"/>
      <c r="G16" s="618"/>
      <c r="H16" s="619"/>
      <c r="I16" s="619"/>
      <c r="J16" s="619"/>
      <c r="K16" s="616"/>
      <c r="O16" s="630"/>
      <c r="P16" s="630"/>
      <c r="Q16" s="630"/>
    </row>
    <row r="17" spans="1:17" s="630" customFormat="1" ht="12.75" customHeight="1" x14ac:dyDescent="0.2">
      <c r="A17" s="620">
        <v>2012</v>
      </c>
      <c r="B17" s="621"/>
      <c r="C17" s="622" t="s">
        <v>136</v>
      </c>
      <c r="D17" s="623" t="s">
        <v>137</v>
      </c>
      <c r="E17" s="624" t="s">
        <v>124</v>
      </c>
      <c r="F17" s="624" t="s">
        <v>138</v>
      </c>
      <c r="G17" s="625">
        <v>92501</v>
      </c>
      <c r="H17" s="626">
        <v>1070</v>
      </c>
      <c r="I17" s="626">
        <v>55</v>
      </c>
      <c r="J17" s="626">
        <v>299</v>
      </c>
      <c r="K17" s="627">
        <v>3150</v>
      </c>
      <c r="L17" s="628">
        <v>15532</v>
      </c>
      <c r="M17" s="629">
        <v>112607</v>
      </c>
    </row>
    <row r="18" spans="1:17" s="630" customFormat="1" ht="12.75" customHeight="1" x14ac:dyDescent="0.2">
      <c r="A18" s="620">
        <v>2012</v>
      </c>
      <c r="B18" s="621"/>
      <c r="C18" s="622" t="s">
        <v>136</v>
      </c>
      <c r="D18" s="623" t="s">
        <v>137</v>
      </c>
      <c r="E18" s="624" t="s">
        <v>126</v>
      </c>
      <c r="F18" s="624" t="s">
        <v>139</v>
      </c>
      <c r="G18" s="625">
        <v>102665</v>
      </c>
      <c r="H18" s="626">
        <v>1070</v>
      </c>
      <c r="I18" s="626">
        <v>55</v>
      </c>
      <c r="J18" s="626">
        <v>299</v>
      </c>
      <c r="K18" s="626">
        <v>3150</v>
      </c>
      <c r="L18" s="628">
        <v>17158</v>
      </c>
      <c r="M18" s="629">
        <v>124397</v>
      </c>
    </row>
    <row r="19" spans="1:17" s="630" customFormat="1" ht="12.75" customHeight="1" x14ac:dyDescent="0.2">
      <c r="A19" s="620">
        <v>2012</v>
      </c>
      <c r="B19" s="621"/>
      <c r="C19" s="622" t="s">
        <v>136</v>
      </c>
      <c r="D19" s="623" t="s">
        <v>137</v>
      </c>
      <c r="E19" s="624" t="s">
        <v>128</v>
      </c>
      <c r="F19" s="624" t="s">
        <v>140</v>
      </c>
      <c r="G19" s="625">
        <v>112441</v>
      </c>
      <c r="H19" s="626">
        <v>1070</v>
      </c>
      <c r="I19" s="626">
        <v>55</v>
      </c>
      <c r="J19" s="626">
        <v>299</v>
      </c>
      <c r="K19" s="626">
        <v>3150</v>
      </c>
      <c r="L19" s="628">
        <v>18722</v>
      </c>
      <c r="M19" s="629">
        <v>135737</v>
      </c>
    </row>
    <row r="20" spans="1:17" s="630" customFormat="1" ht="12.75" customHeight="1" x14ac:dyDescent="0.2">
      <c r="A20" s="620">
        <v>2012</v>
      </c>
      <c r="B20" s="621"/>
      <c r="C20" s="622" t="s">
        <v>136</v>
      </c>
      <c r="D20" s="623" t="s">
        <v>137</v>
      </c>
      <c r="E20" s="624" t="s">
        <v>141</v>
      </c>
      <c r="F20" s="624" t="s">
        <v>142</v>
      </c>
      <c r="G20" s="625">
        <v>105380</v>
      </c>
      <c r="H20" s="626">
        <v>1070</v>
      </c>
      <c r="I20" s="626">
        <v>55</v>
      </c>
      <c r="J20" s="626">
        <v>299</v>
      </c>
      <c r="K20" s="626">
        <v>3150</v>
      </c>
      <c r="L20" s="628">
        <v>17593</v>
      </c>
      <c r="M20" s="629">
        <v>127547</v>
      </c>
    </row>
    <row r="21" spans="1:17" s="630" customFormat="1" ht="12.75" customHeight="1" x14ac:dyDescent="0.2">
      <c r="A21" s="631">
        <v>2012</v>
      </c>
      <c r="B21" s="632"/>
      <c r="C21" s="633" t="s">
        <v>136</v>
      </c>
      <c r="D21" s="634" t="s">
        <v>137</v>
      </c>
      <c r="E21" s="635" t="s">
        <v>143</v>
      </c>
      <c r="F21" s="624" t="s">
        <v>144</v>
      </c>
      <c r="G21" s="636">
        <v>115156</v>
      </c>
      <c r="H21" s="637">
        <v>1070</v>
      </c>
      <c r="I21" s="637">
        <v>55</v>
      </c>
      <c r="J21" s="637">
        <v>299</v>
      </c>
      <c r="K21" s="637">
        <v>3150</v>
      </c>
      <c r="L21" s="638">
        <v>19157</v>
      </c>
      <c r="M21" s="639">
        <v>138887</v>
      </c>
    </row>
    <row r="22" spans="1:17" ht="6" customHeight="1" x14ac:dyDescent="0.2">
      <c r="E22" s="616"/>
      <c r="F22" s="617"/>
      <c r="G22" s="618"/>
      <c r="H22" s="619"/>
      <c r="I22" s="619"/>
      <c r="J22" s="619"/>
      <c r="K22" s="616"/>
      <c r="O22" s="630"/>
      <c r="P22" s="630"/>
      <c r="Q22" s="630"/>
    </row>
    <row r="23" spans="1:17" s="662" customFormat="1" ht="12.75" x14ac:dyDescent="0.2">
      <c r="A23" s="658">
        <v>2012</v>
      </c>
      <c r="B23" s="641"/>
      <c r="C23" s="642" t="s">
        <v>145</v>
      </c>
      <c r="D23" s="659" t="s">
        <v>146</v>
      </c>
      <c r="E23" s="644" t="s">
        <v>147</v>
      </c>
      <c r="F23" s="624" t="s">
        <v>148</v>
      </c>
      <c r="G23" s="645">
        <v>75742</v>
      </c>
      <c r="H23" s="646">
        <v>1070</v>
      </c>
      <c r="I23" s="646">
        <v>55</v>
      </c>
      <c r="J23" s="646">
        <v>299</v>
      </c>
      <c r="K23" s="660">
        <v>3150</v>
      </c>
      <c r="L23" s="647">
        <v>12851</v>
      </c>
      <c r="M23" s="661">
        <v>93167</v>
      </c>
      <c r="O23" s="630"/>
      <c r="P23" s="630"/>
      <c r="Q23" s="630"/>
    </row>
    <row r="24" spans="1:17" s="662" customFormat="1" ht="12.75" x14ac:dyDescent="0.2">
      <c r="A24" s="663">
        <v>2012</v>
      </c>
      <c r="B24" s="664"/>
      <c r="C24" s="665" t="s">
        <v>149</v>
      </c>
      <c r="D24" s="666" t="s">
        <v>146</v>
      </c>
      <c r="E24" s="667" t="s">
        <v>124</v>
      </c>
      <c r="F24" s="624" t="s">
        <v>150</v>
      </c>
      <c r="G24" s="668">
        <v>85906</v>
      </c>
      <c r="H24" s="669">
        <v>1070</v>
      </c>
      <c r="I24" s="669">
        <v>55</v>
      </c>
      <c r="J24" s="669">
        <v>299</v>
      </c>
      <c r="K24" s="670">
        <v>3150</v>
      </c>
      <c r="L24" s="671">
        <v>14477</v>
      </c>
      <c r="M24" s="672">
        <v>104957</v>
      </c>
      <c r="O24" s="630"/>
      <c r="P24" s="630"/>
      <c r="Q24" s="630"/>
    </row>
    <row r="25" spans="1:17" ht="6" customHeight="1" x14ac:dyDescent="0.2">
      <c r="E25" s="616"/>
      <c r="F25" s="624"/>
      <c r="G25" s="618"/>
      <c r="H25" s="619"/>
      <c r="I25" s="619"/>
      <c r="J25" s="619"/>
      <c r="K25" s="616"/>
      <c r="O25" s="630"/>
      <c r="P25" s="630"/>
      <c r="Q25" s="630"/>
    </row>
    <row r="26" spans="1:17" s="662" customFormat="1" ht="12.75" x14ac:dyDescent="0.2">
      <c r="A26" s="673">
        <v>2012</v>
      </c>
      <c r="B26" s="621"/>
      <c r="C26" s="622" t="s">
        <v>151</v>
      </c>
      <c r="D26" s="623" t="s">
        <v>152</v>
      </c>
      <c r="E26" s="624" t="s">
        <v>147</v>
      </c>
      <c r="F26" s="624" t="s">
        <v>153</v>
      </c>
      <c r="G26" s="625">
        <v>95372</v>
      </c>
      <c r="H26" s="626">
        <v>1070</v>
      </c>
      <c r="I26" s="626">
        <v>55</v>
      </c>
      <c r="J26" s="626">
        <v>299</v>
      </c>
      <c r="K26" s="627">
        <v>3150</v>
      </c>
      <c r="L26" s="628">
        <v>15991</v>
      </c>
      <c r="M26" s="674">
        <v>115937</v>
      </c>
      <c r="O26" s="630"/>
      <c r="P26" s="630"/>
      <c r="Q26" s="630"/>
    </row>
    <row r="27" spans="1:17" s="662" customFormat="1" ht="12.75" x14ac:dyDescent="0.2">
      <c r="A27" s="673">
        <v>2012</v>
      </c>
      <c r="B27" s="621"/>
      <c r="C27" s="622" t="s">
        <v>154</v>
      </c>
      <c r="D27" s="623" t="s">
        <v>152</v>
      </c>
      <c r="E27" s="624" t="s">
        <v>124</v>
      </c>
      <c r="F27" s="624" t="s">
        <v>155</v>
      </c>
      <c r="G27" s="625">
        <v>106281</v>
      </c>
      <c r="H27" s="626">
        <v>1070</v>
      </c>
      <c r="I27" s="626">
        <v>55</v>
      </c>
      <c r="J27" s="626">
        <v>299</v>
      </c>
      <c r="K27" s="627">
        <v>3150</v>
      </c>
      <c r="L27" s="628">
        <v>17737</v>
      </c>
      <c r="M27" s="674">
        <v>128592</v>
      </c>
      <c r="O27" s="630"/>
      <c r="P27" s="630"/>
      <c r="Q27" s="630"/>
    </row>
    <row r="28" spans="1:17" s="662" customFormat="1" ht="12.75" x14ac:dyDescent="0.2">
      <c r="A28" s="675">
        <v>2012</v>
      </c>
      <c r="B28" s="676"/>
      <c r="C28" s="677" t="s">
        <v>156</v>
      </c>
      <c r="D28" s="678" t="s">
        <v>152</v>
      </c>
      <c r="E28" s="679" t="s">
        <v>157</v>
      </c>
      <c r="F28" s="624" t="s">
        <v>158</v>
      </c>
      <c r="G28" s="680">
        <v>119094</v>
      </c>
      <c r="H28" s="681">
        <v>1070</v>
      </c>
      <c r="I28" s="681">
        <v>55</v>
      </c>
      <c r="J28" s="681">
        <v>299</v>
      </c>
      <c r="K28" s="682">
        <v>3150</v>
      </c>
      <c r="L28" s="683">
        <v>19787</v>
      </c>
      <c r="M28" s="684">
        <v>143455</v>
      </c>
      <c r="O28" s="630"/>
      <c r="P28" s="630"/>
      <c r="Q28" s="630"/>
    </row>
    <row r="29" spans="1:17" ht="6" customHeight="1" x14ac:dyDescent="0.2">
      <c r="E29" s="616"/>
      <c r="F29" s="617"/>
      <c r="G29" s="618"/>
      <c r="H29" s="619"/>
      <c r="I29" s="619"/>
      <c r="J29" s="619"/>
      <c r="K29" s="616"/>
      <c r="O29" s="630"/>
      <c r="P29" s="630"/>
      <c r="Q29" s="630"/>
    </row>
    <row r="30" spans="1:17" s="630" customFormat="1" ht="12.75" customHeight="1" x14ac:dyDescent="0.2">
      <c r="A30" s="640">
        <v>2012</v>
      </c>
      <c r="B30" s="641"/>
      <c r="C30" s="642" t="s">
        <v>159</v>
      </c>
      <c r="D30" s="643" t="s">
        <v>160</v>
      </c>
      <c r="E30" s="644" t="s">
        <v>147</v>
      </c>
      <c r="F30" s="644" t="s">
        <v>161</v>
      </c>
      <c r="G30" s="645">
        <v>97311</v>
      </c>
      <c r="H30" s="646">
        <v>1070</v>
      </c>
      <c r="I30" s="646">
        <v>55</v>
      </c>
      <c r="J30" s="646">
        <v>299</v>
      </c>
      <c r="K30" s="660">
        <v>3150</v>
      </c>
      <c r="L30" s="647">
        <v>16302</v>
      </c>
      <c r="M30" s="648">
        <v>118187</v>
      </c>
    </row>
    <row r="31" spans="1:17" s="630" customFormat="1" ht="12.75" customHeight="1" x14ac:dyDescent="0.2">
      <c r="A31" s="640">
        <v>2012</v>
      </c>
      <c r="B31" s="641"/>
      <c r="C31" s="642" t="s">
        <v>159</v>
      </c>
      <c r="D31" s="643" t="s">
        <v>160</v>
      </c>
      <c r="E31" s="644" t="s">
        <v>162</v>
      </c>
      <c r="F31" s="644" t="s">
        <v>163</v>
      </c>
      <c r="G31" s="645">
        <v>105070</v>
      </c>
      <c r="H31" s="646">
        <v>1070</v>
      </c>
      <c r="I31" s="646">
        <v>55</v>
      </c>
      <c r="J31" s="646">
        <v>299</v>
      </c>
      <c r="K31" s="660">
        <v>3150</v>
      </c>
      <c r="L31" s="647">
        <v>17543</v>
      </c>
      <c r="M31" s="648">
        <v>127187</v>
      </c>
    </row>
    <row r="32" spans="1:17" s="630" customFormat="1" ht="12.75" customHeight="1" x14ac:dyDescent="0.2">
      <c r="A32" s="640">
        <v>2012</v>
      </c>
      <c r="B32" s="641"/>
      <c r="C32" s="642" t="s">
        <v>159</v>
      </c>
      <c r="D32" s="643" t="s">
        <v>160</v>
      </c>
      <c r="E32" s="644" t="s">
        <v>124</v>
      </c>
      <c r="F32" s="644" t="s">
        <v>164</v>
      </c>
      <c r="G32" s="645">
        <v>115467</v>
      </c>
      <c r="H32" s="646">
        <v>1070</v>
      </c>
      <c r="I32" s="646">
        <v>55</v>
      </c>
      <c r="J32" s="646">
        <v>299</v>
      </c>
      <c r="K32" s="660">
        <v>3150</v>
      </c>
      <c r="L32" s="647">
        <v>19206</v>
      </c>
      <c r="M32" s="648">
        <v>139247</v>
      </c>
    </row>
    <row r="33" spans="1:17" s="630" customFormat="1" ht="12.75" customHeight="1" x14ac:dyDescent="0.2">
      <c r="A33" s="640">
        <v>2012</v>
      </c>
      <c r="B33" s="641"/>
      <c r="C33" s="642" t="s">
        <v>165</v>
      </c>
      <c r="D33" s="643" t="s">
        <v>160</v>
      </c>
      <c r="E33" s="644" t="s">
        <v>157</v>
      </c>
      <c r="F33" s="644" t="s">
        <v>166</v>
      </c>
      <c r="G33" s="645">
        <v>130296</v>
      </c>
      <c r="H33" s="646">
        <v>1070</v>
      </c>
      <c r="I33" s="646">
        <v>55</v>
      </c>
      <c r="J33" s="646">
        <v>299</v>
      </c>
      <c r="K33" s="646">
        <v>3150</v>
      </c>
      <c r="L33" s="647">
        <v>21579</v>
      </c>
      <c r="M33" s="648">
        <v>156449</v>
      </c>
    </row>
    <row r="34" spans="1:17" s="630" customFormat="1" ht="12.75" customHeight="1" x14ac:dyDescent="0.2">
      <c r="A34" s="640">
        <v>2012</v>
      </c>
      <c r="B34" s="641"/>
      <c r="C34" s="642" t="s">
        <v>165</v>
      </c>
      <c r="D34" s="643" t="s">
        <v>160</v>
      </c>
      <c r="E34" s="644" t="s">
        <v>134</v>
      </c>
      <c r="F34" s="644" t="s">
        <v>167</v>
      </c>
      <c r="G34" s="645">
        <v>128224</v>
      </c>
      <c r="H34" s="646">
        <v>1070</v>
      </c>
      <c r="I34" s="646">
        <v>55</v>
      </c>
      <c r="J34" s="646">
        <v>299</v>
      </c>
      <c r="K34" s="646">
        <v>3150</v>
      </c>
      <c r="L34" s="647">
        <v>21248</v>
      </c>
      <c r="M34" s="648">
        <v>154046</v>
      </c>
    </row>
    <row r="35" spans="1:17" s="630" customFormat="1" ht="12.75" customHeight="1" x14ac:dyDescent="0.2">
      <c r="A35" s="640">
        <v>2012</v>
      </c>
      <c r="B35" s="641"/>
      <c r="C35" s="642" t="s">
        <v>168</v>
      </c>
      <c r="D35" s="643" t="s">
        <v>160</v>
      </c>
      <c r="E35" s="644" t="s">
        <v>169</v>
      </c>
      <c r="F35" s="644" t="s">
        <v>170</v>
      </c>
      <c r="G35" s="645">
        <v>133441</v>
      </c>
      <c r="H35" s="646">
        <v>1070</v>
      </c>
      <c r="I35" s="646">
        <v>55</v>
      </c>
      <c r="J35" s="646">
        <v>299</v>
      </c>
      <c r="K35" s="646">
        <v>3150</v>
      </c>
      <c r="L35" s="647">
        <v>22082</v>
      </c>
      <c r="M35" s="648">
        <v>160097</v>
      </c>
    </row>
    <row r="36" spans="1:17" s="630" customFormat="1" ht="12.75" customHeight="1" x14ac:dyDescent="0.2">
      <c r="A36" s="649">
        <v>2012</v>
      </c>
      <c r="B36" s="650"/>
      <c r="C36" s="651" t="s">
        <v>168</v>
      </c>
      <c r="D36" s="652" t="s">
        <v>160</v>
      </c>
      <c r="E36" s="653" t="s">
        <v>171</v>
      </c>
      <c r="F36" s="644" t="s">
        <v>172</v>
      </c>
      <c r="G36" s="654">
        <v>143646</v>
      </c>
      <c r="H36" s="655">
        <v>1070</v>
      </c>
      <c r="I36" s="655">
        <v>55</v>
      </c>
      <c r="J36" s="655">
        <v>299</v>
      </c>
      <c r="K36" s="655">
        <v>3150</v>
      </c>
      <c r="L36" s="656">
        <v>23715</v>
      </c>
      <c r="M36" s="657">
        <v>171935</v>
      </c>
    </row>
    <row r="37" spans="1:17" ht="6" customHeight="1" x14ac:dyDescent="0.2">
      <c r="E37" s="616"/>
      <c r="F37" s="617"/>
      <c r="G37" s="618"/>
      <c r="H37" s="619"/>
      <c r="I37" s="619"/>
      <c r="J37" s="619"/>
      <c r="K37" s="616"/>
      <c r="O37" s="630"/>
      <c r="P37" s="630"/>
      <c r="Q37" s="630"/>
    </row>
    <row r="38" spans="1:17" s="630" customFormat="1" ht="12.75" customHeight="1" x14ac:dyDescent="0.2">
      <c r="A38" s="620">
        <v>2012</v>
      </c>
      <c r="B38" s="621"/>
      <c r="C38" s="622" t="s">
        <v>173</v>
      </c>
      <c r="D38" s="623" t="s">
        <v>174</v>
      </c>
      <c r="E38" s="624" t="s">
        <v>147</v>
      </c>
      <c r="F38" s="624" t="s">
        <v>175</v>
      </c>
      <c r="G38" s="625">
        <v>130441</v>
      </c>
      <c r="H38" s="626">
        <v>1070</v>
      </c>
      <c r="I38" s="626">
        <v>55</v>
      </c>
      <c r="J38" s="626">
        <v>299</v>
      </c>
      <c r="K38" s="627">
        <v>3150</v>
      </c>
      <c r="L38" s="628">
        <v>21602</v>
      </c>
      <c r="M38" s="629">
        <v>156617</v>
      </c>
    </row>
    <row r="39" spans="1:17" s="630" customFormat="1" ht="12.75" customHeight="1" x14ac:dyDescent="0.2">
      <c r="A39" s="620">
        <v>2012</v>
      </c>
      <c r="B39" s="621"/>
      <c r="C39" s="622" t="s">
        <v>176</v>
      </c>
      <c r="D39" s="623" t="s">
        <v>174</v>
      </c>
      <c r="E39" s="624" t="s">
        <v>124</v>
      </c>
      <c r="F39" s="624" t="s">
        <v>177</v>
      </c>
      <c r="G39" s="625">
        <v>152398</v>
      </c>
      <c r="H39" s="626">
        <v>1070</v>
      </c>
      <c r="I39" s="626">
        <v>55</v>
      </c>
      <c r="J39" s="626">
        <v>299</v>
      </c>
      <c r="K39" s="626">
        <v>3150</v>
      </c>
      <c r="L39" s="628">
        <v>25115</v>
      </c>
      <c r="M39" s="629">
        <v>182087</v>
      </c>
    </row>
    <row r="40" spans="1:17" s="630" customFormat="1" ht="12.75" customHeight="1" x14ac:dyDescent="0.2">
      <c r="A40" s="631">
        <v>2012</v>
      </c>
      <c r="B40" s="632"/>
      <c r="C40" s="633" t="s">
        <v>178</v>
      </c>
      <c r="D40" s="634" t="s">
        <v>174</v>
      </c>
      <c r="E40" s="635" t="s">
        <v>157</v>
      </c>
      <c r="F40" s="624" t="s">
        <v>179</v>
      </c>
      <c r="G40" s="636">
        <v>165277</v>
      </c>
      <c r="H40" s="637">
        <v>1070</v>
      </c>
      <c r="I40" s="637">
        <v>55</v>
      </c>
      <c r="J40" s="637">
        <v>299</v>
      </c>
      <c r="K40" s="637">
        <v>3150</v>
      </c>
      <c r="L40" s="638">
        <v>27176</v>
      </c>
      <c r="M40" s="639">
        <v>197027</v>
      </c>
    </row>
    <row r="41" spans="1:17" ht="6" customHeight="1" x14ac:dyDescent="0.2">
      <c r="E41" s="616"/>
      <c r="F41" s="617"/>
      <c r="G41" s="618"/>
      <c r="H41" s="619"/>
      <c r="I41" s="619"/>
      <c r="J41" s="619"/>
      <c r="K41" s="616"/>
      <c r="O41" s="630"/>
      <c r="P41" s="630"/>
      <c r="Q41" s="630"/>
    </row>
    <row r="42" spans="1:17" s="630" customFormat="1" ht="12.75" customHeight="1" x14ac:dyDescent="0.2">
      <c r="A42" s="685">
        <v>2012.5</v>
      </c>
      <c r="B42" s="641"/>
      <c r="C42" s="642" t="s">
        <v>173</v>
      </c>
      <c r="D42" s="643" t="s">
        <v>174</v>
      </c>
      <c r="E42" s="644" t="s">
        <v>147</v>
      </c>
      <c r="F42" s="644" t="s">
        <v>180</v>
      </c>
      <c r="G42" s="645">
        <v>130441</v>
      </c>
      <c r="H42" s="646">
        <v>1070</v>
      </c>
      <c r="I42" s="646">
        <v>55</v>
      </c>
      <c r="J42" s="646">
        <v>299</v>
      </c>
      <c r="K42" s="646">
        <v>3150</v>
      </c>
      <c r="L42" s="647">
        <v>21602</v>
      </c>
      <c r="M42" s="648">
        <v>156617</v>
      </c>
    </row>
    <row r="43" spans="1:17" s="630" customFormat="1" ht="12.75" customHeight="1" x14ac:dyDescent="0.2">
      <c r="A43" s="685">
        <v>2012.5</v>
      </c>
      <c r="B43" s="641"/>
      <c r="C43" s="642" t="s">
        <v>176</v>
      </c>
      <c r="D43" s="643" t="s">
        <v>174</v>
      </c>
      <c r="E43" s="644" t="s">
        <v>169</v>
      </c>
      <c r="F43" s="644" t="s">
        <v>181</v>
      </c>
      <c r="G43" s="645">
        <v>147820</v>
      </c>
      <c r="H43" s="646">
        <v>1070</v>
      </c>
      <c r="I43" s="646">
        <v>55</v>
      </c>
      <c r="J43" s="646">
        <v>299</v>
      </c>
      <c r="K43" s="646">
        <v>3150</v>
      </c>
      <c r="L43" s="647">
        <v>24383</v>
      </c>
      <c r="M43" s="648">
        <v>176777</v>
      </c>
    </row>
    <row r="44" spans="1:17" s="630" customFormat="1" ht="12.75" customHeight="1" x14ac:dyDescent="0.2">
      <c r="A44" s="685">
        <v>2012.5</v>
      </c>
      <c r="B44" s="641"/>
      <c r="C44" s="642" t="s">
        <v>176</v>
      </c>
      <c r="D44" s="643" t="s">
        <v>174</v>
      </c>
      <c r="E44" s="644" t="s">
        <v>171</v>
      </c>
      <c r="F44" s="644" t="s">
        <v>182</v>
      </c>
      <c r="G44" s="645">
        <v>159613</v>
      </c>
      <c r="H44" s="646">
        <v>1070</v>
      </c>
      <c r="I44" s="646">
        <v>55</v>
      </c>
      <c r="J44" s="646">
        <v>299</v>
      </c>
      <c r="K44" s="646">
        <v>3150</v>
      </c>
      <c r="L44" s="647">
        <v>26270</v>
      </c>
      <c r="M44" s="648">
        <v>190457</v>
      </c>
    </row>
    <row r="45" spans="1:17" s="630" customFormat="1" ht="12.75" customHeight="1" x14ac:dyDescent="0.2">
      <c r="A45" s="686">
        <v>2012.5</v>
      </c>
      <c r="B45" s="650"/>
      <c r="C45" s="651" t="s">
        <v>178</v>
      </c>
      <c r="D45" s="652" t="s">
        <v>174</v>
      </c>
      <c r="E45" s="653" t="s">
        <v>183</v>
      </c>
      <c r="F45" s="644" t="s">
        <v>184</v>
      </c>
      <c r="G45" s="654">
        <v>176139</v>
      </c>
      <c r="H45" s="655">
        <v>1070</v>
      </c>
      <c r="I45" s="655">
        <v>55</v>
      </c>
      <c r="J45" s="655">
        <v>299</v>
      </c>
      <c r="K45" s="655">
        <v>3150</v>
      </c>
      <c r="L45" s="656">
        <v>28914</v>
      </c>
      <c r="M45" s="657">
        <v>209627</v>
      </c>
    </row>
    <row r="46" spans="1:17" ht="6" customHeight="1" x14ac:dyDescent="0.2">
      <c r="E46" s="616"/>
      <c r="F46" s="617"/>
      <c r="G46" s="618"/>
      <c r="H46" s="619"/>
      <c r="I46" s="619"/>
      <c r="J46" s="619"/>
      <c r="K46" s="616"/>
      <c r="O46" s="630"/>
      <c r="P46" s="630"/>
      <c r="Q46" s="630"/>
    </row>
    <row r="47" spans="1:17" s="662" customFormat="1" ht="12.75" x14ac:dyDescent="0.2">
      <c r="A47" s="673">
        <v>2012</v>
      </c>
      <c r="B47" s="621"/>
      <c r="C47" s="622" t="s">
        <v>185</v>
      </c>
      <c r="D47" s="687" t="s">
        <v>186</v>
      </c>
      <c r="E47" s="624" t="s">
        <v>162</v>
      </c>
      <c r="F47" s="624" t="s">
        <v>187</v>
      </c>
      <c r="G47" s="625">
        <v>172867</v>
      </c>
      <c r="H47" s="626">
        <v>1070</v>
      </c>
      <c r="I47" s="626">
        <v>55</v>
      </c>
      <c r="J47" s="626">
        <v>299</v>
      </c>
      <c r="K47" s="627">
        <v>3150</v>
      </c>
      <c r="L47" s="628">
        <v>28391</v>
      </c>
      <c r="M47" s="674">
        <v>205832</v>
      </c>
      <c r="O47" s="630"/>
      <c r="P47" s="630"/>
      <c r="Q47" s="630"/>
    </row>
    <row r="48" spans="1:17" s="662" customFormat="1" ht="12.75" x14ac:dyDescent="0.2">
      <c r="A48" s="673">
        <v>2012</v>
      </c>
      <c r="B48" s="621"/>
      <c r="C48" s="622" t="s">
        <v>185</v>
      </c>
      <c r="D48" s="687" t="s">
        <v>186</v>
      </c>
      <c r="E48" s="624" t="s">
        <v>147</v>
      </c>
      <c r="F48" s="624" t="s">
        <v>188</v>
      </c>
      <c r="G48" s="625">
        <v>184820</v>
      </c>
      <c r="H48" s="626">
        <v>1070</v>
      </c>
      <c r="I48" s="626">
        <v>55</v>
      </c>
      <c r="J48" s="626">
        <v>299</v>
      </c>
      <c r="K48" s="627">
        <v>3150</v>
      </c>
      <c r="L48" s="628">
        <v>30303</v>
      </c>
      <c r="M48" s="674">
        <v>219697</v>
      </c>
      <c r="O48" s="630"/>
      <c r="P48" s="630"/>
      <c r="Q48" s="630"/>
    </row>
    <row r="49" spans="1:17" s="662" customFormat="1" ht="12.75" x14ac:dyDescent="0.2">
      <c r="A49" s="673">
        <v>2012</v>
      </c>
      <c r="B49" s="621"/>
      <c r="C49" s="622" t="s">
        <v>189</v>
      </c>
      <c r="D49" s="687" t="s">
        <v>186</v>
      </c>
      <c r="E49" s="624" t="s">
        <v>157</v>
      </c>
      <c r="F49" s="624" t="s">
        <v>190</v>
      </c>
      <c r="G49" s="625">
        <v>199478</v>
      </c>
      <c r="H49" s="626">
        <v>1070</v>
      </c>
      <c r="I49" s="626">
        <v>55</v>
      </c>
      <c r="J49" s="626">
        <v>299</v>
      </c>
      <c r="K49" s="627">
        <v>3150</v>
      </c>
      <c r="L49" s="628">
        <v>32648</v>
      </c>
      <c r="M49" s="674">
        <v>236700</v>
      </c>
      <c r="O49" s="630"/>
      <c r="P49" s="630"/>
      <c r="Q49" s="630"/>
    </row>
    <row r="50" spans="1:17" s="662" customFormat="1" ht="12.75" x14ac:dyDescent="0.2">
      <c r="A50" s="675">
        <v>2012</v>
      </c>
      <c r="B50" s="676"/>
      <c r="C50" s="677" t="s">
        <v>191</v>
      </c>
      <c r="D50" s="688" t="s">
        <v>186</v>
      </c>
      <c r="E50" s="679" t="s">
        <v>183</v>
      </c>
      <c r="F50" s="624" t="s">
        <v>192</v>
      </c>
      <c r="G50" s="680">
        <v>221429</v>
      </c>
      <c r="H50" s="681">
        <v>1070</v>
      </c>
      <c r="I50" s="681">
        <v>55</v>
      </c>
      <c r="J50" s="681">
        <v>299</v>
      </c>
      <c r="K50" s="682">
        <v>3150</v>
      </c>
      <c r="L50" s="683">
        <v>36160</v>
      </c>
      <c r="M50" s="684">
        <v>262163</v>
      </c>
      <c r="O50" s="630"/>
      <c r="P50" s="630"/>
      <c r="Q50" s="630"/>
    </row>
    <row r="51" spans="1:17" ht="6" customHeight="1" x14ac:dyDescent="0.2">
      <c r="E51" s="616"/>
      <c r="F51" s="624"/>
      <c r="G51" s="618"/>
      <c r="H51" s="619"/>
      <c r="I51" s="619"/>
      <c r="J51" s="619"/>
      <c r="K51" s="616"/>
      <c r="O51" s="630"/>
      <c r="P51" s="630"/>
      <c r="Q51" s="630"/>
    </row>
    <row r="52" spans="1:17" s="662" customFormat="1" ht="12.75" x14ac:dyDescent="0.2">
      <c r="A52" s="658">
        <v>2012</v>
      </c>
      <c r="B52" s="641"/>
      <c r="C52" s="642" t="s">
        <v>193</v>
      </c>
      <c r="D52" s="643" t="s">
        <v>194</v>
      </c>
      <c r="E52" s="644" t="s">
        <v>124</v>
      </c>
      <c r="F52" s="644" t="s">
        <v>195</v>
      </c>
      <c r="G52" s="645">
        <v>227754</v>
      </c>
      <c r="H52" s="646">
        <v>1070</v>
      </c>
      <c r="I52" s="646">
        <v>55</v>
      </c>
      <c r="J52" s="646">
        <v>299</v>
      </c>
      <c r="K52" s="660">
        <v>4100</v>
      </c>
      <c r="L52" s="647">
        <v>37324</v>
      </c>
      <c r="M52" s="661">
        <v>270602</v>
      </c>
      <c r="O52" s="630"/>
      <c r="P52" s="630"/>
      <c r="Q52" s="630"/>
    </row>
    <row r="53" spans="1:17" s="662" customFormat="1" ht="12.75" x14ac:dyDescent="0.2">
      <c r="A53" s="658">
        <v>2012</v>
      </c>
      <c r="B53" s="641"/>
      <c r="C53" s="642" t="s">
        <v>196</v>
      </c>
      <c r="D53" s="643" t="s">
        <v>194</v>
      </c>
      <c r="E53" s="644" t="s">
        <v>157</v>
      </c>
      <c r="F53" s="644" t="s">
        <v>197</v>
      </c>
      <c r="G53" s="645">
        <v>250821</v>
      </c>
      <c r="H53" s="646">
        <v>1070</v>
      </c>
      <c r="I53" s="646">
        <v>55</v>
      </c>
      <c r="J53" s="646">
        <v>299</v>
      </c>
      <c r="K53" s="660">
        <v>4100</v>
      </c>
      <c r="L53" s="647">
        <v>41015</v>
      </c>
      <c r="M53" s="661">
        <v>297360</v>
      </c>
      <c r="O53" s="630"/>
      <c r="P53" s="630"/>
      <c r="Q53" s="630"/>
    </row>
    <row r="54" spans="1:17" s="662" customFormat="1" ht="12.75" x14ac:dyDescent="0.2">
      <c r="A54" s="663">
        <v>2012</v>
      </c>
      <c r="B54" s="664"/>
      <c r="C54" s="665" t="s">
        <v>198</v>
      </c>
      <c r="D54" s="689" t="s">
        <v>194</v>
      </c>
      <c r="E54" s="667" t="s">
        <v>134</v>
      </c>
      <c r="F54" s="644" t="s">
        <v>199</v>
      </c>
      <c r="G54" s="668">
        <v>277827</v>
      </c>
      <c r="H54" s="669">
        <v>1070</v>
      </c>
      <c r="I54" s="669">
        <v>55</v>
      </c>
      <c r="J54" s="669">
        <v>299</v>
      </c>
      <c r="K54" s="670">
        <v>4100</v>
      </c>
      <c r="L54" s="671">
        <v>45336</v>
      </c>
      <c r="M54" s="672">
        <v>328687</v>
      </c>
      <c r="O54" s="630"/>
      <c r="P54" s="630"/>
      <c r="Q54" s="630"/>
    </row>
    <row r="55" spans="1:17" ht="6" customHeight="1" x14ac:dyDescent="0.2">
      <c r="E55" s="616"/>
      <c r="F55" s="617"/>
      <c r="G55" s="618"/>
      <c r="H55" s="619"/>
      <c r="I55" s="619"/>
      <c r="J55" s="619"/>
      <c r="K55" s="616"/>
      <c r="O55" s="630"/>
      <c r="P55" s="630"/>
      <c r="Q55" s="630"/>
    </row>
    <row r="56" spans="1:17" s="662" customFormat="1" ht="12.75" x14ac:dyDescent="0.2">
      <c r="A56" s="673">
        <v>2012</v>
      </c>
      <c r="B56" s="621"/>
      <c r="C56" s="622" t="s">
        <v>200</v>
      </c>
      <c r="D56" s="623" t="s">
        <v>201</v>
      </c>
      <c r="E56" s="624" t="s">
        <v>147</v>
      </c>
      <c r="F56" s="624" t="s">
        <v>202</v>
      </c>
      <c r="G56" s="625">
        <v>285926</v>
      </c>
      <c r="H56" s="626">
        <v>1070</v>
      </c>
      <c r="I56" s="626">
        <v>55</v>
      </c>
      <c r="J56" s="626">
        <v>299</v>
      </c>
      <c r="K56" s="627">
        <v>4100</v>
      </c>
      <c r="L56" s="628">
        <v>46632</v>
      </c>
      <c r="M56" s="674">
        <v>338082</v>
      </c>
      <c r="O56" s="630"/>
      <c r="P56" s="630"/>
      <c r="Q56" s="630"/>
    </row>
    <row r="57" spans="1:17" s="662" customFormat="1" ht="12.75" x14ac:dyDescent="0.2">
      <c r="A57" s="673">
        <v>2012</v>
      </c>
      <c r="B57" s="621"/>
      <c r="C57" s="622" t="s">
        <v>203</v>
      </c>
      <c r="D57" s="623" t="s">
        <v>201</v>
      </c>
      <c r="E57" s="624" t="s">
        <v>124</v>
      </c>
      <c r="F57" s="624" t="s">
        <v>204</v>
      </c>
      <c r="G57" s="625">
        <v>362362</v>
      </c>
      <c r="H57" s="626">
        <v>1070</v>
      </c>
      <c r="I57" s="626">
        <v>55</v>
      </c>
      <c r="J57" s="626">
        <v>299</v>
      </c>
      <c r="K57" s="627">
        <v>4100</v>
      </c>
      <c r="L57" s="628">
        <v>58862</v>
      </c>
      <c r="M57" s="674">
        <v>426748</v>
      </c>
      <c r="O57" s="630"/>
      <c r="P57" s="630"/>
      <c r="Q57" s="630"/>
    </row>
    <row r="58" spans="1:17" s="662" customFormat="1" ht="12.75" x14ac:dyDescent="0.2">
      <c r="A58" s="673">
        <v>2012</v>
      </c>
      <c r="B58" s="621"/>
      <c r="C58" s="622" t="s">
        <v>203</v>
      </c>
      <c r="D58" s="623" t="s">
        <v>201</v>
      </c>
      <c r="E58" s="624" t="s">
        <v>157</v>
      </c>
      <c r="F58" s="624" t="s">
        <v>205</v>
      </c>
      <c r="G58" s="625">
        <v>375330</v>
      </c>
      <c r="H58" s="626">
        <v>1070</v>
      </c>
      <c r="I58" s="626">
        <v>55</v>
      </c>
      <c r="J58" s="626">
        <v>299</v>
      </c>
      <c r="K58" s="627">
        <v>4100</v>
      </c>
      <c r="L58" s="628">
        <v>60937</v>
      </c>
      <c r="M58" s="674">
        <v>441791</v>
      </c>
      <c r="O58" s="630"/>
      <c r="P58" s="630"/>
      <c r="Q58" s="630"/>
    </row>
    <row r="59" spans="1:17" s="662" customFormat="1" ht="12.75" x14ac:dyDescent="0.2">
      <c r="A59" s="673">
        <v>2012</v>
      </c>
      <c r="B59" s="621"/>
      <c r="C59" s="622" t="s">
        <v>203</v>
      </c>
      <c r="D59" s="623" t="s">
        <v>206</v>
      </c>
      <c r="E59" s="624" t="s">
        <v>171</v>
      </c>
      <c r="F59" s="624" t="s">
        <v>207</v>
      </c>
      <c r="G59" s="625">
        <v>385056</v>
      </c>
      <c r="H59" s="626">
        <v>1070</v>
      </c>
      <c r="I59" s="626">
        <v>55</v>
      </c>
      <c r="J59" s="626">
        <v>299</v>
      </c>
      <c r="K59" s="627">
        <v>4100</v>
      </c>
      <c r="L59" s="628">
        <v>62493</v>
      </c>
      <c r="M59" s="674">
        <v>453073</v>
      </c>
      <c r="O59" s="630"/>
      <c r="P59" s="630"/>
      <c r="Q59" s="630"/>
    </row>
    <row r="60" spans="1:17" s="662" customFormat="1" ht="12.75" x14ac:dyDescent="0.2">
      <c r="A60" s="675">
        <v>2012</v>
      </c>
      <c r="B60" s="676"/>
      <c r="C60" s="677" t="s">
        <v>208</v>
      </c>
      <c r="D60" s="688" t="s">
        <v>209</v>
      </c>
      <c r="E60" s="679" t="s">
        <v>169</v>
      </c>
      <c r="F60" s="624" t="s">
        <v>210</v>
      </c>
      <c r="G60" s="680">
        <v>404767</v>
      </c>
      <c r="H60" s="681">
        <v>1070</v>
      </c>
      <c r="I60" s="681">
        <v>55</v>
      </c>
      <c r="J60" s="681">
        <v>299</v>
      </c>
      <c r="K60" s="682">
        <v>4100</v>
      </c>
      <c r="L60" s="683">
        <v>65647</v>
      </c>
      <c r="M60" s="684">
        <v>475938</v>
      </c>
      <c r="O60" s="630"/>
      <c r="P60" s="630"/>
      <c r="Q60" s="630"/>
    </row>
    <row r="61" spans="1:17" ht="6" customHeight="1" x14ac:dyDescent="0.2">
      <c r="E61" s="616"/>
      <c r="F61" s="617"/>
      <c r="G61" s="618"/>
      <c r="H61" s="619"/>
      <c r="I61" s="619"/>
      <c r="J61" s="619"/>
      <c r="K61" s="616"/>
      <c r="O61" s="630"/>
      <c r="P61" s="630"/>
      <c r="Q61" s="630"/>
    </row>
    <row r="62" spans="1:17" s="630" customFormat="1" ht="12.75" customHeight="1" x14ac:dyDescent="0.2">
      <c r="A62" s="640">
        <v>2012</v>
      </c>
      <c r="B62" s="641"/>
      <c r="C62" s="642" t="s">
        <v>211</v>
      </c>
      <c r="D62" s="643" t="s">
        <v>212</v>
      </c>
      <c r="E62" s="644" t="s">
        <v>147</v>
      </c>
      <c r="F62" s="644" t="s">
        <v>213</v>
      </c>
      <c r="G62" s="645">
        <v>136104</v>
      </c>
      <c r="H62" s="646">
        <v>1070</v>
      </c>
      <c r="I62" s="646">
        <v>55</v>
      </c>
      <c r="J62" s="646">
        <v>299</v>
      </c>
      <c r="K62" s="660">
        <v>3150</v>
      </c>
      <c r="L62" s="647">
        <v>22509</v>
      </c>
      <c r="M62" s="648">
        <v>163187</v>
      </c>
    </row>
    <row r="63" spans="1:17" s="630" customFormat="1" ht="12.75" customHeight="1" x14ac:dyDescent="0.2">
      <c r="A63" s="640">
        <v>2012</v>
      </c>
      <c r="B63" s="641"/>
      <c r="C63" s="642" t="s">
        <v>211</v>
      </c>
      <c r="D63" s="643" t="s">
        <v>212</v>
      </c>
      <c r="E63" s="644" t="s">
        <v>124</v>
      </c>
      <c r="F63" s="644" t="s">
        <v>214</v>
      </c>
      <c r="G63" s="645">
        <v>146889</v>
      </c>
      <c r="H63" s="646">
        <v>1070</v>
      </c>
      <c r="I63" s="646">
        <v>55</v>
      </c>
      <c r="J63" s="646">
        <v>299</v>
      </c>
      <c r="K63" s="646">
        <v>3150</v>
      </c>
      <c r="L63" s="647">
        <v>24234</v>
      </c>
      <c r="M63" s="648">
        <v>175697</v>
      </c>
    </row>
    <row r="64" spans="1:17" s="630" customFormat="1" ht="12.75" customHeight="1" x14ac:dyDescent="0.2">
      <c r="A64" s="649">
        <v>2012</v>
      </c>
      <c r="B64" s="650"/>
      <c r="C64" s="651" t="s">
        <v>215</v>
      </c>
      <c r="D64" s="652" t="s">
        <v>212</v>
      </c>
      <c r="E64" s="653" t="s">
        <v>157</v>
      </c>
      <c r="F64" s="644" t="s">
        <v>216</v>
      </c>
      <c r="G64" s="654">
        <v>163570</v>
      </c>
      <c r="H64" s="655">
        <v>1070</v>
      </c>
      <c r="I64" s="655">
        <v>55</v>
      </c>
      <c r="J64" s="655">
        <v>299</v>
      </c>
      <c r="K64" s="655">
        <v>3150</v>
      </c>
      <c r="L64" s="656">
        <v>26903</v>
      </c>
      <c r="M64" s="657">
        <v>195047</v>
      </c>
    </row>
    <row r="65" spans="1:17" ht="6" customHeight="1" x14ac:dyDescent="0.2">
      <c r="E65" s="616"/>
      <c r="F65" s="617"/>
      <c r="G65" s="618"/>
      <c r="H65" s="619"/>
      <c r="I65" s="619"/>
      <c r="J65" s="619"/>
      <c r="K65" s="616"/>
      <c r="O65" s="630"/>
      <c r="P65" s="630"/>
      <c r="Q65" s="630"/>
    </row>
    <row r="66" spans="1:17" s="630" customFormat="1" ht="12.75" customHeight="1" x14ac:dyDescent="0.2">
      <c r="A66" s="620">
        <v>2012</v>
      </c>
      <c r="B66" s="621"/>
      <c r="C66" s="622" t="s">
        <v>217</v>
      </c>
      <c r="D66" s="623" t="s">
        <v>218</v>
      </c>
      <c r="E66" s="624" t="s">
        <v>147</v>
      </c>
      <c r="F66" s="624" t="s">
        <v>219</v>
      </c>
      <c r="G66" s="625">
        <v>235561</v>
      </c>
      <c r="H66" s="626">
        <v>1070</v>
      </c>
      <c r="I66" s="626">
        <v>55</v>
      </c>
      <c r="J66" s="626">
        <v>299</v>
      </c>
      <c r="K66" s="627">
        <v>4100</v>
      </c>
      <c r="L66" s="628">
        <v>38574</v>
      </c>
      <c r="M66" s="629">
        <v>279659</v>
      </c>
    </row>
    <row r="67" spans="1:17" s="630" customFormat="1" ht="12.75" customHeight="1" x14ac:dyDescent="0.2">
      <c r="A67" s="620">
        <v>2012</v>
      </c>
      <c r="B67" s="621"/>
      <c r="C67" s="622" t="s">
        <v>217</v>
      </c>
      <c r="D67" s="623" t="s">
        <v>218</v>
      </c>
      <c r="E67" s="624" t="s">
        <v>157</v>
      </c>
      <c r="F67" s="624" t="s">
        <v>220</v>
      </c>
      <c r="G67" s="625">
        <v>242103</v>
      </c>
      <c r="H67" s="626">
        <v>1070</v>
      </c>
      <c r="I67" s="626">
        <v>55</v>
      </c>
      <c r="J67" s="626">
        <v>299</v>
      </c>
      <c r="K67" s="626">
        <v>4100</v>
      </c>
      <c r="L67" s="628">
        <v>39620</v>
      </c>
      <c r="M67" s="629">
        <v>287247</v>
      </c>
    </row>
    <row r="68" spans="1:17" s="630" customFormat="1" ht="12.75" customHeight="1" x14ac:dyDescent="0.2">
      <c r="A68" s="631">
        <v>2012</v>
      </c>
      <c r="B68" s="632"/>
      <c r="C68" s="633" t="s">
        <v>221</v>
      </c>
      <c r="D68" s="634" t="s">
        <v>222</v>
      </c>
      <c r="E68" s="635" t="s">
        <v>124</v>
      </c>
      <c r="F68" s="624" t="s">
        <v>223</v>
      </c>
      <c r="G68" s="636">
        <v>265584</v>
      </c>
      <c r="H68" s="637">
        <v>1070</v>
      </c>
      <c r="I68" s="637">
        <v>55</v>
      </c>
      <c r="J68" s="637">
        <v>299</v>
      </c>
      <c r="K68" s="637">
        <v>4100</v>
      </c>
      <c r="L68" s="638">
        <v>43377</v>
      </c>
      <c r="M68" s="639">
        <v>314485</v>
      </c>
    </row>
    <row r="69" spans="1:17" ht="6" customHeight="1" x14ac:dyDescent="0.2">
      <c r="E69" s="616"/>
      <c r="F69" s="624"/>
      <c r="G69" s="618"/>
      <c r="H69" s="619"/>
      <c r="I69" s="619"/>
      <c r="J69" s="619"/>
      <c r="K69" s="616"/>
      <c r="O69" s="630"/>
      <c r="P69" s="630"/>
      <c r="Q69" s="630"/>
    </row>
    <row r="70" spans="1:17" s="630" customFormat="1" ht="12.75" customHeight="1" x14ac:dyDescent="0.2">
      <c r="A70" s="640">
        <v>2012</v>
      </c>
      <c r="B70" s="641"/>
      <c r="C70" s="642" t="s">
        <v>224</v>
      </c>
      <c r="D70" s="643" t="s">
        <v>225</v>
      </c>
      <c r="E70" s="644" t="s">
        <v>169</v>
      </c>
      <c r="F70" s="644" t="s">
        <v>226</v>
      </c>
      <c r="G70" s="645">
        <v>188051</v>
      </c>
      <c r="H70" s="646">
        <v>1070</v>
      </c>
      <c r="I70" s="646">
        <v>55</v>
      </c>
      <c r="J70" s="646">
        <v>299</v>
      </c>
      <c r="K70" s="660">
        <v>4100</v>
      </c>
      <c r="L70" s="647">
        <v>30972</v>
      </c>
      <c r="M70" s="661">
        <v>224547</v>
      </c>
    </row>
    <row r="71" spans="1:17" s="630" customFormat="1" ht="12.75" customHeight="1" x14ac:dyDescent="0.2">
      <c r="A71" s="640">
        <v>2012</v>
      </c>
      <c r="B71" s="641"/>
      <c r="C71" s="642" t="s">
        <v>224</v>
      </c>
      <c r="D71" s="643" t="s">
        <v>225</v>
      </c>
      <c r="E71" s="644" t="s">
        <v>171</v>
      </c>
      <c r="F71" s="644" t="s">
        <v>227</v>
      </c>
      <c r="G71" s="645">
        <v>197512</v>
      </c>
      <c r="H71" s="646">
        <v>1070</v>
      </c>
      <c r="I71" s="646">
        <v>55</v>
      </c>
      <c r="J71" s="646">
        <v>299</v>
      </c>
      <c r="K71" s="660">
        <v>4100</v>
      </c>
      <c r="L71" s="647">
        <v>32486</v>
      </c>
      <c r="M71" s="661">
        <v>235522</v>
      </c>
    </row>
    <row r="72" spans="1:17" s="630" customFormat="1" ht="12.75" customHeight="1" x14ac:dyDescent="0.2">
      <c r="A72" s="640">
        <v>2012</v>
      </c>
      <c r="B72" s="641"/>
      <c r="C72" s="642" t="s">
        <v>224</v>
      </c>
      <c r="D72" s="643" t="s">
        <v>225</v>
      </c>
      <c r="E72" s="644" t="s">
        <v>183</v>
      </c>
      <c r="F72" s="644" t="s">
        <v>228</v>
      </c>
      <c r="G72" s="645">
        <v>198345</v>
      </c>
      <c r="H72" s="646">
        <v>1070</v>
      </c>
      <c r="I72" s="646">
        <v>55</v>
      </c>
      <c r="J72" s="646">
        <v>299</v>
      </c>
      <c r="K72" s="646">
        <v>4100</v>
      </c>
      <c r="L72" s="647">
        <v>32619</v>
      </c>
      <c r="M72" s="661">
        <v>236488</v>
      </c>
    </row>
    <row r="73" spans="1:17" s="630" customFormat="1" ht="12.75" customHeight="1" x14ac:dyDescent="0.2">
      <c r="A73" s="690">
        <v>2012</v>
      </c>
      <c r="B73" s="664"/>
      <c r="C73" s="665" t="s">
        <v>224</v>
      </c>
      <c r="D73" s="689" t="s">
        <v>225</v>
      </c>
      <c r="E73" s="667" t="s">
        <v>134</v>
      </c>
      <c r="F73" s="644" t="s">
        <v>229</v>
      </c>
      <c r="G73" s="668">
        <v>207428</v>
      </c>
      <c r="H73" s="669">
        <v>1070</v>
      </c>
      <c r="I73" s="669">
        <v>55</v>
      </c>
      <c r="J73" s="669">
        <v>299</v>
      </c>
      <c r="K73" s="669">
        <v>4100</v>
      </c>
      <c r="L73" s="671">
        <v>34072</v>
      </c>
      <c r="M73" s="672">
        <v>247024</v>
      </c>
    </row>
    <row r="74" spans="1:17" ht="6" customHeight="1" x14ac:dyDescent="0.2">
      <c r="E74" s="616"/>
      <c r="F74" s="624"/>
      <c r="G74" s="618"/>
      <c r="H74" s="619"/>
      <c r="I74" s="619"/>
      <c r="J74" s="619"/>
      <c r="K74" s="616"/>
      <c r="O74" s="630"/>
      <c r="P74" s="630"/>
      <c r="Q74" s="630"/>
    </row>
    <row r="75" spans="1:17" s="630" customFormat="1" ht="12.75" customHeight="1" x14ac:dyDescent="0.2">
      <c r="A75" s="620">
        <v>2012</v>
      </c>
      <c r="B75" s="621"/>
      <c r="C75" s="622" t="s">
        <v>224</v>
      </c>
      <c r="D75" s="623" t="s">
        <v>230</v>
      </c>
      <c r="E75" s="624" t="s">
        <v>128</v>
      </c>
      <c r="F75" s="624" t="s">
        <v>231</v>
      </c>
      <c r="G75" s="625">
        <v>227803</v>
      </c>
      <c r="H75" s="626">
        <v>1070</v>
      </c>
      <c r="I75" s="626">
        <v>55</v>
      </c>
      <c r="J75" s="626">
        <v>299</v>
      </c>
      <c r="K75" s="627">
        <v>4100</v>
      </c>
      <c r="L75" s="628">
        <v>37332</v>
      </c>
      <c r="M75" s="629">
        <v>270659</v>
      </c>
    </row>
    <row r="76" spans="1:17" s="630" customFormat="1" ht="12.75" customHeight="1" x14ac:dyDescent="0.2">
      <c r="A76" s="620">
        <v>2012</v>
      </c>
      <c r="B76" s="621"/>
      <c r="C76" s="622" t="s">
        <v>232</v>
      </c>
      <c r="D76" s="623" t="s">
        <v>233</v>
      </c>
      <c r="E76" s="624" t="s">
        <v>234</v>
      </c>
      <c r="F76" s="624" t="s">
        <v>235</v>
      </c>
      <c r="G76" s="625">
        <v>248566</v>
      </c>
      <c r="H76" s="626">
        <v>1070</v>
      </c>
      <c r="I76" s="626">
        <v>55</v>
      </c>
      <c r="J76" s="626">
        <v>299</v>
      </c>
      <c r="K76" s="627">
        <v>4100</v>
      </c>
      <c r="L76" s="628">
        <v>40654</v>
      </c>
      <c r="M76" s="629">
        <v>294744</v>
      </c>
    </row>
    <row r="77" spans="1:17" s="630" customFormat="1" ht="12.75" customHeight="1" x14ac:dyDescent="0.2">
      <c r="A77" s="631">
        <v>2012</v>
      </c>
      <c r="B77" s="632"/>
      <c r="C77" s="633" t="s">
        <v>236</v>
      </c>
      <c r="D77" s="634" t="s">
        <v>237</v>
      </c>
      <c r="E77" s="635" t="s">
        <v>147</v>
      </c>
      <c r="F77" s="624" t="s">
        <v>238</v>
      </c>
      <c r="G77" s="636">
        <v>249231</v>
      </c>
      <c r="H77" s="637">
        <v>1070</v>
      </c>
      <c r="I77" s="637">
        <v>55</v>
      </c>
      <c r="J77" s="637">
        <v>299</v>
      </c>
      <c r="K77" s="637">
        <v>4100</v>
      </c>
      <c r="L77" s="638">
        <v>40761</v>
      </c>
      <c r="M77" s="639">
        <v>295516</v>
      </c>
    </row>
    <row r="78" spans="1:17" ht="6" customHeight="1" x14ac:dyDescent="0.2">
      <c r="E78" s="616"/>
      <c r="F78" s="624"/>
      <c r="G78" s="618"/>
      <c r="H78" s="619"/>
      <c r="I78" s="619"/>
      <c r="J78" s="619"/>
      <c r="K78" s="616"/>
      <c r="O78" s="630"/>
      <c r="P78" s="630"/>
      <c r="Q78" s="630"/>
    </row>
    <row r="79" spans="1:17" s="630" customFormat="1" ht="12.75" customHeight="1" x14ac:dyDescent="0.2">
      <c r="A79" s="640">
        <v>2012</v>
      </c>
      <c r="B79" s="641"/>
      <c r="C79" s="642" t="s">
        <v>239</v>
      </c>
      <c r="D79" s="643" t="s">
        <v>240</v>
      </c>
      <c r="E79" s="644" t="s">
        <v>171</v>
      </c>
      <c r="F79" s="644" t="s">
        <v>241</v>
      </c>
      <c r="G79" s="645">
        <v>297039</v>
      </c>
      <c r="H79" s="646">
        <v>1070</v>
      </c>
      <c r="I79" s="646">
        <v>55</v>
      </c>
      <c r="J79" s="646">
        <v>299</v>
      </c>
      <c r="K79" s="646">
        <v>4100</v>
      </c>
      <c r="L79" s="647">
        <v>48410</v>
      </c>
      <c r="M79" s="661">
        <v>350973</v>
      </c>
    </row>
    <row r="80" spans="1:17" s="630" customFormat="1" ht="12.75" customHeight="1" x14ac:dyDescent="0.2">
      <c r="A80" s="690">
        <v>2012</v>
      </c>
      <c r="B80" s="664"/>
      <c r="C80" s="665" t="s">
        <v>242</v>
      </c>
      <c r="D80" s="689" t="s">
        <v>243</v>
      </c>
      <c r="E80" s="667" t="s">
        <v>183</v>
      </c>
      <c r="F80" s="644" t="s">
        <v>244</v>
      </c>
      <c r="G80" s="668">
        <v>315808</v>
      </c>
      <c r="H80" s="669">
        <v>1070</v>
      </c>
      <c r="I80" s="669">
        <v>55</v>
      </c>
      <c r="J80" s="669">
        <v>299</v>
      </c>
      <c r="K80" s="669">
        <v>4100</v>
      </c>
      <c r="L80" s="671">
        <v>51413</v>
      </c>
      <c r="M80" s="672">
        <v>372745</v>
      </c>
    </row>
    <row r="81" spans="1:17" ht="6" customHeight="1" x14ac:dyDescent="0.2">
      <c r="E81" s="616"/>
      <c r="F81" s="624"/>
      <c r="G81" s="618"/>
      <c r="H81" s="619"/>
      <c r="I81" s="619"/>
      <c r="J81" s="619"/>
      <c r="K81" s="616"/>
      <c r="O81" s="630"/>
      <c r="P81" s="630"/>
      <c r="Q81" s="630"/>
    </row>
    <row r="82" spans="1:17" s="630" customFormat="1" ht="12.75" customHeight="1" x14ac:dyDescent="0.2">
      <c r="A82" s="620">
        <v>2012</v>
      </c>
      <c r="B82" s="621"/>
      <c r="C82" s="622" t="s">
        <v>224</v>
      </c>
      <c r="D82" s="623" t="s">
        <v>245</v>
      </c>
      <c r="E82" s="624" t="s">
        <v>246</v>
      </c>
      <c r="F82" s="624" t="s">
        <v>247</v>
      </c>
      <c r="G82" s="625">
        <v>296941</v>
      </c>
      <c r="H82" s="626">
        <v>1070</v>
      </c>
      <c r="I82" s="626">
        <v>55</v>
      </c>
      <c r="J82" s="626">
        <v>299</v>
      </c>
      <c r="K82" s="627">
        <v>4100</v>
      </c>
      <c r="L82" s="628">
        <v>48394</v>
      </c>
      <c r="M82" s="674">
        <v>350859</v>
      </c>
    </row>
    <row r="83" spans="1:17" s="630" customFormat="1" ht="12.75" customHeight="1" x14ac:dyDescent="0.2">
      <c r="A83" s="620">
        <v>2012</v>
      </c>
      <c r="B83" s="621"/>
      <c r="C83" s="622" t="s">
        <v>232</v>
      </c>
      <c r="D83" s="623" t="s">
        <v>248</v>
      </c>
      <c r="E83" s="624" t="s">
        <v>143</v>
      </c>
      <c r="F83" s="624" t="s">
        <v>249</v>
      </c>
      <c r="G83" s="625">
        <v>316015</v>
      </c>
      <c r="H83" s="626">
        <v>1070</v>
      </c>
      <c r="I83" s="626">
        <v>55</v>
      </c>
      <c r="J83" s="626">
        <v>299</v>
      </c>
      <c r="K83" s="627">
        <v>4100</v>
      </c>
      <c r="L83" s="628">
        <v>51446</v>
      </c>
      <c r="M83" s="674">
        <v>372985</v>
      </c>
    </row>
    <row r="84" spans="1:17" s="630" customFormat="1" ht="12.75" customHeight="1" x14ac:dyDescent="0.2">
      <c r="A84" s="691">
        <v>2012</v>
      </c>
      <c r="B84" s="676"/>
      <c r="C84" s="677" t="s">
        <v>250</v>
      </c>
      <c r="D84" s="678" t="s">
        <v>251</v>
      </c>
      <c r="E84" s="679" t="s">
        <v>124</v>
      </c>
      <c r="F84" s="624" t="s">
        <v>252</v>
      </c>
      <c r="G84" s="680">
        <v>352573</v>
      </c>
      <c r="H84" s="681">
        <v>1070</v>
      </c>
      <c r="I84" s="681">
        <v>55</v>
      </c>
      <c r="J84" s="681">
        <v>299</v>
      </c>
      <c r="K84" s="681">
        <v>4100</v>
      </c>
      <c r="L84" s="683">
        <v>57295</v>
      </c>
      <c r="M84" s="684">
        <v>415392</v>
      </c>
    </row>
    <row r="85" spans="1:17" ht="6" customHeight="1" x14ac:dyDescent="0.2">
      <c r="E85" s="616"/>
      <c r="F85" s="624"/>
      <c r="G85" s="618"/>
      <c r="H85" s="619"/>
      <c r="I85" s="619"/>
      <c r="J85" s="619"/>
      <c r="K85" s="616"/>
      <c r="O85" s="630"/>
      <c r="P85" s="630"/>
      <c r="Q85" s="630"/>
    </row>
    <row r="86" spans="1:17" s="630" customFormat="1" ht="12.75" customHeight="1" x14ac:dyDescent="0.2">
      <c r="A86" s="640">
        <v>2012</v>
      </c>
      <c r="B86" s="641"/>
      <c r="C86" s="642" t="s">
        <v>242</v>
      </c>
      <c r="D86" s="643" t="s">
        <v>253</v>
      </c>
      <c r="E86" s="644" t="s">
        <v>124</v>
      </c>
      <c r="F86" s="644" t="s">
        <v>254</v>
      </c>
      <c r="G86" s="645">
        <v>394622</v>
      </c>
      <c r="H86" s="646">
        <v>1070</v>
      </c>
      <c r="I86" s="646">
        <v>55</v>
      </c>
      <c r="J86" s="646">
        <v>299</v>
      </c>
      <c r="K86" s="646">
        <v>4100</v>
      </c>
      <c r="L86" s="647">
        <v>64023</v>
      </c>
      <c r="M86" s="648">
        <v>464169</v>
      </c>
    </row>
    <row r="87" spans="1:17" s="630" customFormat="1" ht="12.75" customHeight="1" x14ac:dyDescent="0.2">
      <c r="A87" s="649">
        <v>2012</v>
      </c>
      <c r="B87" s="650"/>
      <c r="C87" s="651" t="s">
        <v>242</v>
      </c>
      <c r="D87" s="652" t="s">
        <v>253</v>
      </c>
      <c r="E87" s="653" t="s">
        <v>157</v>
      </c>
      <c r="F87" s="644" t="s">
        <v>255</v>
      </c>
      <c r="G87" s="654">
        <v>439706</v>
      </c>
      <c r="H87" s="655">
        <v>1070</v>
      </c>
      <c r="I87" s="655">
        <v>55</v>
      </c>
      <c r="J87" s="655">
        <v>299</v>
      </c>
      <c r="K87" s="655">
        <v>4100</v>
      </c>
      <c r="L87" s="656">
        <v>71237</v>
      </c>
      <c r="M87" s="657">
        <v>516467</v>
      </c>
    </row>
    <row r="88" spans="1:17" ht="6" customHeight="1" x14ac:dyDescent="0.2">
      <c r="E88" s="616"/>
      <c r="F88" s="624"/>
      <c r="G88" s="618"/>
      <c r="H88" s="619"/>
      <c r="I88" s="619"/>
      <c r="J88" s="619"/>
      <c r="K88" s="616"/>
      <c r="O88" s="630"/>
      <c r="P88" s="630"/>
      <c r="Q88" s="630"/>
    </row>
    <row r="89" spans="1:17" s="630" customFormat="1" ht="12.75" customHeight="1" x14ac:dyDescent="0.2">
      <c r="A89" s="620">
        <v>2012</v>
      </c>
      <c r="B89" s="621"/>
      <c r="C89" s="622" t="s">
        <v>256</v>
      </c>
      <c r="D89" s="623" t="s">
        <v>257</v>
      </c>
      <c r="E89" s="624" t="s">
        <v>124</v>
      </c>
      <c r="F89" s="624" t="s">
        <v>258</v>
      </c>
      <c r="G89" s="625">
        <v>438423</v>
      </c>
      <c r="H89" s="626">
        <v>1070</v>
      </c>
      <c r="I89" s="626">
        <v>55</v>
      </c>
      <c r="J89" s="626">
        <v>299</v>
      </c>
      <c r="K89" s="627">
        <v>4100</v>
      </c>
      <c r="L89" s="628">
        <v>71032</v>
      </c>
      <c r="M89" s="674">
        <v>514979</v>
      </c>
    </row>
    <row r="90" spans="1:17" s="630" customFormat="1" ht="12.75" customHeight="1" x14ac:dyDescent="0.2">
      <c r="A90" s="691">
        <v>2012</v>
      </c>
      <c r="B90" s="676"/>
      <c r="C90" s="677" t="s">
        <v>256</v>
      </c>
      <c r="D90" s="678" t="s">
        <v>257</v>
      </c>
      <c r="E90" s="679" t="s">
        <v>157</v>
      </c>
      <c r="F90" s="624" t="s">
        <v>259</v>
      </c>
      <c r="G90" s="680">
        <v>445923</v>
      </c>
      <c r="H90" s="681">
        <v>1070</v>
      </c>
      <c r="I90" s="681">
        <v>55</v>
      </c>
      <c r="J90" s="681">
        <v>299</v>
      </c>
      <c r="K90" s="681">
        <v>4100</v>
      </c>
      <c r="L90" s="683">
        <v>72232</v>
      </c>
      <c r="M90" s="684">
        <v>523679</v>
      </c>
    </row>
    <row r="91" spans="1:17" ht="6" customHeight="1" x14ac:dyDescent="0.2">
      <c r="E91" s="616"/>
      <c r="F91" s="624"/>
      <c r="G91" s="618"/>
      <c r="H91" s="619"/>
      <c r="I91" s="619"/>
      <c r="J91" s="619"/>
      <c r="K91" s="616"/>
      <c r="O91" s="630"/>
      <c r="P91" s="630"/>
      <c r="Q91" s="630"/>
    </row>
    <row r="92" spans="1:17" s="630" customFormat="1" ht="12.75" customHeight="1" x14ac:dyDescent="0.2">
      <c r="A92" s="640">
        <v>2012</v>
      </c>
      <c r="B92" s="641"/>
      <c r="C92" s="642" t="s">
        <v>260</v>
      </c>
      <c r="D92" s="643" t="s">
        <v>261</v>
      </c>
      <c r="E92" s="644" t="s">
        <v>147</v>
      </c>
      <c r="F92" s="644" t="s">
        <v>262</v>
      </c>
      <c r="G92" s="645">
        <v>235277</v>
      </c>
      <c r="H92" s="646">
        <v>1070</v>
      </c>
      <c r="I92" s="646">
        <v>55</v>
      </c>
      <c r="J92" s="646">
        <v>299</v>
      </c>
      <c r="K92" s="646">
        <v>4100</v>
      </c>
      <c r="L92" s="647">
        <v>38528</v>
      </c>
      <c r="M92" s="648">
        <v>279329</v>
      </c>
    </row>
    <row r="93" spans="1:17" s="630" customFormat="1" ht="12.75" customHeight="1" x14ac:dyDescent="0.2">
      <c r="A93" s="640">
        <v>2012</v>
      </c>
      <c r="B93" s="641"/>
      <c r="C93" s="642" t="s">
        <v>260</v>
      </c>
      <c r="D93" s="643" t="s">
        <v>261</v>
      </c>
      <c r="E93" s="644" t="s">
        <v>124</v>
      </c>
      <c r="F93" s="644" t="s">
        <v>263</v>
      </c>
      <c r="G93" s="645">
        <v>262771</v>
      </c>
      <c r="H93" s="646">
        <v>1070</v>
      </c>
      <c r="I93" s="646">
        <v>55</v>
      </c>
      <c r="J93" s="646">
        <v>299</v>
      </c>
      <c r="K93" s="646">
        <v>4100</v>
      </c>
      <c r="L93" s="647">
        <v>42927</v>
      </c>
      <c r="M93" s="648">
        <v>311222</v>
      </c>
    </row>
    <row r="94" spans="1:17" s="630" customFormat="1" ht="12.75" customHeight="1" x14ac:dyDescent="0.2">
      <c r="A94" s="640">
        <v>2012</v>
      </c>
      <c r="B94" s="641"/>
      <c r="C94" s="642" t="s">
        <v>264</v>
      </c>
      <c r="D94" s="643" t="s">
        <v>261</v>
      </c>
      <c r="E94" s="644" t="s">
        <v>157</v>
      </c>
      <c r="F94" s="644" t="s">
        <v>265</v>
      </c>
      <c r="G94" s="645">
        <v>264223</v>
      </c>
      <c r="H94" s="646">
        <v>1070</v>
      </c>
      <c r="I94" s="646">
        <v>55</v>
      </c>
      <c r="J94" s="646">
        <v>299</v>
      </c>
      <c r="K94" s="646">
        <v>4100</v>
      </c>
      <c r="L94" s="647">
        <v>43159</v>
      </c>
      <c r="M94" s="648">
        <v>312906</v>
      </c>
    </row>
    <row r="95" spans="1:17" s="630" customFormat="1" ht="12.75" customHeight="1" x14ac:dyDescent="0.2">
      <c r="A95" s="640">
        <v>2012</v>
      </c>
      <c r="B95" s="641"/>
      <c r="C95" s="642" t="s">
        <v>264</v>
      </c>
      <c r="D95" s="643" t="s">
        <v>261</v>
      </c>
      <c r="E95" s="644" t="s">
        <v>169</v>
      </c>
      <c r="F95" s="644" t="s">
        <v>266</v>
      </c>
      <c r="G95" s="645">
        <v>278340</v>
      </c>
      <c r="H95" s="646">
        <v>1070</v>
      </c>
      <c r="I95" s="646">
        <v>55</v>
      </c>
      <c r="J95" s="646">
        <v>299</v>
      </c>
      <c r="K95" s="646">
        <v>4100</v>
      </c>
      <c r="L95" s="647">
        <v>45418</v>
      </c>
      <c r="M95" s="648">
        <v>329282</v>
      </c>
    </row>
    <row r="96" spans="1:17" s="630" customFormat="1" ht="12.75" customHeight="1" x14ac:dyDescent="0.2">
      <c r="A96" s="649">
        <v>2012</v>
      </c>
      <c r="B96" s="650"/>
      <c r="C96" s="651" t="s">
        <v>267</v>
      </c>
      <c r="D96" s="652" t="s">
        <v>261</v>
      </c>
      <c r="E96" s="653" t="s">
        <v>134</v>
      </c>
      <c r="F96" s="644" t="s">
        <v>268</v>
      </c>
      <c r="G96" s="654">
        <v>291797</v>
      </c>
      <c r="H96" s="655">
        <v>1070</v>
      </c>
      <c r="I96" s="655">
        <v>55</v>
      </c>
      <c r="J96" s="655">
        <v>299</v>
      </c>
      <c r="K96" s="655">
        <v>4100</v>
      </c>
      <c r="L96" s="656">
        <v>47571</v>
      </c>
      <c r="M96" s="657">
        <v>344892</v>
      </c>
    </row>
    <row r="97" spans="1:17" ht="6" customHeight="1" x14ac:dyDescent="0.2">
      <c r="E97" s="616"/>
      <c r="F97" s="624"/>
      <c r="G97" s="618"/>
      <c r="H97" s="619"/>
      <c r="I97" s="619"/>
      <c r="J97" s="619"/>
      <c r="K97" s="616"/>
      <c r="O97" s="630"/>
      <c r="P97" s="630"/>
      <c r="Q97" s="630"/>
    </row>
    <row r="98" spans="1:17" s="630" customFormat="1" ht="12.75" customHeight="1" x14ac:dyDescent="0.2">
      <c r="A98" s="620">
        <v>2012</v>
      </c>
      <c r="B98" s="621"/>
      <c r="C98" s="622" t="s">
        <v>269</v>
      </c>
      <c r="D98" s="623" t="s">
        <v>270</v>
      </c>
      <c r="E98" s="624" t="s">
        <v>157</v>
      </c>
      <c r="F98" s="624" t="s">
        <v>271</v>
      </c>
      <c r="G98" s="625">
        <v>359768</v>
      </c>
      <c r="H98" s="626">
        <v>1070</v>
      </c>
      <c r="I98" s="626">
        <v>55</v>
      </c>
      <c r="J98" s="626">
        <v>299</v>
      </c>
      <c r="K98" s="626">
        <v>4100</v>
      </c>
      <c r="L98" s="628">
        <v>58447</v>
      </c>
      <c r="M98" s="629">
        <v>423739</v>
      </c>
    </row>
    <row r="99" spans="1:17" s="630" customFormat="1" ht="12.75" customHeight="1" x14ac:dyDescent="0.2">
      <c r="A99" s="631">
        <v>2012</v>
      </c>
      <c r="B99" s="632"/>
      <c r="C99" s="633" t="s">
        <v>269</v>
      </c>
      <c r="D99" s="634" t="s">
        <v>270</v>
      </c>
      <c r="E99" s="635" t="s">
        <v>124</v>
      </c>
      <c r="F99" s="624" t="s">
        <v>272</v>
      </c>
      <c r="G99" s="636">
        <v>379544</v>
      </c>
      <c r="H99" s="637">
        <v>1070</v>
      </c>
      <c r="I99" s="637">
        <v>55</v>
      </c>
      <c r="J99" s="637">
        <v>299</v>
      </c>
      <c r="K99" s="637">
        <v>4100</v>
      </c>
      <c r="L99" s="638">
        <v>61611</v>
      </c>
      <c r="M99" s="639">
        <v>446679</v>
      </c>
    </row>
    <row r="100" spans="1:17" s="693" customFormat="1" ht="6.75" customHeight="1" x14ac:dyDescent="0.2">
      <c r="A100" s="620"/>
      <c r="B100" s="621"/>
      <c r="C100" s="622"/>
      <c r="D100" s="623"/>
      <c r="E100" s="624"/>
      <c r="F100" s="624"/>
      <c r="G100" s="625"/>
      <c r="H100" s="626"/>
      <c r="I100" s="626"/>
      <c r="J100" s="626"/>
      <c r="K100" s="627"/>
      <c r="L100" s="628"/>
      <c r="M100" s="692"/>
      <c r="O100" s="630"/>
      <c r="P100" s="630"/>
      <c r="Q100" s="630"/>
    </row>
    <row r="101" spans="1:17" s="693" customFormat="1" ht="12.75" x14ac:dyDescent="0.2">
      <c r="A101" s="640">
        <v>2012</v>
      </c>
      <c r="B101" s="641"/>
      <c r="C101" s="642" t="s">
        <v>273</v>
      </c>
      <c r="D101" s="643" t="s">
        <v>274</v>
      </c>
      <c r="E101" s="644" t="s">
        <v>147</v>
      </c>
      <c r="F101" s="644" t="s">
        <v>275</v>
      </c>
      <c r="G101" s="645">
        <v>411186</v>
      </c>
      <c r="H101" s="646">
        <v>1070</v>
      </c>
      <c r="I101" s="646">
        <v>55</v>
      </c>
      <c r="J101" s="646">
        <v>299</v>
      </c>
      <c r="K101" s="660">
        <v>4100</v>
      </c>
      <c r="L101" s="647">
        <v>66674</v>
      </c>
      <c r="M101" s="648">
        <v>483384</v>
      </c>
      <c r="O101" s="630"/>
      <c r="P101" s="630"/>
      <c r="Q101" s="630"/>
    </row>
    <row r="102" spans="1:17" s="693" customFormat="1" ht="12.75" x14ac:dyDescent="0.2">
      <c r="A102" s="640">
        <v>2012</v>
      </c>
      <c r="B102" s="641"/>
      <c r="C102" s="642" t="s">
        <v>273</v>
      </c>
      <c r="D102" s="643" t="s">
        <v>274</v>
      </c>
      <c r="E102" s="644" t="s">
        <v>157</v>
      </c>
      <c r="F102" s="644" t="s">
        <v>276</v>
      </c>
      <c r="G102" s="645">
        <v>445486</v>
      </c>
      <c r="H102" s="646">
        <v>1070</v>
      </c>
      <c r="I102" s="646">
        <v>55</v>
      </c>
      <c r="J102" s="646">
        <v>299</v>
      </c>
      <c r="K102" s="660">
        <v>4100</v>
      </c>
      <c r="L102" s="647">
        <v>72162</v>
      </c>
      <c r="M102" s="648">
        <v>523172</v>
      </c>
      <c r="O102" s="630"/>
      <c r="P102" s="630"/>
      <c r="Q102" s="630"/>
    </row>
    <row r="103" spans="1:17" s="693" customFormat="1" ht="12.75" x14ac:dyDescent="0.2">
      <c r="A103" s="640">
        <v>2012</v>
      </c>
      <c r="B103" s="641"/>
      <c r="C103" s="642" t="s">
        <v>273</v>
      </c>
      <c r="D103" s="643" t="s">
        <v>274</v>
      </c>
      <c r="E103" s="644" t="s">
        <v>169</v>
      </c>
      <c r="F103" s="644" t="s">
        <v>277</v>
      </c>
      <c r="G103" s="645">
        <v>458000</v>
      </c>
      <c r="H103" s="646">
        <v>1070</v>
      </c>
      <c r="I103" s="646">
        <v>55</v>
      </c>
      <c r="J103" s="646">
        <v>299</v>
      </c>
      <c r="K103" s="660">
        <v>4100</v>
      </c>
      <c r="L103" s="647">
        <v>74164</v>
      </c>
      <c r="M103" s="648">
        <v>537688</v>
      </c>
      <c r="O103" s="630"/>
      <c r="P103" s="630"/>
      <c r="Q103" s="630"/>
    </row>
    <row r="104" spans="1:17" s="693" customFormat="1" ht="12.75" x14ac:dyDescent="0.2">
      <c r="A104" s="649">
        <v>2012</v>
      </c>
      <c r="B104" s="650"/>
      <c r="C104" s="651" t="s">
        <v>278</v>
      </c>
      <c r="D104" s="652" t="s">
        <v>279</v>
      </c>
      <c r="E104" s="653" t="s">
        <v>171</v>
      </c>
      <c r="F104" s="644" t="s">
        <v>280</v>
      </c>
      <c r="G104" s="654">
        <v>472459</v>
      </c>
      <c r="H104" s="655">
        <v>1070</v>
      </c>
      <c r="I104" s="655">
        <v>55</v>
      </c>
      <c r="J104" s="655">
        <v>299</v>
      </c>
      <c r="K104" s="694">
        <v>4100</v>
      </c>
      <c r="L104" s="656">
        <v>76477</v>
      </c>
      <c r="M104" s="657">
        <v>554460</v>
      </c>
      <c r="O104" s="630"/>
      <c r="P104" s="630"/>
      <c r="Q104" s="630"/>
    </row>
    <row r="105" spans="1:17" s="693" customFormat="1" ht="5.25" customHeight="1" x14ac:dyDescent="0.2">
      <c r="A105" s="628"/>
      <c r="B105" s="621"/>
      <c r="C105" s="622"/>
      <c r="D105" s="623"/>
      <c r="E105" s="624"/>
      <c r="F105" s="624"/>
      <c r="G105" s="625"/>
      <c r="H105" s="626"/>
      <c r="I105" s="626"/>
      <c r="J105" s="626"/>
      <c r="K105" s="627"/>
      <c r="L105" s="628"/>
      <c r="M105" s="692"/>
      <c r="O105" s="630"/>
      <c r="P105" s="630"/>
      <c r="Q105" s="630"/>
    </row>
    <row r="106" spans="1:17" s="693" customFormat="1" ht="12.75" x14ac:dyDescent="0.2">
      <c r="A106" s="620">
        <v>2012</v>
      </c>
      <c r="B106" s="621"/>
      <c r="C106" s="622" t="s">
        <v>281</v>
      </c>
      <c r="D106" s="623" t="s">
        <v>282</v>
      </c>
      <c r="E106" s="624" t="s">
        <v>147</v>
      </c>
      <c r="F106" s="624" t="s">
        <v>283</v>
      </c>
      <c r="G106" s="625">
        <v>434723</v>
      </c>
      <c r="H106" s="626">
        <v>1070</v>
      </c>
      <c r="I106" s="626">
        <v>55</v>
      </c>
      <c r="J106" s="626">
        <v>299</v>
      </c>
      <c r="K106" s="627">
        <v>4100</v>
      </c>
      <c r="L106" s="628">
        <v>70439</v>
      </c>
      <c r="M106" s="674">
        <v>510686</v>
      </c>
      <c r="O106" s="630"/>
      <c r="P106" s="630"/>
      <c r="Q106" s="630"/>
    </row>
    <row r="107" spans="1:17" s="693" customFormat="1" ht="12.75" x14ac:dyDescent="0.2">
      <c r="A107" s="620">
        <v>2012</v>
      </c>
      <c r="B107" s="621"/>
      <c r="C107" s="622" t="s">
        <v>281</v>
      </c>
      <c r="D107" s="623" t="s">
        <v>282</v>
      </c>
      <c r="E107" s="624" t="s">
        <v>124</v>
      </c>
      <c r="F107" s="624" t="s">
        <v>284</v>
      </c>
      <c r="G107" s="625">
        <v>478035</v>
      </c>
      <c r="H107" s="626">
        <v>1070</v>
      </c>
      <c r="I107" s="626">
        <v>55</v>
      </c>
      <c r="J107" s="626">
        <v>299</v>
      </c>
      <c r="K107" s="627">
        <v>4100</v>
      </c>
      <c r="L107" s="628">
        <v>77370</v>
      </c>
      <c r="M107" s="674">
        <v>560929</v>
      </c>
      <c r="O107" s="630"/>
      <c r="P107" s="630"/>
      <c r="Q107" s="630"/>
    </row>
    <row r="108" spans="1:17" s="693" customFormat="1" ht="12.75" x14ac:dyDescent="0.2">
      <c r="A108" s="620">
        <v>2012</v>
      </c>
      <c r="B108" s="621"/>
      <c r="C108" s="622" t="s">
        <v>281</v>
      </c>
      <c r="D108" s="623" t="s">
        <v>282</v>
      </c>
      <c r="E108" s="624" t="s">
        <v>157</v>
      </c>
      <c r="F108" s="624" t="s">
        <v>285</v>
      </c>
      <c r="G108" s="625">
        <v>478035</v>
      </c>
      <c r="H108" s="626">
        <v>1070</v>
      </c>
      <c r="I108" s="626">
        <v>55</v>
      </c>
      <c r="J108" s="626">
        <v>299</v>
      </c>
      <c r="K108" s="627">
        <v>4100</v>
      </c>
      <c r="L108" s="628">
        <v>77370</v>
      </c>
      <c r="M108" s="674">
        <v>560929</v>
      </c>
      <c r="O108" s="630"/>
      <c r="P108" s="630"/>
      <c r="Q108" s="630"/>
    </row>
    <row r="109" spans="1:17" s="693" customFormat="1" ht="12.75" x14ac:dyDescent="0.2">
      <c r="A109" s="620">
        <v>2012</v>
      </c>
      <c r="B109" s="621"/>
      <c r="C109" s="622" t="s">
        <v>286</v>
      </c>
      <c r="D109" s="623" t="s">
        <v>287</v>
      </c>
      <c r="E109" s="624" t="s">
        <v>169</v>
      </c>
      <c r="F109" s="624" t="s">
        <v>288</v>
      </c>
      <c r="G109" s="625">
        <v>500924</v>
      </c>
      <c r="H109" s="626">
        <v>1070</v>
      </c>
      <c r="I109" s="626">
        <v>55</v>
      </c>
      <c r="J109" s="626">
        <v>299</v>
      </c>
      <c r="K109" s="627">
        <v>4100</v>
      </c>
      <c r="L109" s="628">
        <v>81032</v>
      </c>
      <c r="M109" s="629">
        <v>587480</v>
      </c>
      <c r="O109" s="630"/>
      <c r="P109" s="630"/>
      <c r="Q109" s="630"/>
    </row>
    <row r="110" spans="1:17" s="693" customFormat="1" ht="12.75" x14ac:dyDescent="0.2">
      <c r="A110" s="691">
        <v>2012</v>
      </c>
      <c r="B110" s="676"/>
      <c r="C110" s="677" t="s">
        <v>289</v>
      </c>
      <c r="D110" s="678" t="s">
        <v>290</v>
      </c>
      <c r="E110" s="679" t="s">
        <v>134</v>
      </c>
      <c r="F110" s="624" t="s">
        <v>291</v>
      </c>
      <c r="G110" s="680">
        <v>568572</v>
      </c>
      <c r="H110" s="681">
        <v>1070</v>
      </c>
      <c r="I110" s="681">
        <v>55</v>
      </c>
      <c r="J110" s="681">
        <v>299</v>
      </c>
      <c r="K110" s="682">
        <v>4100</v>
      </c>
      <c r="L110" s="683">
        <v>91855</v>
      </c>
      <c r="M110" s="684">
        <v>665951</v>
      </c>
      <c r="O110" s="630"/>
      <c r="P110" s="630"/>
      <c r="Q110" s="630"/>
    </row>
    <row r="111" spans="1:17" s="693" customFormat="1" ht="6.75" customHeight="1" x14ac:dyDescent="0.2">
      <c r="A111" s="620"/>
      <c r="B111" s="621"/>
      <c r="C111" s="622"/>
      <c r="D111" s="623"/>
      <c r="E111" s="624"/>
      <c r="F111" s="624"/>
      <c r="G111" s="625"/>
      <c r="H111" s="626"/>
      <c r="I111" s="626"/>
      <c r="J111" s="626"/>
      <c r="K111" s="627"/>
      <c r="L111" s="628"/>
      <c r="M111" s="692"/>
      <c r="O111" s="630"/>
      <c r="P111" s="630"/>
      <c r="Q111" s="630"/>
    </row>
    <row r="112" spans="1:17" s="693" customFormat="1" ht="12.75" x14ac:dyDescent="0.2">
      <c r="A112" s="640">
        <v>2012</v>
      </c>
      <c r="B112" s="641"/>
      <c r="C112" s="642" t="s">
        <v>292</v>
      </c>
      <c r="D112" s="643" t="s">
        <v>293</v>
      </c>
      <c r="E112" s="644" t="s">
        <v>157</v>
      </c>
      <c r="F112" s="644" t="s">
        <v>294</v>
      </c>
      <c r="G112" s="645">
        <v>248754</v>
      </c>
      <c r="H112" s="646">
        <v>1070</v>
      </c>
      <c r="I112" s="646">
        <v>55</v>
      </c>
      <c r="J112" s="646">
        <v>299</v>
      </c>
      <c r="K112" s="660">
        <v>4100</v>
      </c>
      <c r="L112" s="647">
        <v>40684</v>
      </c>
      <c r="M112" s="648">
        <v>294962</v>
      </c>
      <c r="O112" s="630"/>
      <c r="P112" s="630"/>
      <c r="Q112" s="630"/>
    </row>
    <row r="113" spans="1:17" s="693" customFormat="1" ht="12.75" x14ac:dyDescent="0.2">
      <c r="A113" s="649">
        <v>2012</v>
      </c>
      <c r="B113" s="650"/>
      <c r="C113" s="651" t="s">
        <v>295</v>
      </c>
      <c r="D113" s="652" t="s">
        <v>293</v>
      </c>
      <c r="E113" s="653" t="s">
        <v>124</v>
      </c>
      <c r="F113" s="644" t="s">
        <v>296</v>
      </c>
      <c r="G113" s="654">
        <v>284961</v>
      </c>
      <c r="H113" s="655">
        <v>1070</v>
      </c>
      <c r="I113" s="655">
        <v>55</v>
      </c>
      <c r="J113" s="655">
        <v>299</v>
      </c>
      <c r="K113" s="694">
        <v>4100</v>
      </c>
      <c r="L113" s="656">
        <v>46478</v>
      </c>
      <c r="M113" s="657">
        <v>336963</v>
      </c>
      <c r="O113" s="630"/>
      <c r="P113" s="630"/>
      <c r="Q113" s="630"/>
    </row>
    <row r="114" spans="1:17" s="693" customFormat="1" ht="6.75" customHeight="1" x14ac:dyDescent="0.2">
      <c r="A114" s="620"/>
      <c r="B114" s="621"/>
      <c r="C114" s="622"/>
      <c r="D114" s="623"/>
      <c r="E114" s="624"/>
      <c r="F114" s="624"/>
      <c r="G114" s="625"/>
      <c r="H114" s="626"/>
      <c r="I114" s="626"/>
      <c r="J114" s="626"/>
      <c r="K114" s="627"/>
      <c r="L114" s="628"/>
      <c r="M114" s="692"/>
      <c r="O114" s="630"/>
      <c r="P114" s="630"/>
      <c r="Q114" s="630"/>
    </row>
    <row r="115" spans="1:17" s="693" customFormat="1" ht="12.75" x14ac:dyDescent="0.2">
      <c r="A115" s="620">
        <v>2012</v>
      </c>
      <c r="B115" s="621"/>
      <c r="C115" s="622" t="s">
        <v>297</v>
      </c>
      <c r="D115" s="623" t="s">
        <v>298</v>
      </c>
      <c r="E115" s="624" t="s">
        <v>169</v>
      </c>
      <c r="F115" s="624" t="s">
        <v>299</v>
      </c>
      <c r="G115" s="625">
        <v>301557</v>
      </c>
      <c r="H115" s="626">
        <v>1070</v>
      </c>
      <c r="I115" s="626">
        <v>55</v>
      </c>
      <c r="J115" s="626">
        <v>299</v>
      </c>
      <c r="K115" s="627">
        <v>4100</v>
      </c>
      <c r="L115" s="628">
        <v>49133</v>
      </c>
      <c r="M115" s="674">
        <v>356214</v>
      </c>
      <c r="O115" s="630"/>
      <c r="P115" s="630"/>
      <c r="Q115" s="630"/>
    </row>
    <row r="116" spans="1:17" s="693" customFormat="1" ht="12.75" x14ac:dyDescent="0.2">
      <c r="A116" s="620">
        <v>2012</v>
      </c>
      <c r="B116" s="621"/>
      <c r="C116" s="622" t="s">
        <v>297</v>
      </c>
      <c r="D116" s="623" t="s">
        <v>298</v>
      </c>
      <c r="E116" s="624" t="s">
        <v>300</v>
      </c>
      <c r="F116" s="624" t="s">
        <v>301</v>
      </c>
      <c r="G116" s="625">
        <v>308925</v>
      </c>
      <c r="H116" s="626">
        <v>1070</v>
      </c>
      <c r="I116" s="626">
        <v>55</v>
      </c>
      <c r="J116" s="626">
        <v>299</v>
      </c>
      <c r="K116" s="627">
        <v>4100</v>
      </c>
      <c r="L116" s="628">
        <v>50312</v>
      </c>
      <c r="M116" s="629">
        <v>364761</v>
      </c>
      <c r="O116" s="630"/>
      <c r="P116" s="630"/>
      <c r="Q116" s="630"/>
    </row>
    <row r="117" spans="1:17" s="693" customFormat="1" ht="12.75" x14ac:dyDescent="0.2">
      <c r="A117" s="691">
        <v>2012</v>
      </c>
      <c r="B117" s="676"/>
      <c r="C117" s="677" t="s">
        <v>302</v>
      </c>
      <c r="D117" s="678" t="s">
        <v>298</v>
      </c>
      <c r="E117" s="679" t="s">
        <v>157</v>
      </c>
      <c r="F117" s="624" t="s">
        <v>303</v>
      </c>
      <c r="G117" s="680">
        <v>367842</v>
      </c>
      <c r="H117" s="681">
        <v>1070</v>
      </c>
      <c r="I117" s="681">
        <v>55</v>
      </c>
      <c r="J117" s="681">
        <v>299</v>
      </c>
      <c r="K117" s="682">
        <v>4100</v>
      </c>
      <c r="L117" s="683">
        <v>59739</v>
      </c>
      <c r="M117" s="684">
        <v>433105</v>
      </c>
      <c r="O117" s="630"/>
      <c r="P117" s="630"/>
      <c r="Q117" s="630"/>
    </row>
    <row r="118" spans="1:17" s="693" customFormat="1" ht="6.75" customHeight="1" x14ac:dyDescent="0.2">
      <c r="A118" s="620"/>
      <c r="B118" s="621"/>
      <c r="C118" s="622"/>
      <c r="D118" s="623"/>
      <c r="E118" s="624"/>
      <c r="F118" s="624"/>
      <c r="G118" s="625"/>
      <c r="H118" s="626"/>
      <c r="I118" s="626"/>
      <c r="J118" s="626"/>
      <c r="K118" s="627"/>
      <c r="L118" s="628"/>
      <c r="M118" s="692"/>
      <c r="O118" s="630"/>
      <c r="P118" s="630"/>
      <c r="Q118" s="630"/>
    </row>
    <row r="119" spans="1:17" s="693" customFormat="1" ht="12.75" x14ac:dyDescent="0.2">
      <c r="A119" s="640">
        <v>2012</v>
      </c>
      <c r="B119" s="641"/>
      <c r="C119" s="642" t="s">
        <v>304</v>
      </c>
      <c r="D119" s="643" t="s">
        <v>305</v>
      </c>
      <c r="E119" s="644" t="s">
        <v>147</v>
      </c>
      <c r="F119" s="644" t="s">
        <v>306</v>
      </c>
      <c r="G119" s="645">
        <v>284947</v>
      </c>
      <c r="H119" s="646">
        <v>1070</v>
      </c>
      <c r="I119" s="646">
        <v>55</v>
      </c>
      <c r="J119" s="646">
        <v>299</v>
      </c>
      <c r="K119" s="660">
        <v>4100</v>
      </c>
      <c r="L119" s="647">
        <v>46475</v>
      </c>
      <c r="M119" s="648">
        <v>336946</v>
      </c>
      <c r="O119" s="630"/>
      <c r="P119" s="630"/>
      <c r="Q119" s="630"/>
    </row>
    <row r="120" spans="1:17" s="693" customFormat="1" ht="12.75" x14ac:dyDescent="0.2">
      <c r="A120" s="640">
        <v>2012</v>
      </c>
      <c r="B120" s="641"/>
      <c r="C120" s="642" t="s">
        <v>307</v>
      </c>
      <c r="D120" s="643" t="s">
        <v>305</v>
      </c>
      <c r="E120" s="644" t="s">
        <v>124</v>
      </c>
      <c r="F120" s="644" t="s">
        <v>308</v>
      </c>
      <c r="G120" s="645">
        <v>295568</v>
      </c>
      <c r="H120" s="646">
        <v>1070</v>
      </c>
      <c r="I120" s="646">
        <v>55</v>
      </c>
      <c r="J120" s="646">
        <v>299</v>
      </c>
      <c r="K120" s="660">
        <v>4100</v>
      </c>
      <c r="L120" s="647">
        <v>48175</v>
      </c>
      <c r="M120" s="648">
        <v>349267</v>
      </c>
      <c r="O120" s="630"/>
      <c r="P120" s="630"/>
      <c r="Q120" s="630"/>
    </row>
    <row r="121" spans="1:17" s="693" customFormat="1" ht="12.75" x14ac:dyDescent="0.2">
      <c r="A121" s="649">
        <v>2012</v>
      </c>
      <c r="B121" s="650"/>
      <c r="C121" s="651" t="s">
        <v>309</v>
      </c>
      <c r="D121" s="652" t="s">
        <v>305</v>
      </c>
      <c r="E121" s="653" t="s">
        <v>157</v>
      </c>
      <c r="F121" s="644" t="s">
        <v>310</v>
      </c>
      <c r="G121" s="654">
        <v>293400</v>
      </c>
      <c r="H121" s="655">
        <v>1070</v>
      </c>
      <c r="I121" s="655">
        <v>55</v>
      </c>
      <c r="J121" s="655">
        <v>299</v>
      </c>
      <c r="K121" s="694">
        <v>4100</v>
      </c>
      <c r="L121" s="656">
        <v>47828</v>
      </c>
      <c r="M121" s="657">
        <v>346752</v>
      </c>
      <c r="O121" s="630"/>
      <c r="P121" s="630"/>
      <c r="Q121" s="630"/>
    </row>
    <row r="122" spans="1:17" s="693" customFormat="1" ht="6.75" customHeight="1" x14ac:dyDescent="0.2">
      <c r="A122" s="620"/>
      <c r="B122" s="621"/>
      <c r="C122" s="622"/>
      <c r="D122" s="623"/>
      <c r="E122" s="624"/>
      <c r="F122" s="624"/>
      <c r="G122" s="625"/>
      <c r="H122" s="626"/>
      <c r="I122" s="626"/>
      <c r="J122" s="626"/>
      <c r="K122" s="627"/>
      <c r="L122" s="628"/>
      <c r="M122" s="692"/>
      <c r="O122" s="630"/>
      <c r="P122" s="630"/>
      <c r="Q122" s="630"/>
    </row>
    <row r="123" spans="1:17" ht="12.75" x14ac:dyDescent="0.2">
      <c r="A123" s="620">
        <v>2012</v>
      </c>
      <c r="B123" s="621"/>
      <c r="C123" s="622" t="s">
        <v>311</v>
      </c>
      <c r="D123" s="623" t="s">
        <v>312</v>
      </c>
      <c r="E123" s="624" t="s">
        <v>147</v>
      </c>
      <c r="F123" s="624" t="s">
        <v>313</v>
      </c>
      <c r="G123" s="625">
        <v>258024</v>
      </c>
      <c r="H123" s="626">
        <v>1070</v>
      </c>
      <c r="I123" s="626">
        <v>55</v>
      </c>
      <c r="J123" s="626">
        <v>299</v>
      </c>
      <c r="K123" s="626">
        <v>4100</v>
      </c>
      <c r="L123" s="628">
        <v>42168</v>
      </c>
      <c r="M123" s="629">
        <v>305716</v>
      </c>
      <c r="O123" s="630"/>
      <c r="P123" s="630"/>
      <c r="Q123" s="630"/>
    </row>
    <row r="124" spans="1:17" ht="12.75" x14ac:dyDescent="0.2">
      <c r="A124" s="631">
        <v>2012</v>
      </c>
      <c r="B124" s="632"/>
      <c r="C124" s="633" t="s">
        <v>311</v>
      </c>
      <c r="D124" s="634" t="s">
        <v>312</v>
      </c>
      <c r="E124" s="635" t="s">
        <v>157</v>
      </c>
      <c r="F124" s="624" t="s">
        <v>314</v>
      </c>
      <c r="G124" s="636">
        <v>267778</v>
      </c>
      <c r="H124" s="637">
        <v>1070</v>
      </c>
      <c r="I124" s="637">
        <v>55</v>
      </c>
      <c r="J124" s="637">
        <v>299</v>
      </c>
      <c r="K124" s="637">
        <v>4100</v>
      </c>
      <c r="L124" s="638">
        <v>43728</v>
      </c>
      <c r="M124" s="639">
        <v>317030</v>
      </c>
      <c r="O124" s="630"/>
      <c r="P124" s="630"/>
      <c r="Q124" s="630"/>
    </row>
  </sheetData>
  <sheetProtection password="882F" sheet="1"/>
  <printOptions horizontalCentered="1" gridLinesSet="0"/>
  <pageMargins left="0.17" right="0.17" top="0.17" bottom="0.16" header="0" footer="0"/>
  <pageSetup scale="95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124"/>
  <sheetViews>
    <sheetView showGridLines="0" topLeftCell="B1" zoomScale="80" zoomScaleNormal="80" workbookViewId="0">
      <selection activeCell="K94" sqref="K94"/>
    </sheetView>
  </sheetViews>
  <sheetFormatPr defaultColWidth="9.625" defaultRowHeight="12" x14ac:dyDescent="0.2"/>
  <cols>
    <col min="1" max="1" width="8.25" style="589" customWidth="1"/>
    <col min="2" max="2" width="1.625" style="589" customWidth="1"/>
    <col min="3" max="3" width="8.375" style="695" customWidth="1"/>
    <col min="4" max="4" width="28.25" style="695" customWidth="1"/>
    <col min="5" max="5" width="6.75" style="589" customWidth="1"/>
    <col min="6" max="6" width="20" style="591" hidden="1" customWidth="1"/>
    <col min="7" max="7" width="10.125" style="696" customWidth="1"/>
    <col min="8" max="8" width="8.25" style="589" customWidth="1"/>
    <col min="9" max="9" width="10.125" style="589" customWidth="1"/>
    <col min="10" max="10" width="6.875" style="589" customWidth="1"/>
    <col min="11" max="11" width="10.125" style="589" bestFit="1" customWidth="1"/>
    <col min="12" max="12" width="9.375" style="589" customWidth="1"/>
    <col min="13" max="13" width="7.875" style="589" customWidth="1"/>
    <col min="14" max="14" width="11" style="698" bestFit="1" customWidth="1"/>
    <col min="15" max="15" width="1.625" style="589" customWidth="1"/>
    <col min="16" max="256" width="9.625" style="589"/>
    <col min="257" max="257" width="8.25" style="589" customWidth="1"/>
    <col min="258" max="258" width="1.625" style="589" customWidth="1"/>
    <col min="259" max="259" width="8.375" style="589" customWidth="1"/>
    <col min="260" max="260" width="28.25" style="589" customWidth="1"/>
    <col min="261" max="261" width="6.75" style="589" customWidth="1"/>
    <col min="262" max="262" width="0" style="589" hidden="1" customWidth="1"/>
    <col min="263" max="263" width="10.125" style="589" customWidth="1"/>
    <col min="264" max="264" width="8.25" style="589" customWidth="1"/>
    <col min="265" max="265" width="10.125" style="589" customWidth="1"/>
    <col min="266" max="266" width="6.875" style="589" customWidth="1"/>
    <col min="267" max="267" width="10.125" style="589" bestFit="1" customWidth="1"/>
    <col min="268" max="268" width="9.375" style="589" customWidth="1"/>
    <col min="269" max="269" width="7.875" style="589" customWidth="1"/>
    <col min="270" max="270" width="11" style="589" bestFit="1" customWidth="1"/>
    <col min="271" max="271" width="1.625" style="589" customWidth="1"/>
    <col min="272" max="512" width="9.625" style="589"/>
    <col min="513" max="513" width="8.25" style="589" customWidth="1"/>
    <col min="514" max="514" width="1.625" style="589" customWidth="1"/>
    <col min="515" max="515" width="8.375" style="589" customWidth="1"/>
    <col min="516" max="516" width="28.25" style="589" customWidth="1"/>
    <col min="517" max="517" width="6.75" style="589" customWidth="1"/>
    <col min="518" max="518" width="0" style="589" hidden="1" customWidth="1"/>
    <col min="519" max="519" width="10.125" style="589" customWidth="1"/>
    <col min="520" max="520" width="8.25" style="589" customWidth="1"/>
    <col min="521" max="521" width="10.125" style="589" customWidth="1"/>
    <col min="522" max="522" width="6.875" style="589" customWidth="1"/>
    <col min="523" max="523" width="10.125" style="589" bestFit="1" customWidth="1"/>
    <col min="524" max="524" width="9.375" style="589" customWidth="1"/>
    <col min="525" max="525" width="7.875" style="589" customWidth="1"/>
    <col min="526" max="526" width="11" style="589" bestFit="1" customWidth="1"/>
    <col min="527" max="527" width="1.625" style="589" customWidth="1"/>
    <col min="528" max="768" width="9.625" style="589"/>
    <col min="769" max="769" width="8.25" style="589" customWidth="1"/>
    <col min="770" max="770" width="1.625" style="589" customWidth="1"/>
    <col min="771" max="771" width="8.375" style="589" customWidth="1"/>
    <col min="772" max="772" width="28.25" style="589" customWidth="1"/>
    <col min="773" max="773" width="6.75" style="589" customWidth="1"/>
    <col min="774" max="774" width="0" style="589" hidden="1" customWidth="1"/>
    <col min="775" max="775" width="10.125" style="589" customWidth="1"/>
    <col min="776" max="776" width="8.25" style="589" customWidth="1"/>
    <col min="777" max="777" width="10.125" style="589" customWidth="1"/>
    <col min="778" max="778" width="6.875" style="589" customWidth="1"/>
    <col min="779" max="779" width="10.125" style="589" bestFit="1" customWidth="1"/>
    <col min="780" max="780" width="9.375" style="589" customWidth="1"/>
    <col min="781" max="781" width="7.875" style="589" customWidth="1"/>
    <col min="782" max="782" width="11" style="589" bestFit="1" customWidth="1"/>
    <col min="783" max="783" width="1.625" style="589" customWidth="1"/>
    <col min="784" max="1024" width="9.625" style="589"/>
    <col min="1025" max="1025" width="8.25" style="589" customWidth="1"/>
    <col min="1026" max="1026" width="1.625" style="589" customWidth="1"/>
    <col min="1027" max="1027" width="8.375" style="589" customWidth="1"/>
    <col min="1028" max="1028" width="28.25" style="589" customWidth="1"/>
    <col min="1029" max="1029" width="6.75" style="589" customWidth="1"/>
    <col min="1030" max="1030" width="0" style="589" hidden="1" customWidth="1"/>
    <col min="1031" max="1031" width="10.125" style="589" customWidth="1"/>
    <col min="1032" max="1032" width="8.25" style="589" customWidth="1"/>
    <col min="1033" max="1033" width="10.125" style="589" customWidth="1"/>
    <col min="1034" max="1034" width="6.875" style="589" customWidth="1"/>
    <col min="1035" max="1035" width="10.125" style="589" bestFit="1" customWidth="1"/>
    <col min="1036" max="1036" width="9.375" style="589" customWidth="1"/>
    <col min="1037" max="1037" width="7.875" style="589" customWidth="1"/>
    <col min="1038" max="1038" width="11" style="589" bestFit="1" customWidth="1"/>
    <col min="1039" max="1039" width="1.625" style="589" customWidth="1"/>
    <col min="1040" max="1280" width="9.625" style="589"/>
    <col min="1281" max="1281" width="8.25" style="589" customWidth="1"/>
    <col min="1282" max="1282" width="1.625" style="589" customWidth="1"/>
    <col min="1283" max="1283" width="8.375" style="589" customWidth="1"/>
    <col min="1284" max="1284" width="28.25" style="589" customWidth="1"/>
    <col min="1285" max="1285" width="6.75" style="589" customWidth="1"/>
    <col min="1286" max="1286" width="0" style="589" hidden="1" customWidth="1"/>
    <col min="1287" max="1287" width="10.125" style="589" customWidth="1"/>
    <col min="1288" max="1288" width="8.25" style="589" customWidth="1"/>
    <col min="1289" max="1289" width="10.125" style="589" customWidth="1"/>
    <col min="1290" max="1290" width="6.875" style="589" customWidth="1"/>
    <col min="1291" max="1291" width="10.125" style="589" bestFit="1" customWidth="1"/>
    <col min="1292" max="1292" width="9.375" style="589" customWidth="1"/>
    <col min="1293" max="1293" width="7.875" style="589" customWidth="1"/>
    <col min="1294" max="1294" width="11" style="589" bestFit="1" customWidth="1"/>
    <col min="1295" max="1295" width="1.625" style="589" customWidth="1"/>
    <col min="1296" max="1536" width="9.625" style="589"/>
    <col min="1537" max="1537" width="8.25" style="589" customWidth="1"/>
    <col min="1538" max="1538" width="1.625" style="589" customWidth="1"/>
    <col min="1539" max="1539" width="8.375" style="589" customWidth="1"/>
    <col min="1540" max="1540" width="28.25" style="589" customWidth="1"/>
    <col min="1541" max="1541" width="6.75" style="589" customWidth="1"/>
    <col min="1542" max="1542" width="0" style="589" hidden="1" customWidth="1"/>
    <col min="1543" max="1543" width="10.125" style="589" customWidth="1"/>
    <col min="1544" max="1544" width="8.25" style="589" customWidth="1"/>
    <col min="1545" max="1545" width="10.125" style="589" customWidth="1"/>
    <col min="1546" max="1546" width="6.875" style="589" customWidth="1"/>
    <col min="1547" max="1547" width="10.125" style="589" bestFit="1" customWidth="1"/>
    <col min="1548" max="1548" width="9.375" style="589" customWidth="1"/>
    <col min="1549" max="1549" width="7.875" style="589" customWidth="1"/>
    <col min="1550" max="1550" width="11" style="589" bestFit="1" customWidth="1"/>
    <col min="1551" max="1551" width="1.625" style="589" customWidth="1"/>
    <col min="1552" max="1792" width="9.625" style="589"/>
    <col min="1793" max="1793" width="8.25" style="589" customWidth="1"/>
    <col min="1794" max="1794" width="1.625" style="589" customWidth="1"/>
    <col min="1795" max="1795" width="8.375" style="589" customWidth="1"/>
    <col min="1796" max="1796" width="28.25" style="589" customWidth="1"/>
    <col min="1797" max="1797" width="6.75" style="589" customWidth="1"/>
    <col min="1798" max="1798" width="0" style="589" hidden="1" customWidth="1"/>
    <col min="1799" max="1799" width="10.125" style="589" customWidth="1"/>
    <col min="1800" max="1800" width="8.25" style="589" customWidth="1"/>
    <col min="1801" max="1801" width="10.125" style="589" customWidth="1"/>
    <col min="1802" max="1802" width="6.875" style="589" customWidth="1"/>
    <col min="1803" max="1803" width="10.125" style="589" bestFit="1" customWidth="1"/>
    <col min="1804" max="1804" width="9.375" style="589" customWidth="1"/>
    <col min="1805" max="1805" width="7.875" style="589" customWidth="1"/>
    <col min="1806" max="1806" width="11" style="589" bestFit="1" customWidth="1"/>
    <col min="1807" max="1807" width="1.625" style="589" customWidth="1"/>
    <col min="1808" max="2048" width="9.625" style="589"/>
    <col min="2049" max="2049" width="8.25" style="589" customWidth="1"/>
    <col min="2050" max="2050" width="1.625" style="589" customWidth="1"/>
    <col min="2051" max="2051" width="8.375" style="589" customWidth="1"/>
    <col min="2052" max="2052" width="28.25" style="589" customWidth="1"/>
    <col min="2053" max="2053" width="6.75" style="589" customWidth="1"/>
    <col min="2054" max="2054" width="0" style="589" hidden="1" customWidth="1"/>
    <col min="2055" max="2055" width="10.125" style="589" customWidth="1"/>
    <col min="2056" max="2056" width="8.25" style="589" customWidth="1"/>
    <col min="2057" max="2057" width="10.125" style="589" customWidth="1"/>
    <col min="2058" max="2058" width="6.875" style="589" customWidth="1"/>
    <col min="2059" max="2059" width="10.125" style="589" bestFit="1" customWidth="1"/>
    <col min="2060" max="2060" width="9.375" style="589" customWidth="1"/>
    <col min="2061" max="2061" width="7.875" style="589" customWidth="1"/>
    <col min="2062" max="2062" width="11" style="589" bestFit="1" customWidth="1"/>
    <col min="2063" max="2063" width="1.625" style="589" customWidth="1"/>
    <col min="2064" max="2304" width="9.625" style="589"/>
    <col min="2305" max="2305" width="8.25" style="589" customWidth="1"/>
    <col min="2306" max="2306" width="1.625" style="589" customWidth="1"/>
    <col min="2307" max="2307" width="8.375" style="589" customWidth="1"/>
    <col min="2308" max="2308" width="28.25" style="589" customWidth="1"/>
    <col min="2309" max="2309" width="6.75" style="589" customWidth="1"/>
    <col min="2310" max="2310" width="0" style="589" hidden="1" customWidth="1"/>
    <col min="2311" max="2311" width="10.125" style="589" customWidth="1"/>
    <col min="2312" max="2312" width="8.25" style="589" customWidth="1"/>
    <col min="2313" max="2313" width="10.125" style="589" customWidth="1"/>
    <col min="2314" max="2314" width="6.875" style="589" customWidth="1"/>
    <col min="2315" max="2315" width="10.125" style="589" bestFit="1" customWidth="1"/>
    <col min="2316" max="2316" width="9.375" style="589" customWidth="1"/>
    <col min="2317" max="2317" width="7.875" style="589" customWidth="1"/>
    <col min="2318" max="2318" width="11" style="589" bestFit="1" customWidth="1"/>
    <col min="2319" max="2319" width="1.625" style="589" customWidth="1"/>
    <col min="2320" max="2560" width="9.625" style="589"/>
    <col min="2561" max="2561" width="8.25" style="589" customWidth="1"/>
    <col min="2562" max="2562" width="1.625" style="589" customWidth="1"/>
    <col min="2563" max="2563" width="8.375" style="589" customWidth="1"/>
    <col min="2564" max="2564" width="28.25" style="589" customWidth="1"/>
    <col min="2565" max="2565" width="6.75" style="589" customWidth="1"/>
    <col min="2566" max="2566" width="0" style="589" hidden="1" customWidth="1"/>
    <col min="2567" max="2567" width="10.125" style="589" customWidth="1"/>
    <col min="2568" max="2568" width="8.25" style="589" customWidth="1"/>
    <col min="2569" max="2569" width="10.125" style="589" customWidth="1"/>
    <col min="2570" max="2570" width="6.875" style="589" customWidth="1"/>
    <col min="2571" max="2571" width="10.125" style="589" bestFit="1" customWidth="1"/>
    <col min="2572" max="2572" width="9.375" style="589" customWidth="1"/>
    <col min="2573" max="2573" width="7.875" style="589" customWidth="1"/>
    <col min="2574" max="2574" width="11" style="589" bestFit="1" customWidth="1"/>
    <col min="2575" max="2575" width="1.625" style="589" customWidth="1"/>
    <col min="2576" max="2816" width="9.625" style="589"/>
    <col min="2817" max="2817" width="8.25" style="589" customWidth="1"/>
    <col min="2818" max="2818" width="1.625" style="589" customWidth="1"/>
    <col min="2819" max="2819" width="8.375" style="589" customWidth="1"/>
    <col min="2820" max="2820" width="28.25" style="589" customWidth="1"/>
    <col min="2821" max="2821" width="6.75" style="589" customWidth="1"/>
    <col min="2822" max="2822" width="0" style="589" hidden="1" customWidth="1"/>
    <col min="2823" max="2823" width="10.125" style="589" customWidth="1"/>
    <col min="2824" max="2824" width="8.25" style="589" customWidth="1"/>
    <col min="2825" max="2825" width="10.125" style="589" customWidth="1"/>
    <col min="2826" max="2826" width="6.875" style="589" customWidth="1"/>
    <col min="2827" max="2827" width="10.125" style="589" bestFit="1" customWidth="1"/>
    <col min="2828" max="2828" width="9.375" style="589" customWidth="1"/>
    <col min="2829" max="2829" width="7.875" style="589" customWidth="1"/>
    <col min="2830" max="2830" width="11" style="589" bestFit="1" customWidth="1"/>
    <col min="2831" max="2831" width="1.625" style="589" customWidth="1"/>
    <col min="2832" max="3072" width="9.625" style="589"/>
    <col min="3073" max="3073" width="8.25" style="589" customWidth="1"/>
    <col min="3074" max="3074" width="1.625" style="589" customWidth="1"/>
    <col min="3075" max="3075" width="8.375" style="589" customWidth="1"/>
    <col min="3076" max="3076" width="28.25" style="589" customWidth="1"/>
    <col min="3077" max="3077" width="6.75" style="589" customWidth="1"/>
    <col min="3078" max="3078" width="0" style="589" hidden="1" customWidth="1"/>
    <col min="3079" max="3079" width="10.125" style="589" customWidth="1"/>
    <col min="3080" max="3080" width="8.25" style="589" customWidth="1"/>
    <col min="3081" max="3081" width="10.125" style="589" customWidth="1"/>
    <col min="3082" max="3082" width="6.875" style="589" customWidth="1"/>
    <col min="3083" max="3083" width="10.125" style="589" bestFit="1" customWidth="1"/>
    <col min="3084" max="3084" width="9.375" style="589" customWidth="1"/>
    <col min="3085" max="3085" width="7.875" style="589" customWidth="1"/>
    <col min="3086" max="3086" width="11" style="589" bestFit="1" customWidth="1"/>
    <col min="3087" max="3087" width="1.625" style="589" customWidth="1"/>
    <col min="3088" max="3328" width="9.625" style="589"/>
    <col min="3329" max="3329" width="8.25" style="589" customWidth="1"/>
    <col min="3330" max="3330" width="1.625" style="589" customWidth="1"/>
    <col min="3331" max="3331" width="8.375" style="589" customWidth="1"/>
    <col min="3332" max="3332" width="28.25" style="589" customWidth="1"/>
    <col min="3333" max="3333" width="6.75" style="589" customWidth="1"/>
    <col min="3334" max="3334" width="0" style="589" hidden="1" customWidth="1"/>
    <col min="3335" max="3335" width="10.125" style="589" customWidth="1"/>
    <col min="3336" max="3336" width="8.25" style="589" customWidth="1"/>
    <col min="3337" max="3337" width="10.125" style="589" customWidth="1"/>
    <col min="3338" max="3338" width="6.875" style="589" customWidth="1"/>
    <col min="3339" max="3339" width="10.125" style="589" bestFit="1" customWidth="1"/>
    <col min="3340" max="3340" width="9.375" style="589" customWidth="1"/>
    <col min="3341" max="3341" width="7.875" style="589" customWidth="1"/>
    <col min="3342" max="3342" width="11" style="589" bestFit="1" customWidth="1"/>
    <col min="3343" max="3343" width="1.625" style="589" customWidth="1"/>
    <col min="3344" max="3584" width="9.625" style="589"/>
    <col min="3585" max="3585" width="8.25" style="589" customWidth="1"/>
    <col min="3586" max="3586" width="1.625" style="589" customWidth="1"/>
    <col min="3587" max="3587" width="8.375" style="589" customWidth="1"/>
    <col min="3588" max="3588" width="28.25" style="589" customWidth="1"/>
    <col min="3589" max="3589" width="6.75" style="589" customWidth="1"/>
    <col min="3590" max="3590" width="0" style="589" hidden="1" customWidth="1"/>
    <col min="3591" max="3591" width="10.125" style="589" customWidth="1"/>
    <col min="3592" max="3592" width="8.25" style="589" customWidth="1"/>
    <col min="3593" max="3593" width="10.125" style="589" customWidth="1"/>
    <col min="3594" max="3594" width="6.875" style="589" customWidth="1"/>
    <col min="3595" max="3595" width="10.125" style="589" bestFit="1" customWidth="1"/>
    <col min="3596" max="3596" width="9.375" style="589" customWidth="1"/>
    <col min="3597" max="3597" width="7.875" style="589" customWidth="1"/>
    <col min="3598" max="3598" width="11" style="589" bestFit="1" customWidth="1"/>
    <col min="3599" max="3599" width="1.625" style="589" customWidth="1"/>
    <col min="3600" max="3840" width="9.625" style="589"/>
    <col min="3841" max="3841" width="8.25" style="589" customWidth="1"/>
    <col min="3842" max="3842" width="1.625" style="589" customWidth="1"/>
    <col min="3843" max="3843" width="8.375" style="589" customWidth="1"/>
    <col min="3844" max="3844" width="28.25" style="589" customWidth="1"/>
    <col min="3845" max="3845" width="6.75" style="589" customWidth="1"/>
    <col min="3846" max="3846" width="0" style="589" hidden="1" customWidth="1"/>
    <col min="3847" max="3847" width="10.125" style="589" customWidth="1"/>
    <col min="3848" max="3848" width="8.25" style="589" customWidth="1"/>
    <col min="3849" max="3849" width="10.125" style="589" customWidth="1"/>
    <col min="3850" max="3850" width="6.875" style="589" customWidth="1"/>
    <col min="3851" max="3851" width="10.125" style="589" bestFit="1" customWidth="1"/>
    <col min="3852" max="3852" width="9.375" style="589" customWidth="1"/>
    <col min="3853" max="3853" width="7.875" style="589" customWidth="1"/>
    <col min="3854" max="3854" width="11" style="589" bestFit="1" customWidth="1"/>
    <col min="3855" max="3855" width="1.625" style="589" customWidth="1"/>
    <col min="3856" max="4096" width="9.625" style="589"/>
    <col min="4097" max="4097" width="8.25" style="589" customWidth="1"/>
    <col min="4098" max="4098" width="1.625" style="589" customWidth="1"/>
    <col min="4099" max="4099" width="8.375" style="589" customWidth="1"/>
    <col min="4100" max="4100" width="28.25" style="589" customWidth="1"/>
    <col min="4101" max="4101" width="6.75" style="589" customWidth="1"/>
    <col min="4102" max="4102" width="0" style="589" hidden="1" customWidth="1"/>
    <col min="4103" max="4103" width="10.125" style="589" customWidth="1"/>
    <col min="4104" max="4104" width="8.25" style="589" customWidth="1"/>
    <col min="4105" max="4105" width="10.125" style="589" customWidth="1"/>
    <col min="4106" max="4106" width="6.875" style="589" customWidth="1"/>
    <col min="4107" max="4107" width="10.125" style="589" bestFit="1" customWidth="1"/>
    <col min="4108" max="4108" width="9.375" style="589" customWidth="1"/>
    <col min="4109" max="4109" width="7.875" style="589" customWidth="1"/>
    <col min="4110" max="4110" width="11" style="589" bestFit="1" customWidth="1"/>
    <col min="4111" max="4111" width="1.625" style="589" customWidth="1"/>
    <col min="4112" max="4352" width="9.625" style="589"/>
    <col min="4353" max="4353" width="8.25" style="589" customWidth="1"/>
    <col min="4354" max="4354" width="1.625" style="589" customWidth="1"/>
    <col min="4355" max="4355" width="8.375" style="589" customWidth="1"/>
    <col min="4356" max="4356" width="28.25" style="589" customWidth="1"/>
    <col min="4357" max="4357" width="6.75" style="589" customWidth="1"/>
    <col min="4358" max="4358" width="0" style="589" hidden="1" customWidth="1"/>
    <col min="4359" max="4359" width="10.125" style="589" customWidth="1"/>
    <col min="4360" max="4360" width="8.25" style="589" customWidth="1"/>
    <col min="4361" max="4361" width="10.125" style="589" customWidth="1"/>
    <col min="4362" max="4362" width="6.875" style="589" customWidth="1"/>
    <col min="4363" max="4363" width="10.125" style="589" bestFit="1" customWidth="1"/>
    <col min="4364" max="4364" width="9.375" style="589" customWidth="1"/>
    <col min="4365" max="4365" width="7.875" style="589" customWidth="1"/>
    <col min="4366" max="4366" width="11" style="589" bestFit="1" customWidth="1"/>
    <col min="4367" max="4367" width="1.625" style="589" customWidth="1"/>
    <col min="4368" max="4608" width="9.625" style="589"/>
    <col min="4609" max="4609" width="8.25" style="589" customWidth="1"/>
    <col min="4610" max="4610" width="1.625" style="589" customWidth="1"/>
    <col min="4611" max="4611" width="8.375" style="589" customWidth="1"/>
    <col min="4612" max="4612" width="28.25" style="589" customWidth="1"/>
    <col min="4613" max="4613" width="6.75" style="589" customWidth="1"/>
    <col min="4614" max="4614" width="0" style="589" hidden="1" customWidth="1"/>
    <col min="4615" max="4615" width="10.125" style="589" customWidth="1"/>
    <col min="4616" max="4616" width="8.25" style="589" customWidth="1"/>
    <col min="4617" max="4617" width="10.125" style="589" customWidth="1"/>
    <col min="4618" max="4618" width="6.875" style="589" customWidth="1"/>
    <col min="4619" max="4619" width="10.125" style="589" bestFit="1" customWidth="1"/>
    <col min="4620" max="4620" width="9.375" style="589" customWidth="1"/>
    <col min="4621" max="4621" width="7.875" style="589" customWidth="1"/>
    <col min="4622" max="4622" width="11" style="589" bestFit="1" customWidth="1"/>
    <col min="4623" max="4623" width="1.625" style="589" customWidth="1"/>
    <col min="4624" max="4864" width="9.625" style="589"/>
    <col min="4865" max="4865" width="8.25" style="589" customWidth="1"/>
    <col min="4866" max="4866" width="1.625" style="589" customWidth="1"/>
    <col min="4867" max="4867" width="8.375" style="589" customWidth="1"/>
    <col min="4868" max="4868" width="28.25" style="589" customWidth="1"/>
    <col min="4869" max="4869" width="6.75" style="589" customWidth="1"/>
    <col min="4870" max="4870" width="0" style="589" hidden="1" customWidth="1"/>
    <col min="4871" max="4871" width="10.125" style="589" customWidth="1"/>
    <col min="4872" max="4872" width="8.25" style="589" customWidth="1"/>
    <col min="4873" max="4873" width="10.125" style="589" customWidth="1"/>
    <col min="4874" max="4874" width="6.875" style="589" customWidth="1"/>
    <col min="4875" max="4875" width="10.125" style="589" bestFit="1" customWidth="1"/>
    <col min="4876" max="4876" width="9.375" style="589" customWidth="1"/>
    <col min="4877" max="4877" width="7.875" style="589" customWidth="1"/>
    <col min="4878" max="4878" width="11" style="589" bestFit="1" customWidth="1"/>
    <col min="4879" max="4879" width="1.625" style="589" customWidth="1"/>
    <col min="4880" max="5120" width="9.625" style="589"/>
    <col min="5121" max="5121" width="8.25" style="589" customWidth="1"/>
    <col min="5122" max="5122" width="1.625" style="589" customWidth="1"/>
    <col min="5123" max="5123" width="8.375" style="589" customWidth="1"/>
    <col min="5124" max="5124" width="28.25" style="589" customWidth="1"/>
    <col min="5125" max="5125" width="6.75" style="589" customWidth="1"/>
    <col min="5126" max="5126" width="0" style="589" hidden="1" customWidth="1"/>
    <col min="5127" max="5127" width="10.125" style="589" customWidth="1"/>
    <col min="5128" max="5128" width="8.25" style="589" customWidth="1"/>
    <col min="5129" max="5129" width="10.125" style="589" customWidth="1"/>
    <col min="5130" max="5130" width="6.875" style="589" customWidth="1"/>
    <col min="5131" max="5131" width="10.125" style="589" bestFit="1" customWidth="1"/>
    <col min="5132" max="5132" width="9.375" style="589" customWidth="1"/>
    <col min="5133" max="5133" width="7.875" style="589" customWidth="1"/>
    <col min="5134" max="5134" width="11" style="589" bestFit="1" customWidth="1"/>
    <col min="5135" max="5135" width="1.625" style="589" customWidth="1"/>
    <col min="5136" max="5376" width="9.625" style="589"/>
    <col min="5377" max="5377" width="8.25" style="589" customWidth="1"/>
    <col min="5378" max="5378" width="1.625" style="589" customWidth="1"/>
    <col min="5379" max="5379" width="8.375" style="589" customWidth="1"/>
    <col min="5380" max="5380" width="28.25" style="589" customWidth="1"/>
    <col min="5381" max="5381" width="6.75" style="589" customWidth="1"/>
    <col min="5382" max="5382" width="0" style="589" hidden="1" customWidth="1"/>
    <col min="5383" max="5383" width="10.125" style="589" customWidth="1"/>
    <col min="5384" max="5384" width="8.25" style="589" customWidth="1"/>
    <col min="5385" max="5385" width="10.125" style="589" customWidth="1"/>
    <col min="5386" max="5386" width="6.875" style="589" customWidth="1"/>
    <col min="5387" max="5387" width="10.125" style="589" bestFit="1" customWidth="1"/>
    <col min="5388" max="5388" width="9.375" style="589" customWidth="1"/>
    <col min="5389" max="5389" width="7.875" style="589" customWidth="1"/>
    <col min="5390" max="5390" width="11" style="589" bestFit="1" customWidth="1"/>
    <col min="5391" max="5391" width="1.625" style="589" customWidth="1"/>
    <col min="5392" max="5632" width="9.625" style="589"/>
    <col min="5633" max="5633" width="8.25" style="589" customWidth="1"/>
    <col min="5634" max="5634" width="1.625" style="589" customWidth="1"/>
    <col min="5635" max="5635" width="8.375" style="589" customWidth="1"/>
    <col min="5636" max="5636" width="28.25" style="589" customWidth="1"/>
    <col min="5637" max="5637" width="6.75" style="589" customWidth="1"/>
    <col min="5638" max="5638" width="0" style="589" hidden="1" customWidth="1"/>
    <col min="5639" max="5639" width="10.125" style="589" customWidth="1"/>
    <col min="5640" max="5640" width="8.25" style="589" customWidth="1"/>
    <col min="5641" max="5641" width="10.125" style="589" customWidth="1"/>
    <col min="5642" max="5642" width="6.875" style="589" customWidth="1"/>
    <col min="5643" max="5643" width="10.125" style="589" bestFit="1" customWidth="1"/>
    <col min="5644" max="5644" width="9.375" style="589" customWidth="1"/>
    <col min="5645" max="5645" width="7.875" style="589" customWidth="1"/>
    <col min="5646" max="5646" width="11" style="589" bestFit="1" customWidth="1"/>
    <col min="5647" max="5647" width="1.625" style="589" customWidth="1"/>
    <col min="5648" max="5888" width="9.625" style="589"/>
    <col min="5889" max="5889" width="8.25" style="589" customWidth="1"/>
    <col min="5890" max="5890" width="1.625" style="589" customWidth="1"/>
    <col min="5891" max="5891" width="8.375" style="589" customWidth="1"/>
    <col min="5892" max="5892" width="28.25" style="589" customWidth="1"/>
    <col min="5893" max="5893" width="6.75" style="589" customWidth="1"/>
    <col min="5894" max="5894" width="0" style="589" hidden="1" customWidth="1"/>
    <col min="5895" max="5895" width="10.125" style="589" customWidth="1"/>
    <col min="5896" max="5896" width="8.25" style="589" customWidth="1"/>
    <col min="5897" max="5897" width="10.125" style="589" customWidth="1"/>
    <col min="5898" max="5898" width="6.875" style="589" customWidth="1"/>
    <col min="5899" max="5899" width="10.125" style="589" bestFit="1" customWidth="1"/>
    <col min="5900" max="5900" width="9.375" style="589" customWidth="1"/>
    <col min="5901" max="5901" width="7.875" style="589" customWidth="1"/>
    <col min="5902" max="5902" width="11" style="589" bestFit="1" customWidth="1"/>
    <col min="5903" max="5903" width="1.625" style="589" customWidth="1"/>
    <col min="5904" max="6144" width="9.625" style="589"/>
    <col min="6145" max="6145" width="8.25" style="589" customWidth="1"/>
    <col min="6146" max="6146" width="1.625" style="589" customWidth="1"/>
    <col min="6147" max="6147" width="8.375" style="589" customWidth="1"/>
    <col min="6148" max="6148" width="28.25" style="589" customWidth="1"/>
    <col min="6149" max="6149" width="6.75" style="589" customWidth="1"/>
    <col min="6150" max="6150" width="0" style="589" hidden="1" customWidth="1"/>
    <col min="6151" max="6151" width="10.125" style="589" customWidth="1"/>
    <col min="6152" max="6152" width="8.25" style="589" customWidth="1"/>
    <col min="6153" max="6153" width="10.125" style="589" customWidth="1"/>
    <col min="6154" max="6154" width="6.875" style="589" customWidth="1"/>
    <col min="6155" max="6155" width="10.125" style="589" bestFit="1" customWidth="1"/>
    <col min="6156" max="6156" width="9.375" style="589" customWidth="1"/>
    <col min="6157" max="6157" width="7.875" style="589" customWidth="1"/>
    <col min="6158" max="6158" width="11" style="589" bestFit="1" customWidth="1"/>
    <col min="6159" max="6159" width="1.625" style="589" customWidth="1"/>
    <col min="6160" max="6400" width="9.625" style="589"/>
    <col min="6401" max="6401" width="8.25" style="589" customWidth="1"/>
    <col min="6402" max="6402" width="1.625" style="589" customWidth="1"/>
    <col min="6403" max="6403" width="8.375" style="589" customWidth="1"/>
    <col min="6404" max="6404" width="28.25" style="589" customWidth="1"/>
    <col min="6405" max="6405" width="6.75" style="589" customWidth="1"/>
    <col min="6406" max="6406" width="0" style="589" hidden="1" customWidth="1"/>
    <col min="6407" max="6407" width="10.125" style="589" customWidth="1"/>
    <col min="6408" max="6408" width="8.25" style="589" customWidth="1"/>
    <col min="6409" max="6409" width="10.125" style="589" customWidth="1"/>
    <col min="6410" max="6410" width="6.875" style="589" customWidth="1"/>
    <col min="6411" max="6411" width="10.125" style="589" bestFit="1" customWidth="1"/>
    <col min="6412" max="6412" width="9.375" style="589" customWidth="1"/>
    <col min="6413" max="6413" width="7.875" style="589" customWidth="1"/>
    <col min="6414" max="6414" width="11" style="589" bestFit="1" customWidth="1"/>
    <col min="6415" max="6415" width="1.625" style="589" customWidth="1"/>
    <col min="6416" max="6656" width="9.625" style="589"/>
    <col min="6657" max="6657" width="8.25" style="589" customWidth="1"/>
    <col min="6658" max="6658" width="1.625" style="589" customWidth="1"/>
    <col min="6659" max="6659" width="8.375" style="589" customWidth="1"/>
    <col min="6660" max="6660" width="28.25" style="589" customWidth="1"/>
    <col min="6661" max="6661" width="6.75" style="589" customWidth="1"/>
    <col min="6662" max="6662" width="0" style="589" hidden="1" customWidth="1"/>
    <col min="6663" max="6663" width="10.125" style="589" customWidth="1"/>
    <col min="6664" max="6664" width="8.25" style="589" customWidth="1"/>
    <col min="6665" max="6665" width="10.125" style="589" customWidth="1"/>
    <col min="6666" max="6666" width="6.875" style="589" customWidth="1"/>
    <col min="6667" max="6667" width="10.125" style="589" bestFit="1" customWidth="1"/>
    <col min="6668" max="6668" width="9.375" style="589" customWidth="1"/>
    <col min="6669" max="6669" width="7.875" style="589" customWidth="1"/>
    <col min="6670" max="6670" width="11" style="589" bestFit="1" customWidth="1"/>
    <col min="6671" max="6671" width="1.625" style="589" customWidth="1"/>
    <col min="6672" max="6912" width="9.625" style="589"/>
    <col min="6913" max="6913" width="8.25" style="589" customWidth="1"/>
    <col min="6914" max="6914" width="1.625" style="589" customWidth="1"/>
    <col min="6915" max="6915" width="8.375" style="589" customWidth="1"/>
    <col min="6916" max="6916" width="28.25" style="589" customWidth="1"/>
    <col min="6917" max="6917" width="6.75" style="589" customWidth="1"/>
    <col min="6918" max="6918" width="0" style="589" hidden="1" customWidth="1"/>
    <col min="6919" max="6919" width="10.125" style="589" customWidth="1"/>
    <col min="6920" max="6920" width="8.25" style="589" customWidth="1"/>
    <col min="6921" max="6921" width="10.125" style="589" customWidth="1"/>
    <col min="6922" max="6922" width="6.875" style="589" customWidth="1"/>
    <col min="6923" max="6923" width="10.125" style="589" bestFit="1" customWidth="1"/>
    <col min="6924" max="6924" width="9.375" style="589" customWidth="1"/>
    <col min="6925" max="6925" width="7.875" style="589" customWidth="1"/>
    <col min="6926" max="6926" width="11" style="589" bestFit="1" customWidth="1"/>
    <col min="6927" max="6927" width="1.625" style="589" customWidth="1"/>
    <col min="6928" max="7168" width="9.625" style="589"/>
    <col min="7169" max="7169" width="8.25" style="589" customWidth="1"/>
    <col min="7170" max="7170" width="1.625" style="589" customWidth="1"/>
    <col min="7171" max="7171" width="8.375" style="589" customWidth="1"/>
    <col min="7172" max="7172" width="28.25" style="589" customWidth="1"/>
    <col min="7173" max="7173" width="6.75" style="589" customWidth="1"/>
    <col min="7174" max="7174" width="0" style="589" hidden="1" customWidth="1"/>
    <col min="7175" max="7175" width="10.125" style="589" customWidth="1"/>
    <col min="7176" max="7176" width="8.25" style="589" customWidth="1"/>
    <col min="7177" max="7177" width="10.125" style="589" customWidth="1"/>
    <col min="7178" max="7178" width="6.875" style="589" customWidth="1"/>
    <col min="7179" max="7179" width="10.125" style="589" bestFit="1" customWidth="1"/>
    <col min="7180" max="7180" width="9.375" style="589" customWidth="1"/>
    <col min="7181" max="7181" width="7.875" style="589" customWidth="1"/>
    <col min="7182" max="7182" width="11" style="589" bestFit="1" customWidth="1"/>
    <col min="7183" max="7183" width="1.625" style="589" customWidth="1"/>
    <col min="7184" max="7424" width="9.625" style="589"/>
    <col min="7425" max="7425" width="8.25" style="589" customWidth="1"/>
    <col min="7426" max="7426" width="1.625" style="589" customWidth="1"/>
    <col min="7427" max="7427" width="8.375" style="589" customWidth="1"/>
    <col min="7428" max="7428" width="28.25" style="589" customWidth="1"/>
    <col min="7429" max="7429" width="6.75" style="589" customWidth="1"/>
    <col min="7430" max="7430" width="0" style="589" hidden="1" customWidth="1"/>
    <col min="7431" max="7431" width="10.125" style="589" customWidth="1"/>
    <col min="7432" max="7432" width="8.25" style="589" customWidth="1"/>
    <col min="7433" max="7433" width="10.125" style="589" customWidth="1"/>
    <col min="7434" max="7434" width="6.875" style="589" customWidth="1"/>
    <col min="7435" max="7435" width="10.125" style="589" bestFit="1" customWidth="1"/>
    <col min="7436" max="7436" width="9.375" style="589" customWidth="1"/>
    <col min="7437" max="7437" width="7.875" style="589" customWidth="1"/>
    <col min="7438" max="7438" width="11" style="589" bestFit="1" customWidth="1"/>
    <col min="7439" max="7439" width="1.625" style="589" customWidth="1"/>
    <col min="7440" max="7680" width="9.625" style="589"/>
    <col min="7681" max="7681" width="8.25" style="589" customWidth="1"/>
    <col min="7682" max="7682" width="1.625" style="589" customWidth="1"/>
    <col min="7683" max="7683" width="8.375" style="589" customWidth="1"/>
    <col min="7684" max="7684" width="28.25" style="589" customWidth="1"/>
    <col min="7685" max="7685" width="6.75" style="589" customWidth="1"/>
    <col min="7686" max="7686" width="0" style="589" hidden="1" customWidth="1"/>
    <col min="7687" max="7687" width="10.125" style="589" customWidth="1"/>
    <col min="7688" max="7688" width="8.25" style="589" customWidth="1"/>
    <col min="7689" max="7689" width="10.125" style="589" customWidth="1"/>
    <col min="7690" max="7690" width="6.875" style="589" customWidth="1"/>
    <col min="7691" max="7691" width="10.125" style="589" bestFit="1" customWidth="1"/>
    <col min="7692" max="7692" width="9.375" style="589" customWidth="1"/>
    <col min="7693" max="7693" width="7.875" style="589" customWidth="1"/>
    <col min="7694" max="7694" width="11" style="589" bestFit="1" customWidth="1"/>
    <col min="7695" max="7695" width="1.625" style="589" customWidth="1"/>
    <col min="7696" max="7936" width="9.625" style="589"/>
    <col min="7937" max="7937" width="8.25" style="589" customWidth="1"/>
    <col min="7938" max="7938" width="1.625" style="589" customWidth="1"/>
    <col min="7939" max="7939" width="8.375" style="589" customWidth="1"/>
    <col min="7940" max="7940" width="28.25" style="589" customWidth="1"/>
    <col min="7941" max="7941" width="6.75" style="589" customWidth="1"/>
    <col min="7942" max="7942" width="0" style="589" hidden="1" customWidth="1"/>
    <col min="7943" max="7943" width="10.125" style="589" customWidth="1"/>
    <col min="7944" max="7944" width="8.25" style="589" customWidth="1"/>
    <col min="7945" max="7945" width="10.125" style="589" customWidth="1"/>
    <col min="7946" max="7946" width="6.875" style="589" customWidth="1"/>
    <col min="7947" max="7947" width="10.125" style="589" bestFit="1" customWidth="1"/>
    <col min="7948" max="7948" width="9.375" style="589" customWidth="1"/>
    <col min="7949" max="7949" width="7.875" style="589" customWidth="1"/>
    <col min="7950" max="7950" width="11" style="589" bestFit="1" customWidth="1"/>
    <col min="7951" max="7951" width="1.625" style="589" customWidth="1"/>
    <col min="7952" max="8192" width="9.625" style="589"/>
    <col min="8193" max="8193" width="8.25" style="589" customWidth="1"/>
    <col min="8194" max="8194" width="1.625" style="589" customWidth="1"/>
    <col min="8195" max="8195" width="8.375" style="589" customWidth="1"/>
    <col min="8196" max="8196" width="28.25" style="589" customWidth="1"/>
    <col min="8197" max="8197" width="6.75" style="589" customWidth="1"/>
    <col min="8198" max="8198" width="0" style="589" hidden="1" customWidth="1"/>
    <col min="8199" max="8199" width="10.125" style="589" customWidth="1"/>
    <col min="8200" max="8200" width="8.25" style="589" customWidth="1"/>
    <col min="8201" max="8201" width="10.125" style="589" customWidth="1"/>
    <col min="8202" max="8202" width="6.875" style="589" customWidth="1"/>
    <col min="8203" max="8203" width="10.125" style="589" bestFit="1" customWidth="1"/>
    <col min="8204" max="8204" width="9.375" style="589" customWidth="1"/>
    <col min="8205" max="8205" width="7.875" style="589" customWidth="1"/>
    <col min="8206" max="8206" width="11" style="589" bestFit="1" customWidth="1"/>
    <col min="8207" max="8207" width="1.625" style="589" customWidth="1"/>
    <col min="8208" max="8448" width="9.625" style="589"/>
    <col min="8449" max="8449" width="8.25" style="589" customWidth="1"/>
    <col min="8450" max="8450" width="1.625" style="589" customWidth="1"/>
    <col min="8451" max="8451" width="8.375" style="589" customWidth="1"/>
    <col min="8452" max="8452" width="28.25" style="589" customWidth="1"/>
    <col min="8453" max="8453" width="6.75" style="589" customWidth="1"/>
    <col min="8454" max="8454" width="0" style="589" hidden="1" customWidth="1"/>
    <col min="8455" max="8455" width="10.125" style="589" customWidth="1"/>
    <col min="8456" max="8456" width="8.25" style="589" customWidth="1"/>
    <col min="8457" max="8457" width="10.125" style="589" customWidth="1"/>
    <col min="8458" max="8458" width="6.875" style="589" customWidth="1"/>
    <col min="8459" max="8459" width="10.125" style="589" bestFit="1" customWidth="1"/>
    <col min="8460" max="8460" width="9.375" style="589" customWidth="1"/>
    <col min="8461" max="8461" width="7.875" style="589" customWidth="1"/>
    <col min="8462" max="8462" width="11" style="589" bestFit="1" customWidth="1"/>
    <col min="8463" max="8463" width="1.625" style="589" customWidth="1"/>
    <col min="8464" max="8704" width="9.625" style="589"/>
    <col min="8705" max="8705" width="8.25" style="589" customWidth="1"/>
    <col min="8706" max="8706" width="1.625" style="589" customWidth="1"/>
    <col min="8707" max="8707" width="8.375" style="589" customWidth="1"/>
    <col min="8708" max="8708" width="28.25" style="589" customWidth="1"/>
    <col min="8709" max="8709" width="6.75" style="589" customWidth="1"/>
    <col min="8710" max="8710" width="0" style="589" hidden="1" customWidth="1"/>
    <col min="8711" max="8711" width="10.125" style="589" customWidth="1"/>
    <col min="8712" max="8712" width="8.25" style="589" customWidth="1"/>
    <col min="8713" max="8713" width="10.125" style="589" customWidth="1"/>
    <col min="8714" max="8714" width="6.875" style="589" customWidth="1"/>
    <col min="8715" max="8715" width="10.125" style="589" bestFit="1" customWidth="1"/>
    <col min="8716" max="8716" width="9.375" style="589" customWidth="1"/>
    <col min="8717" max="8717" width="7.875" style="589" customWidth="1"/>
    <col min="8718" max="8718" width="11" style="589" bestFit="1" customWidth="1"/>
    <col min="8719" max="8719" width="1.625" style="589" customWidth="1"/>
    <col min="8720" max="8960" width="9.625" style="589"/>
    <col min="8961" max="8961" width="8.25" style="589" customWidth="1"/>
    <col min="8962" max="8962" width="1.625" style="589" customWidth="1"/>
    <col min="8963" max="8963" width="8.375" style="589" customWidth="1"/>
    <col min="8964" max="8964" width="28.25" style="589" customWidth="1"/>
    <col min="8965" max="8965" width="6.75" style="589" customWidth="1"/>
    <col min="8966" max="8966" width="0" style="589" hidden="1" customWidth="1"/>
    <col min="8967" max="8967" width="10.125" style="589" customWidth="1"/>
    <col min="8968" max="8968" width="8.25" style="589" customWidth="1"/>
    <col min="8969" max="8969" width="10.125" style="589" customWidth="1"/>
    <col min="8970" max="8970" width="6.875" style="589" customWidth="1"/>
    <col min="8971" max="8971" width="10.125" style="589" bestFit="1" customWidth="1"/>
    <col min="8972" max="8972" width="9.375" style="589" customWidth="1"/>
    <col min="8973" max="8973" width="7.875" style="589" customWidth="1"/>
    <col min="8974" max="8974" width="11" style="589" bestFit="1" customWidth="1"/>
    <col min="8975" max="8975" width="1.625" style="589" customWidth="1"/>
    <col min="8976" max="9216" width="9.625" style="589"/>
    <col min="9217" max="9217" width="8.25" style="589" customWidth="1"/>
    <col min="9218" max="9218" width="1.625" style="589" customWidth="1"/>
    <col min="9219" max="9219" width="8.375" style="589" customWidth="1"/>
    <col min="9220" max="9220" width="28.25" style="589" customWidth="1"/>
    <col min="9221" max="9221" width="6.75" style="589" customWidth="1"/>
    <col min="9222" max="9222" width="0" style="589" hidden="1" customWidth="1"/>
    <col min="9223" max="9223" width="10.125" style="589" customWidth="1"/>
    <col min="9224" max="9224" width="8.25" style="589" customWidth="1"/>
    <col min="9225" max="9225" width="10.125" style="589" customWidth="1"/>
    <col min="9226" max="9226" width="6.875" style="589" customWidth="1"/>
    <col min="9227" max="9227" width="10.125" style="589" bestFit="1" customWidth="1"/>
    <col min="9228" max="9228" width="9.375" style="589" customWidth="1"/>
    <col min="9229" max="9229" width="7.875" style="589" customWidth="1"/>
    <col min="9230" max="9230" width="11" style="589" bestFit="1" customWidth="1"/>
    <col min="9231" max="9231" width="1.625" style="589" customWidth="1"/>
    <col min="9232" max="9472" width="9.625" style="589"/>
    <col min="9473" max="9473" width="8.25" style="589" customWidth="1"/>
    <col min="9474" max="9474" width="1.625" style="589" customWidth="1"/>
    <col min="9475" max="9475" width="8.375" style="589" customWidth="1"/>
    <col min="9476" max="9476" width="28.25" style="589" customWidth="1"/>
    <col min="9477" max="9477" width="6.75" style="589" customWidth="1"/>
    <col min="9478" max="9478" width="0" style="589" hidden="1" customWidth="1"/>
    <col min="9479" max="9479" width="10.125" style="589" customWidth="1"/>
    <col min="9480" max="9480" width="8.25" style="589" customWidth="1"/>
    <col min="9481" max="9481" width="10.125" style="589" customWidth="1"/>
    <col min="9482" max="9482" width="6.875" style="589" customWidth="1"/>
    <col min="9483" max="9483" width="10.125" style="589" bestFit="1" customWidth="1"/>
    <col min="9484" max="9484" width="9.375" style="589" customWidth="1"/>
    <col min="9485" max="9485" width="7.875" style="589" customWidth="1"/>
    <col min="9486" max="9486" width="11" style="589" bestFit="1" customWidth="1"/>
    <col min="9487" max="9487" width="1.625" style="589" customWidth="1"/>
    <col min="9488" max="9728" width="9.625" style="589"/>
    <col min="9729" max="9729" width="8.25" style="589" customWidth="1"/>
    <col min="9730" max="9730" width="1.625" style="589" customWidth="1"/>
    <col min="9731" max="9731" width="8.375" style="589" customWidth="1"/>
    <col min="9732" max="9732" width="28.25" style="589" customWidth="1"/>
    <col min="9733" max="9733" width="6.75" style="589" customWidth="1"/>
    <col min="9734" max="9734" width="0" style="589" hidden="1" customWidth="1"/>
    <col min="9735" max="9735" width="10.125" style="589" customWidth="1"/>
    <col min="9736" max="9736" width="8.25" style="589" customWidth="1"/>
    <col min="9737" max="9737" width="10.125" style="589" customWidth="1"/>
    <col min="9738" max="9738" width="6.875" style="589" customWidth="1"/>
    <col min="9739" max="9739" width="10.125" style="589" bestFit="1" customWidth="1"/>
    <col min="9740" max="9740" width="9.375" style="589" customWidth="1"/>
    <col min="9741" max="9741" width="7.875" style="589" customWidth="1"/>
    <col min="9742" max="9742" width="11" style="589" bestFit="1" customWidth="1"/>
    <col min="9743" max="9743" width="1.625" style="589" customWidth="1"/>
    <col min="9744" max="9984" width="9.625" style="589"/>
    <col min="9985" max="9985" width="8.25" style="589" customWidth="1"/>
    <col min="9986" max="9986" width="1.625" style="589" customWidth="1"/>
    <col min="9987" max="9987" width="8.375" style="589" customWidth="1"/>
    <col min="9988" max="9988" width="28.25" style="589" customWidth="1"/>
    <col min="9989" max="9989" width="6.75" style="589" customWidth="1"/>
    <col min="9990" max="9990" width="0" style="589" hidden="1" customWidth="1"/>
    <col min="9991" max="9991" width="10.125" style="589" customWidth="1"/>
    <col min="9992" max="9992" width="8.25" style="589" customWidth="1"/>
    <col min="9993" max="9993" width="10.125" style="589" customWidth="1"/>
    <col min="9994" max="9994" width="6.875" style="589" customWidth="1"/>
    <col min="9995" max="9995" width="10.125" style="589" bestFit="1" customWidth="1"/>
    <col min="9996" max="9996" width="9.375" style="589" customWidth="1"/>
    <col min="9997" max="9997" width="7.875" style="589" customWidth="1"/>
    <col min="9998" max="9998" width="11" style="589" bestFit="1" customWidth="1"/>
    <col min="9999" max="9999" width="1.625" style="589" customWidth="1"/>
    <col min="10000" max="10240" width="9.625" style="589"/>
    <col min="10241" max="10241" width="8.25" style="589" customWidth="1"/>
    <col min="10242" max="10242" width="1.625" style="589" customWidth="1"/>
    <col min="10243" max="10243" width="8.375" style="589" customWidth="1"/>
    <col min="10244" max="10244" width="28.25" style="589" customWidth="1"/>
    <col min="10245" max="10245" width="6.75" style="589" customWidth="1"/>
    <col min="10246" max="10246" width="0" style="589" hidden="1" customWidth="1"/>
    <col min="10247" max="10247" width="10.125" style="589" customWidth="1"/>
    <col min="10248" max="10248" width="8.25" style="589" customWidth="1"/>
    <col min="10249" max="10249" width="10.125" style="589" customWidth="1"/>
    <col min="10250" max="10250" width="6.875" style="589" customWidth="1"/>
    <col min="10251" max="10251" width="10.125" style="589" bestFit="1" customWidth="1"/>
    <col min="10252" max="10252" width="9.375" style="589" customWidth="1"/>
    <col min="10253" max="10253" width="7.875" style="589" customWidth="1"/>
    <col min="10254" max="10254" width="11" style="589" bestFit="1" customWidth="1"/>
    <col min="10255" max="10255" width="1.625" style="589" customWidth="1"/>
    <col min="10256" max="10496" width="9.625" style="589"/>
    <col min="10497" max="10497" width="8.25" style="589" customWidth="1"/>
    <col min="10498" max="10498" width="1.625" style="589" customWidth="1"/>
    <col min="10499" max="10499" width="8.375" style="589" customWidth="1"/>
    <col min="10500" max="10500" width="28.25" style="589" customWidth="1"/>
    <col min="10501" max="10501" width="6.75" style="589" customWidth="1"/>
    <col min="10502" max="10502" width="0" style="589" hidden="1" customWidth="1"/>
    <col min="10503" max="10503" width="10.125" style="589" customWidth="1"/>
    <col min="10504" max="10504" width="8.25" style="589" customWidth="1"/>
    <col min="10505" max="10505" width="10.125" style="589" customWidth="1"/>
    <col min="10506" max="10506" width="6.875" style="589" customWidth="1"/>
    <col min="10507" max="10507" width="10.125" style="589" bestFit="1" customWidth="1"/>
    <col min="10508" max="10508" width="9.375" style="589" customWidth="1"/>
    <col min="10509" max="10509" width="7.875" style="589" customWidth="1"/>
    <col min="10510" max="10510" width="11" style="589" bestFit="1" customWidth="1"/>
    <col min="10511" max="10511" width="1.625" style="589" customWidth="1"/>
    <col min="10512" max="10752" width="9.625" style="589"/>
    <col min="10753" max="10753" width="8.25" style="589" customWidth="1"/>
    <col min="10754" max="10754" width="1.625" style="589" customWidth="1"/>
    <col min="10755" max="10755" width="8.375" style="589" customWidth="1"/>
    <col min="10756" max="10756" width="28.25" style="589" customWidth="1"/>
    <col min="10757" max="10757" width="6.75" style="589" customWidth="1"/>
    <col min="10758" max="10758" width="0" style="589" hidden="1" customWidth="1"/>
    <col min="10759" max="10759" width="10.125" style="589" customWidth="1"/>
    <col min="10760" max="10760" width="8.25" style="589" customWidth="1"/>
    <col min="10761" max="10761" width="10.125" style="589" customWidth="1"/>
    <col min="10762" max="10762" width="6.875" style="589" customWidth="1"/>
    <col min="10763" max="10763" width="10.125" style="589" bestFit="1" customWidth="1"/>
    <col min="10764" max="10764" width="9.375" style="589" customWidth="1"/>
    <col min="10765" max="10765" width="7.875" style="589" customWidth="1"/>
    <col min="10766" max="10766" width="11" style="589" bestFit="1" customWidth="1"/>
    <col min="10767" max="10767" width="1.625" style="589" customWidth="1"/>
    <col min="10768" max="11008" width="9.625" style="589"/>
    <col min="11009" max="11009" width="8.25" style="589" customWidth="1"/>
    <col min="11010" max="11010" width="1.625" style="589" customWidth="1"/>
    <col min="11011" max="11011" width="8.375" style="589" customWidth="1"/>
    <col min="11012" max="11012" width="28.25" style="589" customWidth="1"/>
    <col min="11013" max="11013" width="6.75" style="589" customWidth="1"/>
    <col min="11014" max="11014" width="0" style="589" hidden="1" customWidth="1"/>
    <col min="11015" max="11015" width="10.125" style="589" customWidth="1"/>
    <col min="11016" max="11016" width="8.25" style="589" customWidth="1"/>
    <col min="11017" max="11017" width="10.125" style="589" customWidth="1"/>
    <col min="11018" max="11018" width="6.875" style="589" customWidth="1"/>
    <col min="11019" max="11019" width="10.125" style="589" bestFit="1" customWidth="1"/>
    <col min="11020" max="11020" width="9.375" style="589" customWidth="1"/>
    <col min="11021" max="11021" width="7.875" style="589" customWidth="1"/>
    <col min="11022" max="11022" width="11" style="589" bestFit="1" customWidth="1"/>
    <col min="11023" max="11023" width="1.625" style="589" customWidth="1"/>
    <col min="11024" max="11264" width="9.625" style="589"/>
    <col min="11265" max="11265" width="8.25" style="589" customWidth="1"/>
    <col min="11266" max="11266" width="1.625" style="589" customWidth="1"/>
    <col min="11267" max="11267" width="8.375" style="589" customWidth="1"/>
    <col min="11268" max="11268" width="28.25" style="589" customWidth="1"/>
    <col min="11269" max="11269" width="6.75" style="589" customWidth="1"/>
    <col min="11270" max="11270" width="0" style="589" hidden="1" customWidth="1"/>
    <col min="11271" max="11271" width="10.125" style="589" customWidth="1"/>
    <col min="11272" max="11272" width="8.25" style="589" customWidth="1"/>
    <col min="11273" max="11273" width="10.125" style="589" customWidth="1"/>
    <col min="11274" max="11274" width="6.875" style="589" customWidth="1"/>
    <col min="11275" max="11275" width="10.125" style="589" bestFit="1" customWidth="1"/>
    <col min="11276" max="11276" width="9.375" style="589" customWidth="1"/>
    <col min="11277" max="11277" width="7.875" style="589" customWidth="1"/>
    <col min="11278" max="11278" width="11" style="589" bestFit="1" customWidth="1"/>
    <col min="11279" max="11279" width="1.625" style="589" customWidth="1"/>
    <col min="11280" max="11520" width="9.625" style="589"/>
    <col min="11521" max="11521" width="8.25" style="589" customWidth="1"/>
    <col min="11522" max="11522" width="1.625" style="589" customWidth="1"/>
    <col min="11523" max="11523" width="8.375" style="589" customWidth="1"/>
    <col min="11524" max="11524" width="28.25" style="589" customWidth="1"/>
    <col min="11525" max="11525" width="6.75" style="589" customWidth="1"/>
    <col min="11526" max="11526" width="0" style="589" hidden="1" customWidth="1"/>
    <col min="11527" max="11527" width="10.125" style="589" customWidth="1"/>
    <col min="11528" max="11528" width="8.25" style="589" customWidth="1"/>
    <col min="11529" max="11529" width="10.125" style="589" customWidth="1"/>
    <col min="11530" max="11530" width="6.875" style="589" customWidth="1"/>
    <col min="11531" max="11531" width="10.125" style="589" bestFit="1" customWidth="1"/>
    <col min="11532" max="11532" width="9.375" style="589" customWidth="1"/>
    <col min="11533" max="11533" width="7.875" style="589" customWidth="1"/>
    <col min="11534" max="11534" width="11" style="589" bestFit="1" customWidth="1"/>
    <col min="11535" max="11535" width="1.625" style="589" customWidth="1"/>
    <col min="11536" max="11776" width="9.625" style="589"/>
    <col min="11777" max="11777" width="8.25" style="589" customWidth="1"/>
    <col min="11778" max="11778" width="1.625" style="589" customWidth="1"/>
    <col min="11779" max="11779" width="8.375" style="589" customWidth="1"/>
    <col min="11780" max="11780" width="28.25" style="589" customWidth="1"/>
    <col min="11781" max="11781" width="6.75" style="589" customWidth="1"/>
    <col min="11782" max="11782" width="0" style="589" hidden="1" customWidth="1"/>
    <col min="11783" max="11783" width="10.125" style="589" customWidth="1"/>
    <col min="11784" max="11784" width="8.25" style="589" customWidth="1"/>
    <col min="11785" max="11785" width="10.125" style="589" customWidth="1"/>
    <col min="11786" max="11786" width="6.875" style="589" customWidth="1"/>
    <col min="11787" max="11787" width="10.125" style="589" bestFit="1" customWidth="1"/>
    <col min="11788" max="11788" width="9.375" style="589" customWidth="1"/>
    <col min="11789" max="11789" width="7.875" style="589" customWidth="1"/>
    <col min="11790" max="11790" width="11" style="589" bestFit="1" customWidth="1"/>
    <col min="11791" max="11791" width="1.625" style="589" customWidth="1"/>
    <col min="11792" max="12032" width="9.625" style="589"/>
    <col min="12033" max="12033" width="8.25" style="589" customWidth="1"/>
    <col min="12034" max="12034" width="1.625" style="589" customWidth="1"/>
    <col min="12035" max="12035" width="8.375" style="589" customWidth="1"/>
    <col min="12036" max="12036" width="28.25" style="589" customWidth="1"/>
    <col min="12037" max="12037" width="6.75" style="589" customWidth="1"/>
    <col min="12038" max="12038" width="0" style="589" hidden="1" customWidth="1"/>
    <col min="12039" max="12039" width="10.125" style="589" customWidth="1"/>
    <col min="12040" max="12040" width="8.25" style="589" customWidth="1"/>
    <col min="12041" max="12041" width="10.125" style="589" customWidth="1"/>
    <col min="12042" max="12042" width="6.875" style="589" customWidth="1"/>
    <col min="12043" max="12043" width="10.125" style="589" bestFit="1" customWidth="1"/>
    <col min="12044" max="12044" width="9.375" style="589" customWidth="1"/>
    <col min="12045" max="12045" width="7.875" style="589" customWidth="1"/>
    <col min="12046" max="12046" width="11" style="589" bestFit="1" customWidth="1"/>
    <col min="12047" max="12047" width="1.625" style="589" customWidth="1"/>
    <col min="12048" max="12288" width="9.625" style="589"/>
    <col min="12289" max="12289" width="8.25" style="589" customWidth="1"/>
    <col min="12290" max="12290" width="1.625" style="589" customWidth="1"/>
    <col min="12291" max="12291" width="8.375" style="589" customWidth="1"/>
    <col min="12292" max="12292" width="28.25" style="589" customWidth="1"/>
    <col min="12293" max="12293" width="6.75" style="589" customWidth="1"/>
    <col min="12294" max="12294" width="0" style="589" hidden="1" customWidth="1"/>
    <col min="12295" max="12295" width="10.125" style="589" customWidth="1"/>
    <col min="12296" max="12296" width="8.25" style="589" customWidth="1"/>
    <col min="12297" max="12297" width="10.125" style="589" customWidth="1"/>
    <col min="12298" max="12298" width="6.875" style="589" customWidth="1"/>
    <col min="12299" max="12299" width="10.125" style="589" bestFit="1" customWidth="1"/>
    <col min="12300" max="12300" width="9.375" style="589" customWidth="1"/>
    <col min="12301" max="12301" width="7.875" style="589" customWidth="1"/>
    <col min="12302" max="12302" width="11" style="589" bestFit="1" customWidth="1"/>
    <col min="12303" max="12303" width="1.625" style="589" customWidth="1"/>
    <col min="12304" max="12544" width="9.625" style="589"/>
    <col min="12545" max="12545" width="8.25" style="589" customWidth="1"/>
    <col min="12546" max="12546" width="1.625" style="589" customWidth="1"/>
    <col min="12547" max="12547" width="8.375" style="589" customWidth="1"/>
    <col min="12548" max="12548" width="28.25" style="589" customWidth="1"/>
    <col min="12549" max="12549" width="6.75" style="589" customWidth="1"/>
    <col min="12550" max="12550" width="0" style="589" hidden="1" customWidth="1"/>
    <col min="12551" max="12551" width="10.125" style="589" customWidth="1"/>
    <col min="12552" max="12552" width="8.25" style="589" customWidth="1"/>
    <col min="12553" max="12553" width="10.125" style="589" customWidth="1"/>
    <col min="12554" max="12554" width="6.875" style="589" customWidth="1"/>
    <col min="12555" max="12555" width="10.125" style="589" bestFit="1" customWidth="1"/>
    <col min="12556" max="12556" width="9.375" style="589" customWidth="1"/>
    <col min="12557" max="12557" width="7.875" style="589" customWidth="1"/>
    <col min="12558" max="12558" width="11" style="589" bestFit="1" customWidth="1"/>
    <col min="12559" max="12559" width="1.625" style="589" customWidth="1"/>
    <col min="12560" max="12800" width="9.625" style="589"/>
    <col min="12801" max="12801" width="8.25" style="589" customWidth="1"/>
    <col min="12802" max="12802" width="1.625" style="589" customWidth="1"/>
    <col min="12803" max="12803" width="8.375" style="589" customWidth="1"/>
    <col min="12804" max="12804" width="28.25" style="589" customWidth="1"/>
    <col min="12805" max="12805" width="6.75" style="589" customWidth="1"/>
    <col min="12806" max="12806" width="0" style="589" hidden="1" customWidth="1"/>
    <col min="12807" max="12807" width="10.125" style="589" customWidth="1"/>
    <col min="12808" max="12808" width="8.25" style="589" customWidth="1"/>
    <col min="12809" max="12809" width="10.125" style="589" customWidth="1"/>
    <col min="12810" max="12810" width="6.875" style="589" customWidth="1"/>
    <col min="12811" max="12811" width="10.125" style="589" bestFit="1" customWidth="1"/>
    <col min="12812" max="12812" width="9.375" style="589" customWidth="1"/>
    <col min="12813" max="12813" width="7.875" style="589" customWidth="1"/>
    <col min="12814" max="12814" width="11" style="589" bestFit="1" customWidth="1"/>
    <col min="12815" max="12815" width="1.625" style="589" customWidth="1"/>
    <col min="12816" max="13056" width="9.625" style="589"/>
    <col min="13057" max="13057" width="8.25" style="589" customWidth="1"/>
    <col min="13058" max="13058" width="1.625" style="589" customWidth="1"/>
    <col min="13059" max="13059" width="8.375" style="589" customWidth="1"/>
    <col min="13060" max="13060" width="28.25" style="589" customWidth="1"/>
    <col min="13061" max="13061" width="6.75" style="589" customWidth="1"/>
    <col min="13062" max="13062" width="0" style="589" hidden="1" customWidth="1"/>
    <col min="13063" max="13063" width="10.125" style="589" customWidth="1"/>
    <col min="13064" max="13064" width="8.25" style="589" customWidth="1"/>
    <col min="13065" max="13065" width="10.125" style="589" customWidth="1"/>
    <col min="13066" max="13066" width="6.875" style="589" customWidth="1"/>
    <col min="13067" max="13067" width="10.125" style="589" bestFit="1" customWidth="1"/>
    <col min="13068" max="13068" width="9.375" style="589" customWidth="1"/>
    <col min="13069" max="13069" width="7.875" style="589" customWidth="1"/>
    <col min="13070" max="13070" width="11" style="589" bestFit="1" customWidth="1"/>
    <col min="13071" max="13071" width="1.625" style="589" customWidth="1"/>
    <col min="13072" max="13312" width="9.625" style="589"/>
    <col min="13313" max="13313" width="8.25" style="589" customWidth="1"/>
    <col min="13314" max="13314" width="1.625" style="589" customWidth="1"/>
    <col min="13315" max="13315" width="8.375" style="589" customWidth="1"/>
    <col min="13316" max="13316" width="28.25" style="589" customWidth="1"/>
    <col min="13317" max="13317" width="6.75" style="589" customWidth="1"/>
    <col min="13318" max="13318" width="0" style="589" hidden="1" customWidth="1"/>
    <col min="13319" max="13319" width="10.125" style="589" customWidth="1"/>
    <col min="13320" max="13320" width="8.25" style="589" customWidth="1"/>
    <col min="13321" max="13321" width="10.125" style="589" customWidth="1"/>
    <col min="13322" max="13322" width="6.875" style="589" customWidth="1"/>
    <col min="13323" max="13323" width="10.125" style="589" bestFit="1" customWidth="1"/>
    <col min="13324" max="13324" width="9.375" style="589" customWidth="1"/>
    <col min="13325" max="13325" width="7.875" style="589" customWidth="1"/>
    <col min="13326" max="13326" width="11" style="589" bestFit="1" customWidth="1"/>
    <col min="13327" max="13327" width="1.625" style="589" customWidth="1"/>
    <col min="13328" max="13568" width="9.625" style="589"/>
    <col min="13569" max="13569" width="8.25" style="589" customWidth="1"/>
    <col min="13570" max="13570" width="1.625" style="589" customWidth="1"/>
    <col min="13571" max="13571" width="8.375" style="589" customWidth="1"/>
    <col min="13572" max="13572" width="28.25" style="589" customWidth="1"/>
    <col min="13573" max="13573" width="6.75" style="589" customWidth="1"/>
    <col min="13574" max="13574" width="0" style="589" hidden="1" customWidth="1"/>
    <col min="13575" max="13575" width="10.125" style="589" customWidth="1"/>
    <col min="13576" max="13576" width="8.25" style="589" customWidth="1"/>
    <col min="13577" max="13577" width="10.125" style="589" customWidth="1"/>
    <col min="13578" max="13578" width="6.875" style="589" customWidth="1"/>
    <col min="13579" max="13579" width="10.125" style="589" bestFit="1" customWidth="1"/>
    <col min="13580" max="13580" width="9.375" style="589" customWidth="1"/>
    <col min="13581" max="13581" width="7.875" style="589" customWidth="1"/>
    <col min="13582" max="13582" width="11" style="589" bestFit="1" customWidth="1"/>
    <col min="13583" max="13583" width="1.625" style="589" customWidth="1"/>
    <col min="13584" max="13824" width="9.625" style="589"/>
    <col min="13825" max="13825" width="8.25" style="589" customWidth="1"/>
    <col min="13826" max="13826" width="1.625" style="589" customWidth="1"/>
    <col min="13827" max="13827" width="8.375" style="589" customWidth="1"/>
    <col min="13828" max="13828" width="28.25" style="589" customWidth="1"/>
    <col min="13829" max="13829" width="6.75" style="589" customWidth="1"/>
    <col min="13830" max="13830" width="0" style="589" hidden="1" customWidth="1"/>
    <col min="13831" max="13831" width="10.125" style="589" customWidth="1"/>
    <col min="13832" max="13832" width="8.25" style="589" customWidth="1"/>
    <col min="13833" max="13833" width="10.125" style="589" customWidth="1"/>
    <col min="13834" max="13834" width="6.875" style="589" customWidth="1"/>
    <col min="13835" max="13835" width="10.125" style="589" bestFit="1" customWidth="1"/>
    <col min="13836" max="13836" width="9.375" style="589" customWidth="1"/>
    <col min="13837" max="13837" width="7.875" style="589" customWidth="1"/>
    <col min="13838" max="13838" width="11" style="589" bestFit="1" customWidth="1"/>
    <col min="13839" max="13839" width="1.625" style="589" customWidth="1"/>
    <col min="13840" max="14080" width="9.625" style="589"/>
    <col min="14081" max="14081" width="8.25" style="589" customWidth="1"/>
    <col min="14082" max="14082" width="1.625" style="589" customWidth="1"/>
    <col min="14083" max="14083" width="8.375" style="589" customWidth="1"/>
    <col min="14084" max="14084" width="28.25" style="589" customWidth="1"/>
    <col min="14085" max="14085" width="6.75" style="589" customWidth="1"/>
    <col min="14086" max="14086" width="0" style="589" hidden="1" customWidth="1"/>
    <col min="14087" max="14087" width="10.125" style="589" customWidth="1"/>
    <col min="14088" max="14088" width="8.25" style="589" customWidth="1"/>
    <col min="14089" max="14089" width="10.125" style="589" customWidth="1"/>
    <col min="14090" max="14090" width="6.875" style="589" customWidth="1"/>
    <col min="14091" max="14091" width="10.125" style="589" bestFit="1" customWidth="1"/>
    <col min="14092" max="14092" width="9.375" style="589" customWidth="1"/>
    <col min="14093" max="14093" width="7.875" style="589" customWidth="1"/>
    <col min="14094" max="14094" width="11" style="589" bestFit="1" customWidth="1"/>
    <col min="14095" max="14095" width="1.625" style="589" customWidth="1"/>
    <col min="14096" max="14336" width="9.625" style="589"/>
    <col min="14337" max="14337" width="8.25" style="589" customWidth="1"/>
    <col min="14338" max="14338" width="1.625" style="589" customWidth="1"/>
    <col min="14339" max="14339" width="8.375" style="589" customWidth="1"/>
    <col min="14340" max="14340" width="28.25" style="589" customWidth="1"/>
    <col min="14341" max="14341" width="6.75" style="589" customWidth="1"/>
    <col min="14342" max="14342" width="0" style="589" hidden="1" customWidth="1"/>
    <col min="14343" max="14343" width="10.125" style="589" customWidth="1"/>
    <col min="14344" max="14344" width="8.25" style="589" customWidth="1"/>
    <col min="14345" max="14345" width="10.125" style="589" customWidth="1"/>
    <col min="14346" max="14346" width="6.875" style="589" customWidth="1"/>
    <col min="14347" max="14347" width="10.125" style="589" bestFit="1" customWidth="1"/>
    <col min="14348" max="14348" width="9.375" style="589" customWidth="1"/>
    <col min="14349" max="14349" width="7.875" style="589" customWidth="1"/>
    <col min="14350" max="14350" width="11" style="589" bestFit="1" customWidth="1"/>
    <col min="14351" max="14351" width="1.625" style="589" customWidth="1"/>
    <col min="14352" max="14592" width="9.625" style="589"/>
    <col min="14593" max="14593" width="8.25" style="589" customWidth="1"/>
    <col min="14594" max="14594" width="1.625" style="589" customWidth="1"/>
    <col min="14595" max="14595" width="8.375" style="589" customWidth="1"/>
    <col min="14596" max="14596" width="28.25" style="589" customWidth="1"/>
    <col min="14597" max="14597" width="6.75" style="589" customWidth="1"/>
    <col min="14598" max="14598" width="0" style="589" hidden="1" customWidth="1"/>
    <col min="14599" max="14599" width="10.125" style="589" customWidth="1"/>
    <col min="14600" max="14600" width="8.25" style="589" customWidth="1"/>
    <col min="14601" max="14601" width="10.125" style="589" customWidth="1"/>
    <col min="14602" max="14602" width="6.875" style="589" customWidth="1"/>
    <col min="14603" max="14603" width="10.125" style="589" bestFit="1" customWidth="1"/>
    <col min="14604" max="14604" width="9.375" style="589" customWidth="1"/>
    <col min="14605" max="14605" width="7.875" style="589" customWidth="1"/>
    <col min="14606" max="14606" width="11" style="589" bestFit="1" customWidth="1"/>
    <col min="14607" max="14607" width="1.625" style="589" customWidth="1"/>
    <col min="14608" max="14848" width="9.625" style="589"/>
    <col min="14849" max="14849" width="8.25" style="589" customWidth="1"/>
    <col min="14850" max="14850" width="1.625" style="589" customWidth="1"/>
    <col min="14851" max="14851" width="8.375" style="589" customWidth="1"/>
    <col min="14852" max="14852" width="28.25" style="589" customWidth="1"/>
    <col min="14853" max="14853" width="6.75" style="589" customWidth="1"/>
    <col min="14854" max="14854" width="0" style="589" hidden="1" customWidth="1"/>
    <col min="14855" max="14855" width="10.125" style="589" customWidth="1"/>
    <col min="14856" max="14856" width="8.25" style="589" customWidth="1"/>
    <col min="14857" max="14857" width="10.125" style="589" customWidth="1"/>
    <col min="14858" max="14858" width="6.875" style="589" customWidth="1"/>
    <col min="14859" max="14859" width="10.125" style="589" bestFit="1" customWidth="1"/>
    <col min="14860" max="14860" width="9.375" style="589" customWidth="1"/>
    <col min="14861" max="14861" width="7.875" style="589" customWidth="1"/>
    <col min="14862" max="14862" width="11" style="589" bestFit="1" customWidth="1"/>
    <col min="14863" max="14863" width="1.625" style="589" customWidth="1"/>
    <col min="14864" max="15104" width="9.625" style="589"/>
    <col min="15105" max="15105" width="8.25" style="589" customWidth="1"/>
    <col min="15106" max="15106" width="1.625" style="589" customWidth="1"/>
    <col min="15107" max="15107" width="8.375" style="589" customWidth="1"/>
    <col min="15108" max="15108" width="28.25" style="589" customWidth="1"/>
    <col min="15109" max="15109" width="6.75" style="589" customWidth="1"/>
    <col min="15110" max="15110" width="0" style="589" hidden="1" customWidth="1"/>
    <col min="15111" max="15111" width="10.125" style="589" customWidth="1"/>
    <col min="15112" max="15112" width="8.25" style="589" customWidth="1"/>
    <col min="15113" max="15113" width="10.125" style="589" customWidth="1"/>
    <col min="15114" max="15114" width="6.875" style="589" customWidth="1"/>
    <col min="15115" max="15115" width="10.125" style="589" bestFit="1" customWidth="1"/>
    <col min="15116" max="15116" width="9.375" style="589" customWidth="1"/>
    <col min="15117" max="15117" width="7.875" style="589" customWidth="1"/>
    <col min="15118" max="15118" width="11" style="589" bestFit="1" customWidth="1"/>
    <col min="15119" max="15119" width="1.625" style="589" customWidth="1"/>
    <col min="15120" max="15360" width="9.625" style="589"/>
    <col min="15361" max="15361" width="8.25" style="589" customWidth="1"/>
    <col min="15362" max="15362" width="1.625" style="589" customWidth="1"/>
    <col min="15363" max="15363" width="8.375" style="589" customWidth="1"/>
    <col min="15364" max="15364" width="28.25" style="589" customWidth="1"/>
    <col min="15365" max="15365" width="6.75" style="589" customWidth="1"/>
    <col min="15366" max="15366" width="0" style="589" hidden="1" customWidth="1"/>
    <col min="15367" max="15367" width="10.125" style="589" customWidth="1"/>
    <col min="15368" max="15368" width="8.25" style="589" customWidth="1"/>
    <col min="15369" max="15369" width="10.125" style="589" customWidth="1"/>
    <col min="15370" max="15370" width="6.875" style="589" customWidth="1"/>
    <col min="15371" max="15371" width="10.125" style="589" bestFit="1" customWidth="1"/>
    <col min="15372" max="15372" width="9.375" style="589" customWidth="1"/>
    <col min="15373" max="15373" width="7.875" style="589" customWidth="1"/>
    <col min="15374" max="15374" width="11" style="589" bestFit="1" customWidth="1"/>
    <col min="15375" max="15375" width="1.625" style="589" customWidth="1"/>
    <col min="15376" max="15616" width="9.625" style="589"/>
    <col min="15617" max="15617" width="8.25" style="589" customWidth="1"/>
    <col min="15618" max="15618" width="1.625" style="589" customWidth="1"/>
    <col min="15619" max="15619" width="8.375" style="589" customWidth="1"/>
    <col min="15620" max="15620" width="28.25" style="589" customWidth="1"/>
    <col min="15621" max="15621" width="6.75" style="589" customWidth="1"/>
    <col min="15622" max="15622" width="0" style="589" hidden="1" customWidth="1"/>
    <col min="15623" max="15623" width="10.125" style="589" customWidth="1"/>
    <col min="15624" max="15624" width="8.25" style="589" customWidth="1"/>
    <col min="15625" max="15625" width="10.125" style="589" customWidth="1"/>
    <col min="15626" max="15626" width="6.875" style="589" customWidth="1"/>
    <col min="15627" max="15627" width="10.125" style="589" bestFit="1" customWidth="1"/>
    <col min="15628" max="15628" width="9.375" style="589" customWidth="1"/>
    <col min="15629" max="15629" width="7.875" style="589" customWidth="1"/>
    <col min="15630" max="15630" width="11" style="589" bestFit="1" customWidth="1"/>
    <col min="15631" max="15631" width="1.625" style="589" customWidth="1"/>
    <col min="15632" max="15872" width="9.625" style="589"/>
    <col min="15873" max="15873" width="8.25" style="589" customWidth="1"/>
    <col min="15874" max="15874" width="1.625" style="589" customWidth="1"/>
    <col min="15875" max="15875" width="8.375" style="589" customWidth="1"/>
    <col min="15876" max="15876" width="28.25" style="589" customWidth="1"/>
    <col min="15877" max="15877" width="6.75" style="589" customWidth="1"/>
    <col min="15878" max="15878" width="0" style="589" hidden="1" customWidth="1"/>
    <col min="15879" max="15879" width="10.125" style="589" customWidth="1"/>
    <col min="15880" max="15880" width="8.25" style="589" customWidth="1"/>
    <col min="15881" max="15881" width="10.125" style="589" customWidth="1"/>
    <col min="15882" max="15882" width="6.875" style="589" customWidth="1"/>
    <col min="15883" max="15883" width="10.125" style="589" bestFit="1" customWidth="1"/>
    <col min="15884" max="15884" width="9.375" style="589" customWidth="1"/>
    <col min="15885" max="15885" width="7.875" style="589" customWidth="1"/>
    <col min="15886" max="15886" width="11" style="589" bestFit="1" customWidth="1"/>
    <col min="15887" max="15887" width="1.625" style="589" customWidth="1"/>
    <col min="15888" max="16128" width="9.625" style="589"/>
    <col min="16129" max="16129" width="8.25" style="589" customWidth="1"/>
    <col min="16130" max="16130" width="1.625" style="589" customWidth="1"/>
    <col min="16131" max="16131" width="8.375" style="589" customWidth="1"/>
    <col min="16132" max="16132" width="28.25" style="589" customWidth="1"/>
    <col min="16133" max="16133" width="6.75" style="589" customWidth="1"/>
    <col min="16134" max="16134" width="0" style="589" hidden="1" customWidth="1"/>
    <col min="16135" max="16135" width="10.125" style="589" customWidth="1"/>
    <col min="16136" max="16136" width="8.25" style="589" customWidth="1"/>
    <col min="16137" max="16137" width="10.125" style="589" customWidth="1"/>
    <col min="16138" max="16138" width="6.875" style="589" customWidth="1"/>
    <col min="16139" max="16139" width="10.125" style="589" bestFit="1" customWidth="1"/>
    <col min="16140" max="16140" width="9.375" style="589" customWidth="1"/>
    <col min="16141" max="16141" width="7.875" style="589" customWidth="1"/>
    <col min="16142" max="16142" width="11" style="589" bestFit="1" customWidth="1"/>
    <col min="16143" max="16143" width="1.625" style="589" customWidth="1"/>
    <col min="16144" max="16384" width="9.625" style="589"/>
  </cols>
  <sheetData>
    <row r="1" spans="1:21" ht="26.25" x14ac:dyDescent="0.4">
      <c r="D1" s="590" t="s">
        <v>109</v>
      </c>
      <c r="I1" s="697"/>
    </row>
    <row r="2" spans="1:21" ht="18.75" x14ac:dyDescent="0.3">
      <c r="A2" s="699"/>
      <c r="B2" s="699"/>
      <c r="C2" s="700"/>
      <c r="D2" s="595" t="s">
        <v>315</v>
      </c>
      <c r="E2" s="699"/>
      <c r="F2" s="596"/>
      <c r="G2" s="701"/>
      <c r="H2" s="699"/>
      <c r="I2" s="699"/>
      <c r="J2" s="699"/>
      <c r="K2" s="699"/>
      <c r="L2" s="699"/>
      <c r="M2" s="699"/>
      <c r="N2" s="699"/>
      <c r="O2" s="699"/>
      <c r="P2" s="699"/>
    </row>
    <row r="3" spans="1:21" ht="15.75" x14ac:dyDescent="0.25">
      <c r="A3" s="699"/>
      <c r="B3" s="699"/>
      <c r="C3" s="700"/>
      <c r="D3" s="597" t="str">
        <f>'Precios Distribuidor'!D3</f>
        <v>Vigentes a partir del 03 de Enero de 2013</v>
      </c>
      <c r="E3" s="699"/>
      <c r="F3" s="596"/>
      <c r="G3" s="701"/>
      <c r="H3" s="699"/>
      <c r="I3" s="699"/>
      <c r="J3" s="699"/>
      <c r="K3" s="699"/>
      <c r="L3" s="699"/>
      <c r="M3" s="699"/>
      <c r="N3" s="699"/>
      <c r="O3" s="699"/>
      <c r="P3" s="699"/>
    </row>
    <row r="4" spans="1:21" ht="14.25" customHeight="1" x14ac:dyDescent="0.25">
      <c r="A4" s="598"/>
      <c r="B4" s="598"/>
      <c r="C4" s="702"/>
      <c r="D4" s="598"/>
      <c r="E4" s="598"/>
      <c r="F4" s="599"/>
      <c r="G4" s="703"/>
      <c r="H4" s="598"/>
      <c r="I4" s="598"/>
      <c r="J4" s="598"/>
      <c r="K4" s="598"/>
      <c r="L4" s="598"/>
      <c r="M4" s="598"/>
      <c r="N4" s="1010"/>
      <c r="O4" s="1010"/>
      <c r="P4" s="1010"/>
    </row>
    <row r="5" spans="1:21" ht="0.95" customHeight="1" x14ac:dyDescent="0.25">
      <c r="A5" s="598"/>
      <c r="B5" s="598"/>
      <c r="C5" s="704"/>
      <c r="D5" s="601"/>
      <c r="E5" s="601"/>
      <c r="F5" s="599"/>
      <c r="G5" s="705"/>
      <c r="H5" s="601"/>
      <c r="I5" s="601"/>
      <c r="J5" s="601"/>
      <c r="K5" s="601"/>
      <c r="L5" s="601"/>
      <c r="M5" s="601"/>
      <c r="N5" s="601"/>
      <c r="O5" s="601"/>
      <c r="P5" s="601"/>
    </row>
    <row r="6" spans="1:21" ht="15" x14ac:dyDescent="0.25">
      <c r="D6" s="603"/>
      <c r="E6" s="603"/>
      <c r="F6" s="604"/>
      <c r="G6" s="706"/>
      <c r="H6" s="603"/>
      <c r="I6" s="603"/>
      <c r="J6" s="603"/>
      <c r="K6" s="603"/>
      <c r="L6" s="603"/>
      <c r="M6" s="603"/>
      <c r="N6" s="606"/>
    </row>
    <row r="7" spans="1:21" ht="45" x14ac:dyDescent="0.25">
      <c r="A7" s="607" t="s">
        <v>111</v>
      </c>
      <c r="B7" s="608"/>
      <c r="C7" s="609" t="s">
        <v>112</v>
      </c>
      <c r="D7" s="609" t="s">
        <v>113</v>
      </c>
      <c r="E7" s="609" t="s">
        <v>114</v>
      </c>
      <c r="F7" s="610"/>
      <c r="G7" s="707" t="s">
        <v>115</v>
      </c>
      <c r="H7" s="609" t="s">
        <v>316</v>
      </c>
      <c r="I7" s="609" t="s">
        <v>119</v>
      </c>
      <c r="J7" s="613" t="s">
        <v>118</v>
      </c>
      <c r="K7" s="609" t="s">
        <v>317</v>
      </c>
      <c r="L7" s="609" t="s">
        <v>318</v>
      </c>
      <c r="M7" s="609" t="s">
        <v>120</v>
      </c>
      <c r="N7" s="708" t="s">
        <v>319</v>
      </c>
      <c r="P7" s="709" t="s">
        <v>320</v>
      </c>
    </row>
    <row r="8" spans="1:21" s="713" customFormat="1" ht="6" customHeight="1" x14ac:dyDescent="0.2">
      <c r="A8" s="589"/>
      <c r="B8" s="589"/>
      <c r="C8" s="710"/>
      <c r="D8" s="619"/>
      <c r="E8" s="619"/>
      <c r="F8" s="617"/>
      <c r="G8" s="711"/>
      <c r="H8" s="619"/>
      <c r="I8" s="619"/>
      <c r="J8" s="619"/>
      <c r="K8" s="619"/>
      <c r="L8" s="619"/>
      <c r="M8" s="619"/>
      <c r="N8" s="712"/>
      <c r="P8" s="712"/>
    </row>
    <row r="9" spans="1:21" s="628" customFormat="1" ht="12.75" customHeight="1" x14ac:dyDescent="0.2">
      <c r="A9" s="620">
        <v>2012</v>
      </c>
      <c r="B9" s="621"/>
      <c r="C9" s="622" t="s">
        <v>122</v>
      </c>
      <c r="D9" s="687" t="s">
        <v>123</v>
      </c>
      <c r="E9" s="624" t="s">
        <v>124</v>
      </c>
      <c r="F9" s="624" t="s">
        <v>125</v>
      </c>
      <c r="G9" s="714">
        <v>89675</v>
      </c>
      <c r="H9" s="715">
        <v>410</v>
      </c>
      <c r="I9" s="715">
        <v>3150</v>
      </c>
      <c r="J9" s="715">
        <v>299</v>
      </c>
      <c r="K9" s="715">
        <v>93534</v>
      </c>
      <c r="L9" s="716">
        <v>0</v>
      </c>
      <c r="M9" s="716">
        <v>14966</v>
      </c>
      <c r="N9" s="717">
        <v>108500</v>
      </c>
      <c r="O9" s="621"/>
      <c r="P9" s="717">
        <v>0</v>
      </c>
    </row>
    <row r="10" spans="1:21" s="628" customFormat="1" ht="12.75" customHeight="1" x14ac:dyDescent="0.2">
      <c r="A10" s="620">
        <v>2012</v>
      </c>
      <c r="B10" s="621"/>
      <c r="C10" s="622" t="s">
        <v>122</v>
      </c>
      <c r="D10" s="687" t="s">
        <v>123</v>
      </c>
      <c r="E10" s="624" t="s">
        <v>126</v>
      </c>
      <c r="F10" s="624" t="s">
        <v>127</v>
      </c>
      <c r="G10" s="714">
        <v>103641</v>
      </c>
      <c r="H10" s="715">
        <v>410</v>
      </c>
      <c r="I10" s="715">
        <v>3150</v>
      </c>
      <c r="J10" s="715">
        <v>299</v>
      </c>
      <c r="K10" s="715">
        <v>107500</v>
      </c>
      <c r="L10" s="716">
        <v>0</v>
      </c>
      <c r="M10" s="716">
        <v>17200</v>
      </c>
      <c r="N10" s="717">
        <v>124700</v>
      </c>
      <c r="O10" s="621"/>
      <c r="P10" s="717">
        <v>0</v>
      </c>
    </row>
    <row r="11" spans="1:21" s="628" customFormat="1" ht="12.75" customHeight="1" x14ac:dyDescent="0.2">
      <c r="A11" s="620">
        <v>2012</v>
      </c>
      <c r="B11" s="621"/>
      <c r="C11" s="622" t="s">
        <v>122</v>
      </c>
      <c r="D11" s="687" t="s">
        <v>123</v>
      </c>
      <c r="E11" s="624" t="s">
        <v>128</v>
      </c>
      <c r="F11" s="624" t="s">
        <v>129</v>
      </c>
      <c r="G11" s="714">
        <v>115538</v>
      </c>
      <c r="H11" s="715">
        <v>410</v>
      </c>
      <c r="I11" s="715">
        <v>3150</v>
      </c>
      <c r="J11" s="715">
        <v>299</v>
      </c>
      <c r="K11" s="715">
        <v>119397</v>
      </c>
      <c r="L11" s="716">
        <v>0</v>
      </c>
      <c r="M11" s="716">
        <v>19103</v>
      </c>
      <c r="N11" s="717">
        <v>138500</v>
      </c>
      <c r="O11" s="621"/>
      <c r="P11" s="717">
        <v>0</v>
      </c>
    </row>
    <row r="12" spans="1:21" s="628" customFormat="1" ht="12.75" customHeight="1" x14ac:dyDescent="0.2">
      <c r="A12" s="631">
        <v>2012</v>
      </c>
      <c r="B12" s="632"/>
      <c r="C12" s="633" t="s">
        <v>122</v>
      </c>
      <c r="D12" s="718" t="s">
        <v>123</v>
      </c>
      <c r="E12" s="635" t="s">
        <v>130</v>
      </c>
      <c r="F12" s="624" t="s">
        <v>129</v>
      </c>
      <c r="G12" s="719">
        <v>121141</v>
      </c>
      <c r="H12" s="720">
        <v>410</v>
      </c>
      <c r="I12" s="720">
        <v>3150</v>
      </c>
      <c r="J12" s="720">
        <v>299</v>
      </c>
      <c r="K12" s="720">
        <v>125000</v>
      </c>
      <c r="L12" s="721">
        <v>0</v>
      </c>
      <c r="M12" s="721">
        <v>20000</v>
      </c>
      <c r="N12" s="722">
        <v>145000</v>
      </c>
      <c r="O12" s="621"/>
      <c r="P12" s="722">
        <v>0</v>
      </c>
    </row>
    <row r="13" spans="1:21" s="713" customFormat="1" ht="6" customHeight="1" x14ac:dyDescent="0.2">
      <c r="A13" s="589"/>
      <c r="B13" s="589"/>
      <c r="C13" s="710"/>
      <c r="D13" s="619"/>
      <c r="E13" s="619"/>
      <c r="F13" s="617"/>
      <c r="G13" s="711"/>
      <c r="H13" s="619"/>
      <c r="I13" s="619"/>
      <c r="J13" s="619"/>
      <c r="K13" s="619"/>
      <c r="L13" s="619"/>
      <c r="M13" s="619"/>
      <c r="N13" s="712"/>
      <c r="P13" s="712"/>
      <c r="S13" s="628"/>
      <c r="U13" s="628"/>
    </row>
    <row r="14" spans="1:21" s="628" customFormat="1" ht="12.75" customHeight="1" x14ac:dyDescent="0.2">
      <c r="A14" s="640">
        <v>2012</v>
      </c>
      <c r="B14" s="641"/>
      <c r="C14" s="642" t="s">
        <v>122</v>
      </c>
      <c r="D14" s="659" t="s">
        <v>131</v>
      </c>
      <c r="E14" s="644" t="s">
        <v>132</v>
      </c>
      <c r="F14" s="644" t="s">
        <v>133</v>
      </c>
      <c r="G14" s="723">
        <v>87951</v>
      </c>
      <c r="H14" s="724">
        <v>410</v>
      </c>
      <c r="I14" s="724">
        <v>3150</v>
      </c>
      <c r="J14" s="724">
        <v>299</v>
      </c>
      <c r="K14" s="724">
        <v>91810</v>
      </c>
      <c r="L14" s="725">
        <v>0</v>
      </c>
      <c r="M14" s="725">
        <v>14690</v>
      </c>
      <c r="N14" s="726">
        <v>106500</v>
      </c>
      <c r="O14" s="621"/>
      <c r="P14" s="726">
        <v>0</v>
      </c>
    </row>
    <row r="15" spans="1:21" s="628" customFormat="1" ht="12.75" customHeight="1" x14ac:dyDescent="0.2">
      <c r="A15" s="649">
        <v>2012</v>
      </c>
      <c r="B15" s="650"/>
      <c r="C15" s="651" t="s">
        <v>122</v>
      </c>
      <c r="D15" s="727" t="s">
        <v>131</v>
      </c>
      <c r="E15" s="653" t="s">
        <v>134</v>
      </c>
      <c r="F15" s="644" t="s">
        <v>135</v>
      </c>
      <c r="G15" s="728">
        <v>97089</v>
      </c>
      <c r="H15" s="729">
        <v>410</v>
      </c>
      <c r="I15" s="729">
        <v>3150</v>
      </c>
      <c r="J15" s="729">
        <v>299</v>
      </c>
      <c r="K15" s="729">
        <v>100948</v>
      </c>
      <c r="L15" s="730">
        <v>0</v>
      </c>
      <c r="M15" s="730">
        <v>16152</v>
      </c>
      <c r="N15" s="731">
        <v>117100</v>
      </c>
      <c r="O15" s="621"/>
      <c r="P15" s="731">
        <v>0</v>
      </c>
    </row>
    <row r="16" spans="1:21" s="713" customFormat="1" ht="6" customHeight="1" x14ac:dyDescent="0.2">
      <c r="A16" s="589"/>
      <c r="B16" s="589"/>
      <c r="C16" s="710"/>
      <c r="D16" s="619"/>
      <c r="E16" s="619"/>
      <c r="F16" s="617"/>
      <c r="G16" s="711"/>
      <c r="H16" s="619"/>
      <c r="I16" s="619"/>
      <c r="J16" s="619"/>
      <c r="K16" s="619"/>
      <c r="L16" s="619"/>
      <c r="M16" s="619"/>
      <c r="N16" s="712"/>
      <c r="P16" s="712"/>
      <c r="S16" s="628"/>
      <c r="U16" s="628"/>
    </row>
    <row r="17" spans="1:21" s="628" customFormat="1" ht="12.75" customHeight="1" x14ac:dyDescent="0.2">
      <c r="A17" s="620">
        <v>2012</v>
      </c>
      <c r="B17" s="621"/>
      <c r="C17" s="622" t="s">
        <v>136</v>
      </c>
      <c r="D17" s="687" t="s">
        <v>137</v>
      </c>
      <c r="E17" s="624" t="s">
        <v>124</v>
      </c>
      <c r="F17" s="624" t="s">
        <v>138</v>
      </c>
      <c r="G17" s="714">
        <v>102779</v>
      </c>
      <c r="H17" s="715">
        <v>410</v>
      </c>
      <c r="I17" s="715">
        <v>3150</v>
      </c>
      <c r="J17" s="715">
        <v>299</v>
      </c>
      <c r="K17" s="715">
        <v>106638</v>
      </c>
      <c r="L17" s="716">
        <v>0</v>
      </c>
      <c r="M17" s="716">
        <v>17062</v>
      </c>
      <c r="N17" s="717">
        <v>123700</v>
      </c>
      <c r="O17" s="621"/>
      <c r="P17" s="717">
        <v>0</v>
      </c>
    </row>
    <row r="18" spans="1:21" s="628" customFormat="1" ht="12.75" customHeight="1" x14ac:dyDescent="0.2">
      <c r="A18" s="620">
        <v>2012</v>
      </c>
      <c r="B18" s="621"/>
      <c r="C18" s="622" t="s">
        <v>136</v>
      </c>
      <c r="D18" s="687" t="s">
        <v>137</v>
      </c>
      <c r="E18" s="624" t="s">
        <v>126</v>
      </c>
      <c r="F18" s="624" t="s">
        <v>139</v>
      </c>
      <c r="G18" s="714">
        <v>114072</v>
      </c>
      <c r="H18" s="715">
        <v>410</v>
      </c>
      <c r="I18" s="715">
        <v>3150</v>
      </c>
      <c r="J18" s="715">
        <v>299</v>
      </c>
      <c r="K18" s="715">
        <v>117931</v>
      </c>
      <c r="L18" s="716">
        <v>0</v>
      </c>
      <c r="M18" s="716">
        <v>18869</v>
      </c>
      <c r="N18" s="717">
        <v>136800</v>
      </c>
      <c r="O18" s="621"/>
      <c r="P18" s="717">
        <v>0</v>
      </c>
    </row>
    <row r="19" spans="1:21" s="628" customFormat="1" ht="12.75" customHeight="1" x14ac:dyDescent="0.2">
      <c r="A19" s="620">
        <v>2012</v>
      </c>
      <c r="B19" s="621"/>
      <c r="C19" s="622" t="s">
        <v>136</v>
      </c>
      <c r="D19" s="687" t="s">
        <v>137</v>
      </c>
      <c r="E19" s="624" t="s">
        <v>128</v>
      </c>
      <c r="F19" s="624" t="s">
        <v>140</v>
      </c>
      <c r="G19" s="714">
        <v>124934</v>
      </c>
      <c r="H19" s="715">
        <v>410</v>
      </c>
      <c r="I19" s="715">
        <v>3150</v>
      </c>
      <c r="J19" s="715">
        <v>299</v>
      </c>
      <c r="K19" s="715">
        <v>128793</v>
      </c>
      <c r="L19" s="716">
        <v>0</v>
      </c>
      <c r="M19" s="716">
        <v>20607</v>
      </c>
      <c r="N19" s="717">
        <v>149400</v>
      </c>
      <c r="O19" s="621"/>
      <c r="P19" s="717">
        <v>0</v>
      </c>
    </row>
    <row r="20" spans="1:21" s="628" customFormat="1" ht="12.75" customHeight="1" x14ac:dyDescent="0.2">
      <c r="A20" s="620">
        <v>2012</v>
      </c>
      <c r="B20" s="621"/>
      <c r="C20" s="622" t="s">
        <v>136</v>
      </c>
      <c r="D20" s="687" t="s">
        <v>137</v>
      </c>
      <c r="E20" s="624" t="s">
        <v>141</v>
      </c>
      <c r="F20" s="624" t="s">
        <v>142</v>
      </c>
      <c r="G20" s="714">
        <v>117089</v>
      </c>
      <c r="H20" s="715">
        <v>410</v>
      </c>
      <c r="I20" s="715">
        <v>3150</v>
      </c>
      <c r="J20" s="715">
        <v>299</v>
      </c>
      <c r="K20" s="715">
        <v>120948</v>
      </c>
      <c r="L20" s="716">
        <v>0</v>
      </c>
      <c r="M20" s="716">
        <v>19352</v>
      </c>
      <c r="N20" s="717">
        <v>140300</v>
      </c>
      <c r="O20" s="621"/>
      <c r="P20" s="717">
        <v>0</v>
      </c>
    </row>
    <row r="21" spans="1:21" s="628" customFormat="1" ht="12.75" customHeight="1" x14ac:dyDescent="0.2">
      <c r="A21" s="631">
        <v>2012</v>
      </c>
      <c r="B21" s="632"/>
      <c r="C21" s="633" t="s">
        <v>136</v>
      </c>
      <c r="D21" s="718" t="s">
        <v>137</v>
      </c>
      <c r="E21" s="635" t="s">
        <v>143</v>
      </c>
      <c r="F21" s="624" t="s">
        <v>144</v>
      </c>
      <c r="G21" s="719">
        <v>127951</v>
      </c>
      <c r="H21" s="720">
        <v>410</v>
      </c>
      <c r="I21" s="720">
        <v>3150</v>
      </c>
      <c r="J21" s="720">
        <v>299</v>
      </c>
      <c r="K21" s="720">
        <v>131810</v>
      </c>
      <c r="L21" s="721">
        <v>0</v>
      </c>
      <c r="M21" s="721">
        <v>21090</v>
      </c>
      <c r="N21" s="722">
        <v>152900</v>
      </c>
      <c r="O21" s="621"/>
      <c r="P21" s="722">
        <v>0</v>
      </c>
    </row>
    <row r="22" spans="1:21" s="713" customFormat="1" ht="6" customHeight="1" x14ac:dyDescent="0.2">
      <c r="A22" s="589"/>
      <c r="B22" s="589"/>
      <c r="C22" s="710"/>
      <c r="D22" s="619"/>
      <c r="E22" s="619"/>
      <c r="F22" s="617"/>
      <c r="G22" s="711"/>
      <c r="H22" s="619"/>
      <c r="I22" s="619"/>
      <c r="J22" s="619"/>
      <c r="K22" s="619"/>
      <c r="L22" s="619"/>
      <c r="M22" s="619"/>
      <c r="N22" s="712"/>
      <c r="P22" s="712"/>
      <c r="S22" s="628"/>
      <c r="U22" s="628"/>
    </row>
    <row r="23" spans="1:21" s="621" customFormat="1" ht="12.75" x14ac:dyDescent="0.2">
      <c r="A23" s="658">
        <v>2012</v>
      </c>
      <c r="B23" s="641"/>
      <c r="C23" s="642" t="s">
        <v>145</v>
      </c>
      <c r="D23" s="659" t="s">
        <v>146</v>
      </c>
      <c r="E23" s="644" t="s">
        <v>147</v>
      </c>
      <c r="F23" s="624" t="s">
        <v>148</v>
      </c>
      <c r="G23" s="723">
        <v>84158</v>
      </c>
      <c r="H23" s="724">
        <v>410</v>
      </c>
      <c r="I23" s="724">
        <v>3150</v>
      </c>
      <c r="J23" s="724">
        <v>299</v>
      </c>
      <c r="K23" s="724">
        <v>88017</v>
      </c>
      <c r="L23" s="725">
        <v>0</v>
      </c>
      <c r="M23" s="725">
        <v>14083</v>
      </c>
      <c r="N23" s="732">
        <v>102100</v>
      </c>
      <c r="P23" s="732">
        <v>95400</v>
      </c>
      <c r="S23" s="628"/>
      <c r="U23" s="628"/>
    </row>
    <row r="24" spans="1:21" s="621" customFormat="1" ht="12.75" x14ac:dyDescent="0.2">
      <c r="A24" s="663">
        <v>2012</v>
      </c>
      <c r="B24" s="664"/>
      <c r="C24" s="665" t="s">
        <v>149</v>
      </c>
      <c r="D24" s="666" t="s">
        <v>146</v>
      </c>
      <c r="E24" s="667" t="s">
        <v>124</v>
      </c>
      <c r="F24" s="624" t="s">
        <v>150</v>
      </c>
      <c r="G24" s="733">
        <v>95451</v>
      </c>
      <c r="H24" s="734">
        <v>410</v>
      </c>
      <c r="I24" s="734">
        <v>3150</v>
      </c>
      <c r="J24" s="734">
        <v>299</v>
      </c>
      <c r="K24" s="734">
        <v>99310</v>
      </c>
      <c r="L24" s="735">
        <v>0</v>
      </c>
      <c r="M24" s="735">
        <v>15890</v>
      </c>
      <c r="N24" s="736">
        <v>115200</v>
      </c>
      <c r="P24" s="736">
        <v>111200</v>
      </c>
      <c r="S24" s="628"/>
      <c r="U24" s="628"/>
    </row>
    <row r="25" spans="1:21" s="713" customFormat="1" ht="6" customHeight="1" x14ac:dyDescent="0.2">
      <c r="A25" s="589"/>
      <c r="B25" s="589"/>
      <c r="C25" s="710"/>
      <c r="D25" s="619"/>
      <c r="E25" s="619"/>
      <c r="F25" s="624"/>
      <c r="G25" s="711"/>
      <c r="H25" s="619"/>
      <c r="I25" s="619"/>
      <c r="J25" s="619"/>
      <c r="K25" s="619"/>
      <c r="L25" s="619"/>
      <c r="M25" s="619"/>
      <c r="N25" s="712"/>
      <c r="P25" s="712"/>
      <c r="S25" s="628"/>
      <c r="U25" s="628"/>
    </row>
    <row r="26" spans="1:21" s="621" customFormat="1" ht="12.75" x14ac:dyDescent="0.2">
      <c r="A26" s="673">
        <v>2012</v>
      </c>
      <c r="C26" s="622" t="s">
        <v>151</v>
      </c>
      <c r="D26" s="687" t="s">
        <v>152</v>
      </c>
      <c r="E26" s="624" t="s">
        <v>147</v>
      </c>
      <c r="F26" s="624" t="s">
        <v>153</v>
      </c>
      <c r="G26" s="714">
        <v>105969</v>
      </c>
      <c r="H26" s="715">
        <v>410</v>
      </c>
      <c r="I26" s="715">
        <v>3150</v>
      </c>
      <c r="J26" s="715">
        <v>299</v>
      </c>
      <c r="K26" s="715">
        <v>109828</v>
      </c>
      <c r="L26" s="716">
        <v>0</v>
      </c>
      <c r="M26" s="716">
        <v>17572</v>
      </c>
      <c r="N26" s="737">
        <v>127400</v>
      </c>
      <c r="P26" s="737">
        <v>115200</v>
      </c>
      <c r="S26" s="628"/>
      <c r="U26" s="628"/>
    </row>
    <row r="27" spans="1:21" s="621" customFormat="1" ht="12.75" x14ac:dyDescent="0.2">
      <c r="A27" s="673">
        <v>2012</v>
      </c>
      <c r="C27" s="622" t="s">
        <v>154</v>
      </c>
      <c r="D27" s="687" t="s">
        <v>152</v>
      </c>
      <c r="E27" s="624" t="s">
        <v>124</v>
      </c>
      <c r="F27" s="624" t="s">
        <v>155</v>
      </c>
      <c r="G27" s="714">
        <v>119417</v>
      </c>
      <c r="H27" s="715">
        <v>410</v>
      </c>
      <c r="I27" s="715">
        <v>3150</v>
      </c>
      <c r="J27" s="715">
        <v>299</v>
      </c>
      <c r="K27" s="715">
        <v>123276</v>
      </c>
      <c r="L27" s="716">
        <v>0</v>
      </c>
      <c r="M27" s="716">
        <v>19724</v>
      </c>
      <c r="N27" s="737">
        <v>143000</v>
      </c>
      <c r="P27" s="737">
        <v>126400</v>
      </c>
      <c r="S27" s="628"/>
      <c r="U27" s="628"/>
    </row>
    <row r="28" spans="1:21" s="621" customFormat="1" ht="12.75" x14ac:dyDescent="0.2">
      <c r="A28" s="675">
        <v>2012</v>
      </c>
      <c r="B28" s="676"/>
      <c r="C28" s="677" t="s">
        <v>156</v>
      </c>
      <c r="D28" s="688" t="s">
        <v>152</v>
      </c>
      <c r="E28" s="679" t="s">
        <v>157</v>
      </c>
      <c r="F28" s="624" t="s">
        <v>158</v>
      </c>
      <c r="G28" s="738">
        <v>133813</v>
      </c>
      <c r="H28" s="739">
        <v>410</v>
      </c>
      <c r="I28" s="739">
        <v>3150</v>
      </c>
      <c r="J28" s="739">
        <v>299</v>
      </c>
      <c r="K28" s="739">
        <v>137672</v>
      </c>
      <c r="L28" s="740">
        <v>0</v>
      </c>
      <c r="M28" s="740">
        <v>22028</v>
      </c>
      <c r="N28" s="741">
        <v>159700</v>
      </c>
      <c r="P28" s="741">
        <v>147200</v>
      </c>
      <c r="S28" s="628"/>
      <c r="U28" s="628"/>
    </row>
    <row r="29" spans="1:21" s="713" customFormat="1" ht="6" customHeight="1" x14ac:dyDescent="0.2">
      <c r="A29" s="589"/>
      <c r="B29" s="589"/>
      <c r="C29" s="710"/>
      <c r="D29" s="619"/>
      <c r="E29" s="619"/>
      <c r="F29" s="617"/>
      <c r="G29" s="711"/>
      <c r="H29" s="619"/>
      <c r="I29" s="619"/>
      <c r="J29" s="619"/>
      <c r="K29" s="619"/>
      <c r="L29" s="619"/>
      <c r="M29" s="619"/>
      <c r="N29" s="712"/>
      <c r="P29" s="712"/>
      <c r="S29" s="628"/>
      <c r="U29" s="628"/>
    </row>
    <row r="30" spans="1:21" s="628" customFormat="1" ht="12.75" customHeight="1" x14ac:dyDescent="0.2">
      <c r="A30" s="640">
        <v>2012</v>
      </c>
      <c r="B30" s="641"/>
      <c r="C30" s="642" t="s">
        <v>159</v>
      </c>
      <c r="D30" s="659" t="s">
        <v>160</v>
      </c>
      <c r="E30" s="644" t="s">
        <v>147</v>
      </c>
      <c r="F30" s="644" t="s">
        <v>161</v>
      </c>
      <c r="G30" s="723">
        <v>108124</v>
      </c>
      <c r="H30" s="724">
        <v>410</v>
      </c>
      <c r="I30" s="724">
        <v>3150</v>
      </c>
      <c r="J30" s="724">
        <v>299</v>
      </c>
      <c r="K30" s="724">
        <v>111983</v>
      </c>
      <c r="L30" s="725">
        <v>0</v>
      </c>
      <c r="M30" s="725">
        <v>17917</v>
      </c>
      <c r="N30" s="726">
        <v>129900</v>
      </c>
      <c r="O30" s="621"/>
      <c r="P30" s="726"/>
    </row>
    <row r="31" spans="1:21" s="628" customFormat="1" ht="12.75" customHeight="1" x14ac:dyDescent="0.2">
      <c r="A31" s="640">
        <v>2012</v>
      </c>
      <c r="B31" s="641"/>
      <c r="C31" s="642" t="s">
        <v>159</v>
      </c>
      <c r="D31" s="659" t="s">
        <v>160</v>
      </c>
      <c r="E31" s="644" t="s">
        <v>162</v>
      </c>
      <c r="F31" s="644" t="s">
        <v>163</v>
      </c>
      <c r="G31" s="723">
        <v>116744</v>
      </c>
      <c r="H31" s="724">
        <v>410</v>
      </c>
      <c r="I31" s="724">
        <v>3150</v>
      </c>
      <c r="J31" s="724">
        <v>299</v>
      </c>
      <c r="K31" s="724">
        <v>120603</v>
      </c>
      <c r="L31" s="725">
        <v>0</v>
      </c>
      <c r="M31" s="725">
        <v>19297</v>
      </c>
      <c r="N31" s="726">
        <v>139900</v>
      </c>
      <c r="O31" s="621"/>
      <c r="P31" s="726"/>
    </row>
    <row r="32" spans="1:21" s="628" customFormat="1" ht="12.75" customHeight="1" x14ac:dyDescent="0.2">
      <c r="A32" s="640">
        <v>2012</v>
      </c>
      <c r="B32" s="641"/>
      <c r="C32" s="642" t="s">
        <v>159</v>
      </c>
      <c r="D32" s="659" t="s">
        <v>160</v>
      </c>
      <c r="E32" s="644" t="s">
        <v>124</v>
      </c>
      <c r="F32" s="644" t="s">
        <v>164</v>
      </c>
      <c r="G32" s="723">
        <v>128296</v>
      </c>
      <c r="H32" s="724">
        <v>410</v>
      </c>
      <c r="I32" s="724">
        <v>3150</v>
      </c>
      <c r="J32" s="724">
        <v>299</v>
      </c>
      <c r="K32" s="724">
        <v>132155</v>
      </c>
      <c r="L32" s="725">
        <v>0</v>
      </c>
      <c r="M32" s="725">
        <v>21145</v>
      </c>
      <c r="N32" s="726">
        <v>153300</v>
      </c>
      <c r="O32" s="621"/>
      <c r="P32" s="726"/>
    </row>
    <row r="33" spans="1:21" s="628" customFormat="1" ht="12.75" customHeight="1" x14ac:dyDescent="0.2">
      <c r="A33" s="640">
        <v>2012</v>
      </c>
      <c r="B33" s="641"/>
      <c r="C33" s="642" t="s">
        <v>165</v>
      </c>
      <c r="D33" s="659" t="s">
        <v>160</v>
      </c>
      <c r="E33" s="644" t="s">
        <v>157</v>
      </c>
      <c r="F33" s="644" t="s">
        <v>166</v>
      </c>
      <c r="G33" s="723">
        <v>146400</v>
      </c>
      <c r="H33" s="724">
        <v>410</v>
      </c>
      <c r="I33" s="724">
        <v>3150</v>
      </c>
      <c r="J33" s="724">
        <v>299</v>
      </c>
      <c r="K33" s="724">
        <v>150259</v>
      </c>
      <c r="L33" s="725">
        <v>0</v>
      </c>
      <c r="M33" s="725">
        <v>24041</v>
      </c>
      <c r="N33" s="726">
        <v>174300</v>
      </c>
      <c r="O33" s="621"/>
      <c r="P33" s="726"/>
    </row>
    <row r="34" spans="1:21" s="628" customFormat="1" ht="12.75" customHeight="1" x14ac:dyDescent="0.2">
      <c r="A34" s="640">
        <v>2012</v>
      </c>
      <c r="B34" s="641"/>
      <c r="C34" s="642" t="s">
        <v>165</v>
      </c>
      <c r="D34" s="659" t="s">
        <v>160</v>
      </c>
      <c r="E34" s="644" t="s">
        <v>134</v>
      </c>
      <c r="F34" s="644" t="s">
        <v>167</v>
      </c>
      <c r="G34" s="723">
        <v>144072</v>
      </c>
      <c r="H34" s="724">
        <v>410</v>
      </c>
      <c r="I34" s="724">
        <v>3150</v>
      </c>
      <c r="J34" s="724">
        <v>299</v>
      </c>
      <c r="K34" s="724">
        <v>147931</v>
      </c>
      <c r="L34" s="725">
        <v>0</v>
      </c>
      <c r="M34" s="725">
        <v>23669</v>
      </c>
      <c r="N34" s="726">
        <v>171600</v>
      </c>
      <c r="O34" s="621"/>
      <c r="P34" s="726"/>
    </row>
    <row r="35" spans="1:21" s="628" customFormat="1" ht="12.75" customHeight="1" x14ac:dyDescent="0.2">
      <c r="A35" s="640">
        <v>2012</v>
      </c>
      <c r="B35" s="641"/>
      <c r="C35" s="642" t="s">
        <v>168</v>
      </c>
      <c r="D35" s="659" t="s">
        <v>160</v>
      </c>
      <c r="E35" s="644" t="s">
        <v>169</v>
      </c>
      <c r="F35" s="644" t="s">
        <v>170</v>
      </c>
      <c r="G35" s="723">
        <v>149934</v>
      </c>
      <c r="H35" s="724">
        <v>410</v>
      </c>
      <c r="I35" s="724">
        <v>3150</v>
      </c>
      <c r="J35" s="724">
        <v>299</v>
      </c>
      <c r="K35" s="724">
        <v>153793</v>
      </c>
      <c r="L35" s="725">
        <v>0</v>
      </c>
      <c r="M35" s="725">
        <v>24607</v>
      </c>
      <c r="N35" s="726">
        <v>178400</v>
      </c>
      <c r="O35" s="621"/>
      <c r="P35" s="726">
        <v>173400</v>
      </c>
    </row>
    <row r="36" spans="1:21" s="628" customFormat="1" ht="12.75" customHeight="1" x14ac:dyDescent="0.2">
      <c r="A36" s="649">
        <v>2012</v>
      </c>
      <c r="B36" s="650"/>
      <c r="C36" s="651" t="s">
        <v>168</v>
      </c>
      <c r="D36" s="727" t="s">
        <v>160</v>
      </c>
      <c r="E36" s="653" t="s">
        <v>171</v>
      </c>
      <c r="F36" s="644" t="s">
        <v>172</v>
      </c>
      <c r="G36" s="728">
        <v>161400</v>
      </c>
      <c r="H36" s="729">
        <v>410</v>
      </c>
      <c r="I36" s="729">
        <v>3150</v>
      </c>
      <c r="J36" s="729">
        <v>299</v>
      </c>
      <c r="K36" s="729">
        <v>165259</v>
      </c>
      <c r="L36" s="730">
        <v>0</v>
      </c>
      <c r="M36" s="730">
        <v>26441</v>
      </c>
      <c r="N36" s="731">
        <v>191700</v>
      </c>
      <c r="O36" s="621"/>
      <c r="P36" s="731">
        <v>186700</v>
      </c>
    </row>
    <row r="37" spans="1:21" s="713" customFormat="1" ht="6" customHeight="1" x14ac:dyDescent="0.2">
      <c r="A37" s="589"/>
      <c r="B37" s="589"/>
      <c r="C37" s="710"/>
      <c r="D37" s="619"/>
      <c r="E37" s="619"/>
      <c r="F37" s="617"/>
      <c r="G37" s="711"/>
      <c r="H37" s="619"/>
      <c r="I37" s="619"/>
      <c r="J37" s="619"/>
      <c r="K37" s="619"/>
      <c r="L37" s="619"/>
      <c r="M37" s="619"/>
      <c r="N37" s="712"/>
      <c r="P37" s="712"/>
      <c r="S37" s="628"/>
      <c r="U37" s="628"/>
    </row>
    <row r="38" spans="1:21" s="628" customFormat="1" ht="12.75" customHeight="1" x14ac:dyDescent="0.2">
      <c r="A38" s="620">
        <v>2012</v>
      </c>
      <c r="B38" s="621"/>
      <c r="C38" s="622" t="s">
        <v>173</v>
      </c>
      <c r="D38" s="623" t="s">
        <v>174</v>
      </c>
      <c r="E38" s="624" t="s">
        <v>147</v>
      </c>
      <c r="F38" s="624" t="s">
        <v>175</v>
      </c>
      <c r="G38" s="714">
        <v>144934</v>
      </c>
      <c r="H38" s="715">
        <v>410</v>
      </c>
      <c r="I38" s="715">
        <v>3150</v>
      </c>
      <c r="J38" s="715">
        <v>299</v>
      </c>
      <c r="K38" s="715">
        <v>148793</v>
      </c>
      <c r="L38" s="716">
        <v>0</v>
      </c>
      <c r="M38" s="716">
        <v>23807</v>
      </c>
      <c r="N38" s="717">
        <v>172600</v>
      </c>
      <c r="O38" s="621"/>
      <c r="P38" s="717">
        <v>162600</v>
      </c>
    </row>
    <row r="39" spans="1:21" s="628" customFormat="1" ht="12.75" customHeight="1" x14ac:dyDescent="0.2">
      <c r="A39" s="620">
        <v>2012</v>
      </c>
      <c r="B39" s="621"/>
      <c r="C39" s="622" t="s">
        <v>176</v>
      </c>
      <c r="D39" s="623" t="s">
        <v>174</v>
      </c>
      <c r="E39" s="624" t="s">
        <v>124</v>
      </c>
      <c r="F39" s="624" t="s">
        <v>177</v>
      </c>
      <c r="G39" s="714">
        <v>169331</v>
      </c>
      <c r="H39" s="715">
        <v>410</v>
      </c>
      <c r="I39" s="715">
        <v>3150</v>
      </c>
      <c r="J39" s="715">
        <v>299</v>
      </c>
      <c r="K39" s="715">
        <v>173190</v>
      </c>
      <c r="L39" s="716">
        <v>0</v>
      </c>
      <c r="M39" s="716">
        <v>27710</v>
      </c>
      <c r="N39" s="717">
        <v>200900</v>
      </c>
      <c r="O39" s="621"/>
      <c r="P39" s="717">
        <v>193400</v>
      </c>
    </row>
    <row r="40" spans="1:21" s="628" customFormat="1" ht="12.75" customHeight="1" x14ac:dyDescent="0.2">
      <c r="A40" s="631">
        <v>2012</v>
      </c>
      <c r="B40" s="632"/>
      <c r="C40" s="633" t="s">
        <v>178</v>
      </c>
      <c r="D40" s="634" t="s">
        <v>174</v>
      </c>
      <c r="E40" s="635" t="s">
        <v>157</v>
      </c>
      <c r="F40" s="624" t="s">
        <v>179</v>
      </c>
      <c r="G40" s="719">
        <v>183641</v>
      </c>
      <c r="H40" s="720">
        <v>410</v>
      </c>
      <c r="I40" s="720">
        <v>3150</v>
      </c>
      <c r="J40" s="720">
        <v>299</v>
      </c>
      <c r="K40" s="720">
        <v>187500</v>
      </c>
      <c r="L40" s="721">
        <v>0</v>
      </c>
      <c r="M40" s="721">
        <v>30000</v>
      </c>
      <c r="N40" s="722">
        <v>217500</v>
      </c>
      <c r="O40" s="621"/>
      <c r="P40" s="722">
        <v>210000</v>
      </c>
    </row>
    <row r="41" spans="1:21" s="713" customFormat="1" ht="6" customHeight="1" x14ac:dyDescent="0.2">
      <c r="A41" s="589"/>
      <c r="B41" s="589"/>
      <c r="C41" s="710"/>
      <c r="D41" s="619"/>
      <c r="E41" s="619"/>
      <c r="F41" s="617"/>
      <c r="G41" s="711"/>
      <c r="H41" s="619"/>
      <c r="I41" s="619"/>
      <c r="J41" s="619"/>
      <c r="K41" s="619"/>
      <c r="L41" s="619"/>
      <c r="M41" s="619"/>
      <c r="N41" s="712"/>
      <c r="P41" s="712"/>
      <c r="S41" s="628"/>
      <c r="U41" s="628"/>
    </row>
    <row r="42" spans="1:21" s="628" customFormat="1" ht="12.75" customHeight="1" x14ac:dyDescent="0.2">
      <c r="A42" s="685">
        <v>2012.5</v>
      </c>
      <c r="B42" s="641"/>
      <c r="C42" s="642" t="s">
        <v>173</v>
      </c>
      <c r="D42" s="659" t="s">
        <v>174</v>
      </c>
      <c r="E42" s="644" t="s">
        <v>147</v>
      </c>
      <c r="F42" s="644" t="s">
        <v>180</v>
      </c>
      <c r="G42" s="723">
        <v>144934</v>
      </c>
      <c r="H42" s="724">
        <v>410</v>
      </c>
      <c r="I42" s="724">
        <v>3150</v>
      </c>
      <c r="J42" s="724">
        <v>299</v>
      </c>
      <c r="K42" s="724">
        <v>148793</v>
      </c>
      <c r="L42" s="725">
        <v>0</v>
      </c>
      <c r="M42" s="725">
        <v>23807</v>
      </c>
      <c r="N42" s="726">
        <v>172600</v>
      </c>
      <c r="O42" s="621"/>
      <c r="P42" s="726">
        <v>162600</v>
      </c>
    </row>
    <row r="43" spans="1:21" s="628" customFormat="1" ht="12.75" customHeight="1" x14ac:dyDescent="0.2">
      <c r="A43" s="685">
        <v>2012.5</v>
      </c>
      <c r="B43" s="641"/>
      <c r="C43" s="642" t="s">
        <v>176</v>
      </c>
      <c r="D43" s="659" t="s">
        <v>174</v>
      </c>
      <c r="E43" s="644" t="s">
        <v>169</v>
      </c>
      <c r="F43" s="644" t="s">
        <v>181</v>
      </c>
      <c r="G43" s="723">
        <v>164244</v>
      </c>
      <c r="H43" s="724">
        <v>410</v>
      </c>
      <c r="I43" s="724">
        <v>3150</v>
      </c>
      <c r="J43" s="724">
        <v>299</v>
      </c>
      <c r="K43" s="724">
        <v>168103</v>
      </c>
      <c r="L43" s="725">
        <v>0</v>
      </c>
      <c r="M43" s="725">
        <v>26897</v>
      </c>
      <c r="N43" s="726">
        <v>195000</v>
      </c>
      <c r="O43" s="621"/>
      <c r="P43" s="726">
        <v>185000</v>
      </c>
    </row>
    <row r="44" spans="1:21" s="628" customFormat="1" ht="12.75" customHeight="1" x14ac:dyDescent="0.2">
      <c r="A44" s="685">
        <v>2012.5</v>
      </c>
      <c r="B44" s="641"/>
      <c r="C44" s="642" t="s">
        <v>176</v>
      </c>
      <c r="D44" s="659" t="s">
        <v>174</v>
      </c>
      <c r="E44" s="644" t="s">
        <v>171</v>
      </c>
      <c r="F44" s="644" t="s">
        <v>182</v>
      </c>
      <c r="G44" s="723">
        <v>177348</v>
      </c>
      <c r="H44" s="724">
        <v>410</v>
      </c>
      <c r="I44" s="724">
        <v>3150</v>
      </c>
      <c r="J44" s="724">
        <v>299</v>
      </c>
      <c r="K44" s="724">
        <v>181207</v>
      </c>
      <c r="L44" s="725">
        <v>0</v>
      </c>
      <c r="M44" s="725">
        <v>28993</v>
      </c>
      <c r="N44" s="726">
        <v>210200</v>
      </c>
      <c r="O44" s="621"/>
      <c r="P44" s="726">
        <v>200200</v>
      </c>
    </row>
    <row r="45" spans="1:21" s="628" customFormat="1" ht="12.75" customHeight="1" x14ac:dyDescent="0.2">
      <c r="A45" s="686">
        <v>2012.5</v>
      </c>
      <c r="B45" s="650"/>
      <c r="C45" s="651" t="s">
        <v>178</v>
      </c>
      <c r="D45" s="727" t="s">
        <v>174</v>
      </c>
      <c r="E45" s="653" t="s">
        <v>183</v>
      </c>
      <c r="F45" s="644" t="s">
        <v>184</v>
      </c>
      <c r="G45" s="728">
        <v>195710</v>
      </c>
      <c r="H45" s="729">
        <v>410</v>
      </c>
      <c r="I45" s="729">
        <v>3150</v>
      </c>
      <c r="J45" s="729">
        <v>299</v>
      </c>
      <c r="K45" s="729">
        <v>199569</v>
      </c>
      <c r="L45" s="730">
        <v>0</v>
      </c>
      <c r="M45" s="730">
        <v>31931</v>
      </c>
      <c r="N45" s="731">
        <v>231500</v>
      </c>
      <c r="O45" s="621"/>
      <c r="P45" s="731">
        <v>219200</v>
      </c>
    </row>
    <row r="46" spans="1:21" s="713" customFormat="1" ht="6" customHeight="1" x14ac:dyDescent="0.2">
      <c r="A46" s="589"/>
      <c r="B46" s="589"/>
      <c r="C46" s="710"/>
      <c r="D46" s="619"/>
      <c r="E46" s="619"/>
      <c r="F46" s="617"/>
      <c r="G46" s="711"/>
      <c r="H46" s="619"/>
      <c r="I46" s="619"/>
      <c r="J46" s="619"/>
      <c r="K46" s="619"/>
      <c r="L46" s="619"/>
      <c r="M46" s="619"/>
      <c r="N46" s="712"/>
      <c r="P46" s="712"/>
      <c r="S46" s="628"/>
      <c r="U46" s="628"/>
    </row>
    <row r="47" spans="1:21" s="621" customFormat="1" ht="12.75" x14ac:dyDescent="0.2">
      <c r="A47" s="673">
        <v>2012</v>
      </c>
      <c r="C47" s="622" t="s">
        <v>185</v>
      </c>
      <c r="D47" s="687" t="s">
        <v>186</v>
      </c>
      <c r="E47" s="624" t="s">
        <v>162</v>
      </c>
      <c r="F47" s="624" t="s">
        <v>187</v>
      </c>
      <c r="G47" s="714">
        <v>192075</v>
      </c>
      <c r="H47" s="715">
        <v>533</v>
      </c>
      <c r="I47" s="715">
        <v>3150</v>
      </c>
      <c r="J47" s="715">
        <v>299</v>
      </c>
      <c r="K47" s="715">
        <v>196057</v>
      </c>
      <c r="L47" s="716">
        <v>0</v>
      </c>
      <c r="M47" s="716">
        <v>31369</v>
      </c>
      <c r="N47" s="737">
        <v>227426</v>
      </c>
      <c r="P47" s="737">
        <v>209100</v>
      </c>
      <c r="S47" s="628"/>
      <c r="U47" s="628"/>
    </row>
    <row r="48" spans="1:21" s="621" customFormat="1" ht="12.75" x14ac:dyDescent="0.2">
      <c r="A48" s="673">
        <v>2012</v>
      </c>
      <c r="C48" s="622" t="s">
        <v>185</v>
      </c>
      <c r="D48" s="687" t="s">
        <v>186</v>
      </c>
      <c r="E48" s="624" t="s">
        <v>147</v>
      </c>
      <c r="F48" s="624" t="s">
        <v>188</v>
      </c>
      <c r="G48" s="714">
        <v>205355</v>
      </c>
      <c r="H48" s="715">
        <v>533</v>
      </c>
      <c r="I48" s="715">
        <v>3150</v>
      </c>
      <c r="J48" s="715">
        <v>299</v>
      </c>
      <c r="K48" s="715">
        <v>209337</v>
      </c>
      <c r="L48" s="716">
        <v>2093</v>
      </c>
      <c r="M48" s="716">
        <v>33829</v>
      </c>
      <c r="N48" s="737">
        <v>245259</v>
      </c>
      <c r="P48" s="737">
        <v>224100</v>
      </c>
      <c r="S48" s="628"/>
      <c r="U48" s="628"/>
    </row>
    <row r="49" spans="1:21" s="621" customFormat="1" ht="12.75" x14ac:dyDescent="0.2">
      <c r="A49" s="673">
        <v>2012</v>
      </c>
      <c r="C49" s="622" t="s">
        <v>189</v>
      </c>
      <c r="D49" s="687" t="s">
        <v>186</v>
      </c>
      <c r="E49" s="624" t="s">
        <v>157</v>
      </c>
      <c r="F49" s="624" t="s">
        <v>190</v>
      </c>
      <c r="G49" s="714">
        <v>221642</v>
      </c>
      <c r="H49" s="715">
        <v>533</v>
      </c>
      <c r="I49" s="715">
        <v>3150</v>
      </c>
      <c r="J49" s="715">
        <v>299</v>
      </c>
      <c r="K49" s="715">
        <v>225624</v>
      </c>
      <c r="L49" s="716">
        <v>2393</v>
      </c>
      <c r="M49" s="716">
        <v>36483</v>
      </c>
      <c r="N49" s="737">
        <v>264500</v>
      </c>
      <c r="P49" s="737">
        <v>244400</v>
      </c>
      <c r="S49" s="628"/>
      <c r="U49" s="628"/>
    </row>
    <row r="50" spans="1:21" s="621" customFormat="1" ht="12.75" x14ac:dyDescent="0.2">
      <c r="A50" s="675">
        <v>2012</v>
      </c>
      <c r="B50" s="676"/>
      <c r="C50" s="677" t="s">
        <v>191</v>
      </c>
      <c r="D50" s="688" t="s">
        <v>186</v>
      </c>
      <c r="E50" s="679" t="s">
        <v>183</v>
      </c>
      <c r="F50" s="624" t="s">
        <v>192</v>
      </c>
      <c r="G50" s="738">
        <v>246032</v>
      </c>
      <c r="H50" s="739">
        <v>533</v>
      </c>
      <c r="I50" s="739">
        <v>3150</v>
      </c>
      <c r="J50" s="739">
        <v>299</v>
      </c>
      <c r="K50" s="739">
        <v>250014</v>
      </c>
      <c r="L50" s="740">
        <v>3003</v>
      </c>
      <c r="M50" s="740">
        <v>40483</v>
      </c>
      <c r="N50" s="741">
        <v>293500</v>
      </c>
      <c r="P50" s="741">
        <v>267500</v>
      </c>
      <c r="S50" s="628"/>
      <c r="U50" s="628"/>
    </row>
    <row r="51" spans="1:21" s="713" customFormat="1" ht="6" customHeight="1" x14ac:dyDescent="0.2">
      <c r="A51" s="589"/>
      <c r="B51" s="589"/>
      <c r="C51" s="710"/>
      <c r="D51" s="619"/>
      <c r="E51" s="619"/>
      <c r="F51" s="624"/>
      <c r="G51" s="711"/>
      <c r="H51" s="619"/>
      <c r="I51" s="619"/>
      <c r="J51" s="619"/>
      <c r="K51" s="619"/>
      <c r="L51" s="619"/>
      <c r="M51" s="619"/>
      <c r="N51" s="712"/>
      <c r="P51" s="712"/>
      <c r="S51" s="628"/>
      <c r="U51" s="628"/>
    </row>
    <row r="52" spans="1:21" s="621" customFormat="1" ht="12.75" x14ac:dyDescent="0.2">
      <c r="A52" s="658">
        <v>2012</v>
      </c>
      <c r="B52" s="641"/>
      <c r="C52" s="642" t="s">
        <v>193</v>
      </c>
      <c r="D52" s="659" t="s">
        <v>194</v>
      </c>
      <c r="E52" s="644" t="s">
        <v>124</v>
      </c>
      <c r="F52" s="644" t="s">
        <v>195</v>
      </c>
      <c r="G52" s="723">
        <v>253060</v>
      </c>
      <c r="H52" s="724">
        <v>533</v>
      </c>
      <c r="I52" s="724">
        <v>4100</v>
      </c>
      <c r="J52" s="724">
        <v>299</v>
      </c>
      <c r="K52" s="724">
        <v>257992</v>
      </c>
      <c r="L52" s="725">
        <v>6405</v>
      </c>
      <c r="M52" s="725">
        <v>42303</v>
      </c>
      <c r="N52" s="732">
        <v>306700</v>
      </c>
      <c r="P52" s="732">
        <v>286700</v>
      </c>
      <c r="S52" s="628"/>
      <c r="U52" s="628"/>
    </row>
    <row r="53" spans="1:21" s="621" customFormat="1" ht="12.75" x14ac:dyDescent="0.2">
      <c r="A53" s="658">
        <v>2012</v>
      </c>
      <c r="B53" s="641"/>
      <c r="C53" s="642" t="s">
        <v>196</v>
      </c>
      <c r="D53" s="659" t="s">
        <v>194</v>
      </c>
      <c r="E53" s="644" t="s">
        <v>157</v>
      </c>
      <c r="F53" s="644" t="s">
        <v>197</v>
      </c>
      <c r="G53" s="723">
        <v>278690</v>
      </c>
      <c r="H53" s="724">
        <v>533</v>
      </c>
      <c r="I53" s="724">
        <v>4100</v>
      </c>
      <c r="J53" s="724">
        <v>299</v>
      </c>
      <c r="K53" s="724">
        <v>283622</v>
      </c>
      <c r="L53" s="725">
        <v>8878</v>
      </c>
      <c r="M53" s="725">
        <v>46800</v>
      </c>
      <c r="N53" s="732">
        <v>339300</v>
      </c>
      <c r="P53" s="732">
        <v>319300</v>
      </c>
      <c r="S53" s="628"/>
      <c r="U53" s="628"/>
    </row>
    <row r="54" spans="1:21" s="621" customFormat="1" ht="12.75" x14ac:dyDescent="0.2">
      <c r="A54" s="663">
        <v>2012</v>
      </c>
      <c r="B54" s="664"/>
      <c r="C54" s="665" t="s">
        <v>198</v>
      </c>
      <c r="D54" s="666" t="s">
        <v>194</v>
      </c>
      <c r="E54" s="667" t="s">
        <v>134</v>
      </c>
      <c r="F54" s="644" t="s">
        <v>199</v>
      </c>
      <c r="G54" s="733">
        <v>308696</v>
      </c>
      <c r="H54" s="734">
        <v>533</v>
      </c>
      <c r="I54" s="734">
        <v>4100</v>
      </c>
      <c r="J54" s="734">
        <v>299</v>
      </c>
      <c r="K54" s="734">
        <v>313628</v>
      </c>
      <c r="L54" s="735">
        <v>12406</v>
      </c>
      <c r="M54" s="735">
        <v>52166</v>
      </c>
      <c r="N54" s="736">
        <v>378200</v>
      </c>
      <c r="P54" s="736">
        <v>358200</v>
      </c>
      <c r="S54" s="628"/>
      <c r="U54" s="628"/>
    </row>
    <row r="55" spans="1:21" s="713" customFormat="1" ht="6" customHeight="1" x14ac:dyDescent="0.2">
      <c r="A55" s="589"/>
      <c r="B55" s="589"/>
      <c r="C55" s="710"/>
      <c r="D55" s="619"/>
      <c r="E55" s="619"/>
      <c r="F55" s="617"/>
      <c r="G55" s="711"/>
      <c r="H55" s="619"/>
      <c r="I55" s="619"/>
      <c r="J55" s="619"/>
      <c r="K55" s="619"/>
      <c r="L55" s="619"/>
      <c r="M55" s="619"/>
      <c r="N55" s="712"/>
      <c r="P55" s="712"/>
      <c r="S55" s="628"/>
      <c r="U55" s="628"/>
    </row>
    <row r="56" spans="1:21" s="621" customFormat="1" ht="12.75" x14ac:dyDescent="0.2">
      <c r="A56" s="673">
        <v>2012</v>
      </c>
      <c r="C56" s="622" t="s">
        <v>200</v>
      </c>
      <c r="D56" s="687" t="s">
        <v>201</v>
      </c>
      <c r="E56" s="624" t="s">
        <v>147</v>
      </c>
      <c r="F56" s="624" t="s">
        <v>202</v>
      </c>
      <c r="G56" s="714">
        <v>324916</v>
      </c>
      <c r="H56" s="715">
        <v>656</v>
      </c>
      <c r="I56" s="715">
        <v>4100</v>
      </c>
      <c r="J56" s="715">
        <v>299</v>
      </c>
      <c r="K56" s="715">
        <v>329971</v>
      </c>
      <c r="L56" s="716">
        <v>14857</v>
      </c>
      <c r="M56" s="716">
        <v>55172</v>
      </c>
      <c r="N56" s="737">
        <v>400000</v>
      </c>
      <c r="P56" s="737">
        <v>0</v>
      </c>
      <c r="S56" s="628"/>
      <c r="U56" s="628"/>
    </row>
    <row r="57" spans="1:21" s="621" customFormat="1" ht="12.75" x14ac:dyDescent="0.2">
      <c r="A57" s="673">
        <v>2012</v>
      </c>
      <c r="C57" s="622" t="s">
        <v>203</v>
      </c>
      <c r="D57" s="687" t="s">
        <v>201</v>
      </c>
      <c r="E57" s="624" t="s">
        <v>124</v>
      </c>
      <c r="F57" s="624" t="s">
        <v>204</v>
      </c>
      <c r="G57" s="714">
        <v>411775</v>
      </c>
      <c r="H57" s="715">
        <v>656</v>
      </c>
      <c r="I57" s="715">
        <v>4100</v>
      </c>
      <c r="J57" s="715">
        <v>299</v>
      </c>
      <c r="K57" s="715">
        <v>416830</v>
      </c>
      <c r="L57" s="716">
        <v>28429</v>
      </c>
      <c r="M57" s="716">
        <v>71241</v>
      </c>
      <c r="N57" s="737">
        <v>516500</v>
      </c>
      <c r="P57" s="737">
        <v>0</v>
      </c>
      <c r="S57" s="628"/>
      <c r="U57" s="628"/>
    </row>
    <row r="58" spans="1:21" s="621" customFormat="1" ht="12.75" x14ac:dyDescent="0.2">
      <c r="A58" s="673">
        <v>2012</v>
      </c>
      <c r="C58" s="622" t="s">
        <v>203</v>
      </c>
      <c r="D58" s="687" t="s">
        <v>201</v>
      </c>
      <c r="E58" s="624" t="s">
        <v>157</v>
      </c>
      <c r="F58" s="624" t="s">
        <v>205</v>
      </c>
      <c r="G58" s="714">
        <v>426511</v>
      </c>
      <c r="H58" s="715">
        <v>656</v>
      </c>
      <c r="I58" s="715">
        <v>4100</v>
      </c>
      <c r="J58" s="715">
        <v>299</v>
      </c>
      <c r="K58" s="715">
        <v>431566</v>
      </c>
      <c r="L58" s="716">
        <v>30934</v>
      </c>
      <c r="M58" s="716">
        <v>74000</v>
      </c>
      <c r="N58" s="737">
        <v>536500</v>
      </c>
      <c r="P58" s="737">
        <v>0</v>
      </c>
      <c r="S58" s="628"/>
      <c r="U58" s="628"/>
    </row>
    <row r="59" spans="1:21" s="621" customFormat="1" ht="12.75" x14ac:dyDescent="0.2">
      <c r="A59" s="673">
        <v>2012</v>
      </c>
      <c r="C59" s="622" t="s">
        <v>203</v>
      </c>
      <c r="D59" s="687" t="s">
        <v>206</v>
      </c>
      <c r="E59" s="624" t="s">
        <v>171</v>
      </c>
      <c r="F59" s="624" t="s">
        <v>207</v>
      </c>
      <c r="G59" s="714">
        <v>437563</v>
      </c>
      <c r="H59" s="715">
        <v>656</v>
      </c>
      <c r="I59" s="715">
        <v>4100</v>
      </c>
      <c r="J59" s="715">
        <v>299</v>
      </c>
      <c r="K59" s="715">
        <v>442618</v>
      </c>
      <c r="L59" s="716">
        <v>32813</v>
      </c>
      <c r="M59" s="716">
        <v>76069</v>
      </c>
      <c r="N59" s="737">
        <v>551500</v>
      </c>
      <c r="P59" s="737">
        <v>0</v>
      </c>
      <c r="S59" s="628"/>
      <c r="U59" s="628"/>
    </row>
    <row r="60" spans="1:21" s="621" customFormat="1" ht="12.75" x14ac:dyDescent="0.2">
      <c r="A60" s="675">
        <v>2012</v>
      </c>
      <c r="B60" s="676"/>
      <c r="C60" s="677" t="s">
        <v>208</v>
      </c>
      <c r="D60" s="688" t="s">
        <v>209</v>
      </c>
      <c r="E60" s="679" t="s">
        <v>169</v>
      </c>
      <c r="F60" s="624" t="s">
        <v>210</v>
      </c>
      <c r="G60" s="738">
        <v>459963</v>
      </c>
      <c r="H60" s="739">
        <v>656</v>
      </c>
      <c r="I60" s="739">
        <v>4100</v>
      </c>
      <c r="J60" s="739">
        <v>299</v>
      </c>
      <c r="K60" s="739">
        <v>465018</v>
      </c>
      <c r="L60" s="740">
        <v>36620</v>
      </c>
      <c r="M60" s="740">
        <v>80262</v>
      </c>
      <c r="N60" s="741">
        <v>581900</v>
      </c>
      <c r="P60" s="741">
        <v>0</v>
      </c>
      <c r="S60" s="628"/>
      <c r="U60" s="628"/>
    </row>
    <row r="61" spans="1:21" s="713" customFormat="1" ht="6" customHeight="1" x14ac:dyDescent="0.2">
      <c r="A61" s="589"/>
      <c r="B61" s="589"/>
      <c r="C61" s="710"/>
      <c r="D61" s="619"/>
      <c r="E61" s="619"/>
      <c r="F61" s="617"/>
      <c r="G61" s="711"/>
      <c r="H61" s="711"/>
      <c r="I61" s="711"/>
      <c r="J61" s="711"/>
      <c r="K61" s="711"/>
      <c r="L61" s="711"/>
      <c r="M61" s="711"/>
      <c r="N61" s="711"/>
      <c r="P61" s="712"/>
      <c r="S61" s="628"/>
      <c r="U61" s="628"/>
    </row>
    <row r="62" spans="1:21" s="628" customFormat="1" ht="12.75" customHeight="1" x14ac:dyDescent="0.2">
      <c r="A62" s="640">
        <v>2012</v>
      </c>
      <c r="B62" s="641"/>
      <c r="C62" s="642" t="s">
        <v>211</v>
      </c>
      <c r="D62" s="659" t="s">
        <v>212</v>
      </c>
      <c r="E62" s="644" t="s">
        <v>147</v>
      </c>
      <c r="F62" s="644" t="s">
        <v>213</v>
      </c>
      <c r="G62" s="723">
        <v>151227</v>
      </c>
      <c r="H62" s="724">
        <v>410</v>
      </c>
      <c r="I62" s="724">
        <v>3150</v>
      </c>
      <c r="J62" s="724">
        <v>299</v>
      </c>
      <c r="K62" s="724">
        <v>155086</v>
      </c>
      <c r="L62" s="725">
        <v>0</v>
      </c>
      <c r="M62" s="725">
        <v>24814</v>
      </c>
      <c r="N62" s="726">
        <v>179900</v>
      </c>
      <c r="O62" s="621"/>
      <c r="P62" s="726">
        <v>167100</v>
      </c>
    </row>
    <row r="63" spans="1:21" s="628" customFormat="1" ht="12.75" customHeight="1" x14ac:dyDescent="0.2">
      <c r="A63" s="640">
        <v>2012</v>
      </c>
      <c r="B63" s="641"/>
      <c r="C63" s="642" t="s">
        <v>211</v>
      </c>
      <c r="D63" s="659" t="s">
        <v>212</v>
      </c>
      <c r="E63" s="644" t="s">
        <v>124</v>
      </c>
      <c r="F63" s="644" t="s">
        <v>214</v>
      </c>
      <c r="G63" s="723">
        <v>163210</v>
      </c>
      <c r="H63" s="724">
        <v>410</v>
      </c>
      <c r="I63" s="724">
        <v>3150</v>
      </c>
      <c r="J63" s="724">
        <v>299</v>
      </c>
      <c r="K63" s="724">
        <v>167069</v>
      </c>
      <c r="L63" s="725">
        <v>0</v>
      </c>
      <c r="M63" s="725">
        <v>26731</v>
      </c>
      <c r="N63" s="726">
        <v>193800</v>
      </c>
      <c r="O63" s="621"/>
      <c r="P63" s="726">
        <v>180700</v>
      </c>
    </row>
    <row r="64" spans="1:21" s="628" customFormat="1" ht="12.75" customHeight="1" x14ac:dyDescent="0.2">
      <c r="A64" s="649">
        <v>2012</v>
      </c>
      <c r="B64" s="650"/>
      <c r="C64" s="651" t="s">
        <v>215</v>
      </c>
      <c r="D64" s="727" t="s">
        <v>212</v>
      </c>
      <c r="E64" s="653" t="s">
        <v>157</v>
      </c>
      <c r="F64" s="644" t="s">
        <v>216</v>
      </c>
      <c r="G64" s="728">
        <v>181744</v>
      </c>
      <c r="H64" s="729">
        <v>410</v>
      </c>
      <c r="I64" s="729">
        <v>3150</v>
      </c>
      <c r="J64" s="729">
        <v>299</v>
      </c>
      <c r="K64" s="729">
        <v>185603</v>
      </c>
      <c r="L64" s="730">
        <v>0</v>
      </c>
      <c r="M64" s="730">
        <v>29697</v>
      </c>
      <c r="N64" s="731">
        <v>215300</v>
      </c>
      <c r="O64" s="621"/>
      <c r="P64" s="731">
        <v>204200</v>
      </c>
    </row>
    <row r="65" spans="1:21" s="628" customFormat="1" ht="5.25" customHeight="1" x14ac:dyDescent="0.2">
      <c r="C65" s="742"/>
      <c r="D65" s="742"/>
      <c r="F65" s="624"/>
      <c r="G65" s="743"/>
      <c r="N65" s="744"/>
    </row>
    <row r="66" spans="1:21" s="628" customFormat="1" ht="12.75" customHeight="1" x14ac:dyDescent="0.2">
      <c r="A66" s="620">
        <v>2012</v>
      </c>
      <c r="B66" s="621"/>
      <c r="C66" s="622" t="s">
        <v>217</v>
      </c>
      <c r="D66" s="687" t="s">
        <v>218</v>
      </c>
      <c r="E66" s="624" t="s">
        <v>147</v>
      </c>
      <c r="F66" s="624" t="s">
        <v>219</v>
      </c>
      <c r="G66" s="714">
        <v>261735</v>
      </c>
      <c r="H66" s="715">
        <v>533</v>
      </c>
      <c r="I66" s="715">
        <v>4100</v>
      </c>
      <c r="J66" s="715">
        <v>299</v>
      </c>
      <c r="K66" s="715">
        <v>266667</v>
      </c>
      <c r="L66" s="716">
        <v>13333</v>
      </c>
      <c r="M66" s="716">
        <v>44800</v>
      </c>
      <c r="N66" s="717">
        <v>324800</v>
      </c>
      <c r="O66" s="621"/>
      <c r="P66" s="717">
        <v>0</v>
      </c>
    </row>
    <row r="67" spans="1:21" s="628" customFormat="1" ht="12.75" customHeight="1" x14ac:dyDescent="0.2">
      <c r="A67" s="620">
        <v>2012</v>
      </c>
      <c r="B67" s="621"/>
      <c r="C67" s="622" t="s">
        <v>217</v>
      </c>
      <c r="D67" s="687" t="s">
        <v>218</v>
      </c>
      <c r="E67" s="624" t="s">
        <v>157</v>
      </c>
      <c r="F67" s="624" t="s">
        <v>220</v>
      </c>
      <c r="G67" s="714">
        <v>275118</v>
      </c>
      <c r="H67" s="715">
        <v>533</v>
      </c>
      <c r="I67" s="715">
        <v>4100</v>
      </c>
      <c r="J67" s="715">
        <v>299</v>
      </c>
      <c r="K67" s="715">
        <v>280050</v>
      </c>
      <c r="L67" s="716">
        <v>14002</v>
      </c>
      <c r="M67" s="716">
        <v>47048</v>
      </c>
      <c r="N67" s="717">
        <v>341100</v>
      </c>
      <c r="O67" s="621"/>
      <c r="P67" s="717">
        <v>0</v>
      </c>
    </row>
    <row r="68" spans="1:21" s="628" customFormat="1" ht="12.75" customHeight="1" x14ac:dyDescent="0.2">
      <c r="A68" s="631">
        <v>2012</v>
      </c>
      <c r="B68" s="632"/>
      <c r="C68" s="633" t="s">
        <v>221</v>
      </c>
      <c r="D68" s="718" t="s">
        <v>222</v>
      </c>
      <c r="E68" s="635" t="s">
        <v>124</v>
      </c>
      <c r="F68" s="624" t="s">
        <v>223</v>
      </c>
      <c r="G68" s="719">
        <v>301800</v>
      </c>
      <c r="H68" s="720">
        <v>533</v>
      </c>
      <c r="I68" s="720">
        <v>4100</v>
      </c>
      <c r="J68" s="720">
        <v>299</v>
      </c>
      <c r="K68" s="720">
        <v>306732</v>
      </c>
      <c r="L68" s="721">
        <v>15337</v>
      </c>
      <c r="M68" s="721">
        <v>51531</v>
      </c>
      <c r="N68" s="722">
        <v>373600</v>
      </c>
      <c r="O68" s="621"/>
      <c r="P68" s="722">
        <v>0</v>
      </c>
    </row>
    <row r="69" spans="1:21" ht="5.25" customHeight="1" x14ac:dyDescent="0.2">
      <c r="A69" s="628"/>
      <c r="B69" s="628"/>
      <c r="C69" s="742"/>
      <c r="D69" s="742"/>
      <c r="E69" s="628"/>
      <c r="F69" s="624"/>
      <c r="G69" s="743"/>
      <c r="H69" s="628"/>
      <c r="I69" s="628"/>
      <c r="J69" s="628"/>
      <c r="K69" s="628"/>
      <c r="L69" s="628"/>
      <c r="M69" s="628"/>
      <c r="N69" s="744"/>
      <c r="O69" s="628"/>
      <c r="P69" s="628"/>
      <c r="S69" s="628"/>
      <c r="U69" s="628"/>
    </row>
    <row r="70" spans="1:21" s="628" customFormat="1" ht="12.75" customHeight="1" x14ac:dyDescent="0.2">
      <c r="A70" s="640">
        <v>2012</v>
      </c>
      <c r="B70" s="641"/>
      <c r="C70" s="642" t="s">
        <v>224</v>
      </c>
      <c r="D70" s="659" t="s">
        <v>225</v>
      </c>
      <c r="E70" s="644" t="s">
        <v>169</v>
      </c>
      <c r="F70" s="644" t="s">
        <v>226</v>
      </c>
      <c r="G70" s="723">
        <v>208945</v>
      </c>
      <c r="H70" s="724">
        <v>533</v>
      </c>
      <c r="I70" s="724">
        <v>4100</v>
      </c>
      <c r="J70" s="724">
        <v>299</v>
      </c>
      <c r="K70" s="724">
        <v>213877</v>
      </c>
      <c r="L70" s="725">
        <v>5347</v>
      </c>
      <c r="M70" s="725">
        <v>35076</v>
      </c>
      <c r="N70" s="732">
        <v>254300</v>
      </c>
      <c r="O70" s="621"/>
      <c r="P70" s="732">
        <v>0</v>
      </c>
    </row>
    <row r="71" spans="1:21" s="628" customFormat="1" ht="12.75" customHeight="1" x14ac:dyDescent="0.2">
      <c r="A71" s="640">
        <v>2012</v>
      </c>
      <c r="B71" s="641"/>
      <c r="C71" s="642" t="s">
        <v>224</v>
      </c>
      <c r="D71" s="659" t="s">
        <v>225</v>
      </c>
      <c r="E71" s="644" t="s">
        <v>171</v>
      </c>
      <c r="F71" s="644" t="s">
        <v>227</v>
      </c>
      <c r="G71" s="723">
        <v>219458</v>
      </c>
      <c r="H71" s="724">
        <v>533</v>
      </c>
      <c r="I71" s="724">
        <v>4100</v>
      </c>
      <c r="J71" s="724">
        <v>299</v>
      </c>
      <c r="K71" s="724">
        <v>224390</v>
      </c>
      <c r="L71" s="725">
        <v>5610</v>
      </c>
      <c r="M71" s="725">
        <v>36800</v>
      </c>
      <c r="N71" s="732">
        <v>266800</v>
      </c>
      <c r="O71" s="621"/>
      <c r="P71" s="732">
        <v>0</v>
      </c>
    </row>
    <row r="72" spans="1:21" s="628" customFormat="1" ht="12.75" customHeight="1" x14ac:dyDescent="0.2">
      <c r="A72" s="640">
        <v>2012</v>
      </c>
      <c r="B72" s="641"/>
      <c r="C72" s="642" t="s">
        <v>224</v>
      </c>
      <c r="D72" s="659" t="s">
        <v>225</v>
      </c>
      <c r="E72" s="644" t="s">
        <v>183</v>
      </c>
      <c r="F72" s="644" t="s">
        <v>228</v>
      </c>
      <c r="G72" s="723">
        <v>220383</v>
      </c>
      <c r="H72" s="724">
        <v>533</v>
      </c>
      <c r="I72" s="724">
        <v>4100</v>
      </c>
      <c r="J72" s="724">
        <v>299</v>
      </c>
      <c r="K72" s="724">
        <v>225315</v>
      </c>
      <c r="L72" s="725">
        <v>5633</v>
      </c>
      <c r="M72" s="725">
        <v>36952</v>
      </c>
      <c r="N72" s="732">
        <v>267900</v>
      </c>
      <c r="O72" s="621"/>
      <c r="P72" s="732">
        <v>0</v>
      </c>
    </row>
    <row r="73" spans="1:21" s="628" customFormat="1" ht="12.75" customHeight="1" x14ac:dyDescent="0.2">
      <c r="A73" s="690">
        <v>2012</v>
      </c>
      <c r="B73" s="664"/>
      <c r="C73" s="665" t="s">
        <v>224</v>
      </c>
      <c r="D73" s="666" t="s">
        <v>225</v>
      </c>
      <c r="E73" s="667" t="s">
        <v>134</v>
      </c>
      <c r="F73" s="644" t="s">
        <v>229</v>
      </c>
      <c r="G73" s="733">
        <v>230476</v>
      </c>
      <c r="H73" s="734">
        <v>533</v>
      </c>
      <c r="I73" s="734">
        <v>4100</v>
      </c>
      <c r="J73" s="734">
        <v>299</v>
      </c>
      <c r="K73" s="734">
        <v>235408</v>
      </c>
      <c r="L73" s="735">
        <v>5885</v>
      </c>
      <c r="M73" s="735">
        <v>38607</v>
      </c>
      <c r="N73" s="736">
        <v>279900</v>
      </c>
      <c r="O73" s="621"/>
      <c r="P73" s="736">
        <v>0</v>
      </c>
    </row>
    <row r="74" spans="1:21" ht="5.25" customHeight="1" x14ac:dyDescent="0.2">
      <c r="A74" s="628"/>
      <c r="B74" s="628"/>
      <c r="C74" s="742"/>
      <c r="D74" s="742"/>
      <c r="E74" s="628"/>
      <c r="F74" s="624"/>
      <c r="G74" s="743"/>
      <c r="H74" s="628"/>
      <c r="I74" s="628"/>
      <c r="J74" s="628"/>
      <c r="K74" s="628"/>
      <c r="L74" s="628"/>
      <c r="M74" s="628"/>
      <c r="N74" s="744"/>
      <c r="O74" s="628"/>
      <c r="P74" s="628"/>
      <c r="S74" s="628"/>
      <c r="U74" s="628"/>
    </row>
    <row r="75" spans="1:21" s="628" customFormat="1" ht="12.75" customHeight="1" x14ac:dyDescent="0.2">
      <c r="A75" s="620">
        <v>2012</v>
      </c>
      <c r="B75" s="621"/>
      <c r="C75" s="622" t="s">
        <v>224</v>
      </c>
      <c r="D75" s="687" t="s">
        <v>230</v>
      </c>
      <c r="E75" s="624" t="s">
        <v>128</v>
      </c>
      <c r="F75" s="624" t="s">
        <v>231</v>
      </c>
      <c r="G75" s="714">
        <v>253114</v>
      </c>
      <c r="H75" s="715">
        <v>533</v>
      </c>
      <c r="I75" s="715">
        <v>4100</v>
      </c>
      <c r="J75" s="715">
        <v>299</v>
      </c>
      <c r="K75" s="715">
        <v>258046</v>
      </c>
      <c r="L75" s="716">
        <v>12902</v>
      </c>
      <c r="M75" s="716">
        <v>43352</v>
      </c>
      <c r="N75" s="717">
        <v>314300</v>
      </c>
      <c r="O75" s="621"/>
      <c r="P75" s="717">
        <v>299300</v>
      </c>
    </row>
    <row r="76" spans="1:21" s="628" customFormat="1" ht="12.75" customHeight="1" x14ac:dyDescent="0.2">
      <c r="A76" s="620">
        <v>2012</v>
      </c>
      <c r="B76" s="621"/>
      <c r="C76" s="622" t="s">
        <v>232</v>
      </c>
      <c r="D76" s="687" t="s">
        <v>233</v>
      </c>
      <c r="E76" s="624" t="s">
        <v>234</v>
      </c>
      <c r="F76" s="624" t="s">
        <v>235</v>
      </c>
      <c r="G76" s="714">
        <v>276184</v>
      </c>
      <c r="H76" s="715">
        <v>533</v>
      </c>
      <c r="I76" s="715">
        <v>4100</v>
      </c>
      <c r="J76" s="715">
        <v>299</v>
      </c>
      <c r="K76" s="715">
        <v>281116</v>
      </c>
      <c r="L76" s="716">
        <v>14056</v>
      </c>
      <c r="M76" s="716">
        <v>47228</v>
      </c>
      <c r="N76" s="717">
        <v>342400</v>
      </c>
      <c r="O76" s="621"/>
      <c r="P76" s="717">
        <v>327400</v>
      </c>
    </row>
    <row r="77" spans="1:21" s="628" customFormat="1" ht="12.75" customHeight="1" x14ac:dyDescent="0.2">
      <c r="A77" s="691">
        <v>2012</v>
      </c>
      <c r="B77" s="676"/>
      <c r="C77" s="677" t="s">
        <v>236</v>
      </c>
      <c r="D77" s="688" t="s">
        <v>237</v>
      </c>
      <c r="E77" s="679" t="s">
        <v>147</v>
      </c>
      <c r="F77" s="624" t="s">
        <v>238</v>
      </c>
      <c r="G77" s="738">
        <v>276923</v>
      </c>
      <c r="H77" s="739">
        <v>533</v>
      </c>
      <c r="I77" s="739">
        <v>4100</v>
      </c>
      <c r="J77" s="739">
        <v>299</v>
      </c>
      <c r="K77" s="739">
        <v>281855</v>
      </c>
      <c r="L77" s="740">
        <v>14093</v>
      </c>
      <c r="M77" s="740">
        <v>47352</v>
      </c>
      <c r="N77" s="741">
        <v>343300</v>
      </c>
      <c r="O77" s="621"/>
      <c r="P77" s="741">
        <v>328300</v>
      </c>
    </row>
    <row r="78" spans="1:21" s="628" customFormat="1" ht="5.25" customHeight="1" x14ac:dyDescent="0.2">
      <c r="C78" s="742"/>
      <c r="D78" s="742"/>
      <c r="F78" s="624"/>
      <c r="G78" s="743"/>
      <c r="N78" s="744"/>
    </row>
    <row r="79" spans="1:21" s="628" customFormat="1" ht="12.75" customHeight="1" x14ac:dyDescent="0.2">
      <c r="A79" s="640">
        <v>2012</v>
      </c>
      <c r="B79" s="641"/>
      <c r="C79" s="642" t="s">
        <v>239</v>
      </c>
      <c r="D79" s="643" t="s">
        <v>240</v>
      </c>
      <c r="E79" s="644" t="s">
        <v>171</v>
      </c>
      <c r="F79" s="644" t="s">
        <v>241</v>
      </c>
      <c r="G79" s="723">
        <v>330043</v>
      </c>
      <c r="H79" s="724">
        <v>533</v>
      </c>
      <c r="I79" s="724">
        <v>4100</v>
      </c>
      <c r="J79" s="724">
        <v>299</v>
      </c>
      <c r="K79" s="724">
        <v>334975</v>
      </c>
      <c r="L79" s="725">
        <v>16749</v>
      </c>
      <c r="M79" s="725">
        <v>56276</v>
      </c>
      <c r="N79" s="732">
        <v>408000</v>
      </c>
      <c r="O79" s="621"/>
      <c r="P79" s="732">
        <v>330000</v>
      </c>
    </row>
    <row r="80" spans="1:21" s="628" customFormat="1" ht="12.75" customHeight="1" x14ac:dyDescent="0.2">
      <c r="A80" s="690">
        <v>2012</v>
      </c>
      <c r="B80" s="664"/>
      <c r="C80" s="665" t="s">
        <v>242</v>
      </c>
      <c r="D80" s="689" t="s">
        <v>243</v>
      </c>
      <c r="E80" s="667" t="s">
        <v>183</v>
      </c>
      <c r="F80" s="644" t="s">
        <v>244</v>
      </c>
      <c r="G80" s="733">
        <v>350898</v>
      </c>
      <c r="H80" s="734">
        <v>533</v>
      </c>
      <c r="I80" s="734">
        <v>4100</v>
      </c>
      <c r="J80" s="734">
        <v>299</v>
      </c>
      <c r="K80" s="734">
        <v>355830</v>
      </c>
      <c r="L80" s="735">
        <v>17791</v>
      </c>
      <c r="M80" s="735">
        <v>59779</v>
      </c>
      <c r="N80" s="736">
        <v>433400</v>
      </c>
      <c r="O80" s="621"/>
      <c r="P80" s="736">
        <v>355000</v>
      </c>
    </row>
    <row r="81" spans="1:21" ht="5.25" customHeight="1" x14ac:dyDescent="0.2">
      <c r="A81" s="628"/>
      <c r="B81" s="628"/>
      <c r="C81" s="742"/>
      <c r="D81" s="742"/>
      <c r="E81" s="628"/>
      <c r="F81" s="624"/>
      <c r="G81" s="743"/>
      <c r="H81" s="628"/>
      <c r="I81" s="628"/>
      <c r="J81" s="628"/>
      <c r="K81" s="628"/>
      <c r="L81" s="628"/>
      <c r="M81" s="628"/>
      <c r="N81" s="744"/>
      <c r="O81" s="628"/>
      <c r="P81" s="628"/>
      <c r="S81" s="628"/>
      <c r="U81" s="628"/>
    </row>
    <row r="82" spans="1:21" s="628" customFormat="1" ht="12.75" customHeight="1" x14ac:dyDescent="0.2">
      <c r="A82" s="620">
        <v>2012</v>
      </c>
      <c r="B82" s="621"/>
      <c r="C82" s="622" t="s">
        <v>224</v>
      </c>
      <c r="D82" s="687" t="s">
        <v>245</v>
      </c>
      <c r="E82" s="624" t="s">
        <v>246</v>
      </c>
      <c r="F82" s="624" t="s">
        <v>247</v>
      </c>
      <c r="G82" s="714">
        <v>337433</v>
      </c>
      <c r="H82" s="715">
        <v>533</v>
      </c>
      <c r="I82" s="715">
        <v>4100</v>
      </c>
      <c r="J82" s="715">
        <v>299</v>
      </c>
      <c r="K82" s="715">
        <v>342365</v>
      </c>
      <c r="L82" s="716">
        <v>17118</v>
      </c>
      <c r="M82" s="716">
        <v>57517</v>
      </c>
      <c r="N82" s="717">
        <v>417000</v>
      </c>
      <c r="O82" s="621"/>
      <c r="P82" s="717">
        <v>396000</v>
      </c>
    </row>
    <row r="83" spans="1:21" s="628" customFormat="1" ht="12.75" customHeight="1" x14ac:dyDescent="0.2">
      <c r="A83" s="620">
        <v>2012</v>
      </c>
      <c r="B83" s="621"/>
      <c r="C83" s="622" t="s">
        <v>232</v>
      </c>
      <c r="D83" s="687" t="s">
        <v>248</v>
      </c>
      <c r="E83" s="624" t="s">
        <v>143</v>
      </c>
      <c r="F83" s="624" t="s">
        <v>249</v>
      </c>
      <c r="G83" s="714">
        <v>359107</v>
      </c>
      <c r="H83" s="715">
        <v>533</v>
      </c>
      <c r="I83" s="715">
        <v>4100</v>
      </c>
      <c r="J83" s="715">
        <v>299</v>
      </c>
      <c r="K83" s="715">
        <v>364039</v>
      </c>
      <c r="L83" s="716">
        <v>18202</v>
      </c>
      <c r="M83" s="716">
        <v>61159</v>
      </c>
      <c r="N83" s="717">
        <v>443400</v>
      </c>
      <c r="O83" s="621"/>
      <c r="P83" s="717">
        <v>420500</v>
      </c>
    </row>
    <row r="84" spans="1:21" s="628" customFormat="1" ht="12.75" customHeight="1" x14ac:dyDescent="0.2">
      <c r="A84" s="691">
        <v>2012</v>
      </c>
      <c r="B84" s="676"/>
      <c r="C84" s="677" t="s">
        <v>250</v>
      </c>
      <c r="D84" s="688" t="s">
        <v>251</v>
      </c>
      <c r="E84" s="679" t="s">
        <v>124</v>
      </c>
      <c r="F84" s="624" t="s">
        <v>252</v>
      </c>
      <c r="G84" s="738">
        <v>400651</v>
      </c>
      <c r="H84" s="739">
        <v>533</v>
      </c>
      <c r="I84" s="739">
        <v>4100</v>
      </c>
      <c r="J84" s="739">
        <v>299</v>
      </c>
      <c r="K84" s="739">
        <v>405583</v>
      </c>
      <c r="L84" s="740">
        <v>20279</v>
      </c>
      <c r="M84" s="740">
        <v>68138</v>
      </c>
      <c r="N84" s="741">
        <v>494000</v>
      </c>
      <c r="O84" s="621"/>
      <c r="P84" s="741">
        <v>468600</v>
      </c>
    </row>
    <row r="85" spans="1:21" ht="5.25" customHeight="1" x14ac:dyDescent="0.2">
      <c r="A85" s="628"/>
      <c r="B85" s="628"/>
      <c r="C85" s="742"/>
      <c r="D85" s="742"/>
      <c r="E85" s="628"/>
      <c r="F85" s="624"/>
      <c r="G85" s="743"/>
      <c r="H85" s="628"/>
      <c r="I85" s="628"/>
      <c r="J85" s="628"/>
      <c r="K85" s="628"/>
      <c r="L85" s="628"/>
      <c r="M85" s="628"/>
      <c r="N85" s="744"/>
      <c r="O85" s="628"/>
      <c r="P85" s="628"/>
      <c r="S85" s="628"/>
      <c r="U85" s="628"/>
    </row>
    <row r="86" spans="1:21" s="628" customFormat="1" ht="12.75" customHeight="1" x14ac:dyDescent="0.2">
      <c r="A86" s="640">
        <v>2012</v>
      </c>
      <c r="B86" s="641"/>
      <c r="C86" s="642" t="s">
        <v>242</v>
      </c>
      <c r="D86" s="659" t="s">
        <v>253</v>
      </c>
      <c r="E86" s="644" t="s">
        <v>124</v>
      </c>
      <c r="F86" s="644" t="s">
        <v>254</v>
      </c>
      <c r="G86" s="723">
        <v>448434</v>
      </c>
      <c r="H86" s="724">
        <v>533</v>
      </c>
      <c r="I86" s="724">
        <v>4100</v>
      </c>
      <c r="J86" s="724">
        <v>299</v>
      </c>
      <c r="K86" s="724">
        <v>453366</v>
      </c>
      <c r="L86" s="725">
        <v>22668</v>
      </c>
      <c r="M86" s="725">
        <v>76166</v>
      </c>
      <c r="N86" s="726">
        <v>552200</v>
      </c>
      <c r="O86" s="621"/>
      <c r="P86" s="726">
        <v>521300</v>
      </c>
    </row>
    <row r="87" spans="1:21" s="628" customFormat="1" ht="12.75" customHeight="1" x14ac:dyDescent="0.2">
      <c r="A87" s="649">
        <v>2012</v>
      </c>
      <c r="B87" s="650"/>
      <c r="C87" s="651" t="s">
        <v>242</v>
      </c>
      <c r="D87" s="727" t="s">
        <v>253</v>
      </c>
      <c r="E87" s="653" t="s">
        <v>157</v>
      </c>
      <c r="F87" s="644" t="s">
        <v>255</v>
      </c>
      <c r="G87" s="728">
        <v>499666</v>
      </c>
      <c r="H87" s="729">
        <v>533</v>
      </c>
      <c r="I87" s="729">
        <v>4100</v>
      </c>
      <c r="J87" s="729">
        <v>299</v>
      </c>
      <c r="K87" s="729">
        <v>504598</v>
      </c>
      <c r="L87" s="730">
        <v>25230</v>
      </c>
      <c r="M87" s="730">
        <v>84772</v>
      </c>
      <c r="N87" s="731">
        <v>614600</v>
      </c>
      <c r="O87" s="621"/>
      <c r="P87" s="731">
        <v>582200</v>
      </c>
    </row>
    <row r="88" spans="1:21" ht="5.25" customHeight="1" x14ac:dyDescent="0.2">
      <c r="A88" s="628"/>
      <c r="B88" s="628"/>
      <c r="C88" s="742"/>
      <c r="D88" s="742"/>
      <c r="E88" s="628"/>
      <c r="F88" s="624"/>
      <c r="G88" s="743"/>
      <c r="H88" s="628"/>
      <c r="I88" s="628"/>
      <c r="J88" s="628"/>
      <c r="K88" s="628"/>
      <c r="L88" s="628"/>
      <c r="M88" s="628"/>
      <c r="N88" s="744"/>
      <c r="O88" s="628"/>
      <c r="P88" s="628"/>
      <c r="S88" s="628"/>
      <c r="U88" s="628"/>
    </row>
    <row r="89" spans="1:21" s="745" customFormat="1" ht="12.75" x14ac:dyDescent="0.2">
      <c r="A89" s="620">
        <v>2012</v>
      </c>
      <c r="B89" s="621"/>
      <c r="C89" s="622" t="s">
        <v>256</v>
      </c>
      <c r="D89" s="623" t="s">
        <v>257</v>
      </c>
      <c r="E89" s="624" t="s">
        <v>124</v>
      </c>
      <c r="F89" s="624" t="s">
        <v>258</v>
      </c>
      <c r="G89" s="714">
        <v>503935</v>
      </c>
      <c r="H89" s="715">
        <v>533</v>
      </c>
      <c r="I89" s="715">
        <v>4100</v>
      </c>
      <c r="J89" s="715">
        <v>299</v>
      </c>
      <c r="K89" s="715">
        <v>508867</v>
      </c>
      <c r="L89" s="716">
        <v>25443</v>
      </c>
      <c r="M89" s="716">
        <v>85490</v>
      </c>
      <c r="N89" s="737">
        <v>619800</v>
      </c>
      <c r="O89" s="621"/>
      <c r="P89" s="737">
        <v>0</v>
      </c>
      <c r="S89" s="628"/>
      <c r="U89" s="628"/>
    </row>
    <row r="90" spans="1:21" s="745" customFormat="1" ht="12.75" x14ac:dyDescent="0.2">
      <c r="A90" s="691">
        <v>2012</v>
      </c>
      <c r="B90" s="676"/>
      <c r="C90" s="677" t="s">
        <v>256</v>
      </c>
      <c r="D90" s="678" t="s">
        <v>257</v>
      </c>
      <c r="E90" s="679" t="s">
        <v>157</v>
      </c>
      <c r="F90" s="624" t="s">
        <v>259</v>
      </c>
      <c r="G90" s="738">
        <v>512556</v>
      </c>
      <c r="H90" s="739">
        <v>533</v>
      </c>
      <c r="I90" s="739">
        <v>4100</v>
      </c>
      <c r="J90" s="739">
        <v>299</v>
      </c>
      <c r="K90" s="739">
        <v>517488</v>
      </c>
      <c r="L90" s="740">
        <v>25874</v>
      </c>
      <c r="M90" s="740">
        <v>86938</v>
      </c>
      <c r="N90" s="741">
        <v>630300</v>
      </c>
      <c r="O90" s="621"/>
      <c r="P90" s="741">
        <v>0</v>
      </c>
      <c r="S90" s="628"/>
      <c r="U90" s="628"/>
    </row>
    <row r="91" spans="1:21" ht="5.25" customHeight="1" x14ac:dyDescent="0.2">
      <c r="A91" s="628"/>
      <c r="B91" s="628"/>
      <c r="C91" s="742"/>
      <c r="D91" s="742"/>
      <c r="E91" s="628"/>
      <c r="F91" s="624"/>
      <c r="G91" s="743"/>
      <c r="H91" s="628"/>
      <c r="I91" s="628"/>
      <c r="J91" s="628"/>
      <c r="K91" s="628"/>
      <c r="L91" s="628"/>
      <c r="M91" s="628"/>
      <c r="N91" s="744"/>
      <c r="O91" s="628"/>
      <c r="P91" s="628"/>
      <c r="S91" s="628"/>
      <c r="U91" s="628"/>
    </row>
    <row r="92" spans="1:21" s="628" customFormat="1" ht="12.75" customHeight="1" x14ac:dyDescent="0.2">
      <c r="A92" s="640">
        <v>2012</v>
      </c>
      <c r="B92" s="641"/>
      <c r="C92" s="642" t="s">
        <v>260</v>
      </c>
      <c r="D92" s="659" t="s">
        <v>261</v>
      </c>
      <c r="E92" s="644" t="s">
        <v>147</v>
      </c>
      <c r="F92" s="644" t="s">
        <v>262</v>
      </c>
      <c r="G92" s="723">
        <v>267360</v>
      </c>
      <c r="H92" s="724">
        <v>656</v>
      </c>
      <c r="I92" s="724">
        <v>4100</v>
      </c>
      <c r="J92" s="724">
        <v>299</v>
      </c>
      <c r="K92" s="724">
        <v>272415</v>
      </c>
      <c r="L92" s="725">
        <v>7757</v>
      </c>
      <c r="M92" s="725">
        <v>44828</v>
      </c>
      <c r="N92" s="726">
        <v>325000</v>
      </c>
      <c r="O92" s="621"/>
      <c r="P92" s="726">
        <v>285900</v>
      </c>
    </row>
    <row r="93" spans="1:21" s="628" customFormat="1" ht="12.75" customHeight="1" x14ac:dyDescent="0.2">
      <c r="A93" s="640">
        <v>2012</v>
      </c>
      <c r="B93" s="641"/>
      <c r="C93" s="642" t="s">
        <v>260</v>
      </c>
      <c r="D93" s="659" t="s">
        <v>261</v>
      </c>
      <c r="E93" s="644" t="s">
        <v>124</v>
      </c>
      <c r="F93" s="644" t="s">
        <v>263</v>
      </c>
      <c r="G93" s="723">
        <v>298604</v>
      </c>
      <c r="H93" s="724">
        <v>656</v>
      </c>
      <c r="I93" s="724">
        <v>4100</v>
      </c>
      <c r="J93" s="724">
        <v>299</v>
      </c>
      <c r="K93" s="724">
        <v>303659</v>
      </c>
      <c r="L93" s="725">
        <v>10910</v>
      </c>
      <c r="M93" s="725">
        <v>50331</v>
      </c>
      <c r="N93" s="726">
        <v>364900</v>
      </c>
      <c r="O93" s="621"/>
      <c r="P93" s="726">
        <v>327100</v>
      </c>
    </row>
    <row r="94" spans="1:21" s="628" customFormat="1" ht="12.75" customHeight="1" x14ac:dyDescent="0.2">
      <c r="A94" s="640">
        <v>2012</v>
      </c>
      <c r="B94" s="641"/>
      <c r="C94" s="642" t="s">
        <v>264</v>
      </c>
      <c r="D94" s="659" t="s">
        <v>261</v>
      </c>
      <c r="E94" s="644" t="s">
        <v>157</v>
      </c>
      <c r="F94" s="644" t="s">
        <v>265</v>
      </c>
      <c r="G94" s="723">
        <v>300254</v>
      </c>
      <c r="H94" s="724">
        <v>656</v>
      </c>
      <c r="I94" s="724">
        <v>4100</v>
      </c>
      <c r="J94" s="724">
        <v>299</v>
      </c>
      <c r="K94" s="724">
        <v>305309</v>
      </c>
      <c r="L94" s="725">
        <v>11157</v>
      </c>
      <c r="M94" s="725">
        <v>50634</v>
      </c>
      <c r="N94" s="726">
        <v>367100</v>
      </c>
      <c r="O94" s="621"/>
      <c r="P94" s="726">
        <v>329300</v>
      </c>
    </row>
    <row r="95" spans="1:21" s="628" customFormat="1" ht="12.75" customHeight="1" x14ac:dyDescent="0.2">
      <c r="A95" s="640">
        <v>2012</v>
      </c>
      <c r="B95" s="641"/>
      <c r="C95" s="642" t="s">
        <v>264</v>
      </c>
      <c r="D95" s="659" t="s">
        <v>261</v>
      </c>
      <c r="E95" s="644" t="s">
        <v>169</v>
      </c>
      <c r="F95" s="644" t="s">
        <v>266</v>
      </c>
      <c r="G95" s="723">
        <v>316295</v>
      </c>
      <c r="H95" s="724">
        <v>656</v>
      </c>
      <c r="I95" s="724">
        <v>4100</v>
      </c>
      <c r="J95" s="724">
        <v>299</v>
      </c>
      <c r="K95" s="724">
        <v>321350</v>
      </c>
      <c r="L95" s="725">
        <v>13564</v>
      </c>
      <c r="M95" s="725">
        <v>53586</v>
      </c>
      <c r="N95" s="726">
        <v>388500</v>
      </c>
      <c r="O95" s="621"/>
      <c r="P95" s="726">
        <v>349800</v>
      </c>
    </row>
    <row r="96" spans="1:21" s="628" customFormat="1" ht="12.75" customHeight="1" x14ac:dyDescent="0.2">
      <c r="A96" s="649">
        <v>2012</v>
      </c>
      <c r="B96" s="650"/>
      <c r="C96" s="651" t="s">
        <v>267</v>
      </c>
      <c r="D96" s="727" t="s">
        <v>261</v>
      </c>
      <c r="E96" s="653" t="s">
        <v>134</v>
      </c>
      <c r="F96" s="644" t="s">
        <v>268</v>
      </c>
      <c r="G96" s="728">
        <v>331587</v>
      </c>
      <c r="H96" s="729">
        <v>656</v>
      </c>
      <c r="I96" s="729">
        <v>4100</v>
      </c>
      <c r="J96" s="729">
        <v>299</v>
      </c>
      <c r="K96" s="729">
        <v>336642</v>
      </c>
      <c r="L96" s="730">
        <v>15858</v>
      </c>
      <c r="M96" s="730">
        <v>56400</v>
      </c>
      <c r="N96" s="731">
        <v>408900</v>
      </c>
      <c r="O96" s="621"/>
      <c r="P96" s="731">
        <v>369800</v>
      </c>
    </row>
    <row r="97" spans="1:21" ht="5.25" customHeight="1" x14ac:dyDescent="0.2">
      <c r="A97" s="628"/>
      <c r="B97" s="628"/>
      <c r="C97" s="742"/>
      <c r="D97" s="742"/>
      <c r="E97" s="628"/>
      <c r="F97" s="624"/>
      <c r="G97" s="743"/>
      <c r="H97" s="628"/>
      <c r="I97" s="628"/>
      <c r="J97" s="628"/>
      <c r="K97" s="628"/>
      <c r="L97" s="628"/>
      <c r="M97" s="628"/>
      <c r="N97" s="744"/>
      <c r="O97" s="628"/>
      <c r="P97" s="628"/>
      <c r="S97" s="628"/>
      <c r="U97" s="628"/>
    </row>
    <row r="98" spans="1:21" s="628" customFormat="1" ht="12.75" customHeight="1" x14ac:dyDescent="0.2">
      <c r="A98" s="620">
        <v>2012</v>
      </c>
      <c r="B98" s="621"/>
      <c r="C98" s="622" t="s">
        <v>269</v>
      </c>
      <c r="D98" s="687" t="s">
        <v>270</v>
      </c>
      <c r="E98" s="624" t="s">
        <v>157</v>
      </c>
      <c r="F98" s="624" t="s">
        <v>271</v>
      </c>
      <c r="G98" s="714">
        <v>408827</v>
      </c>
      <c r="H98" s="715">
        <v>656</v>
      </c>
      <c r="I98" s="715">
        <v>4100</v>
      </c>
      <c r="J98" s="715">
        <v>299</v>
      </c>
      <c r="K98" s="715">
        <v>413882</v>
      </c>
      <c r="L98" s="716">
        <v>27928</v>
      </c>
      <c r="M98" s="716">
        <v>70690</v>
      </c>
      <c r="N98" s="717">
        <v>512500</v>
      </c>
      <c r="O98" s="621"/>
      <c r="P98" s="717">
        <v>480700</v>
      </c>
    </row>
    <row r="99" spans="1:21" s="628" customFormat="1" ht="12.75" customHeight="1" x14ac:dyDescent="0.2">
      <c r="A99" s="631">
        <v>2012</v>
      </c>
      <c r="B99" s="632"/>
      <c r="C99" s="633" t="s">
        <v>269</v>
      </c>
      <c r="D99" s="718" t="s">
        <v>270</v>
      </c>
      <c r="E99" s="635" t="s">
        <v>124</v>
      </c>
      <c r="F99" s="624" t="s">
        <v>272</v>
      </c>
      <c r="G99" s="719">
        <v>431300</v>
      </c>
      <c r="H99" s="720">
        <v>656</v>
      </c>
      <c r="I99" s="720">
        <v>4100</v>
      </c>
      <c r="J99" s="720">
        <v>299</v>
      </c>
      <c r="K99" s="720">
        <v>436355</v>
      </c>
      <c r="L99" s="721">
        <v>31748</v>
      </c>
      <c r="M99" s="721">
        <v>74897</v>
      </c>
      <c r="N99" s="722">
        <v>543000</v>
      </c>
      <c r="O99" s="621"/>
      <c r="P99" s="722">
        <v>510500</v>
      </c>
    </row>
    <row r="100" spans="1:21" ht="5.25" customHeight="1" x14ac:dyDescent="0.2">
      <c r="A100" s="628"/>
      <c r="B100" s="628"/>
      <c r="C100" s="742"/>
      <c r="D100" s="742"/>
      <c r="E100" s="628"/>
      <c r="F100" s="624"/>
      <c r="G100" s="743"/>
      <c r="H100" s="628"/>
      <c r="I100" s="628"/>
      <c r="J100" s="628"/>
      <c r="K100" s="628"/>
      <c r="L100" s="628"/>
      <c r="M100" s="628"/>
      <c r="N100" s="744"/>
      <c r="O100" s="628"/>
      <c r="P100" s="628"/>
      <c r="S100" s="628"/>
      <c r="U100" s="628"/>
    </row>
    <row r="101" spans="1:21" s="621" customFormat="1" ht="12.75" x14ac:dyDescent="0.2">
      <c r="A101" s="640">
        <v>2012</v>
      </c>
      <c r="B101" s="641"/>
      <c r="C101" s="642" t="s">
        <v>273</v>
      </c>
      <c r="D101" s="659" t="s">
        <v>274</v>
      </c>
      <c r="E101" s="644" t="s">
        <v>147</v>
      </c>
      <c r="F101" s="644" t="s">
        <v>275</v>
      </c>
      <c r="G101" s="723">
        <v>467256</v>
      </c>
      <c r="H101" s="724">
        <v>656</v>
      </c>
      <c r="I101" s="724">
        <v>4100</v>
      </c>
      <c r="J101" s="724">
        <v>299</v>
      </c>
      <c r="K101" s="724">
        <v>472311</v>
      </c>
      <c r="L101" s="725">
        <v>37861</v>
      </c>
      <c r="M101" s="725">
        <v>81628</v>
      </c>
      <c r="N101" s="732">
        <v>591800</v>
      </c>
      <c r="P101" s="732">
        <v>562800</v>
      </c>
      <c r="S101" s="628"/>
      <c r="U101" s="628"/>
    </row>
    <row r="102" spans="1:21" s="621" customFormat="1" ht="12.75" x14ac:dyDescent="0.2">
      <c r="A102" s="640">
        <v>2012</v>
      </c>
      <c r="B102" s="641"/>
      <c r="C102" s="642" t="s">
        <v>273</v>
      </c>
      <c r="D102" s="659" t="s">
        <v>274</v>
      </c>
      <c r="E102" s="644" t="s">
        <v>157</v>
      </c>
      <c r="F102" s="644" t="s">
        <v>276</v>
      </c>
      <c r="G102" s="723">
        <v>506234</v>
      </c>
      <c r="H102" s="724">
        <v>656</v>
      </c>
      <c r="I102" s="724">
        <v>4100</v>
      </c>
      <c r="J102" s="724">
        <v>299</v>
      </c>
      <c r="K102" s="724">
        <v>511289</v>
      </c>
      <c r="L102" s="725">
        <v>44487</v>
      </c>
      <c r="M102" s="725">
        <v>88924</v>
      </c>
      <c r="N102" s="732">
        <v>644700</v>
      </c>
      <c r="P102" s="732">
        <v>613200</v>
      </c>
      <c r="S102" s="628"/>
      <c r="U102" s="628"/>
    </row>
    <row r="103" spans="1:21" s="621" customFormat="1" ht="12.75" x14ac:dyDescent="0.2">
      <c r="A103" s="640">
        <v>2012</v>
      </c>
      <c r="B103" s="641"/>
      <c r="C103" s="642" t="s">
        <v>273</v>
      </c>
      <c r="D103" s="659" t="s">
        <v>274</v>
      </c>
      <c r="E103" s="644" t="s">
        <v>169</v>
      </c>
      <c r="F103" s="644" t="s">
        <v>277</v>
      </c>
      <c r="G103" s="723">
        <v>520455</v>
      </c>
      <c r="H103" s="724">
        <v>656</v>
      </c>
      <c r="I103" s="724">
        <v>4100</v>
      </c>
      <c r="J103" s="724">
        <v>299</v>
      </c>
      <c r="K103" s="724">
        <v>525510</v>
      </c>
      <c r="L103" s="725">
        <v>46904</v>
      </c>
      <c r="M103" s="725">
        <v>91586</v>
      </c>
      <c r="N103" s="732">
        <v>664000</v>
      </c>
      <c r="P103" s="732">
        <v>631500</v>
      </c>
      <c r="S103" s="628"/>
      <c r="U103" s="628"/>
    </row>
    <row r="104" spans="1:21" s="621" customFormat="1" ht="12.75" x14ac:dyDescent="0.2">
      <c r="A104" s="649">
        <v>2012</v>
      </c>
      <c r="B104" s="650"/>
      <c r="C104" s="651" t="s">
        <v>278</v>
      </c>
      <c r="D104" s="727" t="s">
        <v>279</v>
      </c>
      <c r="E104" s="653" t="s">
        <v>171</v>
      </c>
      <c r="F104" s="644" t="s">
        <v>280</v>
      </c>
      <c r="G104" s="728">
        <v>536886</v>
      </c>
      <c r="H104" s="729">
        <v>656</v>
      </c>
      <c r="I104" s="729">
        <v>4100</v>
      </c>
      <c r="J104" s="729">
        <v>299</v>
      </c>
      <c r="K104" s="734">
        <v>541941</v>
      </c>
      <c r="L104" s="735">
        <v>49697</v>
      </c>
      <c r="M104" s="735">
        <v>94662</v>
      </c>
      <c r="N104" s="736">
        <v>686300</v>
      </c>
      <c r="P104" s="736">
        <v>651600</v>
      </c>
      <c r="S104" s="628"/>
      <c r="U104" s="628"/>
    </row>
    <row r="105" spans="1:21" s="628" customFormat="1" ht="5.25" customHeight="1" x14ac:dyDescent="0.2">
      <c r="C105" s="742"/>
      <c r="D105" s="742"/>
      <c r="F105" s="624"/>
      <c r="G105" s="743"/>
      <c r="N105" s="744"/>
    </row>
    <row r="106" spans="1:21" s="621" customFormat="1" ht="12.75" x14ac:dyDescent="0.2">
      <c r="A106" s="620">
        <v>2012</v>
      </c>
      <c r="C106" s="622" t="s">
        <v>281</v>
      </c>
      <c r="D106" s="687" t="s">
        <v>282</v>
      </c>
      <c r="E106" s="624" t="s">
        <v>147</v>
      </c>
      <c r="F106" s="624" t="s">
        <v>283</v>
      </c>
      <c r="G106" s="714">
        <v>494004</v>
      </c>
      <c r="H106" s="715">
        <v>656</v>
      </c>
      <c r="I106" s="715">
        <v>4100</v>
      </c>
      <c r="J106" s="715">
        <v>299</v>
      </c>
      <c r="K106" s="715">
        <v>499059</v>
      </c>
      <c r="L106" s="716">
        <v>42407</v>
      </c>
      <c r="M106" s="716">
        <v>86634</v>
      </c>
      <c r="N106" s="737">
        <v>628100</v>
      </c>
      <c r="P106" s="737">
        <v>598900</v>
      </c>
      <c r="S106" s="628"/>
      <c r="U106" s="628"/>
    </row>
    <row r="107" spans="1:21" s="621" customFormat="1" ht="12.75" x14ac:dyDescent="0.2">
      <c r="A107" s="620">
        <v>2012</v>
      </c>
      <c r="C107" s="622" t="s">
        <v>281</v>
      </c>
      <c r="D107" s="687" t="s">
        <v>282</v>
      </c>
      <c r="E107" s="624" t="s">
        <v>124</v>
      </c>
      <c r="F107" s="624" t="s">
        <v>284</v>
      </c>
      <c r="G107" s="714">
        <v>543222</v>
      </c>
      <c r="H107" s="715">
        <v>656</v>
      </c>
      <c r="I107" s="715">
        <v>4100</v>
      </c>
      <c r="J107" s="715">
        <v>299</v>
      </c>
      <c r="K107" s="715">
        <v>548277</v>
      </c>
      <c r="L107" s="716">
        <v>50775</v>
      </c>
      <c r="M107" s="716">
        <v>95848</v>
      </c>
      <c r="N107" s="737">
        <v>694900</v>
      </c>
      <c r="P107" s="737">
        <v>663000</v>
      </c>
      <c r="S107" s="628"/>
      <c r="U107" s="628"/>
    </row>
    <row r="108" spans="1:21" s="621" customFormat="1" ht="12.75" x14ac:dyDescent="0.2">
      <c r="A108" s="620">
        <v>2012</v>
      </c>
      <c r="C108" s="622" t="s">
        <v>281</v>
      </c>
      <c r="D108" s="687" t="s">
        <v>282</v>
      </c>
      <c r="E108" s="624" t="s">
        <v>157</v>
      </c>
      <c r="F108" s="624" t="s">
        <v>285</v>
      </c>
      <c r="G108" s="714">
        <v>543222</v>
      </c>
      <c r="H108" s="715">
        <v>656</v>
      </c>
      <c r="I108" s="715">
        <v>4100</v>
      </c>
      <c r="J108" s="715">
        <v>299</v>
      </c>
      <c r="K108" s="715">
        <v>548277</v>
      </c>
      <c r="L108" s="716">
        <v>50775</v>
      </c>
      <c r="M108" s="716">
        <v>95848</v>
      </c>
      <c r="N108" s="737">
        <v>694900</v>
      </c>
      <c r="P108" s="737">
        <v>663000</v>
      </c>
      <c r="S108" s="628"/>
      <c r="U108" s="628"/>
    </row>
    <row r="109" spans="1:21" s="621" customFormat="1" ht="12.75" x14ac:dyDescent="0.2">
      <c r="A109" s="620">
        <v>2012</v>
      </c>
      <c r="C109" s="622" t="s">
        <v>286</v>
      </c>
      <c r="D109" s="687" t="s">
        <v>287</v>
      </c>
      <c r="E109" s="624" t="s">
        <v>169</v>
      </c>
      <c r="F109" s="624" t="s">
        <v>288</v>
      </c>
      <c r="G109" s="714">
        <v>569232</v>
      </c>
      <c r="H109" s="715">
        <v>656</v>
      </c>
      <c r="I109" s="715">
        <v>4100</v>
      </c>
      <c r="J109" s="715">
        <v>299</v>
      </c>
      <c r="K109" s="715">
        <v>574287</v>
      </c>
      <c r="L109" s="716">
        <v>55196</v>
      </c>
      <c r="M109" s="716">
        <v>100717</v>
      </c>
      <c r="N109" s="737">
        <v>730200</v>
      </c>
      <c r="P109" s="737">
        <v>697900</v>
      </c>
      <c r="S109" s="628"/>
      <c r="U109" s="628"/>
    </row>
    <row r="110" spans="1:21" s="621" customFormat="1" ht="12.75" x14ac:dyDescent="0.2">
      <c r="A110" s="691">
        <v>2012</v>
      </c>
      <c r="B110" s="676"/>
      <c r="C110" s="677" t="s">
        <v>289</v>
      </c>
      <c r="D110" s="688" t="s">
        <v>290</v>
      </c>
      <c r="E110" s="679" t="s">
        <v>134</v>
      </c>
      <c r="F110" s="624" t="s">
        <v>291</v>
      </c>
      <c r="G110" s="738">
        <v>646105</v>
      </c>
      <c r="H110" s="739">
        <v>656</v>
      </c>
      <c r="I110" s="739">
        <v>4100</v>
      </c>
      <c r="J110" s="739">
        <v>299</v>
      </c>
      <c r="K110" s="739">
        <v>651160</v>
      </c>
      <c r="L110" s="721">
        <v>64530</v>
      </c>
      <c r="M110" s="740">
        <v>114510</v>
      </c>
      <c r="N110" s="741">
        <v>830200</v>
      </c>
      <c r="P110" s="741">
        <v>0</v>
      </c>
      <c r="S110" s="628"/>
      <c r="U110" s="628"/>
    </row>
    <row r="111" spans="1:21" ht="5.25" customHeight="1" x14ac:dyDescent="0.2">
      <c r="A111" s="628"/>
      <c r="B111" s="628"/>
      <c r="C111" s="742"/>
      <c r="D111" s="742"/>
      <c r="E111" s="628"/>
      <c r="F111" s="624"/>
      <c r="G111" s="743"/>
      <c r="H111" s="628"/>
      <c r="I111" s="628"/>
      <c r="J111" s="628"/>
      <c r="K111" s="628"/>
      <c r="L111" s="628"/>
      <c r="M111" s="628"/>
      <c r="N111" s="744"/>
      <c r="O111" s="628"/>
      <c r="P111" s="628"/>
      <c r="S111" s="628"/>
      <c r="U111" s="628"/>
    </row>
    <row r="112" spans="1:21" s="621" customFormat="1" ht="12.75" x14ac:dyDescent="0.2">
      <c r="A112" s="640">
        <v>2012</v>
      </c>
      <c r="B112" s="641"/>
      <c r="C112" s="642" t="s">
        <v>292</v>
      </c>
      <c r="D112" s="659" t="s">
        <v>293</v>
      </c>
      <c r="E112" s="644" t="s">
        <v>157</v>
      </c>
      <c r="F112" s="644" t="s">
        <v>294</v>
      </c>
      <c r="G112" s="723">
        <v>296136</v>
      </c>
      <c r="H112" s="724">
        <v>533</v>
      </c>
      <c r="I112" s="724">
        <v>4100</v>
      </c>
      <c r="J112" s="724">
        <v>299</v>
      </c>
      <c r="K112" s="724">
        <v>301068</v>
      </c>
      <c r="L112" s="725">
        <v>15053</v>
      </c>
      <c r="M112" s="725">
        <v>50579</v>
      </c>
      <c r="N112" s="732">
        <v>366700</v>
      </c>
      <c r="P112" s="732">
        <v>0</v>
      </c>
      <c r="S112" s="628"/>
      <c r="U112" s="628"/>
    </row>
    <row r="113" spans="1:21" s="621" customFormat="1" ht="12.75" x14ac:dyDescent="0.2">
      <c r="A113" s="649">
        <v>2012</v>
      </c>
      <c r="B113" s="650"/>
      <c r="C113" s="651" t="s">
        <v>295</v>
      </c>
      <c r="D113" s="727" t="s">
        <v>293</v>
      </c>
      <c r="E113" s="653" t="s">
        <v>124</v>
      </c>
      <c r="F113" s="644" t="s">
        <v>296</v>
      </c>
      <c r="G113" s="728">
        <v>339238</v>
      </c>
      <c r="H113" s="729">
        <v>533</v>
      </c>
      <c r="I113" s="729">
        <v>4100</v>
      </c>
      <c r="J113" s="729">
        <v>299</v>
      </c>
      <c r="K113" s="734">
        <v>344170</v>
      </c>
      <c r="L113" s="735">
        <v>17209</v>
      </c>
      <c r="M113" s="735">
        <v>57821</v>
      </c>
      <c r="N113" s="736">
        <v>419200</v>
      </c>
      <c r="P113" s="736">
        <v>0</v>
      </c>
      <c r="S113" s="628"/>
      <c r="U113" s="628"/>
    </row>
    <row r="114" spans="1:21" s="628" customFormat="1" ht="6.75" customHeight="1" x14ac:dyDescent="0.2">
      <c r="A114" s="620"/>
      <c r="C114" s="742"/>
      <c r="D114" s="742"/>
      <c r="F114" s="624"/>
      <c r="G114" s="746"/>
      <c r="N114" s="744"/>
    </row>
    <row r="115" spans="1:21" s="621" customFormat="1" ht="12.75" x14ac:dyDescent="0.2">
      <c r="A115" s="620">
        <v>2012</v>
      </c>
      <c r="C115" s="622" t="s">
        <v>297</v>
      </c>
      <c r="D115" s="687" t="s">
        <v>298</v>
      </c>
      <c r="E115" s="624" t="s">
        <v>169</v>
      </c>
      <c r="F115" s="624" t="s">
        <v>299</v>
      </c>
      <c r="G115" s="714">
        <v>358996</v>
      </c>
      <c r="H115" s="715">
        <v>533</v>
      </c>
      <c r="I115" s="715">
        <v>4100</v>
      </c>
      <c r="J115" s="715">
        <v>299</v>
      </c>
      <c r="K115" s="715">
        <v>363928</v>
      </c>
      <c r="L115" s="716">
        <v>19951</v>
      </c>
      <c r="M115" s="716">
        <v>61421</v>
      </c>
      <c r="N115" s="737">
        <v>445300</v>
      </c>
      <c r="P115" s="737">
        <v>0</v>
      </c>
      <c r="S115" s="628"/>
      <c r="U115" s="628"/>
    </row>
    <row r="116" spans="1:21" s="621" customFormat="1" ht="12.75" x14ac:dyDescent="0.2">
      <c r="A116" s="620">
        <v>2012</v>
      </c>
      <c r="C116" s="622" t="s">
        <v>297</v>
      </c>
      <c r="D116" s="687" t="s">
        <v>298</v>
      </c>
      <c r="E116" s="624" t="s">
        <v>300</v>
      </c>
      <c r="F116" s="624" t="s">
        <v>301</v>
      </c>
      <c r="G116" s="714">
        <v>367768</v>
      </c>
      <c r="H116" s="715">
        <v>533</v>
      </c>
      <c r="I116" s="715">
        <v>4100</v>
      </c>
      <c r="J116" s="715">
        <v>299</v>
      </c>
      <c r="K116" s="715">
        <v>372700</v>
      </c>
      <c r="L116" s="716">
        <v>21266</v>
      </c>
      <c r="M116" s="716">
        <v>63034</v>
      </c>
      <c r="N116" s="737">
        <v>457000</v>
      </c>
      <c r="P116" s="737">
        <v>0</v>
      </c>
      <c r="S116" s="628"/>
      <c r="U116" s="628"/>
    </row>
    <row r="117" spans="1:21" s="621" customFormat="1" ht="12.75" x14ac:dyDescent="0.2">
      <c r="A117" s="691">
        <v>2012</v>
      </c>
      <c r="B117" s="676"/>
      <c r="C117" s="677" t="s">
        <v>302</v>
      </c>
      <c r="D117" s="688" t="s">
        <v>298</v>
      </c>
      <c r="E117" s="679" t="s">
        <v>157</v>
      </c>
      <c r="F117" s="624" t="s">
        <v>303</v>
      </c>
      <c r="G117" s="738">
        <v>437908</v>
      </c>
      <c r="H117" s="739">
        <v>533</v>
      </c>
      <c r="I117" s="739">
        <v>4100</v>
      </c>
      <c r="J117" s="739">
        <v>299</v>
      </c>
      <c r="K117" s="739">
        <v>442840</v>
      </c>
      <c r="L117" s="721">
        <v>32850</v>
      </c>
      <c r="M117" s="740">
        <v>76110</v>
      </c>
      <c r="N117" s="741">
        <v>551800</v>
      </c>
      <c r="P117" s="741">
        <v>0</v>
      </c>
      <c r="S117" s="628"/>
      <c r="U117" s="628"/>
    </row>
    <row r="118" spans="1:21" ht="5.25" customHeight="1" x14ac:dyDescent="0.2">
      <c r="A118" s="628"/>
      <c r="B118" s="628"/>
      <c r="C118" s="742"/>
      <c r="D118" s="742"/>
      <c r="E118" s="628"/>
      <c r="F118" s="624"/>
      <c r="G118" s="743"/>
      <c r="H118" s="628"/>
      <c r="I118" s="628"/>
      <c r="J118" s="628"/>
      <c r="K118" s="628"/>
      <c r="L118" s="628"/>
      <c r="M118" s="628"/>
      <c r="N118" s="744"/>
      <c r="O118" s="628"/>
      <c r="P118" s="716"/>
      <c r="S118" s="628"/>
      <c r="U118" s="628"/>
    </row>
    <row r="119" spans="1:21" s="621" customFormat="1" ht="12.75" x14ac:dyDescent="0.2">
      <c r="A119" s="640">
        <v>2012</v>
      </c>
      <c r="B119" s="641"/>
      <c r="C119" s="642" t="s">
        <v>304</v>
      </c>
      <c r="D119" s="659" t="s">
        <v>305</v>
      </c>
      <c r="E119" s="644" t="s">
        <v>147</v>
      </c>
      <c r="F119" s="644" t="s">
        <v>306</v>
      </c>
      <c r="G119" s="723">
        <v>323803</v>
      </c>
      <c r="H119" s="724">
        <v>533</v>
      </c>
      <c r="I119" s="724">
        <v>4100</v>
      </c>
      <c r="J119" s="724">
        <v>299</v>
      </c>
      <c r="K119" s="724">
        <v>328735</v>
      </c>
      <c r="L119" s="725">
        <v>16437</v>
      </c>
      <c r="M119" s="725">
        <v>55228</v>
      </c>
      <c r="N119" s="732">
        <v>400400</v>
      </c>
      <c r="P119" s="732">
        <v>0</v>
      </c>
      <c r="S119" s="628"/>
      <c r="U119" s="628"/>
    </row>
    <row r="120" spans="1:21" s="621" customFormat="1" ht="12.75" x14ac:dyDescent="0.2">
      <c r="A120" s="640">
        <v>2012</v>
      </c>
      <c r="B120" s="641"/>
      <c r="C120" s="642" t="s">
        <v>307</v>
      </c>
      <c r="D120" s="659" t="s">
        <v>305</v>
      </c>
      <c r="E120" s="644" t="s">
        <v>124</v>
      </c>
      <c r="F120" s="644" t="s">
        <v>308</v>
      </c>
      <c r="G120" s="723">
        <v>335873</v>
      </c>
      <c r="H120" s="724">
        <v>533</v>
      </c>
      <c r="I120" s="724">
        <v>4100</v>
      </c>
      <c r="J120" s="724">
        <v>299</v>
      </c>
      <c r="K120" s="724">
        <v>340805</v>
      </c>
      <c r="L120" s="725">
        <v>17040</v>
      </c>
      <c r="M120" s="725">
        <v>57255</v>
      </c>
      <c r="N120" s="732">
        <v>415100</v>
      </c>
      <c r="P120" s="732">
        <v>0</v>
      </c>
      <c r="S120" s="628"/>
      <c r="U120" s="628"/>
    </row>
    <row r="121" spans="1:21" s="621" customFormat="1" ht="12.75" x14ac:dyDescent="0.2">
      <c r="A121" s="649">
        <v>2012</v>
      </c>
      <c r="B121" s="650"/>
      <c r="C121" s="651" t="s">
        <v>309</v>
      </c>
      <c r="D121" s="727" t="s">
        <v>305</v>
      </c>
      <c r="E121" s="653" t="s">
        <v>157</v>
      </c>
      <c r="F121" s="644" t="s">
        <v>310</v>
      </c>
      <c r="G121" s="728">
        <v>333410</v>
      </c>
      <c r="H121" s="729">
        <v>533</v>
      </c>
      <c r="I121" s="729">
        <v>4100</v>
      </c>
      <c r="J121" s="729">
        <v>299</v>
      </c>
      <c r="K121" s="734">
        <v>338342</v>
      </c>
      <c r="L121" s="735">
        <v>16917</v>
      </c>
      <c r="M121" s="735">
        <v>56841</v>
      </c>
      <c r="N121" s="736">
        <v>412100</v>
      </c>
      <c r="P121" s="736">
        <v>0</v>
      </c>
      <c r="S121" s="628"/>
      <c r="U121" s="628"/>
    </row>
    <row r="122" spans="1:21" ht="5.25" customHeight="1" x14ac:dyDescent="0.2">
      <c r="A122" s="628"/>
      <c r="B122" s="628"/>
      <c r="C122" s="742"/>
      <c r="D122" s="742"/>
      <c r="E122" s="628"/>
      <c r="F122" s="624"/>
      <c r="G122" s="743"/>
      <c r="H122" s="628"/>
      <c r="I122" s="628"/>
      <c r="J122" s="628"/>
      <c r="K122" s="628"/>
      <c r="L122" s="628"/>
      <c r="M122" s="628"/>
      <c r="N122" s="744"/>
      <c r="O122" s="628"/>
      <c r="P122" s="628"/>
      <c r="S122" s="628"/>
      <c r="U122" s="628"/>
    </row>
    <row r="123" spans="1:21" s="745" customFormat="1" ht="12.75" x14ac:dyDescent="0.2">
      <c r="A123" s="620">
        <v>2012</v>
      </c>
      <c r="B123" s="621"/>
      <c r="C123" s="622" t="s">
        <v>311</v>
      </c>
      <c r="D123" s="687" t="s">
        <v>312</v>
      </c>
      <c r="E123" s="624" t="s">
        <v>147</v>
      </c>
      <c r="F123" s="624" t="s">
        <v>313</v>
      </c>
      <c r="G123" s="714">
        <v>286694</v>
      </c>
      <c r="H123" s="715">
        <v>533</v>
      </c>
      <c r="I123" s="715">
        <v>4100</v>
      </c>
      <c r="J123" s="715">
        <v>299</v>
      </c>
      <c r="K123" s="715">
        <v>291626</v>
      </c>
      <c r="L123" s="716">
        <v>14581</v>
      </c>
      <c r="M123" s="716">
        <v>48993</v>
      </c>
      <c r="N123" s="717">
        <v>355200</v>
      </c>
      <c r="O123" s="621"/>
      <c r="P123" s="717">
        <v>0</v>
      </c>
      <c r="S123" s="628"/>
      <c r="U123" s="628"/>
    </row>
    <row r="124" spans="1:21" s="745" customFormat="1" ht="12.75" x14ac:dyDescent="0.2">
      <c r="A124" s="691">
        <v>2012</v>
      </c>
      <c r="B124" s="632"/>
      <c r="C124" s="633" t="s">
        <v>311</v>
      </c>
      <c r="D124" s="718" t="s">
        <v>312</v>
      </c>
      <c r="E124" s="635" t="s">
        <v>157</v>
      </c>
      <c r="F124" s="624" t="s">
        <v>314</v>
      </c>
      <c r="G124" s="719">
        <v>297531</v>
      </c>
      <c r="H124" s="720">
        <v>533</v>
      </c>
      <c r="I124" s="720">
        <v>4100</v>
      </c>
      <c r="J124" s="720">
        <v>299</v>
      </c>
      <c r="K124" s="720">
        <v>302463</v>
      </c>
      <c r="L124" s="721">
        <v>15123</v>
      </c>
      <c r="M124" s="721">
        <v>50814</v>
      </c>
      <c r="N124" s="722">
        <v>368400</v>
      </c>
      <c r="O124" s="621"/>
      <c r="P124" s="722">
        <v>0</v>
      </c>
      <c r="S124" s="628"/>
      <c r="U124" s="628"/>
    </row>
  </sheetData>
  <sheetProtection password="882F" sheet="1"/>
  <mergeCells count="1">
    <mergeCell ref="N4:P4"/>
  </mergeCells>
  <printOptions horizontalCentered="1" gridLinesSet="0"/>
  <pageMargins left="0.17" right="0.18" top="0.17" bottom="0.25" header="0.17" footer="0.25"/>
  <pageSetup scale="73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M113"/>
  <sheetViews>
    <sheetView showGridLines="0" zoomScale="80" zoomScaleNormal="80" workbookViewId="0">
      <selection activeCell="K23" sqref="K23"/>
    </sheetView>
  </sheetViews>
  <sheetFormatPr defaultColWidth="9.625" defaultRowHeight="12" x14ac:dyDescent="0.2"/>
  <cols>
    <col min="1" max="1" width="8.5" style="589" customWidth="1"/>
    <col min="2" max="2" width="1.625" style="589" customWidth="1"/>
    <col min="3" max="3" width="8.375" style="589" customWidth="1"/>
    <col min="4" max="4" width="30.75" style="589" customWidth="1"/>
    <col min="5" max="5" width="8.625" style="589" customWidth="1"/>
    <col min="6" max="6" width="20" style="591" hidden="1" customWidth="1"/>
    <col min="7" max="7" width="11.125" style="594" customWidth="1"/>
    <col min="8" max="8" width="2.625" style="589" customWidth="1"/>
    <col min="9" max="9" width="11" style="594" bestFit="1" customWidth="1"/>
    <col min="10" max="10" width="2.625" style="589" customWidth="1"/>
    <col min="11" max="11" width="10.5" style="594" bestFit="1" customWidth="1"/>
    <col min="12" max="256" width="9.625" style="589"/>
    <col min="257" max="257" width="8.5" style="589" customWidth="1"/>
    <col min="258" max="258" width="1.625" style="589" customWidth="1"/>
    <col min="259" max="259" width="8.375" style="589" customWidth="1"/>
    <col min="260" max="260" width="30.75" style="589" customWidth="1"/>
    <col min="261" max="261" width="8.625" style="589" customWidth="1"/>
    <col min="262" max="262" width="0" style="589" hidden="1" customWidth="1"/>
    <col min="263" max="263" width="11.125" style="589" customWidth="1"/>
    <col min="264" max="264" width="2.625" style="589" customWidth="1"/>
    <col min="265" max="265" width="11" style="589" bestFit="1" customWidth="1"/>
    <col min="266" max="266" width="2.625" style="589" customWidth="1"/>
    <col min="267" max="267" width="10.5" style="589" bestFit="1" customWidth="1"/>
    <col min="268" max="512" width="9.625" style="589"/>
    <col min="513" max="513" width="8.5" style="589" customWidth="1"/>
    <col min="514" max="514" width="1.625" style="589" customWidth="1"/>
    <col min="515" max="515" width="8.375" style="589" customWidth="1"/>
    <col min="516" max="516" width="30.75" style="589" customWidth="1"/>
    <col min="517" max="517" width="8.625" style="589" customWidth="1"/>
    <col min="518" max="518" width="0" style="589" hidden="1" customWidth="1"/>
    <col min="519" max="519" width="11.125" style="589" customWidth="1"/>
    <col min="520" max="520" width="2.625" style="589" customWidth="1"/>
    <col min="521" max="521" width="11" style="589" bestFit="1" customWidth="1"/>
    <col min="522" max="522" width="2.625" style="589" customWidth="1"/>
    <col min="523" max="523" width="10.5" style="589" bestFit="1" customWidth="1"/>
    <col min="524" max="768" width="9.625" style="589"/>
    <col min="769" max="769" width="8.5" style="589" customWidth="1"/>
    <col min="770" max="770" width="1.625" style="589" customWidth="1"/>
    <col min="771" max="771" width="8.375" style="589" customWidth="1"/>
    <col min="772" max="772" width="30.75" style="589" customWidth="1"/>
    <col min="773" max="773" width="8.625" style="589" customWidth="1"/>
    <col min="774" max="774" width="0" style="589" hidden="1" customWidth="1"/>
    <col min="775" max="775" width="11.125" style="589" customWidth="1"/>
    <col min="776" max="776" width="2.625" style="589" customWidth="1"/>
    <col min="777" max="777" width="11" style="589" bestFit="1" customWidth="1"/>
    <col min="778" max="778" width="2.625" style="589" customWidth="1"/>
    <col min="779" max="779" width="10.5" style="589" bestFit="1" customWidth="1"/>
    <col min="780" max="1024" width="9.625" style="589"/>
    <col min="1025" max="1025" width="8.5" style="589" customWidth="1"/>
    <col min="1026" max="1026" width="1.625" style="589" customWidth="1"/>
    <col min="1027" max="1027" width="8.375" style="589" customWidth="1"/>
    <col min="1028" max="1028" width="30.75" style="589" customWidth="1"/>
    <col min="1029" max="1029" width="8.625" style="589" customWidth="1"/>
    <col min="1030" max="1030" width="0" style="589" hidden="1" customWidth="1"/>
    <col min="1031" max="1031" width="11.125" style="589" customWidth="1"/>
    <col min="1032" max="1032" width="2.625" style="589" customWidth="1"/>
    <col min="1033" max="1033" width="11" style="589" bestFit="1" customWidth="1"/>
    <col min="1034" max="1034" width="2.625" style="589" customWidth="1"/>
    <col min="1035" max="1035" width="10.5" style="589" bestFit="1" customWidth="1"/>
    <col min="1036" max="1280" width="9.625" style="589"/>
    <col min="1281" max="1281" width="8.5" style="589" customWidth="1"/>
    <col min="1282" max="1282" width="1.625" style="589" customWidth="1"/>
    <col min="1283" max="1283" width="8.375" style="589" customWidth="1"/>
    <col min="1284" max="1284" width="30.75" style="589" customWidth="1"/>
    <col min="1285" max="1285" width="8.625" style="589" customWidth="1"/>
    <col min="1286" max="1286" width="0" style="589" hidden="1" customWidth="1"/>
    <col min="1287" max="1287" width="11.125" style="589" customWidth="1"/>
    <col min="1288" max="1288" width="2.625" style="589" customWidth="1"/>
    <col min="1289" max="1289" width="11" style="589" bestFit="1" customWidth="1"/>
    <col min="1290" max="1290" width="2.625" style="589" customWidth="1"/>
    <col min="1291" max="1291" width="10.5" style="589" bestFit="1" customWidth="1"/>
    <col min="1292" max="1536" width="9.625" style="589"/>
    <col min="1537" max="1537" width="8.5" style="589" customWidth="1"/>
    <col min="1538" max="1538" width="1.625" style="589" customWidth="1"/>
    <col min="1539" max="1539" width="8.375" style="589" customWidth="1"/>
    <col min="1540" max="1540" width="30.75" style="589" customWidth="1"/>
    <col min="1541" max="1541" width="8.625" style="589" customWidth="1"/>
    <col min="1542" max="1542" width="0" style="589" hidden="1" customWidth="1"/>
    <col min="1543" max="1543" width="11.125" style="589" customWidth="1"/>
    <col min="1544" max="1544" width="2.625" style="589" customWidth="1"/>
    <col min="1545" max="1545" width="11" style="589" bestFit="1" customWidth="1"/>
    <col min="1546" max="1546" width="2.625" style="589" customWidth="1"/>
    <col min="1547" max="1547" width="10.5" style="589" bestFit="1" customWidth="1"/>
    <col min="1548" max="1792" width="9.625" style="589"/>
    <col min="1793" max="1793" width="8.5" style="589" customWidth="1"/>
    <col min="1794" max="1794" width="1.625" style="589" customWidth="1"/>
    <col min="1795" max="1795" width="8.375" style="589" customWidth="1"/>
    <col min="1796" max="1796" width="30.75" style="589" customWidth="1"/>
    <col min="1797" max="1797" width="8.625" style="589" customWidth="1"/>
    <col min="1798" max="1798" width="0" style="589" hidden="1" customWidth="1"/>
    <col min="1799" max="1799" width="11.125" style="589" customWidth="1"/>
    <col min="1800" max="1800" width="2.625" style="589" customWidth="1"/>
    <col min="1801" max="1801" width="11" style="589" bestFit="1" customWidth="1"/>
    <col min="1802" max="1802" width="2.625" style="589" customWidth="1"/>
    <col min="1803" max="1803" width="10.5" style="589" bestFit="1" customWidth="1"/>
    <col min="1804" max="2048" width="9.625" style="589"/>
    <col min="2049" max="2049" width="8.5" style="589" customWidth="1"/>
    <col min="2050" max="2050" width="1.625" style="589" customWidth="1"/>
    <col min="2051" max="2051" width="8.375" style="589" customWidth="1"/>
    <col min="2052" max="2052" width="30.75" style="589" customWidth="1"/>
    <col min="2053" max="2053" width="8.625" style="589" customWidth="1"/>
    <col min="2054" max="2054" width="0" style="589" hidden="1" customWidth="1"/>
    <col min="2055" max="2055" width="11.125" style="589" customWidth="1"/>
    <col min="2056" max="2056" width="2.625" style="589" customWidth="1"/>
    <col min="2057" max="2057" width="11" style="589" bestFit="1" customWidth="1"/>
    <col min="2058" max="2058" width="2.625" style="589" customWidth="1"/>
    <col min="2059" max="2059" width="10.5" style="589" bestFit="1" customWidth="1"/>
    <col min="2060" max="2304" width="9.625" style="589"/>
    <col min="2305" max="2305" width="8.5" style="589" customWidth="1"/>
    <col min="2306" max="2306" width="1.625" style="589" customWidth="1"/>
    <col min="2307" max="2307" width="8.375" style="589" customWidth="1"/>
    <col min="2308" max="2308" width="30.75" style="589" customWidth="1"/>
    <col min="2309" max="2309" width="8.625" style="589" customWidth="1"/>
    <col min="2310" max="2310" width="0" style="589" hidden="1" customWidth="1"/>
    <col min="2311" max="2311" width="11.125" style="589" customWidth="1"/>
    <col min="2312" max="2312" width="2.625" style="589" customWidth="1"/>
    <col min="2313" max="2313" width="11" style="589" bestFit="1" customWidth="1"/>
    <col min="2314" max="2314" width="2.625" style="589" customWidth="1"/>
    <col min="2315" max="2315" width="10.5" style="589" bestFit="1" customWidth="1"/>
    <col min="2316" max="2560" width="9.625" style="589"/>
    <col min="2561" max="2561" width="8.5" style="589" customWidth="1"/>
    <col min="2562" max="2562" width="1.625" style="589" customWidth="1"/>
    <col min="2563" max="2563" width="8.375" style="589" customWidth="1"/>
    <col min="2564" max="2564" width="30.75" style="589" customWidth="1"/>
    <col min="2565" max="2565" width="8.625" style="589" customWidth="1"/>
    <col min="2566" max="2566" width="0" style="589" hidden="1" customWidth="1"/>
    <col min="2567" max="2567" width="11.125" style="589" customWidth="1"/>
    <col min="2568" max="2568" width="2.625" style="589" customWidth="1"/>
    <col min="2569" max="2569" width="11" style="589" bestFit="1" customWidth="1"/>
    <col min="2570" max="2570" width="2.625" style="589" customWidth="1"/>
    <col min="2571" max="2571" width="10.5" style="589" bestFit="1" customWidth="1"/>
    <col min="2572" max="2816" width="9.625" style="589"/>
    <col min="2817" max="2817" width="8.5" style="589" customWidth="1"/>
    <col min="2818" max="2818" width="1.625" style="589" customWidth="1"/>
    <col min="2819" max="2819" width="8.375" style="589" customWidth="1"/>
    <col min="2820" max="2820" width="30.75" style="589" customWidth="1"/>
    <col min="2821" max="2821" width="8.625" style="589" customWidth="1"/>
    <col min="2822" max="2822" width="0" style="589" hidden="1" customWidth="1"/>
    <col min="2823" max="2823" width="11.125" style="589" customWidth="1"/>
    <col min="2824" max="2824" width="2.625" style="589" customWidth="1"/>
    <col min="2825" max="2825" width="11" style="589" bestFit="1" customWidth="1"/>
    <col min="2826" max="2826" width="2.625" style="589" customWidth="1"/>
    <col min="2827" max="2827" width="10.5" style="589" bestFit="1" customWidth="1"/>
    <col min="2828" max="3072" width="9.625" style="589"/>
    <col min="3073" max="3073" width="8.5" style="589" customWidth="1"/>
    <col min="3074" max="3074" width="1.625" style="589" customWidth="1"/>
    <col min="3075" max="3075" width="8.375" style="589" customWidth="1"/>
    <col min="3076" max="3076" width="30.75" style="589" customWidth="1"/>
    <col min="3077" max="3077" width="8.625" style="589" customWidth="1"/>
    <col min="3078" max="3078" width="0" style="589" hidden="1" customWidth="1"/>
    <col min="3079" max="3079" width="11.125" style="589" customWidth="1"/>
    <col min="3080" max="3080" width="2.625" style="589" customWidth="1"/>
    <col min="3081" max="3081" width="11" style="589" bestFit="1" customWidth="1"/>
    <col min="3082" max="3082" width="2.625" style="589" customWidth="1"/>
    <col min="3083" max="3083" width="10.5" style="589" bestFit="1" customWidth="1"/>
    <col min="3084" max="3328" width="9.625" style="589"/>
    <col min="3329" max="3329" width="8.5" style="589" customWidth="1"/>
    <col min="3330" max="3330" width="1.625" style="589" customWidth="1"/>
    <col min="3331" max="3331" width="8.375" style="589" customWidth="1"/>
    <col min="3332" max="3332" width="30.75" style="589" customWidth="1"/>
    <col min="3333" max="3333" width="8.625" style="589" customWidth="1"/>
    <col min="3334" max="3334" width="0" style="589" hidden="1" customWidth="1"/>
    <col min="3335" max="3335" width="11.125" style="589" customWidth="1"/>
    <col min="3336" max="3336" width="2.625" style="589" customWidth="1"/>
    <col min="3337" max="3337" width="11" style="589" bestFit="1" customWidth="1"/>
    <col min="3338" max="3338" width="2.625" style="589" customWidth="1"/>
    <col min="3339" max="3339" width="10.5" style="589" bestFit="1" customWidth="1"/>
    <col min="3340" max="3584" width="9.625" style="589"/>
    <col min="3585" max="3585" width="8.5" style="589" customWidth="1"/>
    <col min="3586" max="3586" width="1.625" style="589" customWidth="1"/>
    <col min="3587" max="3587" width="8.375" style="589" customWidth="1"/>
    <col min="3588" max="3588" width="30.75" style="589" customWidth="1"/>
    <col min="3589" max="3589" width="8.625" style="589" customWidth="1"/>
    <col min="3590" max="3590" width="0" style="589" hidden="1" customWidth="1"/>
    <col min="3591" max="3591" width="11.125" style="589" customWidth="1"/>
    <col min="3592" max="3592" width="2.625" style="589" customWidth="1"/>
    <col min="3593" max="3593" width="11" style="589" bestFit="1" customWidth="1"/>
    <col min="3594" max="3594" width="2.625" style="589" customWidth="1"/>
    <col min="3595" max="3595" width="10.5" style="589" bestFit="1" customWidth="1"/>
    <col min="3596" max="3840" width="9.625" style="589"/>
    <col min="3841" max="3841" width="8.5" style="589" customWidth="1"/>
    <col min="3842" max="3842" width="1.625" style="589" customWidth="1"/>
    <col min="3843" max="3843" width="8.375" style="589" customWidth="1"/>
    <col min="3844" max="3844" width="30.75" style="589" customWidth="1"/>
    <col min="3845" max="3845" width="8.625" style="589" customWidth="1"/>
    <col min="3846" max="3846" width="0" style="589" hidden="1" customWidth="1"/>
    <col min="3847" max="3847" width="11.125" style="589" customWidth="1"/>
    <col min="3848" max="3848" width="2.625" style="589" customWidth="1"/>
    <col min="3849" max="3849" width="11" style="589" bestFit="1" customWidth="1"/>
    <col min="3850" max="3850" width="2.625" style="589" customWidth="1"/>
    <col min="3851" max="3851" width="10.5" style="589" bestFit="1" customWidth="1"/>
    <col min="3852" max="4096" width="9.625" style="589"/>
    <col min="4097" max="4097" width="8.5" style="589" customWidth="1"/>
    <col min="4098" max="4098" width="1.625" style="589" customWidth="1"/>
    <col min="4099" max="4099" width="8.375" style="589" customWidth="1"/>
    <col min="4100" max="4100" width="30.75" style="589" customWidth="1"/>
    <col min="4101" max="4101" width="8.625" style="589" customWidth="1"/>
    <col min="4102" max="4102" width="0" style="589" hidden="1" customWidth="1"/>
    <col min="4103" max="4103" width="11.125" style="589" customWidth="1"/>
    <col min="4104" max="4104" width="2.625" style="589" customWidth="1"/>
    <col min="4105" max="4105" width="11" style="589" bestFit="1" customWidth="1"/>
    <col min="4106" max="4106" width="2.625" style="589" customWidth="1"/>
    <col min="4107" max="4107" width="10.5" style="589" bestFit="1" customWidth="1"/>
    <col min="4108" max="4352" width="9.625" style="589"/>
    <col min="4353" max="4353" width="8.5" style="589" customWidth="1"/>
    <col min="4354" max="4354" width="1.625" style="589" customWidth="1"/>
    <col min="4355" max="4355" width="8.375" style="589" customWidth="1"/>
    <col min="4356" max="4356" width="30.75" style="589" customWidth="1"/>
    <col min="4357" max="4357" width="8.625" style="589" customWidth="1"/>
    <col min="4358" max="4358" width="0" style="589" hidden="1" customWidth="1"/>
    <col min="4359" max="4359" width="11.125" style="589" customWidth="1"/>
    <col min="4360" max="4360" width="2.625" style="589" customWidth="1"/>
    <col min="4361" max="4361" width="11" style="589" bestFit="1" customWidth="1"/>
    <col min="4362" max="4362" width="2.625" style="589" customWidth="1"/>
    <col min="4363" max="4363" width="10.5" style="589" bestFit="1" customWidth="1"/>
    <col min="4364" max="4608" width="9.625" style="589"/>
    <col min="4609" max="4609" width="8.5" style="589" customWidth="1"/>
    <col min="4610" max="4610" width="1.625" style="589" customWidth="1"/>
    <col min="4611" max="4611" width="8.375" style="589" customWidth="1"/>
    <col min="4612" max="4612" width="30.75" style="589" customWidth="1"/>
    <col min="4613" max="4613" width="8.625" style="589" customWidth="1"/>
    <col min="4614" max="4614" width="0" style="589" hidden="1" customWidth="1"/>
    <col min="4615" max="4615" width="11.125" style="589" customWidth="1"/>
    <col min="4616" max="4616" width="2.625" style="589" customWidth="1"/>
    <col min="4617" max="4617" width="11" style="589" bestFit="1" customWidth="1"/>
    <col min="4618" max="4618" width="2.625" style="589" customWidth="1"/>
    <col min="4619" max="4619" width="10.5" style="589" bestFit="1" customWidth="1"/>
    <col min="4620" max="4864" width="9.625" style="589"/>
    <col min="4865" max="4865" width="8.5" style="589" customWidth="1"/>
    <col min="4866" max="4866" width="1.625" style="589" customWidth="1"/>
    <col min="4867" max="4867" width="8.375" style="589" customWidth="1"/>
    <col min="4868" max="4868" width="30.75" style="589" customWidth="1"/>
    <col min="4869" max="4869" width="8.625" style="589" customWidth="1"/>
    <col min="4870" max="4870" width="0" style="589" hidden="1" customWidth="1"/>
    <col min="4871" max="4871" width="11.125" style="589" customWidth="1"/>
    <col min="4872" max="4872" width="2.625" style="589" customWidth="1"/>
    <col min="4873" max="4873" width="11" style="589" bestFit="1" customWidth="1"/>
    <col min="4874" max="4874" width="2.625" style="589" customWidth="1"/>
    <col min="4875" max="4875" width="10.5" style="589" bestFit="1" customWidth="1"/>
    <col min="4876" max="5120" width="9.625" style="589"/>
    <col min="5121" max="5121" width="8.5" style="589" customWidth="1"/>
    <col min="5122" max="5122" width="1.625" style="589" customWidth="1"/>
    <col min="5123" max="5123" width="8.375" style="589" customWidth="1"/>
    <col min="5124" max="5124" width="30.75" style="589" customWidth="1"/>
    <col min="5125" max="5125" width="8.625" style="589" customWidth="1"/>
    <col min="5126" max="5126" width="0" style="589" hidden="1" customWidth="1"/>
    <col min="5127" max="5127" width="11.125" style="589" customWidth="1"/>
    <col min="5128" max="5128" width="2.625" style="589" customWidth="1"/>
    <col min="5129" max="5129" width="11" style="589" bestFit="1" customWidth="1"/>
    <col min="5130" max="5130" width="2.625" style="589" customWidth="1"/>
    <col min="5131" max="5131" width="10.5" style="589" bestFit="1" customWidth="1"/>
    <col min="5132" max="5376" width="9.625" style="589"/>
    <col min="5377" max="5377" width="8.5" style="589" customWidth="1"/>
    <col min="5378" max="5378" width="1.625" style="589" customWidth="1"/>
    <col min="5379" max="5379" width="8.375" style="589" customWidth="1"/>
    <col min="5380" max="5380" width="30.75" style="589" customWidth="1"/>
    <col min="5381" max="5381" width="8.625" style="589" customWidth="1"/>
    <col min="5382" max="5382" width="0" style="589" hidden="1" customWidth="1"/>
    <col min="5383" max="5383" width="11.125" style="589" customWidth="1"/>
    <col min="5384" max="5384" width="2.625" style="589" customWidth="1"/>
    <col min="5385" max="5385" width="11" style="589" bestFit="1" customWidth="1"/>
    <col min="5386" max="5386" width="2.625" style="589" customWidth="1"/>
    <col min="5387" max="5387" width="10.5" style="589" bestFit="1" customWidth="1"/>
    <col min="5388" max="5632" width="9.625" style="589"/>
    <col min="5633" max="5633" width="8.5" style="589" customWidth="1"/>
    <col min="5634" max="5634" width="1.625" style="589" customWidth="1"/>
    <col min="5635" max="5635" width="8.375" style="589" customWidth="1"/>
    <col min="5636" max="5636" width="30.75" style="589" customWidth="1"/>
    <col min="5637" max="5637" width="8.625" style="589" customWidth="1"/>
    <col min="5638" max="5638" width="0" style="589" hidden="1" customWidth="1"/>
    <col min="5639" max="5639" width="11.125" style="589" customWidth="1"/>
    <col min="5640" max="5640" width="2.625" style="589" customWidth="1"/>
    <col min="5641" max="5641" width="11" style="589" bestFit="1" customWidth="1"/>
    <col min="5642" max="5642" width="2.625" style="589" customWidth="1"/>
    <col min="5643" max="5643" width="10.5" style="589" bestFit="1" customWidth="1"/>
    <col min="5644" max="5888" width="9.625" style="589"/>
    <col min="5889" max="5889" width="8.5" style="589" customWidth="1"/>
    <col min="5890" max="5890" width="1.625" style="589" customWidth="1"/>
    <col min="5891" max="5891" width="8.375" style="589" customWidth="1"/>
    <col min="5892" max="5892" width="30.75" style="589" customWidth="1"/>
    <col min="5893" max="5893" width="8.625" style="589" customWidth="1"/>
    <col min="5894" max="5894" width="0" style="589" hidden="1" customWidth="1"/>
    <col min="5895" max="5895" width="11.125" style="589" customWidth="1"/>
    <col min="5896" max="5896" width="2.625" style="589" customWidth="1"/>
    <col min="5897" max="5897" width="11" style="589" bestFit="1" customWidth="1"/>
    <col min="5898" max="5898" width="2.625" style="589" customWidth="1"/>
    <col min="5899" max="5899" width="10.5" style="589" bestFit="1" customWidth="1"/>
    <col min="5900" max="6144" width="9.625" style="589"/>
    <col min="6145" max="6145" width="8.5" style="589" customWidth="1"/>
    <col min="6146" max="6146" width="1.625" style="589" customWidth="1"/>
    <col min="6147" max="6147" width="8.375" style="589" customWidth="1"/>
    <col min="6148" max="6148" width="30.75" style="589" customWidth="1"/>
    <col min="6149" max="6149" width="8.625" style="589" customWidth="1"/>
    <col min="6150" max="6150" width="0" style="589" hidden="1" customWidth="1"/>
    <col min="6151" max="6151" width="11.125" style="589" customWidth="1"/>
    <col min="6152" max="6152" width="2.625" style="589" customWidth="1"/>
    <col min="6153" max="6153" width="11" style="589" bestFit="1" customWidth="1"/>
    <col min="6154" max="6154" width="2.625" style="589" customWidth="1"/>
    <col min="6155" max="6155" width="10.5" style="589" bestFit="1" customWidth="1"/>
    <col min="6156" max="6400" width="9.625" style="589"/>
    <col min="6401" max="6401" width="8.5" style="589" customWidth="1"/>
    <col min="6402" max="6402" width="1.625" style="589" customWidth="1"/>
    <col min="6403" max="6403" width="8.375" style="589" customWidth="1"/>
    <col min="6404" max="6404" width="30.75" style="589" customWidth="1"/>
    <col min="6405" max="6405" width="8.625" style="589" customWidth="1"/>
    <col min="6406" max="6406" width="0" style="589" hidden="1" customWidth="1"/>
    <col min="6407" max="6407" width="11.125" style="589" customWidth="1"/>
    <col min="6408" max="6408" width="2.625" style="589" customWidth="1"/>
    <col min="6409" max="6409" width="11" style="589" bestFit="1" customWidth="1"/>
    <col min="6410" max="6410" width="2.625" style="589" customWidth="1"/>
    <col min="6411" max="6411" width="10.5" style="589" bestFit="1" customWidth="1"/>
    <col min="6412" max="6656" width="9.625" style="589"/>
    <col min="6657" max="6657" width="8.5" style="589" customWidth="1"/>
    <col min="6658" max="6658" width="1.625" style="589" customWidth="1"/>
    <col min="6659" max="6659" width="8.375" style="589" customWidth="1"/>
    <col min="6660" max="6660" width="30.75" style="589" customWidth="1"/>
    <col min="6661" max="6661" width="8.625" style="589" customWidth="1"/>
    <col min="6662" max="6662" width="0" style="589" hidden="1" customWidth="1"/>
    <col min="6663" max="6663" width="11.125" style="589" customWidth="1"/>
    <col min="6664" max="6664" width="2.625" style="589" customWidth="1"/>
    <col min="6665" max="6665" width="11" style="589" bestFit="1" customWidth="1"/>
    <col min="6666" max="6666" width="2.625" style="589" customWidth="1"/>
    <col min="6667" max="6667" width="10.5" style="589" bestFit="1" customWidth="1"/>
    <col min="6668" max="6912" width="9.625" style="589"/>
    <col min="6913" max="6913" width="8.5" style="589" customWidth="1"/>
    <col min="6914" max="6914" width="1.625" style="589" customWidth="1"/>
    <col min="6915" max="6915" width="8.375" style="589" customWidth="1"/>
    <col min="6916" max="6916" width="30.75" style="589" customWidth="1"/>
    <col min="6917" max="6917" width="8.625" style="589" customWidth="1"/>
    <col min="6918" max="6918" width="0" style="589" hidden="1" customWidth="1"/>
    <col min="6919" max="6919" width="11.125" style="589" customWidth="1"/>
    <col min="6920" max="6920" width="2.625" style="589" customWidth="1"/>
    <col min="6921" max="6921" width="11" style="589" bestFit="1" customWidth="1"/>
    <col min="6922" max="6922" width="2.625" style="589" customWidth="1"/>
    <col min="6923" max="6923" width="10.5" style="589" bestFit="1" customWidth="1"/>
    <col min="6924" max="7168" width="9.625" style="589"/>
    <col min="7169" max="7169" width="8.5" style="589" customWidth="1"/>
    <col min="7170" max="7170" width="1.625" style="589" customWidth="1"/>
    <col min="7171" max="7171" width="8.375" style="589" customWidth="1"/>
    <col min="7172" max="7172" width="30.75" style="589" customWidth="1"/>
    <col min="7173" max="7173" width="8.625" style="589" customWidth="1"/>
    <col min="7174" max="7174" width="0" style="589" hidden="1" customWidth="1"/>
    <col min="7175" max="7175" width="11.125" style="589" customWidth="1"/>
    <col min="7176" max="7176" width="2.625" style="589" customWidth="1"/>
    <col min="7177" max="7177" width="11" style="589" bestFit="1" customWidth="1"/>
    <col min="7178" max="7178" width="2.625" style="589" customWidth="1"/>
    <col min="7179" max="7179" width="10.5" style="589" bestFit="1" customWidth="1"/>
    <col min="7180" max="7424" width="9.625" style="589"/>
    <col min="7425" max="7425" width="8.5" style="589" customWidth="1"/>
    <col min="7426" max="7426" width="1.625" style="589" customWidth="1"/>
    <col min="7427" max="7427" width="8.375" style="589" customWidth="1"/>
    <col min="7428" max="7428" width="30.75" style="589" customWidth="1"/>
    <col min="7429" max="7429" width="8.625" style="589" customWidth="1"/>
    <col min="7430" max="7430" width="0" style="589" hidden="1" customWidth="1"/>
    <col min="7431" max="7431" width="11.125" style="589" customWidth="1"/>
    <col min="7432" max="7432" width="2.625" style="589" customWidth="1"/>
    <col min="7433" max="7433" width="11" style="589" bestFit="1" customWidth="1"/>
    <col min="7434" max="7434" width="2.625" style="589" customWidth="1"/>
    <col min="7435" max="7435" width="10.5" style="589" bestFit="1" customWidth="1"/>
    <col min="7436" max="7680" width="9.625" style="589"/>
    <col min="7681" max="7681" width="8.5" style="589" customWidth="1"/>
    <col min="7682" max="7682" width="1.625" style="589" customWidth="1"/>
    <col min="7683" max="7683" width="8.375" style="589" customWidth="1"/>
    <col min="7684" max="7684" width="30.75" style="589" customWidth="1"/>
    <col min="7685" max="7685" width="8.625" style="589" customWidth="1"/>
    <col min="7686" max="7686" width="0" style="589" hidden="1" customWidth="1"/>
    <col min="7687" max="7687" width="11.125" style="589" customWidth="1"/>
    <col min="7688" max="7688" width="2.625" style="589" customWidth="1"/>
    <col min="7689" max="7689" width="11" style="589" bestFit="1" customWidth="1"/>
    <col min="7690" max="7690" width="2.625" style="589" customWidth="1"/>
    <col min="7691" max="7691" width="10.5" style="589" bestFit="1" customWidth="1"/>
    <col min="7692" max="7936" width="9.625" style="589"/>
    <col min="7937" max="7937" width="8.5" style="589" customWidth="1"/>
    <col min="7938" max="7938" width="1.625" style="589" customWidth="1"/>
    <col min="7939" max="7939" width="8.375" style="589" customWidth="1"/>
    <col min="7940" max="7940" width="30.75" style="589" customWidth="1"/>
    <col min="7941" max="7941" width="8.625" style="589" customWidth="1"/>
    <col min="7942" max="7942" width="0" style="589" hidden="1" customWidth="1"/>
    <col min="7943" max="7943" width="11.125" style="589" customWidth="1"/>
    <col min="7944" max="7944" width="2.625" style="589" customWidth="1"/>
    <col min="7945" max="7945" width="11" style="589" bestFit="1" customWidth="1"/>
    <col min="7946" max="7946" width="2.625" style="589" customWidth="1"/>
    <col min="7947" max="7947" width="10.5" style="589" bestFit="1" customWidth="1"/>
    <col min="7948" max="8192" width="9.625" style="589"/>
    <col min="8193" max="8193" width="8.5" style="589" customWidth="1"/>
    <col min="8194" max="8194" width="1.625" style="589" customWidth="1"/>
    <col min="8195" max="8195" width="8.375" style="589" customWidth="1"/>
    <col min="8196" max="8196" width="30.75" style="589" customWidth="1"/>
    <col min="8197" max="8197" width="8.625" style="589" customWidth="1"/>
    <col min="8198" max="8198" width="0" style="589" hidden="1" customWidth="1"/>
    <col min="8199" max="8199" width="11.125" style="589" customWidth="1"/>
    <col min="8200" max="8200" width="2.625" style="589" customWidth="1"/>
    <col min="8201" max="8201" width="11" style="589" bestFit="1" customWidth="1"/>
    <col min="8202" max="8202" width="2.625" style="589" customWidth="1"/>
    <col min="8203" max="8203" width="10.5" style="589" bestFit="1" customWidth="1"/>
    <col min="8204" max="8448" width="9.625" style="589"/>
    <col min="8449" max="8449" width="8.5" style="589" customWidth="1"/>
    <col min="8450" max="8450" width="1.625" style="589" customWidth="1"/>
    <col min="8451" max="8451" width="8.375" style="589" customWidth="1"/>
    <col min="8452" max="8452" width="30.75" style="589" customWidth="1"/>
    <col min="8453" max="8453" width="8.625" style="589" customWidth="1"/>
    <col min="8454" max="8454" width="0" style="589" hidden="1" customWidth="1"/>
    <col min="8455" max="8455" width="11.125" style="589" customWidth="1"/>
    <col min="8456" max="8456" width="2.625" style="589" customWidth="1"/>
    <col min="8457" max="8457" width="11" style="589" bestFit="1" customWidth="1"/>
    <col min="8458" max="8458" width="2.625" style="589" customWidth="1"/>
    <col min="8459" max="8459" width="10.5" style="589" bestFit="1" customWidth="1"/>
    <col min="8460" max="8704" width="9.625" style="589"/>
    <col min="8705" max="8705" width="8.5" style="589" customWidth="1"/>
    <col min="8706" max="8706" width="1.625" style="589" customWidth="1"/>
    <col min="8707" max="8707" width="8.375" style="589" customWidth="1"/>
    <col min="8708" max="8708" width="30.75" style="589" customWidth="1"/>
    <col min="8709" max="8709" width="8.625" style="589" customWidth="1"/>
    <col min="8710" max="8710" width="0" style="589" hidden="1" customWidth="1"/>
    <col min="8711" max="8711" width="11.125" style="589" customWidth="1"/>
    <col min="8712" max="8712" width="2.625" style="589" customWidth="1"/>
    <col min="8713" max="8713" width="11" style="589" bestFit="1" customWidth="1"/>
    <col min="8714" max="8714" width="2.625" style="589" customWidth="1"/>
    <col min="8715" max="8715" width="10.5" style="589" bestFit="1" customWidth="1"/>
    <col min="8716" max="8960" width="9.625" style="589"/>
    <col min="8961" max="8961" width="8.5" style="589" customWidth="1"/>
    <col min="8962" max="8962" width="1.625" style="589" customWidth="1"/>
    <col min="8963" max="8963" width="8.375" style="589" customWidth="1"/>
    <col min="8964" max="8964" width="30.75" style="589" customWidth="1"/>
    <col min="8965" max="8965" width="8.625" style="589" customWidth="1"/>
    <col min="8966" max="8966" width="0" style="589" hidden="1" customWidth="1"/>
    <col min="8967" max="8967" width="11.125" style="589" customWidth="1"/>
    <col min="8968" max="8968" width="2.625" style="589" customWidth="1"/>
    <col min="8969" max="8969" width="11" style="589" bestFit="1" customWidth="1"/>
    <col min="8970" max="8970" width="2.625" style="589" customWidth="1"/>
    <col min="8971" max="8971" width="10.5" style="589" bestFit="1" customWidth="1"/>
    <col min="8972" max="9216" width="9.625" style="589"/>
    <col min="9217" max="9217" width="8.5" style="589" customWidth="1"/>
    <col min="9218" max="9218" width="1.625" style="589" customWidth="1"/>
    <col min="9219" max="9219" width="8.375" style="589" customWidth="1"/>
    <col min="9220" max="9220" width="30.75" style="589" customWidth="1"/>
    <col min="9221" max="9221" width="8.625" style="589" customWidth="1"/>
    <col min="9222" max="9222" width="0" style="589" hidden="1" customWidth="1"/>
    <col min="9223" max="9223" width="11.125" style="589" customWidth="1"/>
    <col min="9224" max="9224" width="2.625" style="589" customWidth="1"/>
    <col min="9225" max="9225" width="11" style="589" bestFit="1" customWidth="1"/>
    <col min="9226" max="9226" width="2.625" style="589" customWidth="1"/>
    <col min="9227" max="9227" width="10.5" style="589" bestFit="1" customWidth="1"/>
    <col min="9228" max="9472" width="9.625" style="589"/>
    <col min="9473" max="9473" width="8.5" style="589" customWidth="1"/>
    <col min="9474" max="9474" width="1.625" style="589" customWidth="1"/>
    <col min="9475" max="9475" width="8.375" style="589" customWidth="1"/>
    <col min="9476" max="9476" width="30.75" style="589" customWidth="1"/>
    <col min="9477" max="9477" width="8.625" style="589" customWidth="1"/>
    <col min="9478" max="9478" width="0" style="589" hidden="1" customWidth="1"/>
    <col min="9479" max="9479" width="11.125" style="589" customWidth="1"/>
    <col min="9480" max="9480" width="2.625" style="589" customWidth="1"/>
    <col min="9481" max="9481" width="11" style="589" bestFit="1" customWidth="1"/>
    <col min="9482" max="9482" width="2.625" style="589" customWidth="1"/>
    <col min="9483" max="9483" width="10.5" style="589" bestFit="1" customWidth="1"/>
    <col min="9484" max="9728" width="9.625" style="589"/>
    <col min="9729" max="9729" width="8.5" style="589" customWidth="1"/>
    <col min="9730" max="9730" width="1.625" style="589" customWidth="1"/>
    <col min="9731" max="9731" width="8.375" style="589" customWidth="1"/>
    <col min="9732" max="9732" width="30.75" style="589" customWidth="1"/>
    <col min="9733" max="9733" width="8.625" style="589" customWidth="1"/>
    <col min="9734" max="9734" width="0" style="589" hidden="1" customWidth="1"/>
    <col min="9735" max="9735" width="11.125" style="589" customWidth="1"/>
    <col min="9736" max="9736" width="2.625" style="589" customWidth="1"/>
    <col min="9737" max="9737" width="11" style="589" bestFit="1" customWidth="1"/>
    <col min="9738" max="9738" width="2.625" style="589" customWidth="1"/>
    <col min="9739" max="9739" width="10.5" style="589" bestFit="1" customWidth="1"/>
    <col min="9740" max="9984" width="9.625" style="589"/>
    <col min="9985" max="9985" width="8.5" style="589" customWidth="1"/>
    <col min="9986" max="9986" width="1.625" style="589" customWidth="1"/>
    <col min="9987" max="9987" width="8.375" style="589" customWidth="1"/>
    <col min="9988" max="9988" width="30.75" style="589" customWidth="1"/>
    <col min="9989" max="9989" width="8.625" style="589" customWidth="1"/>
    <col min="9990" max="9990" width="0" style="589" hidden="1" customWidth="1"/>
    <col min="9991" max="9991" width="11.125" style="589" customWidth="1"/>
    <col min="9992" max="9992" width="2.625" style="589" customWidth="1"/>
    <col min="9993" max="9993" width="11" style="589" bestFit="1" customWidth="1"/>
    <col min="9994" max="9994" width="2.625" style="589" customWidth="1"/>
    <col min="9995" max="9995" width="10.5" style="589" bestFit="1" customWidth="1"/>
    <col min="9996" max="10240" width="9.625" style="589"/>
    <col min="10241" max="10241" width="8.5" style="589" customWidth="1"/>
    <col min="10242" max="10242" width="1.625" style="589" customWidth="1"/>
    <col min="10243" max="10243" width="8.375" style="589" customWidth="1"/>
    <col min="10244" max="10244" width="30.75" style="589" customWidth="1"/>
    <col min="10245" max="10245" width="8.625" style="589" customWidth="1"/>
    <col min="10246" max="10246" width="0" style="589" hidden="1" customWidth="1"/>
    <col min="10247" max="10247" width="11.125" style="589" customWidth="1"/>
    <col min="10248" max="10248" width="2.625" style="589" customWidth="1"/>
    <col min="10249" max="10249" width="11" style="589" bestFit="1" customWidth="1"/>
    <col min="10250" max="10250" width="2.625" style="589" customWidth="1"/>
    <col min="10251" max="10251" width="10.5" style="589" bestFit="1" customWidth="1"/>
    <col min="10252" max="10496" width="9.625" style="589"/>
    <col min="10497" max="10497" width="8.5" style="589" customWidth="1"/>
    <col min="10498" max="10498" width="1.625" style="589" customWidth="1"/>
    <col min="10499" max="10499" width="8.375" style="589" customWidth="1"/>
    <col min="10500" max="10500" width="30.75" style="589" customWidth="1"/>
    <col min="10501" max="10501" width="8.625" style="589" customWidth="1"/>
    <col min="10502" max="10502" width="0" style="589" hidden="1" customWidth="1"/>
    <col min="10503" max="10503" width="11.125" style="589" customWidth="1"/>
    <col min="10504" max="10504" width="2.625" style="589" customWidth="1"/>
    <col min="10505" max="10505" width="11" style="589" bestFit="1" customWidth="1"/>
    <col min="10506" max="10506" width="2.625" style="589" customWidth="1"/>
    <col min="10507" max="10507" width="10.5" style="589" bestFit="1" customWidth="1"/>
    <col min="10508" max="10752" width="9.625" style="589"/>
    <col min="10753" max="10753" width="8.5" style="589" customWidth="1"/>
    <col min="10754" max="10754" width="1.625" style="589" customWidth="1"/>
    <col min="10755" max="10755" width="8.375" style="589" customWidth="1"/>
    <col min="10756" max="10756" width="30.75" style="589" customWidth="1"/>
    <col min="10757" max="10757" width="8.625" style="589" customWidth="1"/>
    <col min="10758" max="10758" width="0" style="589" hidden="1" customWidth="1"/>
    <col min="10759" max="10759" width="11.125" style="589" customWidth="1"/>
    <col min="10760" max="10760" width="2.625" style="589" customWidth="1"/>
    <col min="10761" max="10761" width="11" style="589" bestFit="1" customWidth="1"/>
    <col min="10762" max="10762" width="2.625" style="589" customWidth="1"/>
    <col min="10763" max="10763" width="10.5" style="589" bestFit="1" customWidth="1"/>
    <col min="10764" max="11008" width="9.625" style="589"/>
    <col min="11009" max="11009" width="8.5" style="589" customWidth="1"/>
    <col min="11010" max="11010" width="1.625" style="589" customWidth="1"/>
    <col min="11011" max="11011" width="8.375" style="589" customWidth="1"/>
    <col min="11012" max="11012" width="30.75" style="589" customWidth="1"/>
    <col min="11013" max="11013" width="8.625" style="589" customWidth="1"/>
    <col min="11014" max="11014" width="0" style="589" hidden="1" customWidth="1"/>
    <col min="11015" max="11015" width="11.125" style="589" customWidth="1"/>
    <col min="11016" max="11016" width="2.625" style="589" customWidth="1"/>
    <col min="11017" max="11017" width="11" style="589" bestFit="1" customWidth="1"/>
    <col min="11018" max="11018" width="2.625" style="589" customWidth="1"/>
    <col min="11019" max="11019" width="10.5" style="589" bestFit="1" customWidth="1"/>
    <col min="11020" max="11264" width="9.625" style="589"/>
    <col min="11265" max="11265" width="8.5" style="589" customWidth="1"/>
    <col min="11266" max="11266" width="1.625" style="589" customWidth="1"/>
    <col min="11267" max="11267" width="8.375" style="589" customWidth="1"/>
    <col min="11268" max="11268" width="30.75" style="589" customWidth="1"/>
    <col min="11269" max="11269" width="8.625" style="589" customWidth="1"/>
    <col min="11270" max="11270" width="0" style="589" hidden="1" customWidth="1"/>
    <col min="11271" max="11271" width="11.125" style="589" customWidth="1"/>
    <col min="11272" max="11272" width="2.625" style="589" customWidth="1"/>
    <col min="11273" max="11273" width="11" style="589" bestFit="1" customWidth="1"/>
    <col min="11274" max="11274" width="2.625" style="589" customWidth="1"/>
    <col min="11275" max="11275" width="10.5" style="589" bestFit="1" customWidth="1"/>
    <col min="11276" max="11520" width="9.625" style="589"/>
    <col min="11521" max="11521" width="8.5" style="589" customWidth="1"/>
    <col min="11522" max="11522" width="1.625" style="589" customWidth="1"/>
    <col min="11523" max="11523" width="8.375" style="589" customWidth="1"/>
    <col min="11524" max="11524" width="30.75" style="589" customWidth="1"/>
    <col min="11525" max="11525" width="8.625" style="589" customWidth="1"/>
    <col min="11526" max="11526" width="0" style="589" hidden="1" customWidth="1"/>
    <col min="11527" max="11527" width="11.125" style="589" customWidth="1"/>
    <col min="11528" max="11528" width="2.625" style="589" customWidth="1"/>
    <col min="11529" max="11529" width="11" style="589" bestFit="1" customWidth="1"/>
    <col min="11530" max="11530" width="2.625" style="589" customWidth="1"/>
    <col min="11531" max="11531" width="10.5" style="589" bestFit="1" customWidth="1"/>
    <col min="11532" max="11776" width="9.625" style="589"/>
    <col min="11777" max="11777" width="8.5" style="589" customWidth="1"/>
    <col min="11778" max="11778" width="1.625" style="589" customWidth="1"/>
    <col min="11779" max="11779" width="8.375" style="589" customWidth="1"/>
    <col min="11780" max="11780" width="30.75" style="589" customWidth="1"/>
    <col min="11781" max="11781" width="8.625" style="589" customWidth="1"/>
    <col min="11782" max="11782" width="0" style="589" hidden="1" customWidth="1"/>
    <col min="11783" max="11783" width="11.125" style="589" customWidth="1"/>
    <col min="11784" max="11784" width="2.625" style="589" customWidth="1"/>
    <col min="11785" max="11785" width="11" style="589" bestFit="1" customWidth="1"/>
    <col min="11786" max="11786" width="2.625" style="589" customWidth="1"/>
    <col min="11787" max="11787" width="10.5" style="589" bestFit="1" customWidth="1"/>
    <col min="11788" max="12032" width="9.625" style="589"/>
    <col min="12033" max="12033" width="8.5" style="589" customWidth="1"/>
    <col min="12034" max="12034" width="1.625" style="589" customWidth="1"/>
    <col min="12035" max="12035" width="8.375" style="589" customWidth="1"/>
    <col min="12036" max="12036" width="30.75" style="589" customWidth="1"/>
    <col min="12037" max="12037" width="8.625" style="589" customWidth="1"/>
    <col min="12038" max="12038" width="0" style="589" hidden="1" customWidth="1"/>
    <col min="12039" max="12039" width="11.125" style="589" customWidth="1"/>
    <col min="12040" max="12040" width="2.625" style="589" customWidth="1"/>
    <col min="12041" max="12041" width="11" style="589" bestFit="1" customWidth="1"/>
    <col min="12042" max="12042" width="2.625" style="589" customWidth="1"/>
    <col min="12043" max="12043" width="10.5" style="589" bestFit="1" customWidth="1"/>
    <col min="12044" max="12288" width="9.625" style="589"/>
    <col min="12289" max="12289" width="8.5" style="589" customWidth="1"/>
    <col min="12290" max="12290" width="1.625" style="589" customWidth="1"/>
    <col min="12291" max="12291" width="8.375" style="589" customWidth="1"/>
    <col min="12292" max="12292" width="30.75" style="589" customWidth="1"/>
    <col min="12293" max="12293" width="8.625" style="589" customWidth="1"/>
    <col min="12294" max="12294" width="0" style="589" hidden="1" customWidth="1"/>
    <col min="12295" max="12295" width="11.125" style="589" customWidth="1"/>
    <col min="12296" max="12296" width="2.625" style="589" customWidth="1"/>
    <col min="12297" max="12297" width="11" style="589" bestFit="1" customWidth="1"/>
    <col min="12298" max="12298" width="2.625" style="589" customWidth="1"/>
    <col min="12299" max="12299" width="10.5" style="589" bestFit="1" customWidth="1"/>
    <col min="12300" max="12544" width="9.625" style="589"/>
    <col min="12545" max="12545" width="8.5" style="589" customWidth="1"/>
    <col min="12546" max="12546" width="1.625" style="589" customWidth="1"/>
    <col min="12547" max="12547" width="8.375" style="589" customWidth="1"/>
    <col min="12548" max="12548" width="30.75" style="589" customWidth="1"/>
    <col min="12549" max="12549" width="8.625" style="589" customWidth="1"/>
    <col min="12550" max="12550" width="0" style="589" hidden="1" customWidth="1"/>
    <col min="12551" max="12551" width="11.125" style="589" customWidth="1"/>
    <col min="12552" max="12552" width="2.625" style="589" customWidth="1"/>
    <col min="12553" max="12553" width="11" style="589" bestFit="1" customWidth="1"/>
    <col min="12554" max="12554" width="2.625" style="589" customWidth="1"/>
    <col min="12555" max="12555" width="10.5" style="589" bestFit="1" customWidth="1"/>
    <col min="12556" max="12800" width="9.625" style="589"/>
    <col min="12801" max="12801" width="8.5" style="589" customWidth="1"/>
    <col min="12802" max="12802" width="1.625" style="589" customWidth="1"/>
    <col min="12803" max="12803" width="8.375" style="589" customWidth="1"/>
    <col min="12804" max="12804" width="30.75" style="589" customWidth="1"/>
    <col min="12805" max="12805" width="8.625" style="589" customWidth="1"/>
    <col min="12806" max="12806" width="0" style="589" hidden="1" customWidth="1"/>
    <col min="12807" max="12807" width="11.125" style="589" customWidth="1"/>
    <col min="12808" max="12808" width="2.625" style="589" customWidth="1"/>
    <col min="12809" max="12809" width="11" style="589" bestFit="1" customWidth="1"/>
    <col min="12810" max="12810" width="2.625" style="589" customWidth="1"/>
    <col min="12811" max="12811" width="10.5" style="589" bestFit="1" customWidth="1"/>
    <col min="12812" max="13056" width="9.625" style="589"/>
    <col min="13057" max="13057" width="8.5" style="589" customWidth="1"/>
    <col min="13058" max="13058" width="1.625" style="589" customWidth="1"/>
    <col min="13059" max="13059" width="8.375" style="589" customWidth="1"/>
    <col min="13060" max="13060" width="30.75" style="589" customWidth="1"/>
    <col min="13061" max="13061" width="8.625" style="589" customWidth="1"/>
    <col min="13062" max="13062" width="0" style="589" hidden="1" customWidth="1"/>
    <col min="13063" max="13063" width="11.125" style="589" customWidth="1"/>
    <col min="13064" max="13064" width="2.625" style="589" customWidth="1"/>
    <col min="13065" max="13065" width="11" style="589" bestFit="1" customWidth="1"/>
    <col min="13066" max="13066" width="2.625" style="589" customWidth="1"/>
    <col min="13067" max="13067" width="10.5" style="589" bestFit="1" customWidth="1"/>
    <col min="13068" max="13312" width="9.625" style="589"/>
    <col min="13313" max="13313" width="8.5" style="589" customWidth="1"/>
    <col min="13314" max="13314" width="1.625" style="589" customWidth="1"/>
    <col min="13315" max="13315" width="8.375" style="589" customWidth="1"/>
    <col min="13316" max="13316" width="30.75" style="589" customWidth="1"/>
    <col min="13317" max="13317" width="8.625" style="589" customWidth="1"/>
    <col min="13318" max="13318" width="0" style="589" hidden="1" customWidth="1"/>
    <col min="13319" max="13319" width="11.125" style="589" customWidth="1"/>
    <col min="13320" max="13320" width="2.625" style="589" customWidth="1"/>
    <col min="13321" max="13321" width="11" style="589" bestFit="1" customWidth="1"/>
    <col min="13322" max="13322" width="2.625" style="589" customWidth="1"/>
    <col min="13323" max="13323" width="10.5" style="589" bestFit="1" customWidth="1"/>
    <col min="13324" max="13568" width="9.625" style="589"/>
    <col min="13569" max="13569" width="8.5" style="589" customWidth="1"/>
    <col min="13570" max="13570" width="1.625" style="589" customWidth="1"/>
    <col min="13571" max="13571" width="8.375" style="589" customWidth="1"/>
    <col min="13572" max="13572" width="30.75" style="589" customWidth="1"/>
    <col min="13573" max="13573" width="8.625" style="589" customWidth="1"/>
    <col min="13574" max="13574" width="0" style="589" hidden="1" customWidth="1"/>
    <col min="13575" max="13575" width="11.125" style="589" customWidth="1"/>
    <col min="13576" max="13576" width="2.625" style="589" customWidth="1"/>
    <col min="13577" max="13577" width="11" style="589" bestFit="1" customWidth="1"/>
    <col min="13578" max="13578" width="2.625" style="589" customWidth="1"/>
    <col min="13579" max="13579" width="10.5" style="589" bestFit="1" customWidth="1"/>
    <col min="13580" max="13824" width="9.625" style="589"/>
    <col min="13825" max="13825" width="8.5" style="589" customWidth="1"/>
    <col min="13826" max="13826" width="1.625" style="589" customWidth="1"/>
    <col min="13827" max="13827" width="8.375" style="589" customWidth="1"/>
    <col min="13828" max="13828" width="30.75" style="589" customWidth="1"/>
    <col min="13829" max="13829" width="8.625" style="589" customWidth="1"/>
    <col min="13830" max="13830" width="0" style="589" hidden="1" customWidth="1"/>
    <col min="13831" max="13831" width="11.125" style="589" customWidth="1"/>
    <col min="13832" max="13832" width="2.625" style="589" customWidth="1"/>
    <col min="13833" max="13833" width="11" style="589" bestFit="1" customWidth="1"/>
    <col min="13834" max="13834" width="2.625" style="589" customWidth="1"/>
    <col min="13835" max="13835" width="10.5" style="589" bestFit="1" customWidth="1"/>
    <col min="13836" max="14080" width="9.625" style="589"/>
    <col min="14081" max="14081" width="8.5" style="589" customWidth="1"/>
    <col min="14082" max="14082" width="1.625" style="589" customWidth="1"/>
    <col min="14083" max="14083" width="8.375" style="589" customWidth="1"/>
    <col min="14084" max="14084" width="30.75" style="589" customWidth="1"/>
    <col min="14085" max="14085" width="8.625" style="589" customWidth="1"/>
    <col min="14086" max="14086" width="0" style="589" hidden="1" customWidth="1"/>
    <col min="14087" max="14087" width="11.125" style="589" customWidth="1"/>
    <col min="14088" max="14088" width="2.625" style="589" customWidth="1"/>
    <col min="14089" max="14089" width="11" style="589" bestFit="1" customWidth="1"/>
    <col min="14090" max="14090" width="2.625" style="589" customWidth="1"/>
    <col min="14091" max="14091" width="10.5" style="589" bestFit="1" customWidth="1"/>
    <col min="14092" max="14336" width="9.625" style="589"/>
    <col min="14337" max="14337" width="8.5" style="589" customWidth="1"/>
    <col min="14338" max="14338" width="1.625" style="589" customWidth="1"/>
    <col min="14339" max="14339" width="8.375" style="589" customWidth="1"/>
    <col min="14340" max="14340" width="30.75" style="589" customWidth="1"/>
    <col min="14341" max="14341" width="8.625" style="589" customWidth="1"/>
    <col min="14342" max="14342" width="0" style="589" hidden="1" customWidth="1"/>
    <col min="14343" max="14343" width="11.125" style="589" customWidth="1"/>
    <col min="14344" max="14344" width="2.625" style="589" customWidth="1"/>
    <col min="14345" max="14345" width="11" style="589" bestFit="1" customWidth="1"/>
    <col min="14346" max="14346" width="2.625" style="589" customWidth="1"/>
    <col min="14347" max="14347" width="10.5" style="589" bestFit="1" customWidth="1"/>
    <col min="14348" max="14592" width="9.625" style="589"/>
    <col min="14593" max="14593" width="8.5" style="589" customWidth="1"/>
    <col min="14594" max="14594" width="1.625" style="589" customWidth="1"/>
    <col min="14595" max="14595" width="8.375" style="589" customWidth="1"/>
    <col min="14596" max="14596" width="30.75" style="589" customWidth="1"/>
    <col min="14597" max="14597" width="8.625" style="589" customWidth="1"/>
    <col min="14598" max="14598" width="0" style="589" hidden="1" customWidth="1"/>
    <col min="14599" max="14599" width="11.125" style="589" customWidth="1"/>
    <col min="14600" max="14600" width="2.625" style="589" customWidth="1"/>
    <col min="14601" max="14601" width="11" style="589" bestFit="1" customWidth="1"/>
    <col min="14602" max="14602" width="2.625" style="589" customWidth="1"/>
    <col min="14603" max="14603" width="10.5" style="589" bestFit="1" customWidth="1"/>
    <col min="14604" max="14848" width="9.625" style="589"/>
    <col min="14849" max="14849" width="8.5" style="589" customWidth="1"/>
    <col min="14850" max="14850" width="1.625" style="589" customWidth="1"/>
    <col min="14851" max="14851" width="8.375" style="589" customWidth="1"/>
    <col min="14852" max="14852" width="30.75" style="589" customWidth="1"/>
    <col min="14853" max="14853" width="8.625" style="589" customWidth="1"/>
    <col min="14854" max="14854" width="0" style="589" hidden="1" customWidth="1"/>
    <col min="14855" max="14855" width="11.125" style="589" customWidth="1"/>
    <col min="14856" max="14856" width="2.625" style="589" customWidth="1"/>
    <col min="14857" max="14857" width="11" style="589" bestFit="1" customWidth="1"/>
    <col min="14858" max="14858" width="2.625" style="589" customWidth="1"/>
    <col min="14859" max="14859" width="10.5" style="589" bestFit="1" customWidth="1"/>
    <col min="14860" max="15104" width="9.625" style="589"/>
    <col min="15105" max="15105" width="8.5" style="589" customWidth="1"/>
    <col min="15106" max="15106" width="1.625" style="589" customWidth="1"/>
    <col min="15107" max="15107" width="8.375" style="589" customWidth="1"/>
    <col min="15108" max="15108" width="30.75" style="589" customWidth="1"/>
    <col min="15109" max="15109" width="8.625" style="589" customWidth="1"/>
    <col min="15110" max="15110" width="0" style="589" hidden="1" customWidth="1"/>
    <col min="15111" max="15111" width="11.125" style="589" customWidth="1"/>
    <col min="15112" max="15112" width="2.625" style="589" customWidth="1"/>
    <col min="15113" max="15113" width="11" style="589" bestFit="1" customWidth="1"/>
    <col min="15114" max="15114" width="2.625" style="589" customWidth="1"/>
    <col min="15115" max="15115" width="10.5" style="589" bestFit="1" customWidth="1"/>
    <col min="15116" max="15360" width="9.625" style="589"/>
    <col min="15361" max="15361" width="8.5" style="589" customWidth="1"/>
    <col min="15362" max="15362" width="1.625" style="589" customWidth="1"/>
    <col min="15363" max="15363" width="8.375" style="589" customWidth="1"/>
    <col min="15364" max="15364" width="30.75" style="589" customWidth="1"/>
    <col min="15365" max="15365" width="8.625" style="589" customWidth="1"/>
    <col min="15366" max="15366" width="0" style="589" hidden="1" customWidth="1"/>
    <col min="15367" max="15367" width="11.125" style="589" customWidth="1"/>
    <col min="15368" max="15368" width="2.625" style="589" customWidth="1"/>
    <col min="15369" max="15369" width="11" style="589" bestFit="1" customWidth="1"/>
    <col min="15370" max="15370" width="2.625" style="589" customWidth="1"/>
    <col min="15371" max="15371" width="10.5" style="589" bestFit="1" customWidth="1"/>
    <col min="15372" max="15616" width="9.625" style="589"/>
    <col min="15617" max="15617" width="8.5" style="589" customWidth="1"/>
    <col min="15618" max="15618" width="1.625" style="589" customWidth="1"/>
    <col min="15619" max="15619" width="8.375" style="589" customWidth="1"/>
    <col min="15620" max="15620" width="30.75" style="589" customWidth="1"/>
    <col min="15621" max="15621" width="8.625" style="589" customWidth="1"/>
    <col min="15622" max="15622" width="0" style="589" hidden="1" customWidth="1"/>
    <col min="15623" max="15623" width="11.125" style="589" customWidth="1"/>
    <col min="15624" max="15624" width="2.625" style="589" customWidth="1"/>
    <col min="15625" max="15625" width="11" style="589" bestFit="1" customWidth="1"/>
    <col min="15626" max="15626" width="2.625" style="589" customWidth="1"/>
    <col min="15627" max="15627" width="10.5" style="589" bestFit="1" customWidth="1"/>
    <col min="15628" max="15872" width="9.625" style="589"/>
    <col min="15873" max="15873" width="8.5" style="589" customWidth="1"/>
    <col min="15874" max="15874" width="1.625" style="589" customWidth="1"/>
    <col min="15875" max="15875" width="8.375" style="589" customWidth="1"/>
    <col min="15876" max="15876" width="30.75" style="589" customWidth="1"/>
    <col min="15877" max="15877" width="8.625" style="589" customWidth="1"/>
    <col min="15878" max="15878" width="0" style="589" hidden="1" customWidth="1"/>
    <col min="15879" max="15879" width="11.125" style="589" customWidth="1"/>
    <col min="15880" max="15880" width="2.625" style="589" customWidth="1"/>
    <col min="15881" max="15881" width="11" style="589" bestFit="1" customWidth="1"/>
    <col min="15882" max="15882" width="2.625" style="589" customWidth="1"/>
    <col min="15883" max="15883" width="10.5" style="589" bestFit="1" customWidth="1"/>
    <col min="15884" max="16128" width="9.625" style="589"/>
    <col min="16129" max="16129" width="8.5" style="589" customWidth="1"/>
    <col min="16130" max="16130" width="1.625" style="589" customWidth="1"/>
    <col min="16131" max="16131" width="8.375" style="589" customWidth="1"/>
    <col min="16132" max="16132" width="30.75" style="589" customWidth="1"/>
    <col min="16133" max="16133" width="8.625" style="589" customWidth="1"/>
    <col min="16134" max="16134" width="0" style="589" hidden="1" customWidth="1"/>
    <col min="16135" max="16135" width="11.125" style="589" customWidth="1"/>
    <col min="16136" max="16136" width="2.625" style="589" customWidth="1"/>
    <col min="16137" max="16137" width="11" style="589" bestFit="1" customWidth="1"/>
    <col min="16138" max="16138" width="2.625" style="589" customWidth="1"/>
    <col min="16139" max="16139" width="10.5" style="589" bestFit="1" customWidth="1"/>
    <col min="16140" max="16384" width="9.625" style="589"/>
  </cols>
  <sheetData>
    <row r="1" spans="1:11" ht="26.25" x14ac:dyDescent="0.4">
      <c r="D1" s="590" t="s">
        <v>109</v>
      </c>
    </row>
    <row r="2" spans="1:11" ht="18.75" x14ac:dyDescent="0.3">
      <c r="D2" s="595" t="s">
        <v>321</v>
      </c>
      <c r="F2" s="596"/>
    </row>
    <row r="3" spans="1:11" ht="15.75" x14ac:dyDescent="0.25">
      <c r="D3" s="597" t="str">
        <f>'[1]Precios Distribuidor'!D3</f>
        <v>Vigentes a partir del 03 de Enero de 2013</v>
      </c>
      <c r="F3" s="596"/>
    </row>
    <row r="4" spans="1:11" ht="15" x14ac:dyDescent="0.25">
      <c r="A4" s="598"/>
      <c r="B4" s="598"/>
      <c r="C4" s="598"/>
      <c r="D4" s="598"/>
      <c r="E4" s="598"/>
      <c r="F4" s="599"/>
    </row>
    <row r="5" spans="1:11" ht="0.95" customHeight="1" x14ac:dyDescent="0.25">
      <c r="A5" s="598"/>
      <c r="B5" s="598"/>
      <c r="C5" s="601"/>
      <c r="D5" s="601"/>
      <c r="E5" s="601"/>
      <c r="F5" s="599"/>
      <c r="G5" s="601"/>
      <c r="I5" s="601"/>
      <c r="K5" s="601"/>
    </row>
    <row r="6" spans="1:11" ht="15" x14ac:dyDescent="0.25">
      <c r="D6" s="603"/>
      <c r="E6" s="603"/>
      <c r="F6" s="604"/>
      <c r="G6" s="606"/>
      <c r="I6" s="606"/>
      <c r="K6" s="606"/>
    </row>
    <row r="7" spans="1:11" s="615" customFormat="1" ht="33" customHeight="1" x14ac:dyDescent="0.25">
      <c r="A7" s="607" t="s">
        <v>111</v>
      </c>
      <c r="B7" s="608"/>
      <c r="C7" s="609" t="s">
        <v>112</v>
      </c>
      <c r="D7" s="609" t="s">
        <v>113</v>
      </c>
      <c r="E7" s="609" t="s">
        <v>114</v>
      </c>
      <c r="F7" s="610"/>
      <c r="G7" s="614" t="s">
        <v>322</v>
      </c>
      <c r="I7" s="614" t="s">
        <v>323</v>
      </c>
      <c r="K7" s="614" t="s">
        <v>112</v>
      </c>
    </row>
    <row r="8" spans="1:11" ht="6" customHeight="1" x14ac:dyDescent="0.2">
      <c r="E8" s="616"/>
      <c r="F8" s="617"/>
    </row>
    <row r="9" spans="1:11" s="662" customFormat="1" ht="12.75" x14ac:dyDescent="0.2">
      <c r="A9" s="747">
        <v>2012</v>
      </c>
      <c r="B9" s="621"/>
      <c r="C9" s="622" t="s">
        <v>122</v>
      </c>
      <c r="D9" s="623" t="s">
        <v>123</v>
      </c>
      <c r="E9" s="624" t="s">
        <v>124</v>
      </c>
      <c r="F9" s="624" t="s">
        <v>125</v>
      </c>
      <c r="G9" s="674">
        <v>100993</v>
      </c>
      <c r="I9" s="674">
        <v>0</v>
      </c>
      <c r="K9" s="748" t="s">
        <v>504</v>
      </c>
    </row>
    <row r="10" spans="1:11" s="662" customFormat="1" ht="12.75" x14ac:dyDescent="0.2">
      <c r="A10" s="749">
        <v>2012</v>
      </c>
      <c r="B10" s="621"/>
      <c r="C10" s="622" t="s">
        <v>122</v>
      </c>
      <c r="D10" s="623" t="s">
        <v>123</v>
      </c>
      <c r="E10" s="624" t="s">
        <v>126</v>
      </c>
      <c r="F10" s="624" t="s">
        <v>127</v>
      </c>
      <c r="G10" s="674">
        <v>116024</v>
      </c>
      <c r="I10" s="674">
        <v>0</v>
      </c>
      <c r="K10" s="748" t="s">
        <v>504</v>
      </c>
    </row>
    <row r="11" spans="1:11" s="662" customFormat="1" ht="12.75" x14ac:dyDescent="0.2">
      <c r="A11" s="750">
        <v>2012</v>
      </c>
      <c r="B11" s="676"/>
      <c r="C11" s="677" t="s">
        <v>122</v>
      </c>
      <c r="D11" s="678" t="s">
        <v>123</v>
      </c>
      <c r="E11" s="679" t="s">
        <v>128</v>
      </c>
      <c r="F11" s="624" t="s">
        <v>129</v>
      </c>
      <c r="G11" s="684">
        <v>128828</v>
      </c>
      <c r="I11" s="684">
        <v>0</v>
      </c>
      <c r="K11" s="751" t="s">
        <v>504</v>
      </c>
    </row>
    <row r="12" spans="1:11" ht="6" customHeight="1" x14ac:dyDescent="0.2">
      <c r="E12" s="616"/>
      <c r="F12" s="624"/>
      <c r="K12" s="752"/>
    </row>
    <row r="13" spans="1:11" s="662" customFormat="1" ht="12.75" x14ac:dyDescent="0.2">
      <c r="A13" s="753">
        <v>2012</v>
      </c>
      <c r="B13" s="641"/>
      <c r="C13" s="642" t="s">
        <v>122</v>
      </c>
      <c r="D13" s="643" t="s">
        <v>131</v>
      </c>
      <c r="E13" s="644" t="s">
        <v>132</v>
      </c>
      <c r="F13" s="624" t="s">
        <v>133</v>
      </c>
      <c r="G13" s="661">
        <v>99137</v>
      </c>
      <c r="I13" s="661">
        <v>0</v>
      </c>
      <c r="K13" s="754" t="s">
        <v>504</v>
      </c>
    </row>
    <row r="14" spans="1:11" s="662" customFormat="1" ht="12.75" x14ac:dyDescent="0.2">
      <c r="A14" s="755">
        <v>2012</v>
      </c>
      <c r="B14" s="664"/>
      <c r="C14" s="665" t="s">
        <v>122</v>
      </c>
      <c r="D14" s="689" t="s">
        <v>131</v>
      </c>
      <c r="E14" s="667" t="s">
        <v>134</v>
      </c>
      <c r="F14" s="624" t="s">
        <v>135</v>
      </c>
      <c r="G14" s="672">
        <v>108973</v>
      </c>
      <c r="I14" s="672">
        <v>0</v>
      </c>
      <c r="K14" s="756" t="s">
        <v>504</v>
      </c>
    </row>
    <row r="15" spans="1:11" ht="6" customHeight="1" x14ac:dyDescent="0.2">
      <c r="E15" s="616"/>
      <c r="F15" s="624"/>
      <c r="K15" s="752"/>
    </row>
    <row r="16" spans="1:11" s="662" customFormat="1" ht="12.75" x14ac:dyDescent="0.2">
      <c r="A16" s="747">
        <v>2012</v>
      </c>
      <c r="B16" s="621"/>
      <c r="C16" s="622" t="s">
        <v>136</v>
      </c>
      <c r="D16" s="623" t="s">
        <v>137</v>
      </c>
      <c r="E16" s="624" t="s">
        <v>124</v>
      </c>
      <c r="F16" s="624" t="s">
        <v>138</v>
      </c>
      <c r="G16" s="674">
        <v>115096</v>
      </c>
      <c r="I16" s="674">
        <v>0</v>
      </c>
      <c r="K16" s="748" t="s">
        <v>504</v>
      </c>
    </row>
    <row r="17" spans="1:11" s="662" customFormat="1" ht="12.75" x14ac:dyDescent="0.2">
      <c r="A17" s="747">
        <v>2012</v>
      </c>
      <c r="B17" s="621"/>
      <c r="C17" s="622" t="s">
        <v>136</v>
      </c>
      <c r="D17" s="623" t="s">
        <v>137</v>
      </c>
      <c r="E17" s="624" t="s">
        <v>126</v>
      </c>
      <c r="F17" s="624" t="s">
        <v>139</v>
      </c>
      <c r="G17" s="674">
        <v>127251</v>
      </c>
      <c r="I17" s="674">
        <v>0</v>
      </c>
      <c r="K17" s="748" t="s">
        <v>504</v>
      </c>
    </row>
    <row r="18" spans="1:11" s="662" customFormat="1" ht="12.75" x14ac:dyDescent="0.2">
      <c r="A18" s="749">
        <v>2012</v>
      </c>
      <c r="B18" s="621"/>
      <c r="C18" s="622" t="s">
        <v>136</v>
      </c>
      <c r="D18" s="623" t="s">
        <v>137</v>
      </c>
      <c r="E18" s="624" t="s">
        <v>128</v>
      </c>
      <c r="F18" s="624" t="s">
        <v>140</v>
      </c>
      <c r="G18" s="674">
        <v>138942</v>
      </c>
      <c r="I18" s="674">
        <v>0</v>
      </c>
      <c r="K18" s="748" t="s">
        <v>504</v>
      </c>
    </row>
    <row r="19" spans="1:11" s="662" customFormat="1" ht="12.75" x14ac:dyDescent="0.2">
      <c r="A19" s="749">
        <v>2012</v>
      </c>
      <c r="B19" s="621"/>
      <c r="C19" s="622" t="s">
        <v>136</v>
      </c>
      <c r="D19" s="623" t="s">
        <v>137</v>
      </c>
      <c r="E19" s="624" t="s">
        <v>141</v>
      </c>
      <c r="F19" s="624" t="s">
        <v>142</v>
      </c>
      <c r="G19" s="674">
        <v>130498</v>
      </c>
      <c r="I19" s="674">
        <v>0</v>
      </c>
      <c r="K19" s="748" t="s">
        <v>504</v>
      </c>
    </row>
    <row r="20" spans="1:11" s="662" customFormat="1" ht="12.75" x14ac:dyDescent="0.2">
      <c r="A20" s="750">
        <v>2012</v>
      </c>
      <c r="B20" s="676"/>
      <c r="C20" s="677" t="s">
        <v>136</v>
      </c>
      <c r="D20" s="678" t="s">
        <v>137</v>
      </c>
      <c r="E20" s="679" t="s">
        <v>143</v>
      </c>
      <c r="F20" s="624" t="s">
        <v>144</v>
      </c>
      <c r="G20" s="684">
        <v>142189</v>
      </c>
      <c r="I20" s="684">
        <v>0</v>
      </c>
      <c r="K20" s="751" t="s">
        <v>504</v>
      </c>
    </row>
    <row r="21" spans="1:11" ht="6" customHeight="1" x14ac:dyDescent="0.2">
      <c r="E21" s="616"/>
      <c r="F21" s="624"/>
      <c r="K21" s="752"/>
    </row>
    <row r="22" spans="1:11" s="662" customFormat="1" ht="12.75" x14ac:dyDescent="0.2">
      <c r="A22" s="753">
        <v>2012</v>
      </c>
      <c r="B22" s="641"/>
      <c r="C22" s="642" t="s">
        <v>145</v>
      </c>
      <c r="D22" s="643" t="s">
        <v>146</v>
      </c>
      <c r="E22" s="644" t="s">
        <v>147</v>
      </c>
      <c r="F22" s="624" t="s">
        <v>148</v>
      </c>
      <c r="G22" s="661">
        <v>89990</v>
      </c>
      <c r="I22" s="661">
        <v>-4235</v>
      </c>
      <c r="K22" s="754" t="s">
        <v>504</v>
      </c>
    </row>
    <row r="23" spans="1:11" s="662" customFormat="1" ht="12.75" x14ac:dyDescent="0.2">
      <c r="A23" s="755">
        <v>2012</v>
      </c>
      <c r="B23" s="664"/>
      <c r="C23" s="665" t="s">
        <v>149</v>
      </c>
      <c r="D23" s="689" t="s">
        <v>146</v>
      </c>
      <c r="E23" s="667" t="s">
        <v>124</v>
      </c>
      <c r="F23" s="624" t="s">
        <v>150</v>
      </c>
      <c r="G23" s="672">
        <v>103189</v>
      </c>
      <c r="I23" s="672">
        <v>-3362</v>
      </c>
      <c r="K23" s="756" t="s">
        <v>504</v>
      </c>
    </row>
    <row r="24" spans="1:11" ht="6" customHeight="1" x14ac:dyDescent="0.2">
      <c r="E24" s="616"/>
      <c r="F24" s="624"/>
      <c r="K24" s="752"/>
    </row>
    <row r="25" spans="1:11" s="662" customFormat="1" ht="12.75" x14ac:dyDescent="0.2">
      <c r="A25" s="747">
        <v>2012</v>
      </c>
      <c r="B25" s="621"/>
      <c r="C25" s="622" t="s">
        <v>151</v>
      </c>
      <c r="D25" s="623" t="s">
        <v>152</v>
      </c>
      <c r="E25" s="624" t="s">
        <v>147</v>
      </c>
      <c r="F25" s="624" t="s">
        <v>153</v>
      </c>
      <c r="G25" s="674">
        <v>99900</v>
      </c>
      <c r="I25" s="674">
        <v>-15578</v>
      </c>
      <c r="K25" s="748" t="s">
        <v>504</v>
      </c>
    </row>
    <row r="26" spans="1:11" s="662" customFormat="1" ht="12.75" x14ac:dyDescent="0.2">
      <c r="A26" s="749">
        <v>2012</v>
      </c>
      <c r="B26" s="621"/>
      <c r="C26" s="622" t="s">
        <v>154</v>
      </c>
      <c r="D26" s="623" t="s">
        <v>152</v>
      </c>
      <c r="E26" s="624" t="s">
        <v>124</v>
      </c>
      <c r="F26" s="624" t="s">
        <v>155</v>
      </c>
      <c r="G26" s="674">
        <v>119474</v>
      </c>
      <c r="I26" s="674">
        <v>-10119</v>
      </c>
      <c r="K26" s="748" t="s">
        <v>504</v>
      </c>
    </row>
    <row r="27" spans="1:11" s="662" customFormat="1" ht="12.75" x14ac:dyDescent="0.2">
      <c r="A27" s="750">
        <v>2012</v>
      </c>
      <c r="B27" s="676"/>
      <c r="C27" s="677" t="s">
        <v>156</v>
      </c>
      <c r="D27" s="678" t="s">
        <v>152</v>
      </c>
      <c r="E27" s="679" t="s">
        <v>157</v>
      </c>
      <c r="F27" s="624" t="s">
        <v>158</v>
      </c>
      <c r="G27" s="684">
        <v>138203</v>
      </c>
      <c r="I27" s="684">
        <v>-7271</v>
      </c>
      <c r="K27" s="751" t="s">
        <v>504</v>
      </c>
    </row>
    <row r="28" spans="1:11" ht="6" customHeight="1" x14ac:dyDescent="0.2">
      <c r="E28" s="616"/>
      <c r="F28" s="624"/>
      <c r="K28" s="752"/>
    </row>
    <row r="29" spans="1:11" s="662" customFormat="1" ht="12.75" x14ac:dyDescent="0.2">
      <c r="A29" s="640">
        <v>2012</v>
      </c>
      <c r="B29" s="641"/>
      <c r="C29" s="642" t="s">
        <v>159</v>
      </c>
      <c r="D29" s="643" t="s">
        <v>160</v>
      </c>
      <c r="E29" s="644" t="s">
        <v>162</v>
      </c>
      <c r="F29" s="624" t="s">
        <v>163</v>
      </c>
      <c r="G29" s="661">
        <v>126208</v>
      </c>
      <c r="I29" s="661">
        <v>-3277</v>
      </c>
      <c r="K29" s="754" t="s">
        <v>504</v>
      </c>
    </row>
    <row r="30" spans="1:11" s="662" customFormat="1" ht="12.75" x14ac:dyDescent="0.2">
      <c r="A30" s="640">
        <v>2012</v>
      </c>
      <c r="B30" s="641"/>
      <c r="C30" s="642" t="s">
        <v>159</v>
      </c>
      <c r="D30" s="643" t="s">
        <v>160</v>
      </c>
      <c r="E30" s="644" t="s">
        <v>124</v>
      </c>
      <c r="F30" s="624" t="s">
        <v>164</v>
      </c>
      <c r="G30" s="661">
        <v>138266</v>
      </c>
      <c r="I30" s="661">
        <v>-3591</v>
      </c>
      <c r="K30" s="754" t="s">
        <v>504</v>
      </c>
    </row>
    <row r="31" spans="1:11" s="662" customFormat="1" ht="12.75" x14ac:dyDescent="0.2">
      <c r="A31" s="640">
        <v>2012</v>
      </c>
      <c r="B31" s="641"/>
      <c r="C31" s="642" t="s">
        <v>165</v>
      </c>
      <c r="D31" s="643" t="s">
        <v>160</v>
      </c>
      <c r="E31" s="644" t="s">
        <v>157</v>
      </c>
      <c r="F31" s="624" t="s">
        <v>166</v>
      </c>
      <c r="G31" s="661">
        <v>155411</v>
      </c>
      <c r="I31" s="661">
        <v>-4083</v>
      </c>
      <c r="K31" s="754" t="s">
        <v>504</v>
      </c>
    </row>
    <row r="32" spans="1:11" s="662" customFormat="1" ht="12.75" x14ac:dyDescent="0.2">
      <c r="A32" s="640">
        <v>2012</v>
      </c>
      <c r="B32" s="641"/>
      <c r="C32" s="642" t="s">
        <v>165</v>
      </c>
      <c r="D32" s="643" t="s">
        <v>160</v>
      </c>
      <c r="E32" s="644" t="s">
        <v>134</v>
      </c>
      <c r="F32" s="624" t="s">
        <v>167</v>
      </c>
      <c r="G32" s="661">
        <v>153010</v>
      </c>
      <c r="I32" s="661">
        <v>-4019</v>
      </c>
      <c r="K32" s="754" t="s">
        <v>504</v>
      </c>
    </row>
    <row r="33" spans="1:11" s="662" customFormat="1" ht="12.75" x14ac:dyDescent="0.2">
      <c r="A33" s="640">
        <v>2012</v>
      </c>
      <c r="B33" s="641"/>
      <c r="C33" s="642" t="s">
        <v>168</v>
      </c>
      <c r="D33" s="643" t="s">
        <v>160</v>
      </c>
      <c r="E33" s="644" t="s">
        <v>169</v>
      </c>
      <c r="F33" s="624" t="s">
        <v>170</v>
      </c>
      <c r="G33" s="661">
        <v>156261</v>
      </c>
      <c r="I33" s="661">
        <v>-6518</v>
      </c>
      <c r="K33" s="754" t="s">
        <v>504</v>
      </c>
    </row>
    <row r="34" spans="1:11" s="662" customFormat="1" ht="12.75" x14ac:dyDescent="0.2">
      <c r="A34" s="649">
        <v>2012</v>
      </c>
      <c r="B34" s="664"/>
      <c r="C34" s="665" t="s">
        <v>168</v>
      </c>
      <c r="D34" s="689" t="s">
        <v>160</v>
      </c>
      <c r="E34" s="667" t="s">
        <v>171</v>
      </c>
      <c r="F34" s="624" t="s">
        <v>172</v>
      </c>
      <c r="G34" s="672">
        <v>168091</v>
      </c>
      <c r="I34" s="672">
        <v>-6830</v>
      </c>
      <c r="K34" s="756" t="s">
        <v>504</v>
      </c>
    </row>
    <row r="35" spans="1:11" ht="6" customHeight="1" x14ac:dyDescent="0.2">
      <c r="E35" s="616"/>
      <c r="F35" s="624"/>
      <c r="K35" s="752"/>
    </row>
    <row r="36" spans="1:11" s="662" customFormat="1" ht="12.75" x14ac:dyDescent="0.2">
      <c r="A36" s="749">
        <v>2012</v>
      </c>
      <c r="B36" s="621"/>
      <c r="C36" s="622" t="s">
        <v>173</v>
      </c>
      <c r="D36" s="623" t="s">
        <v>174</v>
      </c>
      <c r="E36" s="624" t="s">
        <v>147</v>
      </c>
      <c r="F36" s="624" t="s">
        <v>175</v>
      </c>
      <c r="G36" s="674">
        <v>153416</v>
      </c>
      <c r="I36" s="674">
        <v>-5896</v>
      </c>
      <c r="K36" s="748" t="s">
        <v>504</v>
      </c>
    </row>
    <row r="37" spans="1:11" s="662" customFormat="1" ht="12.75" x14ac:dyDescent="0.2">
      <c r="A37" s="749">
        <v>2012</v>
      </c>
      <c r="B37" s="621"/>
      <c r="C37" s="622" t="s">
        <v>176</v>
      </c>
      <c r="D37" s="623" t="s">
        <v>174</v>
      </c>
      <c r="E37" s="624" t="s">
        <v>124</v>
      </c>
      <c r="F37" s="624" t="s">
        <v>177</v>
      </c>
      <c r="G37" s="674">
        <v>179674</v>
      </c>
      <c r="I37" s="674">
        <v>-5896</v>
      </c>
      <c r="K37" s="748" t="s">
        <v>504</v>
      </c>
    </row>
    <row r="38" spans="1:11" s="662" customFormat="1" ht="12.75" x14ac:dyDescent="0.2">
      <c r="A38" s="750">
        <v>2012</v>
      </c>
      <c r="B38" s="676"/>
      <c r="C38" s="677" t="s">
        <v>178</v>
      </c>
      <c r="D38" s="678" t="s">
        <v>174</v>
      </c>
      <c r="E38" s="679" t="s">
        <v>157</v>
      </c>
      <c r="F38" s="624" t="s">
        <v>179</v>
      </c>
      <c r="G38" s="684">
        <v>195076</v>
      </c>
      <c r="I38" s="684">
        <v>-5896</v>
      </c>
      <c r="K38" s="751" t="s">
        <v>504</v>
      </c>
    </row>
    <row r="39" spans="1:11" ht="6" customHeight="1" x14ac:dyDescent="0.2">
      <c r="E39" s="616"/>
      <c r="F39" s="624"/>
      <c r="K39" s="752"/>
    </row>
    <row r="40" spans="1:11" s="662" customFormat="1" ht="12.75" x14ac:dyDescent="0.2">
      <c r="A40" s="685">
        <v>2012.5</v>
      </c>
      <c r="B40" s="641"/>
      <c r="C40" s="642" t="s">
        <v>173</v>
      </c>
      <c r="D40" s="643" t="s">
        <v>174</v>
      </c>
      <c r="E40" s="644" t="s">
        <v>147</v>
      </c>
      <c r="F40" s="624" t="s">
        <v>175</v>
      </c>
      <c r="G40" s="661">
        <v>153416</v>
      </c>
      <c r="I40" s="661">
        <v>-5896</v>
      </c>
      <c r="K40" s="754" t="s">
        <v>504</v>
      </c>
    </row>
    <row r="41" spans="1:11" s="662" customFormat="1" ht="12.75" x14ac:dyDescent="0.2">
      <c r="A41" s="685">
        <v>2012.5</v>
      </c>
      <c r="B41" s="641"/>
      <c r="C41" s="642" t="s">
        <v>176</v>
      </c>
      <c r="D41" s="643" t="s">
        <v>174</v>
      </c>
      <c r="E41" s="644" t="s">
        <v>169</v>
      </c>
      <c r="F41" s="624" t="s">
        <v>181</v>
      </c>
      <c r="G41" s="661">
        <v>174200</v>
      </c>
      <c r="I41" s="661">
        <v>-5896</v>
      </c>
      <c r="K41" s="754" t="s">
        <v>504</v>
      </c>
    </row>
    <row r="42" spans="1:11" s="662" customFormat="1" ht="12.75" x14ac:dyDescent="0.2">
      <c r="A42" s="685">
        <v>2012.5</v>
      </c>
      <c r="B42" s="641"/>
      <c r="C42" s="642" t="s">
        <v>176</v>
      </c>
      <c r="D42" s="643" t="s">
        <v>174</v>
      </c>
      <c r="E42" s="644" t="s">
        <v>171</v>
      </c>
      <c r="F42" s="624" t="s">
        <v>182</v>
      </c>
      <c r="G42" s="661">
        <v>188303</v>
      </c>
      <c r="I42" s="661">
        <v>-5896</v>
      </c>
      <c r="K42" s="754" t="s">
        <v>504</v>
      </c>
    </row>
    <row r="43" spans="1:11" s="662" customFormat="1" ht="12.75" x14ac:dyDescent="0.2">
      <c r="A43" s="686">
        <v>2012.5</v>
      </c>
      <c r="B43" s="664"/>
      <c r="C43" s="665" t="s">
        <v>178</v>
      </c>
      <c r="D43" s="689" t="s">
        <v>174</v>
      </c>
      <c r="E43" s="667" t="s">
        <v>183</v>
      </c>
      <c r="F43" s="624" t="s">
        <v>184</v>
      </c>
      <c r="G43" s="672">
        <v>208066</v>
      </c>
      <c r="I43" s="672">
        <v>-5896</v>
      </c>
      <c r="K43" s="756" t="s">
        <v>504</v>
      </c>
    </row>
    <row r="44" spans="1:11" ht="6" customHeight="1" x14ac:dyDescent="0.2">
      <c r="E44" s="616"/>
      <c r="F44" s="624"/>
      <c r="K44" s="752"/>
    </row>
    <row r="45" spans="1:11" s="662" customFormat="1" ht="12.75" x14ac:dyDescent="0.2">
      <c r="A45" s="673">
        <v>2012</v>
      </c>
      <c r="B45" s="621"/>
      <c r="C45" s="622" t="s">
        <v>185</v>
      </c>
      <c r="D45" s="623" t="s">
        <v>186</v>
      </c>
      <c r="E45" s="624" t="s">
        <v>162</v>
      </c>
      <c r="F45" s="624" t="s">
        <v>187</v>
      </c>
      <c r="G45" s="674">
        <v>196984</v>
      </c>
      <c r="I45" s="674">
        <v>-12010</v>
      </c>
      <c r="K45" s="748" t="s">
        <v>504</v>
      </c>
    </row>
    <row r="46" spans="1:11" s="662" customFormat="1" ht="12.75" x14ac:dyDescent="0.2">
      <c r="A46" s="673">
        <v>2012</v>
      </c>
      <c r="B46" s="621"/>
      <c r="C46" s="622" t="s">
        <v>185</v>
      </c>
      <c r="D46" s="623" t="s">
        <v>186</v>
      </c>
      <c r="E46" s="624" t="s">
        <v>147</v>
      </c>
      <c r="F46" s="624" t="s">
        <v>188</v>
      </c>
      <c r="G46" s="674">
        <v>211278</v>
      </c>
      <c r="I46" s="674">
        <v>-12010</v>
      </c>
      <c r="K46" s="748" t="s">
        <v>504</v>
      </c>
    </row>
    <row r="47" spans="1:11" s="662" customFormat="1" ht="12.75" x14ac:dyDescent="0.2">
      <c r="A47" s="757">
        <v>2012</v>
      </c>
      <c r="B47" s="621"/>
      <c r="C47" s="622" t="s">
        <v>189</v>
      </c>
      <c r="D47" s="623" t="s">
        <v>186</v>
      </c>
      <c r="E47" s="624" t="s">
        <v>157</v>
      </c>
      <c r="F47" s="624" t="s">
        <v>190</v>
      </c>
      <c r="G47" s="674">
        <v>228807</v>
      </c>
      <c r="I47" s="674">
        <v>-12010</v>
      </c>
      <c r="K47" s="748" t="s">
        <v>504</v>
      </c>
    </row>
    <row r="48" spans="1:11" s="662" customFormat="1" ht="12.75" x14ac:dyDescent="0.2">
      <c r="A48" s="675">
        <v>2012</v>
      </c>
      <c r="B48" s="676"/>
      <c r="C48" s="677" t="s">
        <v>191</v>
      </c>
      <c r="D48" s="678" t="s">
        <v>186</v>
      </c>
      <c r="E48" s="679" t="s">
        <v>183</v>
      </c>
      <c r="F48" s="624" t="s">
        <v>192</v>
      </c>
      <c r="G48" s="684">
        <v>257668</v>
      </c>
      <c r="I48" s="684">
        <v>-12010</v>
      </c>
      <c r="K48" s="751" t="s">
        <v>504</v>
      </c>
    </row>
    <row r="49" spans="1:11" ht="6" customHeight="1" x14ac:dyDescent="0.2">
      <c r="E49" s="616"/>
      <c r="F49" s="624"/>
      <c r="K49" s="752"/>
    </row>
    <row r="50" spans="1:11" s="662" customFormat="1" ht="12.75" x14ac:dyDescent="0.2">
      <c r="A50" s="658">
        <v>2012</v>
      </c>
      <c r="B50" s="641"/>
      <c r="C50" s="642" t="s">
        <v>193</v>
      </c>
      <c r="D50" s="643" t="s">
        <v>194</v>
      </c>
      <c r="E50" s="644" t="s">
        <v>124</v>
      </c>
      <c r="F50" s="644" t="s">
        <v>195</v>
      </c>
      <c r="G50" s="661">
        <v>265234</v>
      </c>
      <c r="I50" s="661">
        <v>-13084</v>
      </c>
      <c r="K50" s="754" t="s">
        <v>504</v>
      </c>
    </row>
    <row r="51" spans="1:11" s="662" customFormat="1" ht="12.75" x14ac:dyDescent="0.2">
      <c r="A51" s="758">
        <v>2012</v>
      </c>
      <c r="B51" s="641"/>
      <c r="C51" s="642" t="s">
        <v>196</v>
      </c>
      <c r="D51" s="643" t="s">
        <v>194</v>
      </c>
      <c r="E51" s="644" t="s">
        <v>157</v>
      </c>
      <c r="F51" s="644" t="s">
        <v>197</v>
      </c>
      <c r="G51" s="661">
        <v>293509</v>
      </c>
      <c r="I51" s="661">
        <v>-13084</v>
      </c>
      <c r="K51" s="754" t="s">
        <v>504</v>
      </c>
    </row>
    <row r="52" spans="1:11" s="662" customFormat="1" ht="12.75" x14ac:dyDescent="0.2">
      <c r="A52" s="663">
        <v>2012</v>
      </c>
      <c r="B52" s="664"/>
      <c r="C52" s="665" t="s">
        <v>198</v>
      </c>
      <c r="D52" s="689" t="s">
        <v>194</v>
      </c>
      <c r="E52" s="667" t="s">
        <v>134</v>
      </c>
      <c r="F52" s="644" t="s">
        <v>199</v>
      </c>
      <c r="G52" s="672">
        <v>331952</v>
      </c>
      <c r="I52" s="672">
        <v>-13084</v>
      </c>
      <c r="K52" s="756" t="s">
        <v>504</v>
      </c>
    </row>
    <row r="53" spans="1:11" ht="6" customHeight="1" x14ac:dyDescent="0.2">
      <c r="E53" s="616"/>
      <c r="F53" s="624"/>
      <c r="K53" s="752"/>
    </row>
    <row r="54" spans="1:11" s="662" customFormat="1" ht="12.75" x14ac:dyDescent="0.2">
      <c r="A54" s="620">
        <v>2012</v>
      </c>
      <c r="B54" s="621"/>
      <c r="C54" s="622" t="s">
        <v>200</v>
      </c>
      <c r="D54" s="623" t="s">
        <v>201</v>
      </c>
      <c r="E54" s="624" t="s">
        <v>147</v>
      </c>
      <c r="F54" s="624" t="s">
        <v>202</v>
      </c>
      <c r="G54" s="674">
        <v>359974</v>
      </c>
      <c r="I54" s="674">
        <v>0</v>
      </c>
      <c r="K54" s="748" t="s">
        <v>504</v>
      </c>
    </row>
    <row r="55" spans="1:11" s="662" customFormat="1" ht="12.75" x14ac:dyDescent="0.2">
      <c r="A55" s="620">
        <v>2012</v>
      </c>
      <c r="B55" s="621"/>
      <c r="C55" s="622" t="s">
        <v>203</v>
      </c>
      <c r="D55" s="623" t="s">
        <v>201</v>
      </c>
      <c r="E55" s="624" t="s">
        <v>124</v>
      </c>
      <c r="F55" s="624" t="s">
        <v>204</v>
      </c>
      <c r="G55" s="674">
        <v>464904</v>
      </c>
      <c r="I55" s="674">
        <v>0</v>
      </c>
      <c r="K55" s="748" t="s">
        <v>504</v>
      </c>
    </row>
    <row r="56" spans="1:11" s="662" customFormat="1" ht="12.75" x14ac:dyDescent="0.2">
      <c r="A56" s="620">
        <v>2012</v>
      </c>
      <c r="B56" s="621"/>
      <c r="C56" s="622" t="s">
        <v>203</v>
      </c>
      <c r="D56" s="623" t="s">
        <v>201</v>
      </c>
      <c r="E56" s="624" t="s">
        <v>157</v>
      </c>
      <c r="F56" s="624" t="s">
        <v>205</v>
      </c>
      <c r="G56" s="674">
        <v>482791</v>
      </c>
      <c r="I56" s="674">
        <v>0</v>
      </c>
      <c r="K56" s="748" t="s">
        <v>504</v>
      </c>
    </row>
    <row r="57" spans="1:11" s="662" customFormat="1" ht="12.75" x14ac:dyDescent="0.2">
      <c r="A57" s="631">
        <v>2012</v>
      </c>
      <c r="B57" s="676"/>
      <c r="C57" s="677" t="s">
        <v>203</v>
      </c>
      <c r="D57" s="678" t="s">
        <v>206</v>
      </c>
      <c r="E57" s="679" t="s">
        <v>171</v>
      </c>
      <c r="F57" s="624" t="s">
        <v>207</v>
      </c>
      <c r="G57" s="684">
        <v>496399</v>
      </c>
      <c r="I57" s="684">
        <v>0</v>
      </c>
      <c r="K57" s="751" t="s">
        <v>504</v>
      </c>
    </row>
    <row r="58" spans="1:11" ht="6" customHeight="1" x14ac:dyDescent="0.2">
      <c r="E58" s="616"/>
      <c r="F58" s="624"/>
      <c r="K58" s="752"/>
    </row>
    <row r="59" spans="1:11" s="662" customFormat="1" ht="12.75" x14ac:dyDescent="0.2">
      <c r="A59" s="759">
        <v>2012</v>
      </c>
      <c r="B59" s="641"/>
      <c r="C59" s="642" t="s">
        <v>211</v>
      </c>
      <c r="D59" s="643" t="s">
        <v>212</v>
      </c>
      <c r="E59" s="644" t="s">
        <v>147</v>
      </c>
      <c r="F59" s="644" t="s">
        <v>213</v>
      </c>
      <c r="G59" s="661">
        <v>158099</v>
      </c>
      <c r="I59" s="661">
        <v>-7644</v>
      </c>
      <c r="K59" s="754" t="s">
        <v>504</v>
      </c>
    </row>
    <row r="60" spans="1:11" s="662" customFormat="1" ht="12.75" x14ac:dyDescent="0.2">
      <c r="A60" s="753">
        <v>2012</v>
      </c>
      <c r="B60" s="641"/>
      <c r="C60" s="642" t="s">
        <v>211</v>
      </c>
      <c r="D60" s="643" t="s">
        <v>212</v>
      </c>
      <c r="E60" s="644" t="s">
        <v>124</v>
      </c>
      <c r="F60" s="644" t="s">
        <v>214</v>
      </c>
      <c r="G60" s="661">
        <v>170996</v>
      </c>
      <c r="I60" s="661">
        <v>-7644</v>
      </c>
      <c r="K60" s="754" t="s">
        <v>504</v>
      </c>
    </row>
    <row r="61" spans="1:11" s="662" customFormat="1" ht="12.75" x14ac:dyDescent="0.2">
      <c r="A61" s="755">
        <v>2012</v>
      </c>
      <c r="B61" s="664"/>
      <c r="C61" s="665" t="s">
        <v>215</v>
      </c>
      <c r="D61" s="689" t="s">
        <v>212</v>
      </c>
      <c r="E61" s="667" t="s">
        <v>157</v>
      </c>
      <c r="F61" s="644" t="s">
        <v>216</v>
      </c>
      <c r="G61" s="672">
        <v>190945</v>
      </c>
      <c r="I61" s="672">
        <v>-7644</v>
      </c>
      <c r="K61" s="756" t="s">
        <v>504</v>
      </c>
    </row>
    <row r="62" spans="1:11" ht="6" customHeight="1" x14ac:dyDescent="0.2">
      <c r="E62" s="616"/>
      <c r="F62" s="624"/>
      <c r="K62" s="752"/>
    </row>
    <row r="63" spans="1:11" s="662" customFormat="1" ht="12.75" x14ac:dyDescent="0.2">
      <c r="A63" s="673">
        <v>2012</v>
      </c>
      <c r="B63" s="621"/>
      <c r="C63" s="622" t="s">
        <v>217</v>
      </c>
      <c r="D63" s="623" t="s">
        <v>218</v>
      </c>
      <c r="E63" s="624" t="s">
        <v>147</v>
      </c>
      <c r="F63" s="624" t="s">
        <v>219</v>
      </c>
      <c r="G63" s="674">
        <v>294609</v>
      </c>
      <c r="I63" s="674">
        <v>0</v>
      </c>
      <c r="K63" s="748" t="s">
        <v>504</v>
      </c>
    </row>
    <row r="64" spans="1:11" s="662" customFormat="1" ht="12.75" x14ac:dyDescent="0.2">
      <c r="A64" s="757">
        <v>2012</v>
      </c>
      <c r="B64" s="621"/>
      <c r="C64" s="622" t="s">
        <v>217</v>
      </c>
      <c r="D64" s="623" t="s">
        <v>218</v>
      </c>
      <c r="E64" s="624" t="s">
        <v>157</v>
      </c>
      <c r="F64" s="624" t="s">
        <v>220</v>
      </c>
      <c r="G64" s="674">
        <v>302628</v>
      </c>
      <c r="I64" s="674">
        <v>0</v>
      </c>
      <c r="K64" s="748" t="s">
        <v>504</v>
      </c>
    </row>
    <row r="65" spans="1:11" s="662" customFormat="1" ht="12.75" x14ac:dyDescent="0.2">
      <c r="A65" s="675">
        <v>2012</v>
      </c>
      <c r="B65" s="676"/>
      <c r="C65" s="677" t="s">
        <v>221</v>
      </c>
      <c r="D65" s="678" t="s">
        <v>222</v>
      </c>
      <c r="E65" s="679" t="s">
        <v>124</v>
      </c>
      <c r="F65" s="624" t="s">
        <v>223</v>
      </c>
      <c r="G65" s="684">
        <v>339493</v>
      </c>
      <c r="I65" s="684">
        <v>0</v>
      </c>
      <c r="K65" s="751" t="s">
        <v>504</v>
      </c>
    </row>
    <row r="66" spans="1:11" s="693" customFormat="1" ht="5.25" customHeight="1" x14ac:dyDescent="0.2">
      <c r="A66" s="760"/>
      <c r="B66" s="621"/>
      <c r="C66" s="622"/>
      <c r="D66" s="623"/>
      <c r="E66" s="624"/>
      <c r="F66" s="624"/>
      <c r="G66" s="692"/>
      <c r="I66" s="692"/>
      <c r="K66" s="761"/>
    </row>
    <row r="67" spans="1:11" s="630" customFormat="1" ht="12.75" customHeight="1" x14ac:dyDescent="0.2">
      <c r="A67" s="640">
        <v>2012</v>
      </c>
      <c r="B67" s="641"/>
      <c r="C67" s="642" t="s">
        <v>224</v>
      </c>
      <c r="D67" s="643" t="s">
        <v>225</v>
      </c>
      <c r="E67" s="644" t="s">
        <v>169</v>
      </c>
      <c r="F67" s="644" t="s">
        <v>226</v>
      </c>
      <c r="G67" s="661">
        <v>230606</v>
      </c>
      <c r="I67" s="661">
        <v>0</v>
      </c>
      <c r="K67" s="754" t="s">
        <v>504</v>
      </c>
    </row>
    <row r="68" spans="1:11" s="630" customFormat="1" ht="12.75" customHeight="1" x14ac:dyDescent="0.2">
      <c r="A68" s="640">
        <v>2012</v>
      </c>
      <c r="B68" s="641"/>
      <c r="C68" s="642" t="s">
        <v>224</v>
      </c>
      <c r="D68" s="643" t="s">
        <v>225</v>
      </c>
      <c r="E68" s="644" t="s">
        <v>171</v>
      </c>
      <c r="F68" s="644" t="s">
        <v>227</v>
      </c>
      <c r="G68" s="661">
        <v>247970</v>
      </c>
      <c r="I68" s="661">
        <v>0</v>
      </c>
      <c r="K68" s="754" t="s">
        <v>504</v>
      </c>
    </row>
    <row r="69" spans="1:11" s="630" customFormat="1" ht="12.75" customHeight="1" x14ac:dyDescent="0.2">
      <c r="A69" s="640">
        <v>2012</v>
      </c>
      <c r="B69" s="641"/>
      <c r="C69" s="642" t="s">
        <v>224</v>
      </c>
      <c r="D69" s="643" t="s">
        <v>225</v>
      </c>
      <c r="E69" s="644" t="s">
        <v>183</v>
      </c>
      <c r="F69" s="644" t="s">
        <v>228</v>
      </c>
      <c r="G69" s="661">
        <v>248990</v>
      </c>
      <c r="I69" s="661">
        <v>0</v>
      </c>
      <c r="K69" s="754" t="s">
        <v>504</v>
      </c>
    </row>
    <row r="70" spans="1:11" s="630" customFormat="1" ht="12.75" customHeight="1" x14ac:dyDescent="0.2">
      <c r="A70" s="690">
        <v>2012</v>
      </c>
      <c r="B70" s="664"/>
      <c r="C70" s="665" t="s">
        <v>224</v>
      </c>
      <c r="D70" s="689" t="s">
        <v>225</v>
      </c>
      <c r="E70" s="667" t="s">
        <v>134</v>
      </c>
      <c r="F70" s="644" t="s">
        <v>229</v>
      </c>
      <c r="G70" s="672">
        <v>260124</v>
      </c>
      <c r="I70" s="672">
        <v>0</v>
      </c>
      <c r="K70" s="756" t="s">
        <v>504</v>
      </c>
    </row>
    <row r="71" spans="1:11" ht="6" customHeight="1" x14ac:dyDescent="0.2">
      <c r="E71" s="616"/>
      <c r="F71" s="624"/>
      <c r="K71" s="752"/>
    </row>
    <row r="72" spans="1:11" s="630" customFormat="1" ht="12.75" customHeight="1" x14ac:dyDescent="0.2">
      <c r="A72" s="620">
        <v>2012</v>
      </c>
      <c r="B72" s="621"/>
      <c r="C72" s="622" t="s">
        <v>224</v>
      </c>
      <c r="D72" s="623" t="s">
        <v>230</v>
      </c>
      <c r="E72" s="624" t="s">
        <v>128</v>
      </c>
      <c r="F72" s="624" t="s">
        <v>231</v>
      </c>
      <c r="G72" s="674">
        <v>271948</v>
      </c>
      <c r="I72" s="674">
        <v>-10728</v>
      </c>
      <c r="K72" s="748" t="s">
        <v>504</v>
      </c>
    </row>
    <row r="73" spans="1:11" s="630" customFormat="1" ht="12.75" customHeight="1" x14ac:dyDescent="0.2">
      <c r="A73" s="620">
        <v>2012</v>
      </c>
      <c r="B73" s="621"/>
      <c r="C73" s="622" t="s">
        <v>232</v>
      </c>
      <c r="D73" s="623" t="s">
        <v>233</v>
      </c>
      <c r="E73" s="624" t="s">
        <v>234</v>
      </c>
      <c r="F73" s="624" t="s">
        <v>235</v>
      </c>
      <c r="G73" s="674">
        <v>297400</v>
      </c>
      <c r="I73" s="674">
        <v>-10728</v>
      </c>
      <c r="K73" s="748" t="s">
        <v>504</v>
      </c>
    </row>
    <row r="74" spans="1:11" s="630" customFormat="1" ht="12.75" customHeight="1" x14ac:dyDescent="0.2">
      <c r="A74" s="691">
        <v>2012</v>
      </c>
      <c r="B74" s="676"/>
      <c r="C74" s="677" t="s">
        <v>236</v>
      </c>
      <c r="D74" s="678" t="s">
        <v>237</v>
      </c>
      <c r="E74" s="679" t="s">
        <v>147</v>
      </c>
      <c r="F74" s="624" t="s">
        <v>238</v>
      </c>
      <c r="G74" s="684">
        <v>298042</v>
      </c>
      <c r="I74" s="684">
        <v>-10869</v>
      </c>
      <c r="K74" s="751" t="s">
        <v>504</v>
      </c>
    </row>
    <row r="75" spans="1:11" s="693" customFormat="1" ht="5.25" customHeight="1" x14ac:dyDescent="0.2">
      <c r="A75" s="760"/>
      <c r="B75" s="621"/>
      <c r="C75" s="622"/>
      <c r="D75" s="623"/>
      <c r="E75" s="624"/>
      <c r="F75" s="624"/>
      <c r="G75" s="692"/>
      <c r="I75" s="692"/>
      <c r="K75" s="761"/>
    </row>
    <row r="76" spans="1:11" s="630" customFormat="1" ht="12.75" customHeight="1" x14ac:dyDescent="0.2">
      <c r="A76" s="640">
        <v>2012</v>
      </c>
      <c r="B76" s="641"/>
      <c r="C76" s="642" t="s">
        <v>239</v>
      </c>
      <c r="D76" s="643" t="s">
        <v>240</v>
      </c>
      <c r="E76" s="644" t="s">
        <v>171</v>
      </c>
      <c r="F76" s="644" t="s">
        <v>241</v>
      </c>
      <c r="G76" s="661">
        <v>365239</v>
      </c>
      <c r="I76" s="661">
        <v>-10951</v>
      </c>
      <c r="K76" s="754" t="s">
        <v>504</v>
      </c>
    </row>
    <row r="77" spans="1:11" s="630" customFormat="1" ht="12.75" customHeight="1" x14ac:dyDescent="0.2">
      <c r="A77" s="690">
        <v>2012</v>
      </c>
      <c r="B77" s="664"/>
      <c r="C77" s="665" t="s">
        <v>242</v>
      </c>
      <c r="D77" s="689" t="s">
        <v>243</v>
      </c>
      <c r="E77" s="667" t="s">
        <v>183</v>
      </c>
      <c r="F77" s="644" t="s">
        <v>244</v>
      </c>
      <c r="G77" s="672">
        <v>388806</v>
      </c>
      <c r="I77" s="672">
        <v>-10951</v>
      </c>
      <c r="K77" s="756" t="s">
        <v>504</v>
      </c>
    </row>
    <row r="78" spans="1:11" s="693" customFormat="1" ht="5.25" customHeight="1" x14ac:dyDescent="0.2">
      <c r="A78" s="760"/>
      <c r="B78" s="621"/>
      <c r="C78" s="622"/>
      <c r="D78" s="623"/>
      <c r="E78" s="624"/>
      <c r="F78" s="624"/>
      <c r="G78" s="692"/>
      <c r="I78" s="692"/>
      <c r="K78" s="761"/>
    </row>
    <row r="79" spans="1:11" s="630" customFormat="1" ht="12.75" x14ac:dyDescent="0.2">
      <c r="A79" s="620">
        <v>2012</v>
      </c>
      <c r="B79" s="621"/>
      <c r="C79" s="622" t="s">
        <v>224</v>
      </c>
      <c r="D79" s="623" t="s">
        <v>245</v>
      </c>
      <c r="E79" s="624" t="s">
        <v>246</v>
      </c>
      <c r="F79" s="624" t="s">
        <v>247</v>
      </c>
      <c r="G79" s="674">
        <v>359125</v>
      </c>
      <c r="I79" s="674">
        <v>-15722</v>
      </c>
      <c r="K79" s="748" t="s">
        <v>504</v>
      </c>
    </row>
    <row r="80" spans="1:11" s="630" customFormat="1" ht="12.75" x14ac:dyDescent="0.2">
      <c r="A80" s="620">
        <v>2012</v>
      </c>
      <c r="B80" s="621"/>
      <c r="C80" s="622" t="s">
        <v>232</v>
      </c>
      <c r="D80" s="623" t="s">
        <v>248</v>
      </c>
      <c r="E80" s="624" t="s">
        <v>143</v>
      </c>
      <c r="F80" s="624" t="s">
        <v>249</v>
      </c>
      <c r="G80" s="674">
        <v>381325</v>
      </c>
      <c r="I80" s="674">
        <v>-17116</v>
      </c>
      <c r="K80" s="748" t="s">
        <v>504</v>
      </c>
    </row>
    <row r="81" spans="1:13" s="630" customFormat="1" ht="12.75" customHeight="1" x14ac:dyDescent="0.2">
      <c r="A81" s="691">
        <v>2012</v>
      </c>
      <c r="B81" s="676"/>
      <c r="C81" s="677" t="s">
        <v>250</v>
      </c>
      <c r="D81" s="678" t="s">
        <v>251</v>
      </c>
      <c r="E81" s="679" t="s">
        <v>124</v>
      </c>
      <c r="F81" s="624" t="s">
        <v>252</v>
      </c>
      <c r="G81" s="684">
        <v>425680</v>
      </c>
      <c r="I81" s="684">
        <v>-18351</v>
      </c>
      <c r="K81" s="751" t="s">
        <v>504</v>
      </c>
    </row>
    <row r="82" spans="1:13" ht="6" customHeight="1" x14ac:dyDescent="0.2">
      <c r="E82" s="616"/>
      <c r="F82" s="624"/>
      <c r="K82" s="752"/>
    </row>
    <row r="83" spans="1:13" s="630" customFormat="1" ht="12.75" customHeight="1" x14ac:dyDescent="0.2">
      <c r="A83" s="640">
        <v>2012</v>
      </c>
      <c r="B83" s="641"/>
      <c r="C83" s="642" t="s">
        <v>242</v>
      </c>
      <c r="D83" s="643" t="s">
        <v>253</v>
      </c>
      <c r="E83" s="644" t="s">
        <v>124</v>
      </c>
      <c r="F83" s="644" t="s">
        <v>254</v>
      </c>
      <c r="G83" s="661">
        <v>473265</v>
      </c>
      <c r="I83" s="661">
        <v>-22504</v>
      </c>
      <c r="K83" s="754" t="s">
        <v>504</v>
      </c>
    </row>
    <row r="84" spans="1:13" s="630" customFormat="1" ht="12.75" customHeight="1" x14ac:dyDescent="0.2">
      <c r="A84" s="690">
        <v>2012</v>
      </c>
      <c r="B84" s="664"/>
      <c r="C84" s="665" t="s">
        <v>242</v>
      </c>
      <c r="D84" s="689" t="s">
        <v>253</v>
      </c>
      <c r="E84" s="667" t="s">
        <v>157</v>
      </c>
      <c r="F84" s="644" t="s">
        <v>255</v>
      </c>
      <c r="G84" s="672">
        <v>528472</v>
      </c>
      <c r="I84" s="672">
        <v>-23621</v>
      </c>
      <c r="K84" s="756" t="s">
        <v>504</v>
      </c>
    </row>
    <row r="85" spans="1:13" s="693" customFormat="1" ht="5.25" customHeight="1" x14ac:dyDescent="0.2">
      <c r="A85" s="760"/>
      <c r="B85" s="621"/>
      <c r="C85" s="622"/>
      <c r="D85" s="623"/>
      <c r="E85" s="624"/>
      <c r="F85" s="624"/>
      <c r="G85" s="692"/>
      <c r="I85" s="692"/>
      <c r="K85" s="761"/>
    </row>
    <row r="86" spans="1:13" s="662" customFormat="1" ht="12.75" x14ac:dyDescent="0.2">
      <c r="A86" s="757">
        <v>2012</v>
      </c>
      <c r="B86" s="621"/>
      <c r="C86" s="622" t="s">
        <v>256</v>
      </c>
      <c r="D86" s="623" t="s">
        <v>257</v>
      </c>
      <c r="E86" s="624" t="s">
        <v>124</v>
      </c>
      <c r="F86" s="624" t="s">
        <v>258</v>
      </c>
      <c r="G86" s="674">
        <v>556522</v>
      </c>
      <c r="I86" s="674">
        <v>0</v>
      </c>
      <c r="K86" s="748" t="s">
        <v>504</v>
      </c>
    </row>
    <row r="87" spans="1:13" s="662" customFormat="1" ht="12.75" x14ac:dyDescent="0.2">
      <c r="A87" s="675">
        <v>2012</v>
      </c>
      <c r="B87" s="676"/>
      <c r="C87" s="677" t="s">
        <v>256</v>
      </c>
      <c r="D87" s="678" t="s">
        <v>257</v>
      </c>
      <c r="E87" s="679" t="s">
        <v>157</v>
      </c>
      <c r="F87" s="624" t="s">
        <v>259</v>
      </c>
      <c r="G87" s="684">
        <v>565940</v>
      </c>
      <c r="I87" s="684">
        <v>0</v>
      </c>
      <c r="K87" s="751" t="s">
        <v>504</v>
      </c>
    </row>
    <row r="88" spans="1:13" s="693" customFormat="1" ht="5.25" customHeight="1" x14ac:dyDescent="0.2">
      <c r="A88" s="760"/>
      <c r="B88" s="621"/>
      <c r="C88" s="622"/>
      <c r="D88" s="623"/>
      <c r="E88" s="624"/>
      <c r="F88" s="624"/>
      <c r="G88" s="692"/>
      <c r="I88" s="692"/>
      <c r="K88" s="761"/>
      <c r="L88" s="776"/>
      <c r="M88" s="776"/>
    </row>
    <row r="89" spans="1:13" s="693" customFormat="1" ht="12.75" x14ac:dyDescent="0.2">
      <c r="A89" s="640">
        <v>2012</v>
      </c>
      <c r="B89" s="641"/>
      <c r="C89" s="642" t="s">
        <v>260</v>
      </c>
      <c r="D89" s="643" t="s">
        <v>261</v>
      </c>
      <c r="E89" s="644" t="s">
        <v>147</v>
      </c>
      <c r="F89" s="644" t="s">
        <v>262</v>
      </c>
      <c r="G89" s="661">
        <v>261974.73296180827</v>
      </c>
      <c r="I89" s="661">
        <v>-23385</v>
      </c>
      <c r="K89" s="754" t="s">
        <v>504</v>
      </c>
      <c r="L89" s="776"/>
      <c r="M89" s="776"/>
    </row>
    <row r="90" spans="1:13" s="693" customFormat="1" ht="12.75" x14ac:dyDescent="0.2">
      <c r="A90" s="640">
        <v>2012</v>
      </c>
      <c r="B90" s="641"/>
      <c r="C90" s="642" t="s">
        <v>260</v>
      </c>
      <c r="D90" s="643" t="s">
        <v>261</v>
      </c>
      <c r="E90" s="644" t="s">
        <v>124</v>
      </c>
      <c r="F90" s="644" t="s">
        <v>263</v>
      </c>
      <c r="G90" s="661">
        <v>295676.72651648329</v>
      </c>
      <c r="I90" s="661">
        <v>-23385</v>
      </c>
      <c r="K90" s="754" t="s">
        <v>504</v>
      </c>
      <c r="L90" s="776"/>
      <c r="M90" s="776"/>
    </row>
    <row r="91" spans="1:13" s="693" customFormat="1" ht="12.75" x14ac:dyDescent="0.2">
      <c r="A91" s="640">
        <v>2012</v>
      </c>
      <c r="B91" s="641"/>
      <c r="C91" s="642" t="s">
        <v>264</v>
      </c>
      <c r="D91" s="643" t="s">
        <v>261</v>
      </c>
      <c r="E91" s="644" t="s">
        <v>157</v>
      </c>
      <c r="F91" s="644" t="s">
        <v>265</v>
      </c>
      <c r="G91" s="661">
        <v>297455.65973028878</v>
      </c>
      <c r="I91" s="661">
        <v>-23385</v>
      </c>
      <c r="K91" s="754" t="s">
        <v>504</v>
      </c>
      <c r="L91" s="776"/>
      <c r="M91" s="776"/>
    </row>
    <row r="92" spans="1:13" s="693" customFormat="1" ht="12.75" x14ac:dyDescent="0.2">
      <c r="A92" s="640">
        <v>2012</v>
      </c>
      <c r="B92" s="641"/>
      <c r="C92" s="642" t="s">
        <v>264</v>
      </c>
      <c r="D92" s="643" t="s">
        <v>261</v>
      </c>
      <c r="E92" s="644" t="s">
        <v>169</v>
      </c>
      <c r="F92" s="644" t="s">
        <v>266</v>
      </c>
      <c r="G92" s="661">
        <v>319231.91910247435</v>
      </c>
      <c r="I92" s="661">
        <v>-23385</v>
      </c>
      <c r="K92" s="754" t="s">
        <v>504</v>
      </c>
      <c r="L92" s="776"/>
      <c r="M92" s="776"/>
    </row>
    <row r="93" spans="1:13" s="693" customFormat="1" ht="12.75" x14ac:dyDescent="0.2">
      <c r="A93" s="690">
        <v>2012</v>
      </c>
      <c r="B93" s="664"/>
      <c r="C93" s="665" t="s">
        <v>267</v>
      </c>
      <c r="D93" s="689" t="s">
        <v>261</v>
      </c>
      <c r="E93" s="667" t="s">
        <v>134</v>
      </c>
      <c r="F93" s="644" t="s">
        <v>268</v>
      </c>
      <c r="G93" s="672">
        <v>336934.4740105872</v>
      </c>
      <c r="I93" s="672">
        <v>-23385</v>
      </c>
      <c r="K93" s="756" t="s">
        <v>504</v>
      </c>
      <c r="L93" s="776"/>
      <c r="M93" s="776"/>
    </row>
    <row r="94" spans="1:13" s="693" customFormat="1" ht="5.25" customHeight="1" x14ac:dyDescent="0.2">
      <c r="A94" s="760"/>
      <c r="B94" s="621"/>
      <c r="C94" s="622"/>
      <c r="D94" s="623"/>
      <c r="E94" s="624"/>
      <c r="F94" s="624"/>
      <c r="G94" s="692"/>
      <c r="I94" s="692"/>
      <c r="K94" s="761"/>
      <c r="L94" s="776"/>
      <c r="M94" s="776"/>
    </row>
    <row r="95" spans="1:13" ht="12.75" customHeight="1" x14ac:dyDescent="0.2">
      <c r="A95" s="620">
        <v>2012</v>
      </c>
      <c r="B95" s="621"/>
      <c r="C95" s="622" t="s">
        <v>269</v>
      </c>
      <c r="D95" s="623" t="s">
        <v>270</v>
      </c>
      <c r="E95" s="624" t="s">
        <v>157</v>
      </c>
      <c r="F95" s="624" t="s">
        <v>271</v>
      </c>
      <c r="G95" s="674">
        <v>442087</v>
      </c>
      <c r="I95" s="674">
        <v>-13997</v>
      </c>
      <c r="K95" s="748" t="s">
        <v>504</v>
      </c>
      <c r="L95" s="777"/>
      <c r="M95" s="777"/>
    </row>
    <row r="96" spans="1:13" ht="12.75" customHeight="1" x14ac:dyDescent="0.2">
      <c r="A96" s="691">
        <v>2012</v>
      </c>
      <c r="B96" s="676"/>
      <c r="C96" s="677" t="s">
        <v>269</v>
      </c>
      <c r="D96" s="678" t="s">
        <v>270</v>
      </c>
      <c r="E96" s="679" t="s">
        <v>124</v>
      </c>
      <c r="F96" s="624" t="s">
        <v>272</v>
      </c>
      <c r="G96" s="684">
        <v>469284</v>
      </c>
      <c r="I96" s="684">
        <v>-13997</v>
      </c>
      <c r="K96" s="751" t="s">
        <v>504</v>
      </c>
    </row>
    <row r="97" spans="1:11" ht="6" customHeight="1" x14ac:dyDescent="0.2">
      <c r="E97" s="616"/>
      <c r="F97" s="624"/>
      <c r="K97" s="752"/>
    </row>
    <row r="98" spans="1:11" s="693" customFormat="1" ht="12.75" x14ac:dyDescent="0.2">
      <c r="A98" s="640">
        <v>2012</v>
      </c>
      <c r="B98" s="641"/>
      <c r="C98" s="642" t="s">
        <v>273</v>
      </c>
      <c r="D98" s="643" t="s">
        <v>274</v>
      </c>
      <c r="E98" s="644" t="s">
        <v>147</v>
      </c>
      <c r="F98" s="644" t="s">
        <v>275</v>
      </c>
      <c r="G98" s="648">
        <v>507893</v>
      </c>
      <c r="I98" s="648">
        <v>-17916</v>
      </c>
      <c r="K98" s="762" t="s">
        <v>504</v>
      </c>
    </row>
    <row r="99" spans="1:11" s="693" customFormat="1" ht="12.75" x14ac:dyDescent="0.2">
      <c r="A99" s="640">
        <v>2012</v>
      </c>
      <c r="B99" s="641"/>
      <c r="C99" s="642" t="s">
        <v>273</v>
      </c>
      <c r="D99" s="643" t="s">
        <v>274</v>
      </c>
      <c r="E99" s="644" t="s">
        <v>157</v>
      </c>
      <c r="F99" s="644" t="s">
        <v>276</v>
      </c>
      <c r="G99" s="648">
        <v>555884</v>
      </c>
      <c r="I99" s="648">
        <v>-17916</v>
      </c>
      <c r="K99" s="762" t="s">
        <v>504</v>
      </c>
    </row>
    <row r="100" spans="1:11" s="693" customFormat="1" ht="12.75" x14ac:dyDescent="0.2">
      <c r="A100" s="640">
        <v>2012</v>
      </c>
      <c r="B100" s="641"/>
      <c r="C100" s="642" t="s">
        <v>273</v>
      </c>
      <c r="D100" s="643" t="s">
        <v>274</v>
      </c>
      <c r="E100" s="644" t="s">
        <v>169</v>
      </c>
      <c r="F100" s="644" t="s">
        <v>277</v>
      </c>
      <c r="G100" s="648">
        <v>573394</v>
      </c>
      <c r="I100" s="648">
        <v>-17916</v>
      </c>
      <c r="K100" s="762" t="s">
        <v>504</v>
      </c>
    </row>
    <row r="101" spans="1:11" s="693" customFormat="1" ht="12.75" x14ac:dyDescent="0.2">
      <c r="A101" s="649">
        <v>2012</v>
      </c>
      <c r="B101" s="650"/>
      <c r="C101" s="651" t="s">
        <v>278</v>
      </c>
      <c r="D101" s="652" t="s">
        <v>279</v>
      </c>
      <c r="E101" s="653" t="s">
        <v>171</v>
      </c>
      <c r="F101" s="644" t="s">
        <v>280</v>
      </c>
      <c r="G101" s="657">
        <v>593625</v>
      </c>
      <c r="I101" s="657">
        <v>-17916</v>
      </c>
      <c r="K101" s="763" t="s">
        <v>504</v>
      </c>
    </row>
    <row r="102" spans="1:11" s="693" customFormat="1" ht="5.25" customHeight="1" x14ac:dyDescent="0.2">
      <c r="A102" s="628"/>
      <c r="B102" s="621"/>
      <c r="C102" s="622"/>
      <c r="D102" s="623"/>
      <c r="E102" s="624"/>
      <c r="F102" s="624"/>
      <c r="G102" s="692"/>
      <c r="I102" s="692"/>
      <c r="K102" s="761"/>
    </row>
    <row r="103" spans="1:11" s="693" customFormat="1" ht="12.75" x14ac:dyDescent="0.2">
      <c r="A103" s="620">
        <v>2012</v>
      </c>
      <c r="B103" s="621"/>
      <c r="C103" s="622" t="s">
        <v>281</v>
      </c>
      <c r="D103" s="623" t="s">
        <v>282</v>
      </c>
      <c r="E103" s="624" t="s">
        <v>147</v>
      </c>
      <c r="F103" s="624" t="s">
        <v>283</v>
      </c>
      <c r="G103" s="674">
        <v>542305</v>
      </c>
      <c r="I103" s="674">
        <v>-16858</v>
      </c>
      <c r="K103" s="748" t="s">
        <v>504</v>
      </c>
    </row>
    <row r="104" spans="1:11" s="693" customFormat="1" ht="12.75" x14ac:dyDescent="0.2">
      <c r="A104" s="620">
        <v>2012</v>
      </c>
      <c r="B104" s="621"/>
      <c r="C104" s="622" t="s">
        <v>281</v>
      </c>
      <c r="D104" s="623" t="s">
        <v>282</v>
      </c>
      <c r="E104" s="624" t="s">
        <v>124</v>
      </c>
      <c r="F104" s="624" t="s">
        <v>284</v>
      </c>
      <c r="G104" s="674">
        <v>602907</v>
      </c>
      <c r="I104" s="674">
        <v>-16858</v>
      </c>
      <c r="K104" s="748" t="s">
        <v>504</v>
      </c>
    </row>
    <row r="105" spans="1:11" s="693" customFormat="1" ht="12.75" x14ac:dyDescent="0.2">
      <c r="A105" s="620">
        <v>2012</v>
      </c>
      <c r="B105" s="621"/>
      <c r="C105" s="622" t="s">
        <v>281</v>
      </c>
      <c r="D105" s="623" t="s">
        <v>282</v>
      </c>
      <c r="E105" s="624" t="s">
        <v>157</v>
      </c>
      <c r="F105" s="624" t="s">
        <v>285</v>
      </c>
      <c r="G105" s="674">
        <v>602907</v>
      </c>
      <c r="I105" s="674">
        <v>-16858</v>
      </c>
      <c r="K105" s="748" t="s">
        <v>504</v>
      </c>
    </row>
    <row r="106" spans="1:11" s="693" customFormat="1" ht="12.75" x14ac:dyDescent="0.2">
      <c r="A106" s="691">
        <v>2012</v>
      </c>
      <c r="B106" s="676"/>
      <c r="C106" s="677" t="s">
        <v>286</v>
      </c>
      <c r="D106" s="678" t="s">
        <v>287</v>
      </c>
      <c r="E106" s="679" t="s">
        <v>169</v>
      </c>
      <c r="F106" s="624" t="s">
        <v>288</v>
      </c>
      <c r="G106" s="684">
        <v>634932</v>
      </c>
      <c r="I106" s="684">
        <v>-16858</v>
      </c>
      <c r="K106" s="751" t="s">
        <v>504</v>
      </c>
    </row>
    <row r="107" spans="1:11" s="693" customFormat="1" ht="5.25" customHeight="1" x14ac:dyDescent="0.2">
      <c r="A107" s="628"/>
      <c r="B107" s="621"/>
      <c r="C107" s="622"/>
      <c r="D107" s="623"/>
      <c r="E107" s="624"/>
      <c r="F107" s="624"/>
      <c r="G107" s="692"/>
      <c r="I107" s="692"/>
      <c r="K107" s="761"/>
    </row>
    <row r="108" spans="1:11" s="693" customFormat="1" ht="12.75" x14ac:dyDescent="0.2">
      <c r="A108" s="640">
        <v>2012</v>
      </c>
      <c r="B108" s="641"/>
      <c r="C108" s="642" t="s">
        <v>292</v>
      </c>
      <c r="D108" s="643" t="s">
        <v>293</v>
      </c>
      <c r="E108" s="644" t="s">
        <v>157</v>
      </c>
      <c r="F108" s="644" t="s">
        <v>294</v>
      </c>
      <c r="G108" s="648">
        <v>318360</v>
      </c>
      <c r="I108" s="648">
        <v>0</v>
      </c>
      <c r="K108" s="762" t="s">
        <v>504</v>
      </c>
    </row>
    <row r="109" spans="1:11" s="693" customFormat="1" ht="12.75" x14ac:dyDescent="0.2">
      <c r="A109" s="649">
        <v>2012</v>
      </c>
      <c r="B109" s="650"/>
      <c r="C109" s="651" t="s">
        <v>295</v>
      </c>
      <c r="D109" s="652" t="s">
        <v>293</v>
      </c>
      <c r="E109" s="653" t="s">
        <v>124</v>
      </c>
      <c r="F109" s="644" t="s">
        <v>296</v>
      </c>
      <c r="G109" s="657">
        <v>363824</v>
      </c>
      <c r="I109" s="657">
        <v>0</v>
      </c>
      <c r="K109" s="763" t="s">
        <v>504</v>
      </c>
    </row>
    <row r="110" spans="1:11" s="693" customFormat="1" ht="6.75" customHeight="1" x14ac:dyDescent="0.2">
      <c r="A110" s="620"/>
      <c r="B110" s="621"/>
      <c r="C110" s="622"/>
      <c r="D110" s="623"/>
      <c r="E110" s="624"/>
      <c r="F110" s="624"/>
      <c r="G110" s="692"/>
      <c r="I110" s="692"/>
      <c r="K110" s="761"/>
    </row>
    <row r="111" spans="1:11" ht="12.75" x14ac:dyDescent="0.2">
      <c r="A111" s="620">
        <v>2012</v>
      </c>
      <c r="B111" s="621"/>
      <c r="C111" s="622" t="s">
        <v>297</v>
      </c>
      <c r="D111" s="623" t="s">
        <v>298</v>
      </c>
      <c r="E111" s="624" t="s">
        <v>169</v>
      </c>
      <c r="F111" s="624" t="s">
        <v>299</v>
      </c>
      <c r="G111" s="629">
        <v>381117</v>
      </c>
      <c r="I111" s="629">
        <v>0</v>
      </c>
      <c r="K111" s="764" t="s">
        <v>504</v>
      </c>
    </row>
    <row r="112" spans="1:11" ht="12.75" x14ac:dyDescent="0.2">
      <c r="A112" s="620">
        <v>2012</v>
      </c>
      <c r="B112" s="621"/>
      <c r="C112" s="622" t="s">
        <v>297</v>
      </c>
      <c r="D112" s="623" t="s">
        <v>298</v>
      </c>
      <c r="E112" s="624" t="s">
        <v>300</v>
      </c>
      <c r="F112" s="624" t="s">
        <v>301</v>
      </c>
      <c r="G112" s="629">
        <v>391249</v>
      </c>
      <c r="I112" s="629">
        <v>0</v>
      </c>
      <c r="K112" s="764" t="s">
        <v>504</v>
      </c>
    </row>
    <row r="113" spans="1:11" ht="12.75" x14ac:dyDescent="0.2">
      <c r="A113" s="631">
        <v>2012</v>
      </c>
      <c r="B113" s="632"/>
      <c r="C113" s="633" t="s">
        <v>302</v>
      </c>
      <c r="D113" s="634" t="s">
        <v>298</v>
      </c>
      <c r="E113" s="635" t="s">
        <v>157</v>
      </c>
      <c r="F113" s="624" t="s">
        <v>303</v>
      </c>
      <c r="G113" s="639">
        <v>472276</v>
      </c>
      <c r="I113" s="639">
        <v>0</v>
      </c>
      <c r="K113" s="765" t="s">
        <v>504</v>
      </c>
    </row>
  </sheetData>
  <sheetProtection password="882F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Cuadro Resumen 12MY</vt:lpstr>
      <vt:lpstr>Precios Distribuidor</vt:lpstr>
      <vt:lpstr>Precios Público</vt:lpstr>
      <vt:lpstr>Precios Empleados</vt:lpstr>
      <vt:lpstr>'Cuadro Resumen 12MY'!Print_Area</vt:lpstr>
      <vt:lpstr>'Precios Empleados'!Print_Area</vt:lpstr>
      <vt:lpstr>'Cuadro Resumen 12MY'!Print_Titles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Juan Carlos Diaz Crespo</cp:lastModifiedBy>
  <cp:lastPrinted>2012-11-09T18:22:11Z</cp:lastPrinted>
  <dcterms:created xsi:type="dcterms:W3CDTF">2004-09-14T21:04:05Z</dcterms:created>
  <dcterms:modified xsi:type="dcterms:W3CDTF">2013-01-02T23:42:49Z</dcterms:modified>
</cp:coreProperties>
</file>