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AUDITORIAS PRECIO UNICO QM 11/AUDITORIA ANUAL INCENTIVOS 2015-2017/"/>
    </mc:Choice>
  </mc:AlternateContent>
  <bookViews>
    <workbookView xWindow="0" yWindow="0" windowWidth="11940" windowHeight="4740" activeTab="1"/>
  </bookViews>
  <sheets>
    <sheet name="Hoja1" sheetId="1" r:id="rId1"/>
    <sheet name="Hoja2" sheetId="2" r:id="rId2"/>
  </sheets>
  <definedNames>
    <definedName name="_xlnm._FilterDatabase" localSheetId="0" hidden="1">Hoja1!$A$9:$F$74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64" i="2"/>
  <c r="S70" i="1"/>
  <c r="T70" i="1" s="1"/>
  <c r="R70" i="1"/>
  <c r="T68" i="1"/>
  <c r="R68" i="1"/>
  <c r="S67" i="1"/>
  <c r="T67" i="1" s="1"/>
  <c r="R67" i="1"/>
  <c r="T63" i="1"/>
  <c r="R63" i="1"/>
  <c r="S61" i="1"/>
  <c r="T61" i="1" s="1"/>
  <c r="R61" i="1"/>
  <c r="S58" i="1"/>
  <c r="T58" i="1" s="1"/>
  <c r="R58" i="1"/>
  <c r="S56" i="1"/>
  <c r="T56" i="1" s="1"/>
  <c r="R56" i="1"/>
  <c r="S54" i="1"/>
  <c r="T54" i="1" s="1"/>
  <c r="R54" i="1"/>
  <c r="L68" i="1" l="1"/>
  <c r="K68" i="1" s="1"/>
  <c r="L63" i="1"/>
  <c r="K63" i="1" s="1"/>
  <c r="M68" i="1"/>
  <c r="M63" i="1"/>
  <c r="M67" i="1"/>
  <c r="M70" i="1"/>
  <c r="M61" i="1"/>
  <c r="M58" i="1"/>
  <c r="K70" i="1"/>
  <c r="K67" i="1"/>
  <c r="K61" i="1"/>
  <c r="K58" i="1"/>
  <c r="K56" i="1"/>
  <c r="M56" i="1"/>
  <c r="M54" i="1"/>
  <c r="K54" i="1"/>
</calcChain>
</file>

<file path=xl/sharedStrings.xml><?xml version="1.0" encoding="utf-8"?>
<sst xmlns="http://schemas.openxmlformats.org/spreadsheetml/2006/main" count="361" uniqueCount="102">
  <si>
    <t>#</t>
  </si>
  <si>
    <t>3G1J86CCXGS521857</t>
  </si>
  <si>
    <t>SOC NEG</t>
  </si>
  <si>
    <t>1,6,13</t>
  </si>
  <si>
    <t>3G1TA5AF9GL167313</t>
  </si>
  <si>
    <t>3G1J85CC2GS533205</t>
  </si>
  <si>
    <t>3G1TA5AF4GL184357</t>
  </si>
  <si>
    <t>KL8PJ5C53GK328939</t>
  </si>
  <si>
    <t>3G1J85CC0GS580121</t>
  </si>
  <si>
    <t>93C148VA0GC418761</t>
  </si>
  <si>
    <t>2GNAL9EK3G6299373</t>
  </si>
  <si>
    <t>3G1TA5AF5GL189079</t>
  </si>
  <si>
    <t>VINS</t>
  </si>
  <si>
    <t>INCENTIVOS</t>
  </si>
  <si>
    <t>SEND</t>
  </si>
  <si>
    <t>MA6CC6CD2GT003058</t>
  </si>
  <si>
    <t>3G1TA5AF6GL203071</t>
  </si>
  <si>
    <t>MA6CC6CD4GT021903</t>
  </si>
  <si>
    <t>2GNAL9EK3G6313711</t>
  </si>
  <si>
    <t>3G1J85CC6GS599501</t>
  </si>
  <si>
    <t>3G1J85CC7GS590418</t>
  </si>
  <si>
    <t>MA6CA6AD1GT024282</t>
  </si>
  <si>
    <t>3GNCJ7CE9GL237455</t>
  </si>
  <si>
    <t>3GNCJ7EE6GL251603</t>
  </si>
  <si>
    <t>MA6CB6AD1GT029477</t>
  </si>
  <si>
    <t>3G1TA5AF4GL204977</t>
  </si>
  <si>
    <t>3GNCJ7CE2GL252816</t>
  </si>
  <si>
    <t>3G1TC5CFXGL221029</t>
  </si>
  <si>
    <t>3G1B85DM1GS597781</t>
  </si>
  <si>
    <t>3G1TC5CF0GL202697</t>
  </si>
  <si>
    <t>3G1J85CC3GS612494</t>
  </si>
  <si>
    <t>2GNAL9EK0G6334340</t>
  </si>
  <si>
    <t>MA6CC6CDXGT025924</t>
  </si>
  <si>
    <t>MA6CC6CD9GT024067</t>
  </si>
  <si>
    <t>MA6CB6AD3GT024510</t>
  </si>
  <si>
    <t>2GNAL9EK3G6355814</t>
  </si>
  <si>
    <t>3GNCJ7CE4GL261954</t>
  </si>
  <si>
    <t>3GNCJ7CE5GL261946</t>
  </si>
  <si>
    <t>MA6CB6AD4GT040506</t>
  </si>
  <si>
    <t>2GNAL9EK6H6155866</t>
  </si>
  <si>
    <t>3GNCJ7CE5GL261686</t>
  </si>
  <si>
    <t>3G1J85DC7GS567817</t>
  </si>
  <si>
    <t>3GNCJ7CE9GL267216</t>
  </si>
  <si>
    <t>3G1J85CC6HS553927</t>
  </si>
  <si>
    <t>93C148VG4HC421801</t>
  </si>
  <si>
    <t>MA6CB6AD3HT016943</t>
  </si>
  <si>
    <t>3G1J86CC8HS523897</t>
  </si>
  <si>
    <t>93C148VA3HC413457</t>
  </si>
  <si>
    <t>3G1TB5CF8HL114761</t>
  </si>
  <si>
    <t>MA6CC6CD6HT020303</t>
  </si>
  <si>
    <t>KL8CM6CD9FC813291</t>
  </si>
  <si>
    <t>DEMO</t>
  </si>
  <si>
    <t>1,5,9,13,16,17</t>
  </si>
  <si>
    <t>3GNCJ7EE6GL137164</t>
  </si>
  <si>
    <t>3GNCJ7EE8GL134640</t>
  </si>
  <si>
    <t>2GNAL9EK0G6112705</t>
  </si>
  <si>
    <t>2GNAL9EK0G6118892</t>
  </si>
  <si>
    <t>3G1J86CC2GS524560</t>
  </si>
  <si>
    <t>93C148VA8GC405773</t>
  </si>
  <si>
    <t>KL8PJ5C57GK312629</t>
  </si>
  <si>
    <t>MA6CC6CD4GT004583</t>
  </si>
  <si>
    <t>MA6CC6CD6GT000129</t>
  </si>
  <si>
    <t>KL8CM6CA4GC538341</t>
  </si>
  <si>
    <t>1G1F91RS0G0127294</t>
  </si>
  <si>
    <t>1GNKR8KD0GJ283721</t>
  </si>
  <si>
    <t>1GNKR8KD3GJ326528</t>
  </si>
  <si>
    <t>3GNCJ7EE0GL223876</t>
  </si>
  <si>
    <t>3G1B85EM0GS592666</t>
  </si>
  <si>
    <t>3G1J85CC8GS600051</t>
  </si>
  <si>
    <t>3G1J86CCXGS593528</t>
  </si>
  <si>
    <t>MENUDEO</t>
  </si>
  <si>
    <t>1,13,18</t>
  </si>
  <si>
    <t>MA6CA6AD0HT007927</t>
  </si>
  <si>
    <t>MA6CA6AD4HT000351</t>
  </si>
  <si>
    <t>MA6CA6AD9HT000331</t>
  </si>
  <si>
    <t>Cumplimiento Spark</t>
  </si>
  <si>
    <t xml:space="preserve">QUERETARO MOTORSS, SA </t>
  </si>
  <si>
    <t>INV</t>
  </si>
  <si>
    <t>0366-QMN16</t>
  </si>
  <si>
    <t>ALTA</t>
  </si>
  <si>
    <t>BAJA</t>
  </si>
  <si>
    <t>NO DIAS</t>
  </si>
  <si>
    <t>FECHA DE VENTA</t>
  </si>
  <si>
    <t>2746-QMN16</t>
  </si>
  <si>
    <t>OK</t>
  </si>
  <si>
    <t>0346-QMN16</t>
  </si>
  <si>
    <t>3660-QMN15</t>
  </si>
  <si>
    <t>0569-QMN16</t>
  </si>
  <si>
    <t>2745-QMN16</t>
  </si>
  <si>
    <t>0906-QMN16</t>
  </si>
  <si>
    <t>2743-QMN16</t>
  </si>
  <si>
    <t>TRAX</t>
  </si>
  <si>
    <t>SPARK</t>
  </si>
  <si>
    <t>INCENTIVO</t>
  </si>
  <si>
    <t>OBSERVACION</t>
  </si>
  <si>
    <t>UNIDAD INTERCAMBIADA SE ANEXAN FAC CANCELADAS Y REPORTE SOFIA</t>
  </si>
  <si>
    <t>No aplica certificado ya que dicho documento tenia un valor mas alto que el auto como venta GMF</t>
  </si>
  <si>
    <t>UNIDAD EN INVENTARIO FISICO DE QM SE ANEXA REPORTE DE INCENTIVOS DE GM Y REPORTE SOFIA</t>
  </si>
  <si>
    <t>VENDIDO</t>
  </si>
  <si>
    <t>DEMO AUN NO VENDIDO, SE ANEXA BITACORA, Y EL IN Y OUT DE SOFIA</t>
  </si>
  <si>
    <t>INTERCAMBIO A DIST 539 SE ANEXA FACTURA Y REPORTE SOFIA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</si>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</sst>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164" fontId="0" fillId="2" borderId="0" xfId="0" applyNumberFormat="1" applyFill="1"/>
    <xf numFmtId="14" fontId="0" fillId="0" borderId="0" xfId="0" applyNumberFormat="1"/>
    <xf numFmtId="43" fontId="0" fillId="0" borderId="0" xfId="1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workbookViewId="0">
      <selection activeCell="S74" sqref="S10:S74"/>
    </sheetView>
  </sheetViews>
  <sheetFormatPr baseColWidth="10" defaultRowHeight="15" x14ac:dyDescent="0.25"/>
  <cols>
    <col min="1" max="1" width="4.7109375" customWidth="1"/>
    <col min="2" max="2" width="3" bestFit="1" customWidth="1"/>
    <col min="3" max="3" width="20.42578125" bestFit="1" customWidth="1"/>
    <col min="4" max="4" width="19.140625" bestFit="1" customWidth="1"/>
    <col min="5" max="5" width="12.85546875" bestFit="1" customWidth="1"/>
    <col min="6" max="6" width="3" bestFit="1" customWidth="1"/>
    <col min="7" max="7" width="12.28515625" bestFit="1" customWidth="1"/>
    <col min="12" max="12" width="15.85546875" bestFit="1" customWidth="1"/>
    <col min="13" max="13" width="11.42578125" style="6"/>
    <col min="14" max="18" width="0" hidden="1" customWidth="1"/>
    <col min="19" max="19" width="89.28515625" bestFit="1" customWidth="1"/>
  </cols>
  <sheetData>
    <row r="1" spans="1:19" x14ac:dyDescent="0.25">
      <c r="A1" t="s">
        <v>76</v>
      </c>
    </row>
    <row r="6" spans="1:19" x14ac:dyDescent="0.25">
      <c r="B6" s="3">
        <v>1</v>
      </c>
    </row>
    <row r="7" spans="1:19" x14ac:dyDescent="0.25">
      <c r="B7" s="4">
        <v>3</v>
      </c>
    </row>
    <row r="9" spans="1:19" x14ac:dyDescent="0.25">
      <c r="B9" t="s">
        <v>0</v>
      </c>
      <c r="C9" t="s">
        <v>12</v>
      </c>
      <c r="D9" t="s">
        <v>13</v>
      </c>
      <c r="E9" t="s">
        <v>14</v>
      </c>
      <c r="H9" t="s">
        <v>77</v>
      </c>
      <c r="I9" t="s">
        <v>79</v>
      </c>
      <c r="J9" t="s">
        <v>80</v>
      </c>
      <c r="K9" t="s">
        <v>81</v>
      </c>
      <c r="L9" t="s">
        <v>82</v>
      </c>
      <c r="M9" s="6" t="s">
        <v>93</v>
      </c>
      <c r="S9" t="s">
        <v>94</v>
      </c>
    </row>
    <row r="10" spans="1:19" x14ac:dyDescent="0.25">
      <c r="B10">
        <v>1</v>
      </c>
      <c r="C10" t="s">
        <v>1</v>
      </c>
      <c r="D10" t="s">
        <v>2</v>
      </c>
      <c r="E10" t="s">
        <v>3</v>
      </c>
      <c r="F10" s="1">
        <v>1</v>
      </c>
      <c r="G10" s="1"/>
      <c r="M10" s="6">
        <v>0</v>
      </c>
      <c r="S10" t="s">
        <v>95</v>
      </c>
    </row>
    <row r="11" spans="1:19" x14ac:dyDescent="0.25">
      <c r="B11">
        <v>2</v>
      </c>
      <c r="C11" t="s">
        <v>4</v>
      </c>
      <c r="D11" t="s">
        <v>2</v>
      </c>
      <c r="E11" t="s">
        <v>3</v>
      </c>
      <c r="F11" s="1">
        <v>1</v>
      </c>
      <c r="G11" s="1"/>
      <c r="M11" s="6">
        <v>7715</v>
      </c>
      <c r="S11" t="s">
        <v>84</v>
      </c>
    </row>
    <row r="12" spans="1:19" x14ac:dyDescent="0.25">
      <c r="B12">
        <v>3</v>
      </c>
      <c r="C12" t="s">
        <v>5</v>
      </c>
      <c r="D12" t="s">
        <v>2</v>
      </c>
      <c r="E12" t="s">
        <v>3</v>
      </c>
      <c r="F12" s="1">
        <v>1</v>
      </c>
      <c r="G12" s="1"/>
      <c r="S12" t="s">
        <v>84</v>
      </c>
    </row>
    <row r="13" spans="1:19" x14ac:dyDescent="0.25">
      <c r="B13">
        <v>4</v>
      </c>
      <c r="C13" t="s">
        <v>6</v>
      </c>
      <c r="D13" t="s">
        <v>2</v>
      </c>
      <c r="E13" t="s">
        <v>3</v>
      </c>
      <c r="F13" s="1">
        <v>1</v>
      </c>
      <c r="G13" s="1"/>
      <c r="S13" t="s">
        <v>96</v>
      </c>
    </row>
    <row r="14" spans="1:19" x14ac:dyDescent="0.25">
      <c r="B14">
        <v>5</v>
      </c>
      <c r="C14" t="s">
        <v>7</v>
      </c>
      <c r="D14" t="s">
        <v>2</v>
      </c>
      <c r="E14" t="s">
        <v>3</v>
      </c>
      <c r="F14" s="1">
        <v>3</v>
      </c>
      <c r="G14" s="1"/>
      <c r="M14"/>
      <c r="S14" t="s">
        <v>84</v>
      </c>
    </row>
    <row r="15" spans="1:19" x14ac:dyDescent="0.25">
      <c r="B15">
        <v>6</v>
      </c>
      <c r="C15" t="s">
        <v>8</v>
      </c>
      <c r="D15" t="s">
        <v>2</v>
      </c>
      <c r="E15" t="s">
        <v>3</v>
      </c>
      <c r="F15" s="1">
        <v>3</v>
      </c>
      <c r="G15" s="1"/>
      <c r="M15"/>
      <c r="S15" t="s">
        <v>84</v>
      </c>
    </row>
    <row r="16" spans="1:19" x14ac:dyDescent="0.25">
      <c r="B16">
        <v>7</v>
      </c>
      <c r="C16" t="s">
        <v>9</v>
      </c>
      <c r="D16" t="s">
        <v>2</v>
      </c>
      <c r="E16" t="s">
        <v>3</v>
      </c>
      <c r="F16" s="1">
        <v>1</v>
      </c>
      <c r="G16" s="1"/>
      <c r="S16" t="s">
        <v>84</v>
      </c>
    </row>
    <row r="17" spans="2:19" x14ac:dyDescent="0.25">
      <c r="B17">
        <v>8</v>
      </c>
      <c r="C17" t="s">
        <v>10</v>
      </c>
      <c r="D17" t="s">
        <v>2</v>
      </c>
      <c r="E17" t="s">
        <v>3</v>
      </c>
      <c r="F17" s="1">
        <v>3</v>
      </c>
      <c r="G17" s="1"/>
      <c r="M17"/>
      <c r="S17" t="s">
        <v>84</v>
      </c>
    </row>
    <row r="18" spans="2:19" x14ac:dyDescent="0.25">
      <c r="B18">
        <v>9</v>
      </c>
      <c r="C18" t="s">
        <v>11</v>
      </c>
      <c r="D18" t="s">
        <v>2</v>
      </c>
      <c r="E18" t="s">
        <v>3</v>
      </c>
      <c r="F18" s="1">
        <v>1</v>
      </c>
      <c r="G18" s="1"/>
      <c r="S18" t="s">
        <v>96</v>
      </c>
    </row>
    <row r="19" spans="2:19" x14ac:dyDescent="0.25">
      <c r="B19">
        <v>10</v>
      </c>
      <c r="C19" t="s">
        <v>15</v>
      </c>
      <c r="D19" t="s">
        <v>2</v>
      </c>
      <c r="E19" t="s">
        <v>3</v>
      </c>
      <c r="F19" s="1">
        <v>1</v>
      </c>
      <c r="G19" s="1"/>
      <c r="S19" t="s">
        <v>84</v>
      </c>
    </row>
    <row r="20" spans="2:19" x14ac:dyDescent="0.25">
      <c r="B20">
        <v>11</v>
      </c>
      <c r="C20" t="s">
        <v>16</v>
      </c>
      <c r="D20" t="s">
        <v>2</v>
      </c>
      <c r="E20" t="s">
        <v>3</v>
      </c>
      <c r="F20" s="1">
        <v>1</v>
      </c>
      <c r="G20" s="1"/>
      <c r="S20" t="s">
        <v>84</v>
      </c>
    </row>
    <row r="21" spans="2:19" x14ac:dyDescent="0.25">
      <c r="B21">
        <v>12</v>
      </c>
      <c r="C21" t="s">
        <v>17</v>
      </c>
      <c r="D21" t="s">
        <v>2</v>
      </c>
      <c r="E21" t="s">
        <v>3</v>
      </c>
      <c r="F21" s="1">
        <v>1</v>
      </c>
      <c r="G21" s="1"/>
      <c r="S21" t="s">
        <v>84</v>
      </c>
    </row>
    <row r="22" spans="2:19" x14ac:dyDescent="0.25">
      <c r="B22">
        <v>13</v>
      </c>
      <c r="C22" t="s">
        <v>18</v>
      </c>
      <c r="D22" t="s">
        <v>2</v>
      </c>
      <c r="E22" t="s">
        <v>3</v>
      </c>
      <c r="F22" s="1">
        <v>1</v>
      </c>
      <c r="G22" s="1"/>
      <c r="S22" t="s">
        <v>84</v>
      </c>
    </row>
    <row r="23" spans="2:19" x14ac:dyDescent="0.25">
      <c r="B23">
        <v>14</v>
      </c>
      <c r="C23" t="s">
        <v>19</v>
      </c>
      <c r="D23" t="s">
        <v>2</v>
      </c>
      <c r="E23" t="s">
        <v>3</v>
      </c>
      <c r="F23" s="1">
        <v>1</v>
      </c>
      <c r="G23" s="1"/>
      <c r="S23" t="s">
        <v>84</v>
      </c>
    </row>
    <row r="24" spans="2:19" x14ac:dyDescent="0.25">
      <c r="B24">
        <v>15</v>
      </c>
      <c r="C24" t="s">
        <v>20</v>
      </c>
      <c r="D24" t="s">
        <v>2</v>
      </c>
      <c r="E24" t="s">
        <v>3</v>
      </c>
      <c r="F24" s="1">
        <v>1</v>
      </c>
      <c r="G24" s="1"/>
      <c r="S24" t="s">
        <v>84</v>
      </c>
    </row>
    <row r="25" spans="2:19" x14ac:dyDescent="0.25">
      <c r="B25">
        <v>16</v>
      </c>
      <c r="C25" t="s">
        <v>21</v>
      </c>
      <c r="D25" t="s">
        <v>2</v>
      </c>
      <c r="E25" t="s">
        <v>3</v>
      </c>
      <c r="F25" s="1">
        <v>1</v>
      </c>
      <c r="G25" s="1"/>
      <c r="S25" t="s">
        <v>84</v>
      </c>
    </row>
    <row r="26" spans="2:19" x14ac:dyDescent="0.25">
      <c r="B26">
        <v>17</v>
      </c>
      <c r="C26" t="s">
        <v>22</v>
      </c>
      <c r="D26" t="s">
        <v>2</v>
      </c>
      <c r="E26" t="s">
        <v>3</v>
      </c>
      <c r="F26" s="1">
        <v>1</v>
      </c>
      <c r="G26" s="1"/>
      <c r="S26" t="s">
        <v>96</v>
      </c>
    </row>
    <row r="27" spans="2:19" x14ac:dyDescent="0.25">
      <c r="B27">
        <v>18</v>
      </c>
      <c r="C27" t="s">
        <v>23</v>
      </c>
      <c r="D27" t="s">
        <v>2</v>
      </c>
      <c r="E27" t="s">
        <v>3</v>
      </c>
      <c r="F27" s="1">
        <v>1</v>
      </c>
      <c r="G27" s="1"/>
      <c r="S27" t="s">
        <v>84</v>
      </c>
    </row>
    <row r="28" spans="2:19" x14ac:dyDescent="0.25">
      <c r="B28">
        <v>19</v>
      </c>
      <c r="C28" t="s">
        <v>24</v>
      </c>
      <c r="D28" t="s">
        <v>2</v>
      </c>
      <c r="E28" t="s">
        <v>3</v>
      </c>
      <c r="F28" s="1">
        <v>1</v>
      </c>
      <c r="G28" s="1"/>
      <c r="S28" t="s">
        <v>84</v>
      </c>
    </row>
    <row r="29" spans="2:19" x14ac:dyDescent="0.25">
      <c r="B29">
        <v>20</v>
      </c>
      <c r="C29" t="s">
        <v>25</v>
      </c>
      <c r="D29" t="s">
        <v>2</v>
      </c>
      <c r="E29" t="s">
        <v>3</v>
      </c>
      <c r="F29" s="1">
        <v>1</v>
      </c>
      <c r="G29" s="1"/>
      <c r="S29" t="s">
        <v>84</v>
      </c>
    </row>
    <row r="30" spans="2:19" x14ac:dyDescent="0.25">
      <c r="B30">
        <v>21</v>
      </c>
      <c r="C30" t="s">
        <v>26</v>
      </c>
      <c r="D30" t="s">
        <v>2</v>
      </c>
      <c r="E30" t="s">
        <v>3</v>
      </c>
      <c r="F30" s="1">
        <v>1</v>
      </c>
      <c r="G30" s="1"/>
      <c r="S30" t="s">
        <v>84</v>
      </c>
    </row>
    <row r="31" spans="2:19" x14ac:dyDescent="0.25">
      <c r="B31">
        <v>22</v>
      </c>
      <c r="C31" t="s">
        <v>27</v>
      </c>
      <c r="D31" t="s">
        <v>2</v>
      </c>
      <c r="E31" t="s">
        <v>3</v>
      </c>
      <c r="F31" s="1">
        <v>1</v>
      </c>
      <c r="G31" s="1"/>
      <c r="S31" t="s">
        <v>96</v>
      </c>
    </row>
    <row r="32" spans="2:19" x14ac:dyDescent="0.25">
      <c r="B32">
        <v>23</v>
      </c>
      <c r="C32" t="s">
        <v>28</v>
      </c>
      <c r="D32" t="s">
        <v>2</v>
      </c>
      <c r="E32" t="s">
        <v>3</v>
      </c>
      <c r="F32" s="1">
        <v>1</v>
      </c>
      <c r="G32" s="1"/>
      <c r="S32" t="s">
        <v>84</v>
      </c>
    </row>
    <row r="33" spans="2:19" x14ac:dyDescent="0.25">
      <c r="B33">
        <v>24</v>
      </c>
      <c r="C33" t="s">
        <v>29</v>
      </c>
      <c r="D33" t="s">
        <v>2</v>
      </c>
      <c r="E33" t="s">
        <v>3</v>
      </c>
      <c r="F33" s="1">
        <v>1</v>
      </c>
      <c r="G33" s="1"/>
      <c r="S33" t="s">
        <v>96</v>
      </c>
    </row>
    <row r="34" spans="2:19" x14ac:dyDescent="0.25">
      <c r="B34">
        <v>25</v>
      </c>
      <c r="C34" t="s">
        <v>30</v>
      </c>
      <c r="D34" t="s">
        <v>2</v>
      </c>
      <c r="E34" t="s">
        <v>3</v>
      </c>
      <c r="F34" s="1">
        <v>1</v>
      </c>
      <c r="G34" s="1"/>
      <c r="S34" t="s">
        <v>84</v>
      </c>
    </row>
    <row r="35" spans="2:19" x14ac:dyDescent="0.25">
      <c r="B35">
        <v>26</v>
      </c>
      <c r="C35" t="s">
        <v>31</v>
      </c>
      <c r="D35" t="s">
        <v>2</v>
      </c>
      <c r="E35" t="s">
        <v>3</v>
      </c>
      <c r="F35" s="1">
        <v>1</v>
      </c>
      <c r="G35" s="1"/>
      <c r="S35" t="s">
        <v>84</v>
      </c>
    </row>
    <row r="36" spans="2:19" x14ac:dyDescent="0.25">
      <c r="B36">
        <v>27</v>
      </c>
      <c r="C36" t="s">
        <v>32</v>
      </c>
      <c r="D36" t="s">
        <v>2</v>
      </c>
      <c r="E36" t="s">
        <v>3</v>
      </c>
      <c r="F36" s="1">
        <v>1</v>
      </c>
      <c r="G36" s="1"/>
      <c r="S36" t="s">
        <v>84</v>
      </c>
    </row>
    <row r="37" spans="2:19" x14ac:dyDescent="0.25">
      <c r="B37">
        <v>28</v>
      </c>
      <c r="C37" t="s">
        <v>33</v>
      </c>
      <c r="D37" t="s">
        <v>2</v>
      </c>
      <c r="E37" t="s">
        <v>3</v>
      </c>
      <c r="F37" s="1">
        <v>1</v>
      </c>
      <c r="G37" s="1"/>
      <c r="S37" t="s">
        <v>84</v>
      </c>
    </row>
    <row r="38" spans="2:19" x14ac:dyDescent="0.25">
      <c r="B38">
        <v>29</v>
      </c>
      <c r="C38" t="s">
        <v>34</v>
      </c>
      <c r="D38" t="s">
        <v>2</v>
      </c>
      <c r="E38" t="s">
        <v>3</v>
      </c>
      <c r="F38" s="1">
        <v>1</v>
      </c>
      <c r="G38" s="1"/>
      <c r="S38" t="s">
        <v>84</v>
      </c>
    </row>
    <row r="39" spans="2:19" x14ac:dyDescent="0.25">
      <c r="B39">
        <v>30</v>
      </c>
      <c r="C39" t="s">
        <v>35</v>
      </c>
      <c r="D39" t="s">
        <v>2</v>
      </c>
      <c r="E39" t="s">
        <v>3</v>
      </c>
      <c r="F39" s="1">
        <v>1</v>
      </c>
      <c r="G39" s="1"/>
      <c r="S39" t="s">
        <v>84</v>
      </c>
    </row>
    <row r="40" spans="2:19" x14ac:dyDescent="0.25">
      <c r="B40">
        <v>31</v>
      </c>
      <c r="C40" t="s">
        <v>36</v>
      </c>
      <c r="D40" t="s">
        <v>2</v>
      </c>
      <c r="E40" t="s">
        <v>3</v>
      </c>
      <c r="F40" s="1">
        <v>1</v>
      </c>
      <c r="G40" s="1"/>
      <c r="S40" t="s">
        <v>84</v>
      </c>
    </row>
    <row r="41" spans="2:19" x14ac:dyDescent="0.25">
      <c r="B41">
        <v>32</v>
      </c>
      <c r="C41" t="s">
        <v>37</v>
      </c>
      <c r="D41" t="s">
        <v>2</v>
      </c>
      <c r="E41" t="s">
        <v>3</v>
      </c>
      <c r="F41" s="1">
        <v>1</v>
      </c>
      <c r="G41" s="1"/>
      <c r="S41" t="s">
        <v>84</v>
      </c>
    </row>
    <row r="42" spans="2:19" x14ac:dyDescent="0.25">
      <c r="B42">
        <v>33</v>
      </c>
      <c r="C42" t="s">
        <v>38</v>
      </c>
      <c r="D42" t="s">
        <v>2</v>
      </c>
      <c r="E42" t="s">
        <v>3</v>
      </c>
      <c r="F42" s="1">
        <v>1</v>
      </c>
      <c r="G42" s="1"/>
      <c r="S42" t="s">
        <v>84</v>
      </c>
    </row>
    <row r="43" spans="2:19" x14ac:dyDescent="0.25">
      <c r="B43">
        <v>34</v>
      </c>
      <c r="C43" t="s">
        <v>39</v>
      </c>
      <c r="D43" t="s">
        <v>2</v>
      </c>
      <c r="E43" t="s">
        <v>3</v>
      </c>
      <c r="F43" s="1">
        <v>1</v>
      </c>
      <c r="G43" s="1"/>
      <c r="S43" t="s">
        <v>84</v>
      </c>
    </row>
    <row r="44" spans="2:19" x14ac:dyDescent="0.25">
      <c r="B44">
        <v>35</v>
      </c>
      <c r="C44" t="s">
        <v>40</v>
      </c>
      <c r="D44" t="s">
        <v>2</v>
      </c>
      <c r="E44" t="s">
        <v>3</v>
      </c>
      <c r="F44" s="1">
        <v>1</v>
      </c>
      <c r="G44" s="1"/>
      <c r="S44" t="s">
        <v>84</v>
      </c>
    </row>
    <row r="45" spans="2:19" x14ac:dyDescent="0.25">
      <c r="B45">
        <v>36</v>
      </c>
      <c r="C45" t="s">
        <v>41</v>
      </c>
      <c r="D45" t="s">
        <v>2</v>
      </c>
      <c r="E45" t="s">
        <v>3</v>
      </c>
      <c r="F45" s="1">
        <v>1</v>
      </c>
      <c r="G45" s="1"/>
      <c r="S45" t="s">
        <v>84</v>
      </c>
    </row>
    <row r="46" spans="2:19" x14ac:dyDescent="0.25">
      <c r="B46">
        <v>37</v>
      </c>
      <c r="C46" t="s">
        <v>42</v>
      </c>
      <c r="D46" t="s">
        <v>2</v>
      </c>
      <c r="E46" t="s">
        <v>3</v>
      </c>
      <c r="F46" s="1">
        <v>1</v>
      </c>
      <c r="G46" s="1"/>
      <c r="S46" t="s">
        <v>84</v>
      </c>
    </row>
    <row r="47" spans="2:19" x14ac:dyDescent="0.25">
      <c r="B47">
        <v>38</v>
      </c>
      <c r="C47" t="s">
        <v>43</v>
      </c>
      <c r="D47" t="s">
        <v>2</v>
      </c>
      <c r="E47" t="s">
        <v>3</v>
      </c>
      <c r="F47" s="1">
        <v>1</v>
      </c>
      <c r="G47" s="1"/>
      <c r="S47" t="s">
        <v>84</v>
      </c>
    </row>
    <row r="48" spans="2:19" x14ac:dyDescent="0.25">
      <c r="B48">
        <v>39</v>
      </c>
      <c r="C48" t="s">
        <v>44</v>
      </c>
      <c r="D48" t="s">
        <v>2</v>
      </c>
      <c r="E48" t="s">
        <v>3</v>
      </c>
      <c r="F48" s="1">
        <v>1</v>
      </c>
      <c r="G48" s="1"/>
      <c r="S48" t="s">
        <v>84</v>
      </c>
    </row>
    <row r="49" spans="2:20" x14ac:dyDescent="0.25">
      <c r="B49">
        <v>40</v>
      </c>
      <c r="C49" t="s">
        <v>45</v>
      </c>
      <c r="D49" t="s">
        <v>2</v>
      </c>
      <c r="E49" t="s">
        <v>3</v>
      </c>
      <c r="F49" s="1">
        <v>1</v>
      </c>
      <c r="G49" s="1"/>
      <c r="S49" t="s">
        <v>84</v>
      </c>
    </row>
    <row r="50" spans="2:20" x14ac:dyDescent="0.25">
      <c r="B50">
        <v>41</v>
      </c>
      <c r="C50" t="s">
        <v>46</v>
      </c>
      <c r="D50" t="s">
        <v>2</v>
      </c>
      <c r="E50" t="s">
        <v>3</v>
      </c>
      <c r="F50" s="1">
        <v>1</v>
      </c>
      <c r="G50" s="1"/>
      <c r="S50" t="s">
        <v>84</v>
      </c>
    </row>
    <row r="51" spans="2:20" x14ac:dyDescent="0.25">
      <c r="B51">
        <v>42</v>
      </c>
      <c r="C51" t="s">
        <v>47</v>
      </c>
      <c r="D51" t="s">
        <v>2</v>
      </c>
      <c r="E51" t="s">
        <v>3</v>
      </c>
      <c r="F51" s="1">
        <v>1</v>
      </c>
      <c r="G51" s="1"/>
      <c r="S51" t="s">
        <v>84</v>
      </c>
    </row>
    <row r="52" spans="2:20" x14ac:dyDescent="0.25">
      <c r="B52">
        <v>43</v>
      </c>
      <c r="C52" t="s">
        <v>48</v>
      </c>
      <c r="D52" t="s">
        <v>2</v>
      </c>
      <c r="E52" t="s">
        <v>3</v>
      </c>
      <c r="F52" s="1">
        <v>1</v>
      </c>
      <c r="G52" s="1"/>
      <c r="S52" t="s">
        <v>84</v>
      </c>
    </row>
    <row r="53" spans="2:20" x14ac:dyDescent="0.25">
      <c r="B53">
        <v>44</v>
      </c>
      <c r="C53" t="s">
        <v>49</v>
      </c>
      <c r="D53" t="s">
        <v>2</v>
      </c>
      <c r="E53" t="s">
        <v>3</v>
      </c>
      <c r="F53" s="1">
        <v>1</v>
      </c>
      <c r="G53" s="1"/>
      <c r="S53" t="s">
        <v>84</v>
      </c>
    </row>
    <row r="54" spans="2:20" x14ac:dyDescent="0.25">
      <c r="B54" s="2">
        <v>45</v>
      </c>
      <c r="C54" t="s">
        <v>50</v>
      </c>
      <c r="D54" t="s">
        <v>51</v>
      </c>
      <c r="E54" t="s">
        <v>52</v>
      </c>
      <c r="F54" s="1">
        <v>1</v>
      </c>
      <c r="G54" s="1" t="s">
        <v>86</v>
      </c>
      <c r="H54">
        <v>1418</v>
      </c>
      <c r="I54" s="5">
        <v>42270</v>
      </c>
      <c r="J54" s="5">
        <v>42271</v>
      </c>
      <c r="K54">
        <f>L54-J54</f>
        <v>338</v>
      </c>
      <c r="L54" s="5">
        <v>42609</v>
      </c>
      <c r="M54" s="6">
        <f>5554.04+7528.31</f>
        <v>13082.35</v>
      </c>
      <c r="N54" t="s">
        <v>84</v>
      </c>
      <c r="P54" s="6">
        <v>145000</v>
      </c>
      <c r="Q54" s="6">
        <v>125471.83</v>
      </c>
      <c r="R54" s="6">
        <f>Q54*0.06</f>
        <v>7528.3098</v>
      </c>
      <c r="S54" s="6">
        <f>P54/1.16</f>
        <v>125000.00000000001</v>
      </c>
      <c r="T54" s="6">
        <f>+S54-Q54</f>
        <v>-471.82999999998719</v>
      </c>
    </row>
    <row r="55" spans="2:20" x14ac:dyDescent="0.25">
      <c r="B55">
        <v>46</v>
      </c>
      <c r="C55" t="s">
        <v>53</v>
      </c>
      <c r="D55" t="s">
        <v>51</v>
      </c>
      <c r="E55" t="s">
        <v>52</v>
      </c>
      <c r="F55" s="1">
        <v>3</v>
      </c>
      <c r="G55" s="1"/>
      <c r="M55"/>
      <c r="S55" t="s">
        <v>84</v>
      </c>
    </row>
    <row r="56" spans="2:20" x14ac:dyDescent="0.25">
      <c r="B56" s="2">
        <v>47</v>
      </c>
      <c r="C56" t="s">
        <v>54</v>
      </c>
      <c r="D56" t="s">
        <v>51</v>
      </c>
      <c r="E56" t="s">
        <v>52</v>
      </c>
      <c r="F56" s="1">
        <v>1</v>
      </c>
      <c r="G56" s="1" t="s">
        <v>85</v>
      </c>
      <c r="H56">
        <v>1419</v>
      </c>
      <c r="I56" s="5">
        <v>42270</v>
      </c>
      <c r="J56" s="5">
        <v>42271</v>
      </c>
      <c r="K56">
        <f>L56-J56</f>
        <v>134</v>
      </c>
      <c r="L56" s="5">
        <v>42405</v>
      </c>
      <c r="M56" s="6">
        <f>14615.5+15312.34</f>
        <v>29927.84</v>
      </c>
      <c r="P56" s="6">
        <v>317000</v>
      </c>
      <c r="Q56" s="6">
        <v>255205.64</v>
      </c>
      <c r="R56" s="6">
        <f>Q56*0.06</f>
        <v>15312.338400000001</v>
      </c>
      <c r="S56" s="6">
        <f>P56/1.16</f>
        <v>273275.86206896551</v>
      </c>
      <c r="T56" s="6">
        <f>+S56-Q56</f>
        <v>18070.222068965493</v>
      </c>
    </row>
    <row r="57" spans="2:20" x14ac:dyDescent="0.25">
      <c r="B57">
        <v>48</v>
      </c>
      <c r="C57" t="s">
        <v>55</v>
      </c>
      <c r="D57" t="s">
        <v>51</v>
      </c>
      <c r="E57" t="s">
        <v>52</v>
      </c>
      <c r="F57" s="1">
        <v>3</v>
      </c>
      <c r="G57" s="1"/>
      <c r="M57"/>
      <c r="S57" t="s">
        <v>84</v>
      </c>
    </row>
    <row r="58" spans="2:20" x14ac:dyDescent="0.25">
      <c r="B58" s="2">
        <v>49</v>
      </c>
      <c r="C58" t="s">
        <v>56</v>
      </c>
      <c r="D58" t="s">
        <v>51</v>
      </c>
      <c r="E58" t="s">
        <v>52</v>
      </c>
      <c r="F58" s="1">
        <v>1</v>
      </c>
      <c r="G58" s="1" t="s">
        <v>78</v>
      </c>
      <c r="H58">
        <v>1438</v>
      </c>
      <c r="I58" s="5">
        <v>42272</v>
      </c>
      <c r="J58" s="5">
        <v>42273</v>
      </c>
      <c r="K58">
        <f>L58-J58</f>
        <v>429</v>
      </c>
      <c r="L58" s="5">
        <v>42702</v>
      </c>
      <c r="M58" s="6">
        <f>18437.7+19599.42</f>
        <v>38037.119999999995</v>
      </c>
      <c r="P58" s="6">
        <v>375000</v>
      </c>
      <c r="Q58" s="6">
        <v>307295.25</v>
      </c>
      <c r="R58" s="6">
        <f>Q58*0.06</f>
        <v>18437.715</v>
      </c>
      <c r="S58" s="6">
        <f>P58/1.16</f>
        <v>323275.86206896557</v>
      </c>
      <c r="T58" s="6">
        <f>+S58-Q58</f>
        <v>15980.612068965565</v>
      </c>
    </row>
    <row r="59" spans="2:20" x14ac:dyDescent="0.25">
      <c r="B59">
        <v>50</v>
      </c>
      <c r="C59" t="s">
        <v>57</v>
      </c>
      <c r="D59" t="s">
        <v>51</v>
      </c>
      <c r="E59" t="s">
        <v>52</v>
      </c>
      <c r="F59" s="1">
        <v>3</v>
      </c>
      <c r="G59" s="1"/>
      <c r="M59"/>
      <c r="S59" t="s">
        <v>84</v>
      </c>
    </row>
    <row r="60" spans="2:20" x14ac:dyDescent="0.25">
      <c r="B60">
        <v>51</v>
      </c>
      <c r="C60" t="s">
        <v>58</v>
      </c>
      <c r="D60" t="s">
        <v>51</v>
      </c>
      <c r="E60" t="s">
        <v>52</v>
      </c>
      <c r="F60" s="1">
        <v>3</v>
      </c>
      <c r="G60" s="1"/>
      <c r="M60"/>
      <c r="S60" t="s">
        <v>84</v>
      </c>
    </row>
    <row r="61" spans="2:20" x14ac:dyDescent="0.25">
      <c r="B61" s="2">
        <v>52</v>
      </c>
      <c r="C61" t="s">
        <v>59</v>
      </c>
      <c r="D61" t="s">
        <v>51</v>
      </c>
      <c r="E61" t="s">
        <v>52</v>
      </c>
      <c r="F61" s="1">
        <v>1</v>
      </c>
      <c r="G61" s="1" t="s">
        <v>87</v>
      </c>
      <c r="H61">
        <v>1576</v>
      </c>
      <c r="I61" s="5">
        <v>42300</v>
      </c>
      <c r="J61" s="5">
        <v>42301</v>
      </c>
      <c r="K61">
        <f>L61-J61</f>
        <v>233</v>
      </c>
      <c r="L61" s="5">
        <v>42534</v>
      </c>
      <c r="M61" s="6">
        <f>11511.9+30286.73</f>
        <v>41798.629999999997</v>
      </c>
      <c r="P61" s="6">
        <v>218000</v>
      </c>
      <c r="Q61" s="6">
        <v>191865.77</v>
      </c>
      <c r="R61" s="6">
        <f>Q61*0.06</f>
        <v>11511.946199999998</v>
      </c>
      <c r="S61" s="6">
        <f>P61/1.16</f>
        <v>187931.03448275864</v>
      </c>
      <c r="T61" s="6">
        <f>+S61-Q61</f>
        <v>-3934.7355172413518</v>
      </c>
    </row>
    <row r="62" spans="2:20" x14ac:dyDescent="0.25">
      <c r="B62">
        <v>53</v>
      </c>
      <c r="C62" t="s">
        <v>60</v>
      </c>
      <c r="D62" t="s">
        <v>51</v>
      </c>
      <c r="E62" t="s">
        <v>52</v>
      </c>
      <c r="F62" s="1">
        <v>3</v>
      </c>
      <c r="G62" s="1"/>
      <c r="M62"/>
      <c r="S62" t="s">
        <v>84</v>
      </c>
    </row>
    <row r="63" spans="2:20" x14ac:dyDescent="0.25">
      <c r="B63" s="2">
        <v>54</v>
      </c>
      <c r="C63" t="s">
        <v>61</v>
      </c>
      <c r="D63" t="s">
        <v>51</v>
      </c>
      <c r="E63" t="s">
        <v>52</v>
      </c>
      <c r="F63" s="1">
        <v>1</v>
      </c>
      <c r="G63" s="1" t="s">
        <v>89</v>
      </c>
      <c r="H63">
        <v>0</v>
      </c>
      <c r="I63" s="5">
        <v>42335</v>
      </c>
      <c r="J63" s="5">
        <v>42336</v>
      </c>
      <c r="K63">
        <f ca="1">L63-J63</f>
        <v>604</v>
      </c>
      <c r="L63" s="5">
        <f ca="1">TODAY()</f>
        <v>42940</v>
      </c>
      <c r="M63" s="6">
        <f>7629.6+4565.43</f>
        <v>12195.03</v>
      </c>
      <c r="O63" t="s">
        <v>92</v>
      </c>
      <c r="P63" s="6"/>
      <c r="Q63" s="6"/>
      <c r="R63" s="6">
        <f>Q63*0.06</f>
        <v>0</v>
      </c>
      <c r="S63" s="6" t="s">
        <v>99</v>
      </c>
      <c r="T63" s="6" t="e">
        <f>+S63-Q63</f>
        <v>#VALUE!</v>
      </c>
    </row>
    <row r="64" spans="2:20" x14ac:dyDescent="0.25">
      <c r="B64">
        <v>55</v>
      </c>
      <c r="C64" t="s">
        <v>62</v>
      </c>
      <c r="D64" t="s">
        <v>51</v>
      </c>
      <c r="E64" t="s">
        <v>52</v>
      </c>
      <c r="F64" s="1">
        <v>3</v>
      </c>
      <c r="G64" s="1"/>
      <c r="M64"/>
      <c r="S64" t="s">
        <v>84</v>
      </c>
    </row>
    <row r="65" spans="2:20" x14ac:dyDescent="0.25">
      <c r="B65">
        <v>56</v>
      </c>
      <c r="C65" t="s">
        <v>63</v>
      </c>
      <c r="D65" t="s">
        <v>51</v>
      </c>
      <c r="E65" t="s">
        <v>52</v>
      </c>
      <c r="F65" s="1">
        <v>3</v>
      </c>
      <c r="G65" s="1"/>
      <c r="M65"/>
      <c r="S65" t="s">
        <v>84</v>
      </c>
    </row>
    <row r="66" spans="2:20" x14ac:dyDescent="0.25">
      <c r="B66">
        <v>57</v>
      </c>
      <c r="C66" t="s">
        <v>64</v>
      </c>
      <c r="D66" t="s">
        <v>51</v>
      </c>
      <c r="E66" t="s">
        <v>52</v>
      </c>
      <c r="F66" s="1">
        <v>3</v>
      </c>
      <c r="G66" s="1"/>
      <c r="M66"/>
      <c r="S66" t="s">
        <v>84</v>
      </c>
    </row>
    <row r="67" spans="2:20" x14ac:dyDescent="0.25">
      <c r="B67" s="2">
        <v>58</v>
      </c>
      <c r="C67" t="s">
        <v>65</v>
      </c>
      <c r="D67" t="s">
        <v>51</v>
      </c>
      <c r="E67" t="s">
        <v>52</v>
      </c>
      <c r="F67" s="1">
        <v>1</v>
      </c>
      <c r="G67" s="1" t="s">
        <v>83</v>
      </c>
      <c r="H67">
        <v>2626</v>
      </c>
      <c r="I67" s="5">
        <v>42493</v>
      </c>
      <c r="J67" s="5">
        <v>42494</v>
      </c>
      <c r="K67">
        <f t="shared" ref="K67:K68" si="0">L67-J67</f>
        <v>212</v>
      </c>
      <c r="L67" s="5">
        <v>42706</v>
      </c>
      <c r="M67" s="6">
        <f>68873+27929.02</f>
        <v>96802.02</v>
      </c>
      <c r="P67" s="6">
        <v>550000</v>
      </c>
      <c r="Q67" s="6">
        <v>465483.66</v>
      </c>
      <c r="R67" s="6">
        <f t="shared" ref="R67:R68" si="1">Q67*0.06</f>
        <v>27929.019599999996</v>
      </c>
      <c r="S67" s="6">
        <f t="shared" ref="S67:S68" si="2">P67/1.16</f>
        <v>474137.93103448278</v>
      </c>
      <c r="T67" s="6">
        <f t="shared" ref="T67:T68" si="3">+S67-Q67</f>
        <v>8654.2710344828083</v>
      </c>
    </row>
    <row r="68" spans="2:20" x14ac:dyDescent="0.25">
      <c r="B68" s="2">
        <v>59</v>
      </c>
      <c r="C68" t="s">
        <v>66</v>
      </c>
      <c r="D68" t="s">
        <v>51</v>
      </c>
      <c r="E68" t="s">
        <v>52</v>
      </c>
      <c r="F68" s="1">
        <v>1</v>
      </c>
      <c r="G68" s="1" t="s">
        <v>90</v>
      </c>
      <c r="H68">
        <v>0</v>
      </c>
      <c r="I68" s="5">
        <v>42494</v>
      </c>
      <c r="J68" s="5">
        <v>42494</v>
      </c>
      <c r="K68">
        <f t="shared" ca="1" si="0"/>
        <v>446</v>
      </c>
      <c r="L68" s="5">
        <f ca="1">TODAY()</f>
        <v>42940</v>
      </c>
      <c r="M68" s="6">
        <f>34369+16065.11</f>
        <v>50434.11</v>
      </c>
      <c r="O68" t="s">
        <v>91</v>
      </c>
      <c r="P68" s="6"/>
      <c r="Q68" s="6"/>
      <c r="R68" s="6">
        <f t="shared" si="1"/>
        <v>0</v>
      </c>
      <c r="S68" s="6" t="s">
        <v>98</v>
      </c>
      <c r="T68" s="6" t="e">
        <f t="shared" si="3"/>
        <v>#VALUE!</v>
      </c>
    </row>
    <row r="69" spans="2:20" x14ac:dyDescent="0.25">
      <c r="B69">
        <v>60</v>
      </c>
      <c r="C69" t="s">
        <v>67</v>
      </c>
      <c r="D69" t="s">
        <v>51</v>
      </c>
      <c r="E69" t="s">
        <v>52</v>
      </c>
      <c r="F69" s="1">
        <v>3</v>
      </c>
      <c r="G69" s="1"/>
      <c r="M69"/>
      <c r="S69" t="s">
        <v>84</v>
      </c>
    </row>
    <row r="70" spans="2:20" x14ac:dyDescent="0.25">
      <c r="B70" s="2">
        <v>61</v>
      </c>
      <c r="C70" t="s">
        <v>68</v>
      </c>
      <c r="D70" t="s">
        <v>51</v>
      </c>
      <c r="E70" t="s">
        <v>52</v>
      </c>
      <c r="F70" s="1">
        <v>1</v>
      </c>
      <c r="G70" s="1" t="s">
        <v>88</v>
      </c>
      <c r="H70">
        <v>2625</v>
      </c>
      <c r="I70" s="5">
        <v>42493</v>
      </c>
      <c r="J70" s="5">
        <v>42494</v>
      </c>
      <c r="K70">
        <f>L70-J70</f>
        <v>283</v>
      </c>
      <c r="L70" s="5">
        <v>42777</v>
      </c>
      <c r="M70" s="6">
        <f>23016+9949.2</f>
        <v>32965.199999999997</v>
      </c>
      <c r="P70" s="6">
        <v>175000</v>
      </c>
      <c r="Q70" s="6">
        <v>165820</v>
      </c>
      <c r="R70" s="6">
        <f>Q70*0.06</f>
        <v>9949.1999999999989</v>
      </c>
      <c r="S70" s="6">
        <f>P70/1.16</f>
        <v>150862.06896551725</v>
      </c>
      <c r="T70" s="6">
        <f>+S70-Q70</f>
        <v>-14957.931034482754</v>
      </c>
    </row>
    <row r="71" spans="2:20" x14ac:dyDescent="0.25">
      <c r="B71">
        <v>62</v>
      </c>
      <c r="C71" t="s">
        <v>69</v>
      </c>
      <c r="D71" t="s">
        <v>70</v>
      </c>
      <c r="E71" t="s">
        <v>71</v>
      </c>
      <c r="F71" s="1">
        <v>1</v>
      </c>
      <c r="G71" s="1"/>
      <c r="S71" t="s">
        <v>97</v>
      </c>
    </row>
    <row r="72" spans="2:20" x14ac:dyDescent="0.25">
      <c r="B72">
        <v>63</v>
      </c>
      <c r="C72" t="s">
        <v>72</v>
      </c>
      <c r="D72" t="s">
        <v>75</v>
      </c>
      <c r="E72" t="s">
        <v>71</v>
      </c>
      <c r="F72" s="1">
        <v>1</v>
      </c>
      <c r="G72" s="1"/>
    </row>
    <row r="73" spans="2:20" x14ac:dyDescent="0.25">
      <c r="B73">
        <v>64</v>
      </c>
      <c r="C73" t="s">
        <v>73</v>
      </c>
      <c r="D73" t="s">
        <v>75</v>
      </c>
      <c r="E73" t="s">
        <v>71</v>
      </c>
      <c r="F73" s="1">
        <v>1</v>
      </c>
      <c r="G73" s="1"/>
    </row>
    <row r="74" spans="2:20" x14ac:dyDescent="0.25">
      <c r="B74">
        <v>65</v>
      </c>
      <c r="C74" t="s">
        <v>74</v>
      </c>
      <c r="D74" t="s">
        <v>75</v>
      </c>
      <c r="E74" t="s">
        <v>71</v>
      </c>
      <c r="F74" s="1">
        <v>1</v>
      </c>
      <c r="G74" s="1"/>
      <c r="S74" t="s">
        <v>100</v>
      </c>
    </row>
    <row r="75" spans="2:20" x14ac:dyDescent="0.25">
      <c r="P75" s="6"/>
      <c r="Q75" s="6"/>
      <c r="R75" s="6"/>
      <c r="S75" s="6"/>
      <c r="T75" s="6"/>
    </row>
    <row r="76" spans="2:20" x14ac:dyDescent="0.25">
      <c r="P76" s="6"/>
      <c r="Q76" s="6"/>
      <c r="R76" s="6"/>
      <c r="S76" s="6"/>
      <c r="T76" s="6"/>
    </row>
    <row r="77" spans="2:20" x14ac:dyDescent="0.25">
      <c r="P77" s="6"/>
      <c r="Q77" s="6"/>
      <c r="R77" s="6"/>
      <c r="S77" s="6"/>
      <c r="T77" s="6"/>
    </row>
    <row r="91" spans="3:4" x14ac:dyDescent="0.25">
      <c r="C91" t="s">
        <v>50</v>
      </c>
      <c r="D91" s="6">
        <v>13082.35</v>
      </c>
    </row>
    <row r="92" spans="3:4" x14ac:dyDescent="0.25">
      <c r="C92" t="s">
        <v>54</v>
      </c>
      <c r="D92" s="6">
        <v>29927.84</v>
      </c>
    </row>
    <row r="93" spans="3:4" x14ac:dyDescent="0.25">
      <c r="C93" t="s">
        <v>56</v>
      </c>
      <c r="D93" s="6">
        <v>38037.119999999995</v>
      </c>
    </row>
    <row r="94" spans="3:4" x14ac:dyDescent="0.25">
      <c r="C94" t="s">
        <v>59</v>
      </c>
      <c r="D94" s="6">
        <v>41798.629999999997</v>
      </c>
    </row>
    <row r="95" spans="3:4" x14ac:dyDescent="0.25">
      <c r="C95" t="s">
        <v>61</v>
      </c>
      <c r="D95" s="6">
        <v>12195.03</v>
      </c>
    </row>
    <row r="96" spans="3:4" x14ac:dyDescent="0.25">
      <c r="C96" t="s">
        <v>65</v>
      </c>
      <c r="D96" s="6">
        <v>96802.02</v>
      </c>
    </row>
    <row r="97" spans="3:4" x14ac:dyDescent="0.25">
      <c r="C97" t="s">
        <v>66</v>
      </c>
      <c r="D97" s="6">
        <v>50434.11</v>
      </c>
    </row>
    <row r="98" spans="3:4" x14ac:dyDescent="0.25">
      <c r="C98" t="s">
        <v>68</v>
      </c>
      <c r="D98" s="6">
        <v>32965.199999999997</v>
      </c>
    </row>
  </sheetData>
  <autoFilter ref="A9:F7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71"/>
  <sheetViews>
    <sheetView tabSelected="1" workbookViewId="0">
      <selection activeCell="D24" sqref="D24"/>
    </sheetView>
  </sheetViews>
  <sheetFormatPr baseColWidth="10" defaultRowHeight="15" x14ac:dyDescent="0.25"/>
  <cols>
    <col min="2" max="2" width="3" style="7" bestFit="1" customWidth="1"/>
    <col min="3" max="3" width="20.42578125" bestFit="1" customWidth="1"/>
    <col min="4" max="4" width="90" bestFit="1" customWidth="1"/>
  </cols>
  <sheetData>
    <row r="6" spans="2:4" x14ac:dyDescent="0.25">
      <c r="B6" s="8" t="s">
        <v>0</v>
      </c>
      <c r="C6" s="9" t="s">
        <v>12</v>
      </c>
      <c r="D6" s="9" t="s">
        <v>101</v>
      </c>
    </row>
    <row r="7" spans="2:4" x14ac:dyDescent="0.25">
      <c r="B7" s="7">
        <v>1</v>
      </c>
      <c r="C7" t="s">
        <v>1</v>
      </c>
      <c r="D7" t="s">
        <v>95</v>
      </c>
    </row>
    <row r="8" spans="2:4" x14ac:dyDescent="0.25">
      <c r="B8" s="7">
        <v>2</v>
      </c>
      <c r="C8" t="s">
        <v>4</v>
      </c>
    </row>
    <row r="9" spans="2:4" x14ac:dyDescent="0.25">
      <c r="B9" s="7">
        <v>3</v>
      </c>
      <c r="C9" t="s">
        <v>5</v>
      </c>
    </row>
    <row r="10" spans="2:4" x14ac:dyDescent="0.25">
      <c r="B10" s="7">
        <v>4</v>
      </c>
      <c r="C10" t="s">
        <v>6</v>
      </c>
      <c r="D10" t="s">
        <v>96</v>
      </c>
    </row>
    <row r="11" spans="2:4" x14ac:dyDescent="0.25">
      <c r="B11" s="7">
        <v>5</v>
      </c>
      <c r="C11" t="s">
        <v>7</v>
      </c>
    </row>
    <row r="12" spans="2:4" x14ac:dyDescent="0.25">
      <c r="B12" s="7">
        <v>6</v>
      </c>
      <c r="C12" t="s">
        <v>8</v>
      </c>
    </row>
    <row r="13" spans="2:4" x14ac:dyDescent="0.25">
      <c r="B13" s="7">
        <v>7</v>
      </c>
      <c r="C13" t="s">
        <v>9</v>
      </c>
    </row>
    <row r="14" spans="2:4" x14ac:dyDescent="0.25">
      <c r="B14" s="7">
        <v>8</v>
      </c>
      <c r="C14" t="s">
        <v>10</v>
      </c>
    </row>
    <row r="15" spans="2:4" x14ac:dyDescent="0.25">
      <c r="B15" s="7">
        <v>9</v>
      </c>
      <c r="C15" t="s">
        <v>11</v>
      </c>
      <c r="D15" t="s">
        <v>96</v>
      </c>
    </row>
    <row r="16" spans="2:4" x14ac:dyDescent="0.25">
      <c r="B16" s="7">
        <v>10</v>
      </c>
      <c r="C16" t="s">
        <v>15</v>
      </c>
    </row>
    <row r="17" spans="2:4" x14ac:dyDescent="0.25">
      <c r="B17" s="7">
        <v>11</v>
      </c>
      <c r="C17" t="s">
        <v>16</v>
      </c>
    </row>
    <row r="18" spans="2:4" x14ac:dyDescent="0.25">
      <c r="B18" s="7">
        <v>12</v>
      </c>
      <c r="C18" t="s">
        <v>17</v>
      </c>
    </row>
    <row r="19" spans="2:4" x14ac:dyDescent="0.25">
      <c r="B19" s="7">
        <v>13</v>
      </c>
      <c r="C19" t="s">
        <v>18</v>
      </c>
    </row>
    <row r="20" spans="2:4" x14ac:dyDescent="0.25">
      <c r="B20" s="7">
        <v>14</v>
      </c>
      <c r="C20" t="s">
        <v>19</v>
      </c>
    </row>
    <row r="21" spans="2:4" x14ac:dyDescent="0.25">
      <c r="B21" s="7">
        <v>15</v>
      </c>
      <c r="C21" t="s">
        <v>20</v>
      </c>
    </row>
    <row r="22" spans="2:4" x14ac:dyDescent="0.25">
      <c r="B22" s="7">
        <v>16</v>
      </c>
      <c r="C22" t="s">
        <v>21</v>
      </c>
    </row>
    <row r="23" spans="2:4" x14ac:dyDescent="0.25">
      <c r="B23" s="7">
        <v>17</v>
      </c>
      <c r="C23" t="s">
        <v>22</v>
      </c>
      <c r="D23" t="s">
        <v>96</v>
      </c>
    </row>
    <row r="24" spans="2:4" x14ac:dyDescent="0.25">
      <c r="B24" s="7">
        <v>18</v>
      </c>
      <c r="C24" t="s">
        <v>23</v>
      </c>
    </row>
    <row r="25" spans="2:4" x14ac:dyDescent="0.25">
      <c r="B25" s="7">
        <v>19</v>
      </c>
      <c r="C25" t="s">
        <v>24</v>
      </c>
    </row>
    <row r="26" spans="2:4" x14ac:dyDescent="0.25">
      <c r="B26" s="7">
        <v>20</v>
      </c>
      <c r="C26" t="s">
        <v>25</v>
      </c>
    </row>
    <row r="27" spans="2:4" x14ac:dyDescent="0.25">
      <c r="B27" s="7">
        <v>21</v>
      </c>
      <c r="C27" t="s">
        <v>26</v>
      </c>
    </row>
    <row r="28" spans="2:4" x14ac:dyDescent="0.25">
      <c r="B28" s="7">
        <v>22</v>
      </c>
      <c r="C28" t="s">
        <v>27</v>
      </c>
      <c r="D28" t="s">
        <v>96</v>
      </c>
    </row>
    <row r="29" spans="2:4" x14ac:dyDescent="0.25">
      <c r="B29" s="7">
        <v>23</v>
      </c>
      <c r="C29" t="s">
        <v>28</v>
      </c>
    </row>
    <row r="30" spans="2:4" x14ac:dyDescent="0.25">
      <c r="B30" s="7">
        <v>24</v>
      </c>
      <c r="C30" t="s">
        <v>29</v>
      </c>
      <c r="D30" t="s">
        <v>96</v>
      </c>
    </row>
    <row r="31" spans="2:4" x14ac:dyDescent="0.25">
      <c r="B31" s="7">
        <v>25</v>
      </c>
      <c r="C31" t="s">
        <v>30</v>
      </c>
    </row>
    <row r="32" spans="2:4" x14ac:dyDescent="0.25">
      <c r="B32" s="7">
        <v>26</v>
      </c>
      <c r="C32" t="s">
        <v>31</v>
      </c>
    </row>
    <row r="33" spans="2:3" x14ac:dyDescent="0.25">
      <c r="B33" s="7">
        <v>27</v>
      </c>
      <c r="C33" t="s">
        <v>32</v>
      </c>
    </row>
    <row r="34" spans="2:3" x14ac:dyDescent="0.25">
      <c r="B34" s="7">
        <v>28</v>
      </c>
      <c r="C34" t="s">
        <v>33</v>
      </c>
    </row>
    <row r="35" spans="2:3" x14ac:dyDescent="0.25">
      <c r="B35" s="7">
        <v>29</v>
      </c>
      <c r="C35" t="s">
        <v>34</v>
      </c>
    </row>
    <row r="36" spans="2:3" x14ac:dyDescent="0.25">
      <c r="B36" s="7">
        <v>30</v>
      </c>
      <c r="C36" t="s">
        <v>35</v>
      </c>
    </row>
    <row r="37" spans="2:3" x14ac:dyDescent="0.25">
      <c r="B37" s="7">
        <v>31</v>
      </c>
      <c r="C37" t="s">
        <v>36</v>
      </c>
    </row>
    <row r="38" spans="2:3" x14ac:dyDescent="0.25">
      <c r="B38" s="7">
        <v>32</v>
      </c>
      <c r="C38" t="s">
        <v>37</v>
      </c>
    </row>
    <row r="39" spans="2:3" x14ac:dyDescent="0.25">
      <c r="B39" s="7">
        <v>33</v>
      </c>
      <c r="C39" t="s">
        <v>38</v>
      </c>
    </row>
    <row r="40" spans="2:3" x14ac:dyDescent="0.25">
      <c r="B40" s="7">
        <v>34</v>
      </c>
      <c r="C40" t="s">
        <v>39</v>
      </c>
    </row>
    <row r="41" spans="2:3" x14ac:dyDescent="0.25">
      <c r="B41" s="7">
        <v>35</v>
      </c>
      <c r="C41" t="s">
        <v>40</v>
      </c>
    </row>
    <row r="42" spans="2:3" x14ac:dyDescent="0.25">
      <c r="B42" s="7">
        <v>36</v>
      </c>
      <c r="C42" t="s">
        <v>41</v>
      </c>
    </row>
    <row r="43" spans="2:3" x14ac:dyDescent="0.25">
      <c r="B43" s="7">
        <v>37</v>
      </c>
      <c r="C43" t="s">
        <v>42</v>
      </c>
    </row>
    <row r="44" spans="2:3" x14ac:dyDescent="0.25">
      <c r="B44" s="7">
        <v>38</v>
      </c>
      <c r="C44" t="s">
        <v>43</v>
      </c>
    </row>
    <row r="45" spans="2:3" x14ac:dyDescent="0.25">
      <c r="B45" s="7">
        <v>39</v>
      </c>
      <c r="C45" t="s">
        <v>44</v>
      </c>
    </row>
    <row r="46" spans="2:3" x14ac:dyDescent="0.25">
      <c r="B46" s="7">
        <v>40</v>
      </c>
      <c r="C46" t="s">
        <v>45</v>
      </c>
    </row>
    <row r="47" spans="2:3" x14ac:dyDescent="0.25">
      <c r="B47" s="7">
        <v>41</v>
      </c>
      <c r="C47" t="s">
        <v>46</v>
      </c>
    </row>
    <row r="48" spans="2:3" x14ac:dyDescent="0.25">
      <c r="B48" s="7">
        <v>42</v>
      </c>
      <c r="C48" t="s">
        <v>47</v>
      </c>
    </row>
    <row r="49" spans="2:4" x14ac:dyDescent="0.25">
      <c r="B49" s="7">
        <v>43</v>
      </c>
      <c r="C49" t="s">
        <v>48</v>
      </c>
    </row>
    <row r="50" spans="2:4" x14ac:dyDescent="0.25">
      <c r="B50" s="7">
        <v>44</v>
      </c>
      <c r="C50" t="s">
        <v>49</v>
      </c>
    </row>
    <row r="51" spans="2:4" x14ac:dyDescent="0.25">
      <c r="B51" s="7">
        <v>45</v>
      </c>
      <c r="C51" t="s">
        <v>50</v>
      </c>
      <c r="D51" s="6"/>
    </row>
    <row r="52" spans="2:4" x14ac:dyDescent="0.25">
      <c r="B52" s="7">
        <v>46</v>
      </c>
      <c r="C52" t="s">
        <v>53</v>
      </c>
    </row>
    <row r="53" spans="2:4" x14ac:dyDescent="0.25">
      <c r="B53" s="7">
        <v>47</v>
      </c>
      <c r="C53" t="s">
        <v>54</v>
      </c>
      <c r="D53" s="6"/>
    </row>
    <row r="54" spans="2:4" x14ac:dyDescent="0.25">
      <c r="B54" s="7">
        <v>48</v>
      </c>
      <c r="C54" t="s">
        <v>55</v>
      </c>
    </row>
    <row r="55" spans="2:4" x14ac:dyDescent="0.25">
      <c r="B55" s="7">
        <v>49</v>
      </c>
      <c r="C55" t="s">
        <v>56</v>
      </c>
      <c r="D55" s="6"/>
    </row>
    <row r="56" spans="2:4" x14ac:dyDescent="0.25">
      <c r="B56" s="7">
        <v>50</v>
      </c>
      <c r="C56" t="s">
        <v>57</v>
      </c>
    </row>
    <row r="57" spans="2:4" x14ac:dyDescent="0.25">
      <c r="B57" s="7">
        <v>51</v>
      </c>
      <c r="C57" t="s">
        <v>58</v>
      </c>
    </row>
    <row r="58" spans="2:4" x14ac:dyDescent="0.25">
      <c r="B58" s="7">
        <v>52</v>
      </c>
      <c r="C58" t="s">
        <v>59</v>
      </c>
      <c r="D58" s="6"/>
    </row>
    <row r="59" spans="2:4" x14ac:dyDescent="0.25">
      <c r="B59" s="7">
        <v>53</v>
      </c>
      <c r="C59" t="s">
        <v>60</v>
      </c>
    </row>
    <row r="60" spans="2:4" x14ac:dyDescent="0.25">
      <c r="B60" s="7">
        <v>54</v>
      </c>
      <c r="C60" t="s">
        <v>61</v>
      </c>
      <c r="D60" s="6" t="s">
        <v>99</v>
      </c>
    </row>
    <row r="61" spans="2:4" x14ac:dyDescent="0.25">
      <c r="B61" s="7">
        <v>55</v>
      </c>
      <c r="C61" t="s">
        <v>62</v>
      </c>
    </row>
    <row r="62" spans="2:4" x14ac:dyDescent="0.25">
      <c r="B62" s="7">
        <v>56</v>
      </c>
      <c r="C62" t="s">
        <v>63</v>
      </c>
    </row>
    <row r="63" spans="2:4" x14ac:dyDescent="0.25">
      <c r="B63" s="7">
        <v>57</v>
      </c>
      <c r="C63" t="s">
        <v>64</v>
      </c>
    </row>
    <row r="64" spans="2:4" x14ac:dyDescent="0.25">
      <c r="B64" s="7">
        <v>58</v>
      </c>
      <c r="C64" t="s">
        <v>65</v>
      </c>
      <c r="D64" s="6">
        <f t="shared" ref="D64:D65" si="0">A64/1.16</f>
        <v>0</v>
      </c>
    </row>
    <row r="65" spans="2:4" x14ac:dyDescent="0.25">
      <c r="B65" s="7">
        <v>59</v>
      </c>
      <c r="C65" t="s">
        <v>66</v>
      </c>
      <c r="D65" s="6" t="s">
        <v>98</v>
      </c>
    </row>
    <row r="66" spans="2:4" x14ac:dyDescent="0.25">
      <c r="B66" s="7">
        <v>60</v>
      </c>
      <c r="C66" t="s">
        <v>67</v>
      </c>
    </row>
    <row r="67" spans="2:4" x14ac:dyDescent="0.25">
      <c r="B67" s="7">
        <v>61</v>
      </c>
      <c r="C67" t="s">
        <v>68</v>
      </c>
      <c r="D67" s="6">
        <f>A67/1.16</f>
        <v>0</v>
      </c>
    </row>
    <row r="68" spans="2:4" x14ac:dyDescent="0.25">
      <c r="B68" s="7">
        <v>62</v>
      </c>
      <c r="C68" t="s">
        <v>69</v>
      </c>
      <c r="D68" t="s">
        <v>97</v>
      </c>
    </row>
    <row r="69" spans="2:4" x14ac:dyDescent="0.25">
      <c r="B69" s="7">
        <v>63</v>
      </c>
      <c r="C69" t="s">
        <v>72</v>
      </c>
    </row>
    <row r="70" spans="2:4" x14ac:dyDescent="0.25">
      <c r="B70" s="7">
        <v>64</v>
      </c>
      <c r="C70" t="s">
        <v>73</v>
      </c>
    </row>
    <row r="71" spans="2:4" x14ac:dyDescent="0.25">
      <c r="B71" s="7">
        <v>65</v>
      </c>
      <c r="C71" t="s">
        <v>74</v>
      </c>
      <c r="D71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2017-07-17T14:35:58Z</dcterms:created>
  <dcterms:modified xsi:type="dcterms:W3CDTF">2017-07-24T23:51:39Z</dcterms:modified>
</cp:coreProperties>
</file>