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35" windowWidth="19875" windowHeight="7710"/>
  </bookViews>
  <sheets>
    <sheet name="ENE" sheetId="1" r:id="rId1"/>
    <sheet name="Hoja2" sheetId="2" r:id="rId2"/>
    <sheet name="Hoja3" sheetId="3" r:id="rId3"/>
  </sheets>
  <definedNames>
    <definedName name="_xlnm._FilterDatabase" localSheetId="0" hidden="1">ENE!$A$4:$I$196</definedName>
  </definedNames>
  <calcPr calcId="144525"/>
</workbook>
</file>

<file path=xl/calcChain.xml><?xml version="1.0" encoding="utf-8"?>
<calcChain xmlns="http://schemas.openxmlformats.org/spreadsheetml/2006/main">
  <c r="F183" i="1" l="1"/>
  <c r="F86" i="1"/>
  <c r="F190" i="1"/>
  <c r="F63" i="1"/>
  <c r="F187" i="1"/>
  <c r="F67" i="1"/>
  <c r="F137" i="1"/>
  <c r="F94" i="1"/>
  <c r="F203" i="1"/>
  <c r="G87" i="1"/>
  <c r="F51" i="1"/>
  <c r="F151" i="1"/>
  <c r="G156" i="1" s="1"/>
  <c r="F200" i="1"/>
  <c r="F47" i="1"/>
  <c r="G48" i="1"/>
  <c r="F160" i="1"/>
  <c r="F159" i="1"/>
  <c r="F16" i="1"/>
  <c r="G18" i="1" s="1"/>
  <c r="F207" i="1"/>
  <c r="G196" i="1"/>
  <c r="G158" i="1"/>
  <c r="G147" i="1"/>
  <c r="G141" i="1"/>
  <c r="G134" i="1"/>
  <c r="G133" i="1"/>
  <c r="G132" i="1"/>
  <c r="G122" i="1"/>
  <c r="G116" i="1"/>
  <c r="G104" i="1"/>
  <c r="G102" i="1"/>
  <c r="G96" i="1"/>
  <c r="G90" i="1"/>
  <c r="G85" i="1"/>
  <c r="G84" i="1"/>
  <c r="G83" i="1"/>
  <c r="G81" i="1"/>
  <c r="G80" i="1"/>
  <c r="G79" i="1"/>
  <c r="G78" i="1"/>
  <c r="G77" i="1"/>
  <c r="G76" i="1"/>
  <c r="G75" i="1"/>
  <c r="G74" i="1"/>
  <c r="G73" i="1"/>
  <c r="G71" i="1"/>
  <c r="G67" i="1"/>
  <c r="G66" i="1"/>
  <c r="G65" i="1"/>
  <c r="G64" i="1"/>
  <c r="G63" i="1"/>
  <c r="G62" i="1"/>
  <c r="G61" i="1"/>
  <c r="G60" i="1"/>
  <c r="G54" i="1"/>
  <c r="G53" i="1"/>
  <c r="G52" i="1"/>
  <c r="G51" i="1"/>
  <c r="G50" i="1"/>
  <c r="G46" i="1"/>
  <c r="G42" i="1"/>
  <c r="G41" i="1"/>
  <c r="G38" i="1"/>
  <c r="G37" i="1"/>
  <c r="G34" i="1"/>
  <c r="G32" i="1"/>
  <c r="G30" i="1"/>
  <c r="G28" i="1"/>
  <c r="G27" i="1"/>
  <c r="G26" i="1"/>
  <c r="G22" i="1"/>
  <c r="G20" i="1"/>
  <c r="G15" i="1"/>
  <c r="G13" i="1"/>
  <c r="G6" i="1"/>
  <c r="G191" i="1" l="1"/>
  <c r="F198" i="1"/>
  <c r="H32" i="1"/>
  <c r="H67" i="1"/>
  <c r="H84" i="1"/>
  <c r="H196" i="1"/>
  <c r="G198" i="1"/>
  <c r="H198" i="1" l="1"/>
  <c r="F208" i="1" s="1"/>
  <c r="F209" i="1" s="1"/>
</calcChain>
</file>

<file path=xl/sharedStrings.xml><?xml version="1.0" encoding="utf-8"?>
<sst xmlns="http://schemas.openxmlformats.org/spreadsheetml/2006/main" count="852" uniqueCount="461">
  <si>
    <t xml:space="preserve"> </t>
  </si>
  <si>
    <t xml:space="preserve">  </t>
  </si>
  <si>
    <t>MENSUAL</t>
  </si>
  <si>
    <t>.</t>
  </si>
  <si>
    <t>GVN</t>
  </si>
  <si>
    <t>700-002</t>
  </si>
  <si>
    <t>COMISION POR VENTA</t>
  </si>
  <si>
    <t>700-006</t>
  </si>
  <si>
    <t>SERVICIOS ADMINISTRATIVOS</t>
  </si>
  <si>
    <t>700-005</t>
  </si>
  <si>
    <t>GASTOS DE ENTREGA</t>
  </si>
  <si>
    <t>700-071</t>
  </si>
  <si>
    <t>GASTOS POR TRASLADOS</t>
  </si>
  <si>
    <t>700-011</t>
  </si>
  <si>
    <t>SERVICIO DE PRE-ENTREGA</t>
  </si>
  <si>
    <t>700-014</t>
  </si>
  <si>
    <t>REACONDICIONAMIENTO NUEVOS</t>
  </si>
  <si>
    <t>700-015</t>
  </si>
  <si>
    <t>FLETES</t>
  </si>
  <si>
    <t>700-060</t>
  </si>
  <si>
    <t>GASOLINA Y LUBRICANTES</t>
  </si>
  <si>
    <t>701-060</t>
  </si>
  <si>
    <t>700-058</t>
  </si>
  <si>
    <t>PRIMAS DE SEGURO</t>
  </si>
  <si>
    <t>701-058</t>
  </si>
  <si>
    <t>700-007</t>
  </si>
  <si>
    <t>PUBLICIDAD</t>
  </si>
  <si>
    <t>703-007</t>
  </si>
  <si>
    <t>700-012</t>
  </si>
  <si>
    <t>CORTESIA CLIENTES</t>
  </si>
  <si>
    <t>GVU</t>
  </si>
  <si>
    <t>701-002</t>
  </si>
  <si>
    <t>COMISION POR VENTA SEMINUEVOS</t>
  </si>
  <si>
    <t>702-002</t>
  </si>
  <si>
    <t>COMISION POR VENTA F&amp;I</t>
  </si>
  <si>
    <t>701-007</t>
  </si>
  <si>
    <t>701-012</t>
  </si>
  <si>
    <t>701-005</t>
  </si>
  <si>
    <t>701-011</t>
  </si>
  <si>
    <t>ACONDICIONAMIENTO SEMINUEVOS</t>
  </si>
  <si>
    <t>701-013</t>
  </si>
  <si>
    <t>AVALUOS SEMINUEVOS</t>
  </si>
  <si>
    <t>701-014</t>
  </si>
  <si>
    <t>REACONDICIONAMIENTO USADOS</t>
  </si>
  <si>
    <t>701-008</t>
  </si>
  <si>
    <t>INTERESES PLAN PISO</t>
  </si>
  <si>
    <t>705-005</t>
  </si>
  <si>
    <t>GVS</t>
  </si>
  <si>
    <t>705-002</t>
  </si>
  <si>
    <t>704-002</t>
  </si>
  <si>
    <t>705-007</t>
  </si>
  <si>
    <t>704-007</t>
  </si>
  <si>
    <t>GON</t>
  </si>
  <si>
    <t>700-009</t>
  </si>
  <si>
    <t>MANTENIMIENTO DE INVENTARIO</t>
  </si>
  <si>
    <t>700-010</t>
  </si>
  <si>
    <t>CAPACITACION A PERSONAL</t>
  </si>
  <si>
    <t>701-010</t>
  </si>
  <si>
    <t>702-010</t>
  </si>
  <si>
    <t>700-020</t>
  </si>
  <si>
    <t>SUMINISTROS Y HERRTAS PEQUEÑA</t>
  </si>
  <si>
    <t>700-023</t>
  </si>
  <si>
    <t>UNIFORMES Y LAVANDERIA</t>
  </si>
  <si>
    <t>701-023</t>
  </si>
  <si>
    <t>704-023</t>
  </si>
  <si>
    <t>703-023</t>
  </si>
  <si>
    <t>700-040</t>
  </si>
  <si>
    <t>MTTO EQUIPO DE TRANSPORTE</t>
  </si>
  <si>
    <t>703-040</t>
  </si>
  <si>
    <t>700-016</t>
  </si>
  <si>
    <t>REPOSICION DE MOB Y EQUIPO</t>
  </si>
  <si>
    <t>700-055</t>
  </si>
  <si>
    <t>MTTO REP RTA MOB EQUIPO</t>
  </si>
  <si>
    <t>700-070</t>
  </si>
  <si>
    <t>SERVICIOS ADMVOS (SUELDOS)</t>
  </si>
  <si>
    <t>GOU</t>
  </si>
  <si>
    <t>702-070</t>
  </si>
  <si>
    <t>701-009</t>
  </si>
  <si>
    <t>701-055</t>
  </si>
  <si>
    <t>701-070</t>
  </si>
  <si>
    <t>701-020</t>
  </si>
  <si>
    <t>SIMINISTROS Y HERRTAS PEQUEÑA</t>
  </si>
  <si>
    <t>GOS</t>
  </si>
  <si>
    <t>705-014</t>
  </si>
  <si>
    <t>GARANTIAS Y RECLAMACIONES</t>
  </si>
  <si>
    <t>705-010</t>
  </si>
  <si>
    <t>705-002-020</t>
  </si>
  <si>
    <t>705-060</t>
  </si>
  <si>
    <t>705-009</t>
  </si>
  <si>
    <t>705-002-060</t>
  </si>
  <si>
    <t>704-060</t>
  </si>
  <si>
    <t>705-020</t>
  </si>
  <si>
    <t>705-023</t>
  </si>
  <si>
    <t>705-055</t>
  </si>
  <si>
    <t>MTTO REPARACION Y RENTA EQUIPO</t>
  </si>
  <si>
    <t>705-070</t>
  </si>
  <si>
    <t>GOR</t>
  </si>
  <si>
    <t>704-010</t>
  </si>
  <si>
    <t>704-020</t>
  </si>
  <si>
    <t>704-055</t>
  </si>
  <si>
    <t>704-070</t>
  </si>
  <si>
    <t>GIN</t>
  </si>
  <si>
    <t>700-056</t>
  </si>
  <si>
    <t>ARRENDAMIENTO EDIFICIO</t>
  </si>
  <si>
    <t>700-059</t>
  </si>
  <si>
    <t>ARRENDAMIENTO P F</t>
  </si>
  <si>
    <t>703-056</t>
  </si>
  <si>
    <t>700-045</t>
  </si>
  <si>
    <t>COMUNIC-TEL-MENSAJ-INTERN-CORR</t>
  </si>
  <si>
    <t>702-045</t>
  </si>
  <si>
    <t>700-051</t>
  </si>
  <si>
    <t>AIRE, GAS, LUZ Y AGUA</t>
  </si>
  <si>
    <t>GIU</t>
  </si>
  <si>
    <t>701-056</t>
  </si>
  <si>
    <t>701-045</t>
  </si>
  <si>
    <t>701-051</t>
  </si>
  <si>
    <t>GIS</t>
  </si>
  <si>
    <t>705-056</t>
  </si>
  <si>
    <t>705-045</t>
  </si>
  <si>
    <t>705-011</t>
  </si>
  <si>
    <t>CUOTAS SINDICALES</t>
  </si>
  <si>
    <t>705-051</t>
  </si>
  <si>
    <t>705-002-051</t>
  </si>
  <si>
    <t>GIR</t>
  </si>
  <si>
    <t>704-056</t>
  </si>
  <si>
    <t>704-045</t>
  </si>
  <si>
    <t>ADM</t>
  </si>
  <si>
    <t>703-070</t>
  </si>
  <si>
    <t>703-006</t>
  </si>
  <si>
    <t xml:space="preserve">SERVICIOS ADMVOS </t>
  </si>
  <si>
    <t>703-005</t>
  </si>
  <si>
    <t>RELACION CON EMPLEADOS</t>
  </si>
  <si>
    <t>703-014</t>
  </si>
  <si>
    <t>SERVICIOS PERSONAL</t>
  </si>
  <si>
    <t>703-010</t>
  </si>
  <si>
    <t>CAPACITACION AL PERSONAL</t>
  </si>
  <si>
    <t>700-035</t>
  </si>
  <si>
    <t>PAPELERIA Y ARTICULOS OFNA</t>
  </si>
  <si>
    <t>701-035</t>
  </si>
  <si>
    <t>702-035</t>
  </si>
  <si>
    <t>703-035</t>
  </si>
  <si>
    <t>704-035</t>
  </si>
  <si>
    <t>705-035</t>
  </si>
  <si>
    <t>700-038</t>
  </si>
  <si>
    <t>SERVICIOS DE COMPUTO Y CONSUM</t>
  </si>
  <si>
    <t>701-038</t>
  </si>
  <si>
    <t>703-038</t>
  </si>
  <si>
    <t>704-038</t>
  </si>
  <si>
    <t>705-002-038</t>
  </si>
  <si>
    <t>705-038</t>
  </si>
  <si>
    <t>703-045</t>
  </si>
  <si>
    <t>703-067</t>
  </si>
  <si>
    <t>GATOS DE MENSAJERIA</t>
  </si>
  <si>
    <t>703-052</t>
  </si>
  <si>
    <t>GASTOS DE ASEO Y LIMPIEZA</t>
  </si>
  <si>
    <t>700-052</t>
  </si>
  <si>
    <t>701-052</t>
  </si>
  <si>
    <t>702-052</t>
  </si>
  <si>
    <t>704-052</t>
  </si>
  <si>
    <t>705-052</t>
  </si>
  <si>
    <t>703-061</t>
  </si>
  <si>
    <t>VIGILANICIA</t>
  </si>
  <si>
    <t>700-061</t>
  </si>
  <si>
    <t>VIGILANCIA</t>
  </si>
  <si>
    <t>701-061</t>
  </si>
  <si>
    <t>702-061</t>
  </si>
  <si>
    <t>704-061</t>
  </si>
  <si>
    <t>705-061</t>
  </si>
  <si>
    <t>700-043</t>
  </si>
  <si>
    <t>CUOTAS Y SUSCRIPCIONES</t>
  </si>
  <si>
    <t>701-043</t>
  </si>
  <si>
    <t>703-043</t>
  </si>
  <si>
    <t>704-043</t>
  </si>
  <si>
    <t>705-043</t>
  </si>
  <si>
    <t>705-002-043</t>
  </si>
  <si>
    <t>700-046</t>
  </si>
  <si>
    <t>GESTORIAS Y SERV PROFESIONALES</t>
  </si>
  <si>
    <t>700-048</t>
  </si>
  <si>
    <t>SERVICIOS LEGALES Y AUDITORIA</t>
  </si>
  <si>
    <t>700-062</t>
  </si>
  <si>
    <t>HONORARIOS</t>
  </si>
  <si>
    <t>702-046</t>
  </si>
  <si>
    <t>703-046</t>
  </si>
  <si>
    <t>SERVICIOS PROFESIONALES</t>
  </si>
  <si>
    <t>703-048</t>
  </si>
  <si>
    <t>703-062</t>
  </si>
  <si>
    <t>704-062</t>
  </si>
  <si>
    <t>705-048</t>
  </si>
  <si>
    <t>705-062</t>
  </si>
  <si>
    <t>703-060</t>
  </si>
  <si>
    <t>ARRENDAMIENTO DE TRANSPORTE</t>
  </si>
  <si>
    <t>703-059</t>
  </si>
  <si>
    <t>ARRENDAMIENTO PERSONAS MORALES</t>
  </si>
  <si>
    <t>700-027</t>
  </si>
  <si>
    <t>701-027</t>
  </si>
  <si>
    <t>703-027</t>
  </si>
  <si>
    <t>703-055</t>
  </si>
  <si>
    <t>MTTO, REP, RENTA MOB Y EQUIPO</t>
  </si>
  <si>
    <t>703-053</t>
  </si>
  <si>
    <t>RENTA DE MAQUINARIA</t>
  </si>
  <si>
    <t>704-027</t>
  </si>
  <si>
    <t>705-027</t>
  </si>
  <si>
    <t>700-025</t>
  </si>
  <si>
    <t>DEPRECIACION DE ACTIVOS</t>
  </si>
  <si>
    <t>703-024</t>
  </si>
  <si>
    <t>AMORTIZACION DEP GTIA</t>
  </si>
  <si>
    <t>703-025</t>
  </si>
  <si>
    <t>703-026</t>
  </si>
  <si>
    <t>AMORTIZACION DE MEJORAS</t>
  </si>
  <si>
    <t>704-025</t>
  </si>
  <si>
    <t>705-025</t>
  </si>
  <si>
    <t>700-049</t>
  </si>
  <si>
    <t>GASTOS DE VIAJE Y REPRESENTACI</t>
  </si>
  <si>
    <t>701-049</t>
  </si>
  <si>
    <t>700-050</t>
  </si>
  <si>
    <t>GASTOS DE TRANSPORTACION</t>
  </si>
  <si>
    <t>701-050</t>
  </si>
  <si>
    <t>703-049</t>
  </si>
  <si>
    <t>703-050</t>
  </si>
  <si>
    <t>704-049</t>
  </si>
  <si>
    <t>705-049</t>
  </si>
  <si>
    <t>705-050</t>
  </si>
  <si>
    <t>703-058</t>
  </si>
  <si>
    <t>705-058</t>
  </si>
  <si>
    <t>700-064</t>
  </si>
  <si>
    <t>PARTIDAS NO DEDUCIBLES</t>
  </si>
  <si>
    <t>700-090</t>
  </si>
  <si>
    <t>VARIOS</t>
  </si>
  <si>
    <t>700-095</t>
  </si>
  <si>
    <t>GTS NO GRAVABLES</t>
  </si>
  <si>
    <t>701-015</t>
  </si>
  <si>
    <t>701-064</t>
  </si>
  <si>
    <t>701-090</t>
  </si>
  <si>
    <t>702-090</t>
  </si>
  <si>
    <t>703-015</t>
  </si>
  <si>
    <t>703-020</t>
  </si>
  <si>
    <t>SUMINISTROS Y HERRTAS PEQUEÑAS</t>
  </si>
  <si>
    <t>703-051</t>
  </si>
  <si>
    <t>700-057</t>
  </si>
  <si>
    <t>MTTO A PROPIEDAD ARRENDADA</t>
  </si>
  <si>
    <t>701-057</t>
  </si>
  <si>
    <t>704-057</t>
  </si>
  <si>
    <t>705-057</t>
  </si>
  <si>
    <t>703-057</t>
  </si>
  <si>
    <t>703-063</t>
  </si>
  <si>
    <t>RECARGOS</t>
  </si>
  <si>
    <t>703-064</t>
  </si>
  <si>
    <t>700-065</t>
  </si>
  <si>
    <t>TRASLADO DE VALORES</t>
  </si>
  <si>
    <t>700-066</t>
  </si>
  <si>
    <t>DONATIVOS</t>
  </si>
  <si>
    <t>703-065</t>
  </si>
  <si>
    <t>703-066</t>
  </si>
  <si>
    <t>705-001-066</t>
  </si>
  <si>
    <t>704-066</t>
  </si>
  <si>
    <t>703-068</t>
  </si>
  <si>
    <t>MULTAS</t>
  </si>
  <si>
    <t>703-090</t>
  </si>
  <si>
    <t>703-095</t>
  </si>
  <si>
    <t>704-015</t>
  </si>
  <si>
    <t>704-064</t>
  </si>
  <si>
    <t>704-090</t>
  </si>
  <si>
    <t>705-015</t>
  </si>
  <si>
    <t>705-064</t>
  </si>
  <si>
    <t>705-090</t>
  </si>
  <si>
    <t>705-095</t>
  </si>
  <si>
    <t>PARTIDAS NO GRAVABLES</t>
  </si>
  <si>
    <t>700-047</t>
  </si>
  <si>
    <t>IMPUESTOS Y DERECHOS VARIOS</t>
  </si>
  <si>
    <t>701-047</t>
  </si>
  <si>
    <t>703-047</t>
  </si>
  <si>
    <t>704-047</t>
  </si>
  <si>
    <t>705-047</t>
  </si>
  <si>
    <t>700-</t>
  </si>
  <si>
    <t>701-</t>
  </si>
  <si>
    <t>702-</t>
  </si>
  <si>
    <t>703-</t>
  </si>
  <si>
    <t>704-</t>
  </si>
  <si>
    <t>705-</t>
  </si>
  <si>
    <t>706-</t>
  </si>
  <si>
    <t>01/2018</t>
  </si>
  <si>
    <t>=============================================================================================================================================================</t>
  </si>
  <si>
    <t xml:space="preserve">                                                                                                                                         16:14</t>
  </si>
  <si>
    <t>Auxiliar del 01/01/18 al 31/01/18</t>
  </si>
  <si>
    <t>Poliza   Fecha               S  Documento                            Usuario  Descripción                                  Debe          Haber          Saldo</t>
  </si>
  <si>
    <t>Cuenta  703                  GTOS DEPARTAMENTO DE ADMINISTR</t>
  </si>
  <si>
    <t>-------------------------------------------------------------------------------------------------------------------------------------------------------------</t>
  </si>
  <si>
    <t xml:space="preserve">                                                                              Saldo Inicial                                                              0.00</t>
  </si>
  <si>
    <t>D  4,336 31/01/18 B000000004 01 XA12001-0021797 Contrarecibo con IVA LJIMENEZ                                          1,160.00                      1,160.00</t>
  </si>
  <si>
    <t>D  4,340 31/01/18 FLXC601358 01 XA12005-0021799 Contrarecibo sin IVA LJIMENEZ                                            193.45                      1,353.45</t>
  </si>
  <si>
    <t>D  4,347 31/01/18 0000181240 01 XA12005-0021805 Contrarecibo sin IVA LJIMENEZ                                            591.20                      1,944.65</t>
  </si>
  <si>
    <t xml:space="preserve">                                                                              Sumas                                    1,944.65           0.00</t>
  </si>
  <si>
    <t xml:space="preserve">                                                                              Saldo  Final                                                           1,944.65</t>
  </si>
  <si>
    <t>Cuenta  703-006              SERVICIOS ADMINISTRATIVOS</t>
  </si>
  <si>
    <t>D  4,349 31/01/18 FLXC601357 01 XA12005-0021808 Contrarecibo sin IVA LJIMENEZ                                          1,734.60                      1,734.60</t>
  </si>
  <si>
    <t>D  4,430 31/01/18 FOCCA72550 01 XA12001-0021844 Contrarecibo con IVA LJIMENEZ                                            165.87                      1,900.47</t>
  </si>
  <si>
    <t>D  4,434 31/01/18 FOCCA72459 01 XA12001-0021847 Contrarecibo con IVA LJIMENEZ                                            174.15                      2,074.62</t>
  </si>
  <si>
    <t>D  4,435 31/01/18 FOCCA72560 01 XA12001-0021848 Contrarecibo con IVA LJIMENEZ                                            174.15                      2,248.77</t>
  </si>
  <si>
    <t xml:space="preserve">                                                                              Sumas                                    2,248.77           0.00</t>
  </si>
  <si>
    <t xml:space="preserve">                                                                              Saldo  Final                                                           2,248.77</t>
  </si>
  <si>
    <t>Cuenta  703-023              UNIFORMES Y LAVANDERIA</t>
  </si>
  <si>
    <t>D  2,835 24/01/18 A000004908 01 XA15001-0016981 Compra con IVA       LJIMENEZ UNIFORMES DE PERSONAL                      416.16                        416.16</t>
  </si>
  <si>
    <t>D  2,838 24/01/18 A000004907 01 XA15001-0016982 Compra con IVA       LJIMENEZ UNIFORMES DE PERSONAL                    5,896.62                      6,312.78</t>
  </si>
  <si>
    <t xml:space="preserve">                                                                              Sumas                                    6,312.78           0.00</t>
  </si>
  <si>
    <t xml:space="preserve">                                                                              Saldo  Final                                                           6,312.78</t>
  </si>
  <si>
    <t>Cuenta  703-025-001          DEPREC EQUIPO COMPUTO</t>
  </si>
  <si>
    <t>E    506 29/01/18 DEPRECIACI 01 NA21003-0036064 Poliza Contable de E LJIMENEZ DEPRECIACION ENERO 2018                 14,651.17                     14,651.17</t>
  </si>
  <si>
    <t xml:space="preserve">                                                                              Sumas                                   14,651.17           0.00</t>
  </si>
  <si>
    <t xml:space="preserve">                                                                              Saldo  Final                                                          14,651.17</t>
  </si>
  <si>
    <t>Cuenta  703-025-002          DEPREC MOB Y EQUIPO</t>
  </si>
  <si>
    <t>E    506 29/01/18 DEPRECIACI 01 NA21003-0036064 Poliza Contable de E LJIMENEZ DEPRECIACION ENERO 2018                 13,785.68                     13,785.68</t>
  </si>
  <si>
    <t xml:space="preserve">                                                                              Sumas                                   13,785.68           0.00</t>
  </si>
  <si>
    <t xml:space="preserve">                                                                              Saldo  Final                                                          13,785.68</t>
  </si>
  <si>
    <t>Cuenta  703-025-003          ACONDIC Y MEJORAS PROP ARRENDA</t>
  </si>
  <si>
    <t>E    506 29/01/18 DEPRECIACI 01 NA21003-0036064 Poliza Contable de E LJIMENEZ DEPRECIACION ENERO 2018                 58,326.04                     58,326.04</t>
  </si>
  <si>
    <t xml:space="preserve">                                                                              Sumas                                   58,326.04           0.00</t>
  </si>
  <si>
    <t xml:space="preserve">                                                                              Saldo  Final                                                          58,326.04</t>
  </si>
  <si>
    <t>Cuenta  703-025-004          GASTOS DE INSTALACION</t>
  </si>
  <si>
    <t>E    506 29/01/18 DEPRECIACI 01 NA21003-0036064 Poliza Contable de E LJIMENEZ DEPRECIACION ENERO 2018                  3,666.22                      3,666.22</t>
  </si>
  <si>
    <t xml:space="preserve">                                                                              Sumas                                    3,666.22           0.00</t>
  </si>
  <si>
    <t xml:space="preserve">                                                                              Saldo  Final                                                           3,666.22</t>
  </si>
  <si>
    <t>Cuenta  703-027              REPOS REPARACION Y RENTA DE EQU</t>
  </si>
  <si>
    <t>D  1,338 15/01/18 S000056249 01 XA15001-0016939 Compra con IVA       LJIMENEZ RENTA DE COPIADORAS                      4,194.57                      4,194.57</t>
  </si>
  <si>
    <t>D  3,349 29/01/18 0000000337 01 XA15001-0017009 Compra con IVA       LJIMENEZ MANTENIMIENTO DE EQUIPO                  3,200.00                      7,394.57</t>
  </si>
  <si>
    <t>D  4,372 30/01/18 FF00000973 01 XA15001-0017035 Compra con IVA       LJIMENEZ MANTENIMIENTO DE EQUIPO                 14,400.00                     21,794.57</t>
  </si>
  <si>
    <t xml:space="preserve">                                                                              Sumas                                   21,794.57           0.00</t>
  </si>
  <si>
    <t xml:space="preserve">                                                                              Saldo  Final                                                          21,794.57</t>
  </si>
  <si>
    <t>Cuenta  703-035              PAPELERIA Y ARTICULOS DE OFICI</t>
  </si>
  <si>
    <t>D    864 10/01/18 0007347479 01 XA15001-0016924 Compra con IVA       PBALBUENAPAPELERIA ADMINISTRATIVO (CART           1,893.10                      1,893.10</t>
  </si>
  <si>
    <t>D  1,318 15/01/18 0000000359 01 XA15001-0016930 Compra con IVA       LJIMENEZ MANTENIMIENTO EQUIPO DE COMPUT          19,662.96                     21,556.06</t>
  </si>
  <si>
    <t>D  2,160 20/01/18 0007384530 01 XA15001-0016953 Compra con IVA       PBALBUENAPAPELERIA ADMINISTRATIVO (CART           1,129.66                     22,685.72</t>
  </si>
  <si>
    <t>D  2,473 23/01/18 0045615470 01 XA15001-0016958 Compra con IVA       LJIMENEZ PAPELERIA ADMINISTRATIVO (CART             667.24                     23,352.96</t>
  </si>
  <si>
    <t>D  3,008 25/01/18 0007406091 01 XA15001-0016992 Compra con IVA       PBALBUENAPAPELERIA ADMINISTRATIVO (CART           1,657.76                     25,010.72</t>
  </si>
  <si>
    <t>D  3,149 26/01/18 0007406091 01 XA15001-0016992 Compra con IVA       PBALBUENABAJA: PAPELERIA ADMINISTRATIVO (CAR                     1,657.76      23,352.96</t>
  </si>
  <si>
    <t>D  3,150 26/01/18 0007406091 01 XA15001-0017002 Compra con IVA       PBALBUENAPAPELERIA ADMINISTRATIVO (CART           1,657.76                     25,010.72</t>
  </si>
  <si>
    <t>D  4,376 30/01/18 A000000179 01 XA15001-0017039 Compra con IVA       LJIMENEZ PAPELERIA ADMINISTRATIVO (CART           2,586.21                     27,596.93</t>
  </si>
  <si>
    <t xml:space="preserve">                                                                              Sumas                                   29,254.69       1,657.76</t>
  </si>
  <si>
    <t xml:space="preserve">                                                                              Saldo  Final                                                          27,596.93</t>
  </si>
  <si>
    <t>Cuenta  703-043              CUOTAS Y SUSCRIPCIONES</t>
  </si>
  <si>
    <t>D  1,351 15/01/18 P000021298 01 XA15001-0016946 Compra con IVA       LJIMENEZ CUOTAS Y SUSCRIPCIONES                  24,777.83                     24,777.83</t>
  </si>
  <si>
    <t>D  4,203 31/01/18 A000032151 01 XA15001-0017024 Compra con IVA       LJIMENEZ CUOTAS Y SUSCRIPCIONES                  24,777.83                     49,555.66</t>
  </si>
  <si>
    <t>D  4,369 31/01/18 E000001204 01 XA15005-0017032 Compra sin IVA       LJIMENEZ CUOTAS Y SUSCRIPCIONES                     500.00                     50,055.66</t>
  </si>
  <si>
    <t xml:space="preserve">                                                                              Sumas                                   50,055.66           0.00</t>
  </si>
  <si>
    <t xml:space="preserve">                                                                              Saldo  Final                                                          50,055.66</t>
  </si>
  <si>
    <t>Cuenta  703-045              COMUNI,TEL,MENSAJ,INTERN,CORR</t>
  </si>
  <si>
    <t>ALECSA CELAYA S. DE R.L. DE C.V.                                                                                                         12/02/18 Pag. 2</t>
  </si>
  <si>
    <t>D  1,346 15/01/18 CELAD29626 01 XA15001-0016941 Compra con IVA       LJIMENEZ LJIMENEZ:IMPULSORA DE TRANSPORTES M        161.18                        161.18</t>
  </si>
  <si>
    <t>D  3,462 29/01/18 NWD0002972 01 XA15001-0017021 Compra con IVA       LJIMENEZ LJIMENEZ:QUERETARO MOTORS, SA-FRAME      1,587.62                      1,748.80</t>
  </si>
  <si>
    <t xml:space="preserve">                                                                              Sumas                                    1,748.80           0.00</t>
  </si>
  <si>
    <t xml:space="preserve">                                                                              Saldo  Final                                                           1,748.80</t>
  </si>
  <si>
    <t>Cuenta  703-046              GESTORIAS Y SERVICIOS PROFESIONALES</t>
  </si>
  <si>
    <t>D  1,321 15/01/18 0000001325 01 XA15001-0016933 Compra con IVA       LJIMENEZ GASTOS LEGALES Y DE AUDITORIA            4,000.00                      4,000.00</t>
  </si>
  <si>
    <t xml:space="preserve">                                                                              Sumas                                    4,000.00           0.00</t>
  </si>
  <si>
    <t xml:space="preserve">                                                                              Saldo  Final                                                           4,000.00</t>
  </si>
  <si>
    <t>Cuenta  703-047              IMPUESTOS Y DERECHOS</t>
  </si>
  <si>
    <t>D  4,433 31/01/18 0000062081 01 XA12001-0021846 Contrarecibo con IVA LJIMENEZ LJIMENEZ:                                  315.37                        315.37</t>
  </si>
  <si>
    <t xml:space="preserve">                                                                              Sumas                                      315.37           0.00</t>
  </si>
  <si>
    <t xml:space="preserve">                                                                              Saldo  Final                                                             315.37</t>
  </si>
  <si>
    <t>Cuenta  703-048              SERVICCIOS LEGALES Y DE AUDITO</t>
  </si>
  <si>
    <t>D  3,452 29/01/18 P000021500 01 XA15001-0017016 Compra con IVA       LJIMENEZ SEGURO EMPRESARIAL                      10,766.60                     10,766.60</t>
  </si>
  <si>
    <t>D  3,455 29/01/18 P000021498 01 XA15001-0017017 Compra con IVA       LJIMENEZ SEGURO EMPRESARIAL                         933.10                     11,699.70</t>
  </si>
  <si>
    <t xml:space="preserve">                                                                              Sumas                                   11,699.70           0.00</t>
  </si>
  <si>
    <t xml:space="preserve">                                                                              Saldo  Final                                                          11,699.70</t>
  </si>
  <si>
    <t>Cuenta  703-049              GTOS DE VIAJE Y REPRESENTACION</t>
  </si>
  <si>
    <t>D  1,339 15/01/18 0000000007 01 XA15001-0016940 Compra con IVA       LJIMENEZ LJIMENEZ:GASOLINA GERENCIA Y CASETA      1,261.59                      1,261.59</t>
  </si>
  <si>
    <t>D  1,350 15/01/18 AUD0000026 01 XA15001-0016945 Compra con IVA       LJIMENEZ LJIMENEZ:GASOLINA GERENCIA Y CASETA      3,824.93                      5,086.52</t>
  </si>
  <si>
    <t>D  2,827 24/01/18 0006313198 01 XA15005-0016980 Compra sin IVA       LJIMENEZ LJIMENEZ:ABC AEROLINEAS SA DE CV -G      3,128.45                      8,214.97</t>
  </si>
  <si>
    <t>D  2,841 24/01/18 AUD0000078 01 XA15001-0016983 Compra con IVA       LJIMENEZ LJIMENEZ:SERVICIO AUDITORIO SA DE C      2,596.94                     10,811.91</t>
  </si>
  <si>
    <t>D  2,863 24/01/18 AUD0000043 01 XA15001-0016991 Compra con IVA       LJIMENEZ LJIMENEZ:GASOLINA GERENCIA Y CASETA      1,731.17                     12,543.08</t>
  </si>
  <si>
    <t>D  4,371 30/01/18 AUD0000102 01 XA15001-0017034 Compra con IVA       LJIMENEZ LJIMENEZ:GASOLINA GERENCIA Y CASETA      3,108.00                     15,651.08</t>
  </si>
  <si>
    <t>D  4,431 31/01/18 MCAHI06679 01 XA12001-0021845 Contrarecibo con IVA LJIMENEZ LJIMENEZ:                                  173.06                     15,824.14</t>
  </si>
  <si>
    <t xml:space="preserve">                                                                              Sumas                                   15,824.14           0.00</t>
  </si>
  <si>
    <t xml:space="preserve">                                                                              Saldo  Final                                                          15,824.14</t>
  </si>
  <si>
    <t>Cuenta  703-052              AIRE GAS LUZ Y AGUA</t>
  </si>
  <si>
    <t>D    331 06/01/18 0000033270 01 XA15001-0016910 Compra con IVA       PBALBUENAARTICULOS DE LIMPIEZA                       37.75                         37.75</t>
  </si>
  <si>
    <t>D    340 06/01/18 0000007604 01 XA15001-0016913 Compra con IVA       PBALBUENAARTICULOS DE LIMPIEZA                      215.65                        253.40</t>
  </si>
  <si>
    <t>D    344 06/01/18 0000007160 01 XA15001-0016914 Compra con IVA       PBALBUENAARTICULOS DE LIMPIEZA                      215.65                        469.05</t>
  </si>
  <si>
    <t>D    349 06/01/18 0000032991 01 XA15001-0016919 Compra con IVA       PBALBUENAARTICULOS DE LIMPIEZA                       37.75                        506.80</t>
  </si>
  <si>
    <t>D  2,153 20/01/18 0000033380 01 XA15001-0016949 Compra con IVA       PBALBUENAARTICULOS DE LIMPIEZA                    1,092.95                      1,599.75</t>
  </si>
  <si>
    <t>D  2,154 20/01/18 0000033446 01 XA15001-0016950 Compra con IVA       PBALBUENAARTICULOS DE LIMPIEZA                       61.68                      1,661.43</t>
  </si>
  <si>
    <t>D  2,155 20/01/18 0000033379 01 XA15001-0016951 Compra con IVA       PBALBUENAARTICULOS DE LIMPIEZA                    1,602.40                      3,263.83</t>
  </si>
  <si>
    <t>D  2,156 20/01/18 0000008036 01 XA15001-0016952 Compra con IVA       PBALBUENAARTICULOS DE LIMPIEZA                      258.88                      3,522.71</t>
  </si>
  <si>
    <t>D  2,166 20/01/18 0000033461 01 XA15001-0016954 Compra con IVA       PBALBUENAARTICULOS DE LIMPIEZA                       60.35                      3,583.06</t>
  </si>
  <si>
    <t>D  2,170 20/01/18 0000033445 01 XA15001-0016955 Compra con IVA       PBALBUENAARTICULOS DE LIMPIEZA                      116.43                      3,699.49</t>
  </si>
  <si>
    <t>D  3,166 26/01/18 0000033696 01 XA15001-0017005 Compra con IVA       PBALBUENAARTICULOS DE LIMPIEZA                       37.75                      3,737.24</t>
  </si>
  <si>
    <t>D  3,169 26/01/18 A000002523 01 XA15001-0017006 Compra con IVA       PBALBUENAARTICULOS DE LIMPIEZA                      345.65                      4,082.89</t>
  </si>
  <si>
    <t xml:space="preserve">                                                                              Sumas                                    4,082.89           0.00</t>
  </si>
  <si>
    <t xml:space="preserve">                                                                              Saldo  Final                                                           4,082.89</t>
  </si>
  <si>
    <t>Cuenta  703-056              ARRENDAMIENTO EDIFICIO</t>
  </si>
  <si>
    <t>D  1,310 15/01/18 P000021270 01 XA15001-0016928 Compra con IVA       LJIMENEZ LJIMENEZ:MULDOON BABLOT CECILIA-REN     26,785.71                     26,785.71</t>
  </si>
  <si>
    <t>D  1,317 15/01/18 P000021271 01 XA15001-0016929 Compra con IVA       LJIMENEZ LJIMENEZ:LEAL CORONA JOSE ANTONIO-E     26,785.71                     53,571.42</t>
  </si>
  <si>
    <t xml:space="preserve">                                                                              Sumas                                   53,571.42           0.00</t>
  </si>
  <si>
    <t xml:space="preserve">                                                                              Saldo  Final                                                          53,571.42</t>
  </si>
  <si>
    <t>Cuenta  703-066              DONATIVOS</t>
  </si>
  <si>
    <t>D  1,320 15/01/18 0000004488 01 XA15005-0016932 Compra sin IVA       LJIMENEZ DONATIVOS VARIOS                         1,000.00                      1,000.00</t>
  </si>
  <si>
    <t xml:space="preserve">                                                                              Sumas                                    1,000.00           0.00</t>
  </si>
  <si>
    <t xml:space="preserve">                                                                              Saldo  Final                                                           1,000.00</t>
  </si>
  <si>
    <t>Cuenta  703-070              IGUALA POR SERV EMPLEADOS 1</t>
  </si>
  <si>
    <t>D  2,392 05/01/18 NOMSEMA001 01 XA12001-0021574 Contrarecibo con IVA LJIMENEZ LJIMENEZ:NOMINA SEMANA 01               12,775.38                     12,775.38</t>
  </si>
  <si>
    <t>D  1,652 12/01/18 NOMSEM0002 01 XA12001-0021545 Contrarecibo con IVA LJIMENEZ LJIMENEZ:NOMINA SEMANA 02               10,731.31                     23,506.69</t>
  </si>
  <si>
    <t>D  1,654 16/01/18 NOMQUIEN18 01 XA12001-0021547 Contrarecibo con IVA LJIMENEZ LJIMENEZ:NOMINA 1RA QUINCENAL DE EN    199,816.16                    223,322.85</t>
  </si>
  <si>
    <t>D  2,707 19/01/18 NOMSEM0003 01 XA12001-0021609 Contrarecibo con IVA LJIMENEZ LJIMENEZ:NOMINA SEMANA 03               10,731.31                    234,054.16</t>
  </si>
  <si>
    <t>D  3,262 26/01/18 NOMSEM0004 01 XA12001-0021732 Contrarecibo con IVA LJIMENEZ LJIMENEZ:NOMINA SEMANA 4                10,731.31                    244,785.47</t>
  </si>
  <si>
    <t>D  3,674 30/01/18 P000021250 01 XA12001-0021786 Contrarecibo con IVA LJIMENEZ LJIMENEZ:NOMINA 2A QUINCENA DE ENER    164,535.94                    409,321.41</t>
  </si>
  <si>
    <t>D  4,587 31/01/18 NOMSEM0005 01 XA12001-0021887 Contrarecibo con IVA LJIMENEZ LJIMENEZ:NOMINA SEMANA 05               11,114.56                    420,435.97</t>
  </si>
  <si>
    <t xml:space="preserve">                                                                              Sumas                                  420,435.97           0.00</t>
  </si>
  <si>
    <t xml:space="preserve">                                                                              Saldo  Final                                                         420,435.97</t>
  </si>
  <si>
    <t>Cuenta  703-090              VARIOS</t>
  </si>
  <si>
    <t>D    333 06/01/18 0000002177 01 XA15001-0016911 Compra con IVA       PBALBUENAGASTOS DIVERSOS ADMINISTRATIVO             250.00                        250.00</t>
  </si>
  <si>
    <t>D    350 06/01/18 FF00040105 01 XA15001-0016920 Compra con IVA       PBALBUENAGASTOS DIVERSOS ADMINISTRATIVO          65,600.00                     65,850.00</t>
  </si>
  <si>
    <t>D    372 06/01/18 0000002177 01 XA15001-0016911 Compra con IVA       PBALBUENABAJA: GASTOS DIVERSOS ADMINISTRATIV                       250.00      65,600.00</t>
  </si>
  <si>
    <t>ALECSA CELAYA S. DE R.L. DE C.V.                                                                                                         12/02/18 Pag. 3</t>
  </si>
  <si>
    <t>D  2,614 23/01/18            01 XA15001-0016971 Compra con IVA       LJIMENEZ GASTOS DIVERSOS ADMINISTRATIVO           1,293.10                     66,893.10</t>
  </si>
  <si>
    <t>D  2,850 24/01/18 NWD0002954 01 XA15001-0016984 Compra con IVA       LJIMENEZ LJIMENEZ:QUERETARO MOTORS, SA-LICEN      3,592.00                     70,485.10</t>
  </si>
  <si>
    <t>D  3,096 26/01/18 0000717330 01 XA15001-0016993 Compra con IVA       PBALBUENAGASTOS DIVERSOS ADMINISTRATIVO             174.15                     70,659.25</t>
  </si>
  <si>
    <t>D  3,100 26/01/18 0000038433 01 XA15001-0016995 Compra con IVA       PBALBUENAGASTOS DIVERSOS ADMINISTRATIVO           1,163.54                     71,822.79</t>
  </si>
  <si>
    <t>D  3,102 26/01/18 0000007398 01 XA15001-0016996 Compra con IVA       PBALBUENAGASTOS DIVERSOS ADMINISTRATIVO             581.90                     72,404.69</t>
  </si>
  <si>
    <t>D  3,104 26/01/18 0000038675 01 XA15001-0016998 Compra con IVA       PBALBUENAGASTOS DIVERSOS ADMINISTRATIVO             896.12                     73,300.81</t>
  </si>
  <si>
    <t>D  3,106 26/01/18 0000001636 01 XA15001-0016999 Compra con IVA       PBALBUENAGASTOS DIVERSOS ADMINISTRATIVO           1,350.00                     74,650.81</t>
  </si>
  <si>
    <t>D  3,108 26/01/18 0000722417 01 XA15001-0017001 Compra con IVA       PBALBUENAGASTOS DIVERSOS ADMINISTRATIVO             197.06                     74,847.87</t>
  </si>
  <si>
    <t>D  3,372 29/01/18 0000001636 01 XA15001-0016999 Compra con IVA       PBALBUENABAJA: GASTOS DIVERSOS ADMINISTRATIV                     1,350.00      73,497.87</t>
  </si>
  <si>
    <t>D  3,373 29/01/18 0000038433 01 XA15001-0016995 Compra con IVA       PBALBUENABAJA: GASTOS DIVERSOS ADMINISTRATIV                     1,163.54      72,334.33</t>
  </si>
  <si>
    <t>D  3,374 29/01/18 0000038675 01 XA15001-0016998 Compra con IVA       PBALBUENABAJA: GASTOS DIVERSOS ADMINISTRATIV                       896.12      71,438.21</t>
  </si>
  <si>
    <t>D  4,212 31/01/18 A000004973 01 XA15001-0017026 Compra con IVA       LJIMENEZ GASTOS DIVERSOS ADMINISTRATIVO           5,100.00                     76,538.21</t>
  </si>
  <si>
    <t>D  4,438 31/01/18 B000003972 01 XA12001-0021851 Contrarecibo con IVA LJIMENEZ LJIMENEZ:                                  809.80                     77,348.01</t>
  </si>
  <si>
    <t xml:space="preserve">                                                                              Sumas                                   81,007.67       3,659.66</t>
  </si>
  <si>
    <t xml:space="preserve">                                                                              Saldo  Final                                                          77,348.01</t>
  </si>
  <si>
    <t>Cuenta  703-100              IGUALA POR SERV EMPLEADOS 5</t>
  </si>
  <si>
    <t>D  2,708 22/01/18 INFONAV001 01 XA12001-0021610 Contrarecibo con IVA LJIMENEZ LJIMENEZ:INFONAVIT 6TO BIMESTRE         36,131.63                     36,131.63</t>
  </si>
  <si>
    <t xml:space="preserve">                                                                              Sumas                                   36,131.63           0.00</t>
  </si>
  <si>
    <t xml:space="preserve">                                                                              Saldo  Final                                                          36,131.63</t>
  </si>
  <si>
    <t>Cuenta  703-101              IGUALA POR SERV EMPLEADOS 4</t>
  </si>
  <si>
    <t>D  2,709 22/01/18 RCV0000001 01 XA12001-0021611 Contrarecibo con IVA LJIMENEZ LJIMENEZ:RCV 6TO BIMESTRE               35,102.70                     35,102.70</t>
  </si>
  <si>
    <t>D  2,711 22/01/18 IMSS000012 01 XA12001-0021613 Contrarecibo con IVA LJIMENEZ LJIMENEZ:IMSS DE DICIEMBRE              39,533.35                     74,636.05</t>
  </si>
  <si>
    <t xml:space="preserve">                                                                              Sumas                                   74,636.05           0.00</t>
  </si>
  <si>
    <t xml:space="preserve">                                                                              Saldo  Final                                                          74,636.05</t>
  </si>
  <si>
    <t>Cuenta  703-102              AGUINALDO</t>
  </si>
  <si>
    <t>D  4,448 01/01/18 PROVISION  01 NA21001-0036142 Poliza Contable de D LJIMENEZ LJIMENEZ:PROVISON CONSULTORES 18        14,460.00                     14,460.00</t>
  </si>
  <si>
    <t xml:space="preserve">                                                                              Sumas                                   14,460.00           0.00</t>
  </si>
  <si>
    <t xml:space="preserve">                                                                              Saldo  Final                                                          14,460.00</t>
  </si>
  <si>
    <t>Cuenta  703-103              UNIFORMES</t>
  </si>
  <si>
    <t>D  4,448 01/01/18 PROVISION  01 NA21001-0036142 Poliza Contable de D LJIMENEZ LJIMENEZ:PROVISON CONSULTORES 18           800.00                        800.00</t>
  </si>
  <si>
    <t xml:space="preserve">                                                                              Sumas                                      800.00           0.00</t>
  </si>
  <si>
    <t xml:space="preserve">                                                                              Saldo  Final                                                             800.00</t>
  </si>
  <si>
    <t>Cuenta  703-105              IGUALA POR SERV EMPLEADOS 8</t>
  </si>
  <si>
    <t>D  4,448 01/01/18 PROVISION  01 NA21001-0036142 Poliza Contable de D LJIMENEZ LJIMENEZ:PROVISON CONSULTORES 18         2,480.00                      2,480.00</t>
  </si>
  <si>
    <t>D  1,983 18/01/18 P000021259 01 XA12001-0021553 Contrarecibo con IVA LJIMENEZ LJIMENEZ:NOMINA 1RA QUINCENAN DE EN      1,650.00                      4,130.00</t>
  </si>
  <si>
    <t>D  3,676 30/01/18 P000021251 01 XA12001-0021787 Contrarecibo con IVA LJIMENEZ LJIMENEZ:NOMINA 2DA QUINCENA PRACTI      3,300.00                      7,430.00</t>
  </si>
  <si>
    <t xml:space="preserve">                                                                              Sumas                                    7,430.00           0.00</t>
  </si>
  <si>
    <t xml:space="preserve">                                                                              Saldo  Final                                                           7,430.00</t>
  </si>
  <si>
    <t>Cuenta  703-110              IGUALA POR SERV EMPLEADOS 6</t>
  </si>
  <si>
    <t>D  4,448 01/01/18 PROVISION  01 NA21001-0036142 Poliza Contable de D LJIMENEZ LJIMENEZ:PROVISON CONSULTORES 18        12,511.00                     12,511.00</t>
  </si>
  <si>
    <t>D  1,653 16/01/18 FQMARCOSGA 01 XA12001-0021546 Contrarecibo con IVA LJIMENEZ LJIMENEZ:FINIQUITO MARCOS GARITA TO      1,667.22                     14,178.22</t>
  </si>
  <si>
    <t>D  3,678 30/01/18 P000012153 01 XA12001-0021789 Contrarecibo con IVA LJIMENEZ LJIMENEZ:FQ PEREZ GALVAN MARTIN          1,766.17                     15,944.39</t>
  </si>
  <si>
    <t>D  3,679 30/01/18 P000021254 01 XA12001-0021790 Contrarecibo con IVA LJIMENEZ LJIMENEZ:FQ LARA LIZARDI MARIA GABR      5,751.38                     21,695.77</t>
  </si>
  <si>
    <t xml:space="preserve">                                                                              Sumas                                   21,695.77           0.00</t>
  </si>
  <si>
    <t xml:space="preserve">                                                                              Saldo  Final                                                          21,695.77</t>
  </si>
  <si>
    <t>Cuenta  703-112              IGUALA POR SERVICIO EMP 14</t>
  </si>
  <si>
    <t>D  4,448 01/01/18 PROVISION  01 NA21001-0036142 Poliza Contable de D LJIMENEZ LJIMENEZ:PROVISON CONSULTORES 18           760.00                        760.00</t>
  </si>
  <si>
    <t xml:space="preserve">                                                                              Sumas                                      760.00           0.00</t>
  </si>
  <si>
    <t xml:space="preserve">                                                                              Saldo  Final                                                             760.00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</si>
</sst>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[Red]\-#,##0.00\ "/>
    <numFmt numFmtId="165" formatCode="_-* #,##0.00_-;\-* #,##0.0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indexed="62"/>
      <name val="Arial"/>
      <family val="2"/>
    </font>
    <font>
      <sz val="10"/>
      <name val="Mang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indexed="4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46"/>
        <bgColor indexed="24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5" fillId="0" borderId="0" applyFill="0" applyBorder="0" applyAlignment="0" applyProtection="0"/>
  </cellStyleXfs>
  <cellXfs count="118">
    <xf numFmtId="0" fontId="0" fillId="0" borderId="0" xfId="0"/>
    <xf numFmtId="0" fontId="3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Fill="1" applyAlignment="1">
      <alignment horizontal="center"/>
    </xf>
    <xf numFmtId="0" fontId="3" fillId="0" borderId="0" xfId="2" applyFont="1" applyFill="1"/>
    <xf numFmtId="164" fontId="6" fillId="0" borderId="0" xfId="3" applyNumberFormat="1" applyFont="1" applyFill="1" applyBorder="1" applyAlignment="1" applyProtection="1"/>
    <xf numFmtId="49" fontId="3" fillId="0" borderId="0" xfId="2" applyNumberFormat="1" applyFont="1" applyBorder="1" applyAlignment="1">
      <alignment horizontal="center"/>
    </xf>
    <xf numFmtId="165" fontId="3" fillId="0" borderId="0" xfId="3" applyNumberFormat="1" applyFont="1" applyFill="1" applyBorder="1" applyAlignment="1" applyProtection="1"/>
    <xf numFmtId="0" fontId="3" fillId="0" borderId="0" xfId="2" applyFont="1" applyBorder="1"/>
    <xf numFmtId="0" fontId="7" fillId="0" borderId="0" xfId="2" applyFont="1"/>
    <xf numFmtId="165" fontId="7" fillId="0" borderId="0" xfId="3" applyNumberFormat="1" applyFont="1" applyFill="1" applyBorder="1" applyAlignment="1" applyProtection="1"/>
    <xf numFmtId="0" fontId="4" fillId="0" borderId="1" xfId="2" applyFont="1" applyFill="1" applyBorder="1" applyAlignment="1">
      <alignment horizontal="center"/>
    </xf>
    <xf numFmtId="0" fontId="7" fillId="2" borderId="2" xfId="2" applyFont="1" applyFill="1" applyBorder="1"/>
    <xf numFmtId="0" fontId="7" fillId="0" borderId="2" xfId="2" applyFont="1" applyFill="1" applyBorder="1"/>
    <xf numFmtId="164" fontId="7" fillId="0" borderId="2" xfId="3" applyNumberFormat="1" applyFont="1" applyFill="1" applyBorder="1" applyAlignment="1" applyProtection="1"/>
    <xf numFmtId="165" fontId="7" fillId="0" borderId="1" xfId="3" applyNumberFormat="1" applyFont="1" applyFill="1" applyBorder="1" applyAlignment="1" applyProtection="1"/>
    <xf numFmtId="165" fontId="7" fillId="0" borderId="3" xfId="3" applyNumberFormat="1" applyFont="1" applyFill="1" applyBorder="1" applyAlignment="1" applyProtection="1"/>
    <xf numFmtId="0" fontId="4" fillId="0" borderId="4" xfId="2" applyFont="1" applyFill="1" applyBorder="1" applyAlignment="1">
      <alignment horizontal="center"/>
    </xf>
    <xf numFmtId="0" fontId="7" fillId="2" borderId="5" xfId="2" applyFont="1" applyFill="1" applyBorder="1"/>
    <xf numFmtId="0" fontId="7" fillId="0" borderId="5" xfId="2" applyFont="1" applyFill="1" applyBorder="1"/>
    <xf numFmtId="165" fontId="7" fillId="0" borderId="5" xfId="3" applyNumberFormat="1" applyFont="1" applyFill="1" applyBorder="1" applyAlignment="1" applyProtection="1"/>
    <xf numFmtId="165" fontId="7" fillId="0" borderId="4" xfId="3" applyNumberFormat="1" applyFont="1" applyFill="1" applyBorder="1" applyAlignment="1" applyProtection="1"/>
    <xf numFmtId="4" fontId="8" fillId="0" borderId="0" xfId="0" applyNumberFormat="1" applyFont="1"/>
    <xf numFmtId="0" fontId="4" fillId="0" borderId="6" xfId="2" applyFont="1" applyFill="1" applyBorder="1" applyAlignment="1">
      <alignment horizontal="center"/>
    </xf>
    <xf numFmtId="0" fontId="7" fillId="2" borderId="0" xfId="2" applyFont="1" applyFill="1" applyBorder="1"/>
    <xf numFmtId="0" fontId="7" fillId="0" borderId="0" xfId="2" applyFont="1" applyFill="1" applyBorder="1"/>
    <xf numFmtId="165" fontId="7" fillId="0" borderId="6" xfId="3" applyNumberFormat="1" applyFont="1" applyFill="1" applyBorder="1" applyAlignment="1" applyProtection="1"/>
    <xf numFmtId="4" fontId="7" fillId="0" borderId="0" xfId="3" applyNumberFormat="1" applyFont="1" applyFill="1" applyBorder="1" applyAlignment="1" applyProtection="1"/>
    <xf numFmtId="0" fontId="7" fillId="3" borderId="5" xfId="2" applyFont="1" applyFill="1" applyBorder="1"/>
    <xf numFmtId="165" fontId="3" fillId="0" borderId="4" xfId="3" applyNumberFormat="1" applyFont="1" applyFill="1" applyBorder="1" applyAlignment="1" applyProtection="1"/>
    <xf numFmtId="4" fontId="7" fillId="0" borderId="7" xfId="3" applyNumberFormat="1" applyFont="1" applyFill="1" applyBorder="1" applyAlignment="1" applyProtection="1"/>
    <xf numFmtId="165" fontId="7" fillId="0" borderId="2" xfId="3" applyNumberFormat="1" applyFont="1" applyFill="1" applyBorder="1" applyAlignment="1" applyProtection="1"/>
    <xf numFmtId="165" fontId="7" fillId="0" borderId="8" xfId="3" applyNumberFormat="1" applyFont="1" applyFill="1" applyBorder="1" applyAlignment="1" applyProtection="1"/>
    <xf numFmtId="0" fontId="4" fillId="0" borderId="9" xfId="2" applyFont="1" applyFill="1" applyBorder="1" applyAlignment="1">
      <alignment horizontal="center"/>
    </xf>
    <xf numFmtId="0" fontId="7" fillId="4" borderId="10" xfId="2" applyFont="1" applyFill="1" applyBorder="1"/>
    <xf numFmtId="0" fontId="7" fillId="0" borderId="10" xfId="2" applyFont="1" applyFill="1" applyBorder="1"/>
    <xf numFmtId="165" fontId="7" fillId="0" borderId="10" xfId="3" applyNumberFormat="1" applyFont="1" applyFill="1" applyBorder="1" applyAlignment="1" applyProtection="1"/>
    <xf numFmtId="165" fontId="7" fillId="0" borderId="11" xfId="3" applyNumberFormat="1" applyFont="1" applyFill="1" applyBorder="1" applyAlignment="1" applyProtection="1"/>
    <xf numFmtId="165" fontId="7" fillId="0" borderId="12" xfId="3" applyNumberFormat="1" applyFont="1" applyFill="1" applyBorder="1" applyAlignment="1" applyProtection="1"/>
    <xf numFmtId="0" fontId="7" fillId="3" borderId="2" xfId="2" applyFont="1" applyFill="1" applyBorder="1"/>
    <xf numFmtId="165" fontId="7" fillId="0" borderId="13" xfId="3" applyNumberFormat="1" applyFont="1" applyFill="1" applyBorder="1" applyAlignment="1" applyProtection="1"/>
    <xf numFmtId="0" fontId="7" fillId="5" borderId="5" xfId="2" applyFont="1" applyFill="1" applyBorder="1"/>
    <xf numFmtId="0" fontId="7" fillId="3" borderId="0" xfId="2" applyFont="1" applyFill="1" applyBorder="1"/>
    <xf numFmtId="165" fontId="7" fillId="0" borderId="14" xfId="3" applyNumberFormat="1" applyFont="1" applyFill="1" applyBorder="1" applyAlignment="1" applyProtection="1"/>
    <xf numFmtId="0" fontId="4" fillId="0" borderId="15" xfId="2" applyFont="1" applyFill="1" applyBorder="1" applyAlignment="1">
      <alignment horizontal="center"/>
    </xf>
    <xf numFmtId="0" fontId="7" fillId="3" borderId="15" xfId="2" applyFont="1" applyFill="1" applyBorder="1"/>
    <xf numFmtId="0" fontId="7" fillId="0" borderId="15" xfId="2" applyFont="1" applyFill="1" applyBorder="1"/>
    <xf numFmtId="165" fontId="7" fillId="0" borderId="15" xfId="3" applyNumberFormat="1" applyFont="1" applyFill="1" applyBorder="1" applyAlignment="1" applyProtection="1"/>
    <xf numFmtId="165" fontId="7" fillId="0" borderId="16" xfId="3" applyNumberFormat="1" applyFont="1" applyFill="1" applyBorder="1" applyAlignment="1" applyProtection="1"/>
    <xf numFmtId="0" fontId="7" fillId="6" borderId="0" xfId="2" applyFont="1" applyFill="1"/>
    <xf numFmtId="0" fontId="7" fillId="0" borderId="0" xfId="2" applyFont="1" applyFill="1"/>
    <xf numFmtId="0" fontId="7" fillId="6" borderId="2" xfId="2" applyFont="1" applyFill="1" applyBorder="1"/>
    <xf numFmtId="4" fontId="7" fillId="0" borderId="2" xfId="3" applyNumberFormat="1" applyFont="1" applyFill="1" applyBorder="1" applyAlignment="1" applyProtection="1"/>
    <xf numFmtId="0" fontId="7" fillId="7" borderId="5" xfId="2" applyFont="1" applyFill="1" applyBorder="1"/>
    <xf numFmtId="165" fontId="3" fillId="0" borderId="3" xfId="3" applyNumberFormat="1" applyFont="1" applyFill="1" applyBorder="1" applyAlignment="1" applyProtection="1"/>
    <xf numFmtId="0" fontId="7" fillId="2" borderId="0" xfId="2" applyFont="1" applyFill="1"/>
    <xf numFmtId="0" fontId="4" fillId="0" borderId="0" xfId="2" applyFont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7" fillId="4" borderId="15" xfId="2" applyFont="1" applyFill="1" applyBorder="1"/>
    <xf numFmtId="165" fontId="7" fillId="0" borderId="17" xfId="3" applyNumberFormat="1" applyFont="1" applyFill="1" applyBorder="1" applyAlignment="1" applyProtection="1"/>
    <xf numFmtId="165" fontId="7" fillId="0" borderId="18" xfId="3" applyNumberFormat="1" applyFont="1" applyFill="1" applyBorder="1" applyAlignment="1" applyProtection="1"/>
    <xf numFmtId="0" fontId="7" fillId="4" borderId="0" xfId="2" applyFont="1" applyFill="1" applyBorder="1"/>
    <xf numFmtId="0" fontId="4" fillId="0" borderId="19" xfId="2" applyFont="1" applyFill="1" applyBorder="1" applyAlignment="1">
      <alignment horizontal="center"/>
    </xf>
    <xf numFmtId="0" fontId="7" fillId="3" borderId="0" xfId="2" applyFont="1" applyFill="1"/>
    <xf numFmtId="0" fontId="4" fillId="0" borderId="3" xfId="2" applyFont="1" applyFill="1" applyBorder="1" applyAlignment="1">
      <alignment horizontal="center"/>
    </xf>
    <xf numFmtId="0" fontId="7" fillId="0" borderId="0" xfId="2" applyFont="1" applyBorder="1"/>
    <xf numFmtId="0" fontId="7" fillId="8" borderId="2" xfId="2" applyFont="1" applyFill="1" applyBorder="1"/>
    <xf numFmtId="0" fontId="7" fillId="0" borderId="3" xfId="2" applyFont="1" applyBorder="1"/>
    <xf numFmtId="165" fontId="3" fillId="0" borderId="0" xfId="2" applyNumberFormat="1" applyFont="1"/>
    <xf numFmtId="0" fontId="7" fillId="8" borderId="0" xfId="2" applyFont="1" applyFill="1"/>
    <xf numFmtId="0" fontId="7" fillId="7" borderId="0" xfId="2" applyFont="1" applyFill="1" applyBorder="1"/>
    <xf numFmtId="0" fontId="4" fillId="0" borderId="20" xfId="2" applyFont="1" applyFill="1" applyBorder="1" applyAlignment="1">
      <alignment horizontal="center"/>
    </xf>
    <xf numFmtId="0" fontId="7" fillId="6" borderId="5" xfId="2" applyFont="1" applyFill="1" applyBorder="1"/>
    <xf numFmtId="0" fontId="7" fillId="7" borderId="2" xfId="2" applyFont="1" applyFill="1" applyBorder="1"/>
    <xf numFmtId="165" fontId="7" fillId="0" borderId="21" xfId="3" applyNumberFormat="1" applyFont="1" applyFill="1" applyBorder="1" applyAlignment="1" applyProtection="1"/>
    <xf numFmtId="0" fontId="7" fillId="7" borderId="0" xfId="2" applyFont="1" applyFill="1"/>
    <xf numFmtId="0" fontId="7" fillId="4" borderId="5" xfId="2" applyFont="1" applyFill="1" applyBorder="1"/>
    <xf numFmtId="0" fontId="7" fillId="2" borderId="15" xfId="2" applyFont="1" applyFill="1" applyBorder="1"/>
    <xf numFmtId="4" fontId="7" fillId="0" borderId="15" xfId="3" applyNumberFormat="1" applyFont="1" applyFill="1" applyBorder="1" applyAlignment="1" applyProtection="1"/>
    <xf numFmtId="0" fontId="4" fillId="0" borderId="22" xfId="2" applyFont="1" applyFill="1" applyBorder="1" applyAlignment="1">
      <alignment horizontal="center"/>
    </xf>
    <xf numFmtId="0" fontId="7" fillId="3" borderId="10" xfId="2" applyFont="1" applyFill="1" applyBorder="1"/>
    <xf numFmtId="0" fontId="7" fillId="8" borderId="5" xfId="2" applyFont="1" applyFill="1" applyBorder="1"/>
    <xf numFmtId="0" fontId="7" fillId="4" borderId="2" xfId="2" applyFont="1" applyFill="1" applyBorder="1"/>
    <xf numFmtId="165" fontId="3" fillId="0" borderId="13" xfId="3" applyNumberFormat="1" applyFont="1" applyFill="1" applyBorder="1" applyAlignment="1" applyProtection="1"/>
    <xf numFmtId="165" fontId="3" fillId="0" borderId="13" xfId="3" applyNumberFormat="1" applyFont="1" applyFill="1" applyBorder="1" applyAlignment="1" applyProtection="1">
      <alignment horizontal="center"/>
    </xf>
    <xf numFmtId="165" fontId="7" fillId="0" borderId="14" xfId="3" applyNumberFormat="1" applyFont="1" applyFill="1" applyBorder="1" applyAlignment="1" applyProtection="1">
      <alignment horizontal="center"/>
    </xf>
    <xf numFmtId="0" fontId="7" fillId="5" borderId="0" xfId="2" applyFont="1" applyFill="1" applyBorder="1"/>
    <xf numFmtId="165" fontId="3" fillId="0" borderId="6" xfId="3" applyNumberFormat="1" applyFont="1" applyFill="1" applyBorder="1" applyAlignment="1" applyProtection="1"/>
    <xf numFmtId="0" fontId="7" fillId="8" borderId="0" xfId="2" applyFont="1" applyFill="1" applyBorder="1"/>
    <xf numFmtId="165" fontId="3" fillId="0" borderId="5" xfId="3" applyNumberFormat="1" applyFont="1" applyFill="1" applyBorder="1" applyAlignment="1" applyProtection="1"/>
    <xf numFmtId="0" fontId="7" fillId="0" borderId="0" xfId="3" applyNumberFormat="1" applyFont="1" applyFill="1" applyBorder="1" applyAlignment="1" applyProtection="1"/>
    <xf numFmtId="0" fontId="7" fillId="5" borderId="0" xfId="2" applyFont="1" applyFill="1"/>
    <xf numFmtId="0" fontId="7" fillId="6" borderId="0" xfId="2" applyFont="1" applyFill="1" applyBorder="1"/>
    <xf numFmtId="43" fontId="7" fillId="0" borderId="0" xfId="1" applyFont="1" applyFill="1" applyBorder="1" applyAlignment="1" applyProtection="1"/>
    <xf numFmtId="0" fontId="7" fillId="4" borderId="0" xfId="2" applyFont="1" applyFill="1"/>
    <xf numFmtId="4" fontId="7" fillId="0" borderId="0" xfId="0" applyNumberFormat="1" applyFont="1"/>
    <xf numFmtId="165" fontId="7" fillId="0" borderId="9" xfId="3" applyNumberFormat="1" applyFont="1" applyFill="1" applyBorder="1" applyAlignment="1" applyProtection="1"/>
    <xf numFmtId="0" fontId="4" fillId="0" borderId="23" xfId="2" applyFont="1" applyFill="1" applyBorder="1" applyAlignment="1">
      <alignment horizontal="center"/>
    </xf>
    <xf numFmtId="0" fontId="7" fillId="4" borderId="21" xfId="2" applyFont="1" applyFill="1" applyBorder="1"/>
    <xf numFmtId="165" fontId="7" fillId="0" borderId="24" xfId="3" applyNumberFormat="1" applyFont="1" applyFill="1" applyBorder="1" applyAlignment="1" applyProtection="1"/>
    <xf numFmtId="43" fontId="7" fillId="0" borderId="2" xfId="1" applyFont="1" applyFill="1" applyBorder="1" applyAlignment="1" applyProtection="1"/>
    <xf numFmtId="165" fontId="3" fillId="0" borderId="1" xfId="3" applyNumberFormat="1" applyFont="1" applyFill="1" applyBorder="1" applyAlignment="1" applyProtection="1"/>
    <xf numFmtId="165" fontId="7" fillId="0" borderId="7" xfId="3" applyNumberFormat="1" applyFont="1" applyFill="1" applyBorder="1" applyAlignment="1" applyProtection="1"/>
    <xf numFmtId="165" fontId="7" fillId="0" borderId="25" xfId="3" applyNumberFormat="1" applyFont="1" applyFill="1" applyBorder="1" applyAlignment="1" applyProtection="1"/>
    <xf numFmtId="4" fontId="7" fillId="0" borderId="25" xfId="3" applyNumberFormat="1" applyFont="1" applyFill="1" applyBorder="1" applyAlignment="1" applyProtection="1"/>
    <xf numFmtId="43" fontId="7" fillId="0" borderId="25" xfId="1" applyFont="1" applyFill="1" applyBorder="1" applyAlignment="1" applyProtection="1"/>
    <xf numFmtId="43" fontId="7" fillId="0" borderId="0" xfId="1" applyFont="1"/>
    <xf numFmtId="43" fontId="7" fillId="0" borderId="7" xfId="1" applyFont="1" applyFill="1" applyBorder="1" applyAlignment="1" applyProtection="1"/>
    <xf numFmtId="164" fontId="7" fillId="0" borderId="0" xfId="3" applyNumberFormat="1" applyFont="1" applyFill="1" applyBorder="1" applyAlignment="1" applyProtection="1"/>
    <xf numFmtId="165" fontId="7" fillId="0" borderId="0" xfId="2" applyNumberFormat="1" applyFont="1"/>
    <xf numFmtId="165" fontId="7" fillId="0" borderId="0" xfId="2" applyNumberFormat="1" applyFont="1" applyFill="1"/>
    <xf numFmtId="43" fontId="7" fillId="0" borderId="0" xfId="2" applyNumberFormat="1" applyFont="1"/>
    <xf numFmtId="164" fontId="7" fillId="0" borderId="0" xfId="2" applyNumberFormat="1" applyFont="1"/>
    <xf numFmtId="165" fontId="7" fillId="0" borderId="0" xfId="2" applyNumberFormat="1" applyFont="1" applyBorder="1"/>
    <xf numFmtId="0" fontId="7" fillId="0" borderId="0" xfId="2" applyFont="1" applyFill="1" applyAlignment="1">
      <alignment horizontal="right"/>
    </xf>
    <xf numFmtId="164" fontId="3" fillId="0" borderId="0" xfId="3" applyNumberFormat="1" applyFont="1" applyFill="1" applyBorder="1" applyAlignment="1" applyProtection="1"/>
    <xf numFmtId="164" fontId="9" fillId="0" borderId="0" xfId="3" applyNumberFormat="1" applyFont="1" applyFill="1" applyBorder="1" applyAlignment="1" applyProtection="1"/>
    <xf numFmtId="4" fontId="7" fillId="0" borderId="0" xfId="2" applyNumberFormat="1" applyFont="1"/>
  </cellXfs>
  <cellStyles count="4">
    <cellStyle name="Millares" xfId="1" builtinId="3"/>
    <cellStyle name="Millares_DFS GASTOS PACHUCA 2012" xfId="3"/>
    <cellStyle name="Normal" xfId="0" builtinId="0"/>
    <cellStyle name="Normal_DFS GASTOS PACHUCA 20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tabSelected="1" topLeftCell="A181" workbookViewId="0">
      <selection activeCell="M197" sqref="M197"/>
    </sheetView>
  </sheetViews>
  <sheetFormatPr baseColWidth="10" defaultRowHeight="11.25" x14ac:dyDescent="0.2"/>
  <cols>
    <col min="1" max="1" width="2.28515625" style="9" customWidth="1"/>
    <col min="2" max="2" width="5.140625" style="2" customWidth="1"/>
    <col min="3" max="3" width="5.140625" style="3" customWidth="1"/>
    <col min="4" max="4" width="12.140625" style="9" customWidth="1"/>
    <col min="5" max="5" width="36.140625" style="50" customWidth="1"/>
    <col min="6" max="6" width="12.85546875" style="108" bestFit="1" customWidth="1"/>
    <col min="7" max="7" width="17.5703125" style="65" customWidth="1"/>
    <col min="8" max="8" width="11.140625" style="10" bestFit="1" customWidth="1"/>
    <col min="9" max="9" width="13.85546875" style="9" bestFit="1" customWidth="1"/>
    <col min="10" max="10" width="12.85546875" style="9" bestFit="1" customWidth="1"/>
    <col min="11" max="16384" width="11.42578125" style="9"/>
  </cols>
  <sheetData>
    <row r="1" spans="1:8" s="1" customFormat="1" x14ac:dyDescent="0.2">
      <c r="A1" s="1" t="s">
        <v>0</v>
      </c>
      <c r="B1" s="2" t="s">
        <v>1</v>
      </c>
      <c r="C1" s="3"/>
      <c r="E1" s="4"/>
      <c r="F1" s="5"/>
      <c r="G1" s="6" t="s">
        <v>280</v>
      </c>
      <c r="H1" s="7"/>
    </row>
    <row r="2" spans="1:8" s="1" customFormat="1" x14ac:dyDescent="0.2">
      <c r="A2" s="1" t="s">
        <v>0</v>
      </c>
      <c r="B2" s="2"/>
      <c r="C2" s="3"/>
      <c r="E2" s="4"/>
      <c r="F2" s="5"/>
      <c r="G2" s="8" t="s">
        <v>2</v>
      </c>
      <c r="H2" s="7"/>
    </row>
    <row r="4" spans="1:8" x14ac:dyDescent="0.2">
      <c r="A4" s="9" t="s">
        <v>3</v>
      </c>
      <c r="B4" s="2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</row>
    <row r="5" spans="1:8" x14ac:dyDescent="0.2">
      <c r="A5" s="9">
        <v>1</v>
      </c>
      <c r="B5" s="2" t="s">
        <v>4</v>
      </c>
      <c r="C5" s="11">
        <v>31</v>
      </c>
      <c r="D5" s="12" t="s">
        <v>5</v>
      </c>
      <c r="E5" s="13" t="s">
        <v>6</v>
      </c>
      <c r="F5" s="14"/>
      <c r="G5" s="15"/>
      <c r="H5" s="16"/>
    </row>
    <row r="6" spans="1:8" x14ac:dyDescent="0.2">
      <c r="A6" s="9">
        <v>1</v>
      </c>
      <c r="B6" s="2" t="s">
        <v>4</v>
      </c>
      <c r="C6" s="17">
        <v>31</v>
      </c>
      <c r="D6" s="18" t="s">
        <v>7</v>
      </c>
      <c r="E6" s="19" t="s">
        <v>8</v>
      </c>
      <c r="F6" s="20"/>
      <c r="G6" s="21">
        <f>SUM(F5:F6)</f>
        <v>0</v>
      </c>
      <c r="H6" s="16"/>
    </row>
    <row r="7" spans="1:8" x14ac:dyDescent="0.2">
      <c r="A7" s="9">
        <v>1</v>
      </c>
      <c r="B7" s="2" t="s">
        <v>4</v>
      </c>
      <c r="C7" s="11">
        <v>33</v>
      </c>
      <c r="D7" s="12" t="s">
        <v>9</v>
      </c>
      <c r="E7" s="13" t="s">
        <v>10</v>
      </c>
      <c r="F7" s="22"/>
      <c r="G7" s="15"/>
      <c r="H7" s="16"/>
    </row>
    <row r="8" spans="1:8" x14ac:dyDescent="0.2">
      <c r="A8" s="9">
        <v>1</v>
      </c>
      <c r="B8" s="2" t="s">
        <v>4</v>
      </c>
      <c r="C8" s="23">
        <v>33</v>
      </c>
      <c r="D8" s="24" t="s">
        <v>11</v>
      </c>
      <c r="E8" s="25" t="s">
        <v>12</v>
      </c>
      <c r="F8" s="10"/>
      <c r="G8" s="26"/>
      <c r="H8" s="16"/>
    </row>
    <row r="9" spans="1:8" x14ac:dyDescent="0.2">
      <c r="A9" s="9">
        <v>1</v>
      </c>
      <c r="B9" s="2" t="s">
        <v>4</v>
      </c>
      <c r="C9" s="23">
        <v>33</v>
      </c>
      <c r="D9" s="24" t="s">
        <v>13</v>
      </c>
      <c r="E9" s="25" t="s">
        <v>14</v>
      </c>
      <c r="F9" s="10">
        <v>82876.850000000006</v>
      </c>
      <c r="G9" s="26"/>
      <c r="H9" s="16"/>
    </row>
    <row r="10" spans="1:8" x14ac:dyDescent="0.2">
      <c r="A10" s="9">
        <v>1</v>
      </c>
      <c r="B10" s="2" t="s">
        <v>4</v>
      </c>
      <c r="C10" s="23">
        <v>33</v>
      </c>
      <c r="D10" s="24" t="s">
        <v>15</v>
      </c>
      <c r="E10" s="25" t="s">
        <v>16</v>
      </c>
      <c r="F10" s="10">
        <v>269071.62</v>
      </c>
      <c r="G10" s="26"/>
      <c r="H10" s="16"/>
    </row>
    <row r="11" spans="1:8" x14ac:dyDescent="0.2">
      <c r="A11" s="9">
        <v>1</v>
      </c>
      <c r="B11" s="2" t="s">
        <v>4</v>
      </c>
      <c r="C11" s="23">
        <v>33</v>
      </c>
      <c r="D11" s="24" t="s">
        <v>17</v>
      </c>
      <c r="E11" s="25" t="s">
        <v>18</v>
      </c>
      <c r="F11" s="10"/>
      <c r="G11" s="26"/>
      <c r="H11" s="16"/>
    </row>
    <row r="12" spans="1:8" x14ac:dyDescent="0.2">
      <c r="A12" s="9">
        <v>1</v>
      </c>
      <c r="B12" s="2" t="s">
        <v>4</v>
      </c>
      <c r="C12" s="17">
        <v>33</v>
      </c>
      <c r="D12" s="24" t="s">
        <v>19</v>
      </c>
      <c r="E12" s="25" t="s">
        <v>20</v>
      </c>
      <c r="F12" s="27">
        <v>284366.19</v>
      </c>
      <c r="G12" s="26"/>
      <c r="H12" s="16"/>
    </row>
    <row r="13" spans="1:8" x14ac:dyDescent="0.2">
      <c r="A13" s="9">
        <v>1</v>
      </c>
      <c r="B13" s="2" t="s">
        <v>4</v>
      </c>
      <c r="C13" s="17">
        <v>33</v>
      </c>
      <c r="D13" s="28" t="s">
        <v>21</v>
      </c>
      <c r="E13" s="19" t="s">
        <v>20</v>
      </c>
      <c r="F13" s="20"/>
      <c r="G13" s="29">
        <f>SUM(F7:F13)</f>
        <v>636314.65999999992</v>
      </c>
      <c r="H13" s="16"/>
    </row>
    <row r="14" spans="1:8" x14ac:dyDescent="0.2">
      <c r="A14" s="9">
        <v>1</v>
      </c>
      <c r="B14" s="2" t="s">
        <v>4</v>
      </c>
      <c r="C14" s="11">
        <v>34</v>
      </c>
      <c r="D14" s="12" t="s">
        <v>22</v>
      </c>
      <c r="E14" s="13" t="s">
        <v>23</v>
      </c>
      <c r="F14" s="30">
        <v>110015.98</v>
      </c>
      <c r="G14" s="31"/>
      <c r="H14" s="16"/>
    </row>
    <row r="15" spans="1:8" x14ac:dyDescent="0.2">
      <c r="A15" s="9">
        <v>1</v>
      </c>
      <c r="B15" s="2" t="s">
        <v>4</v>
      </c>
      <c r="C15" s="17">
        <v>34</v>
      </c>
      <c r="D15" s="28" t="s">
        <v>24</v>
      </c>
      <c r="E15" s="19" t="s">
        <v>23</v>
      </c>
      <c r="F15" s="32">
        <v>14577.6</v>
      </c>
      <c r="G15" s="20">
        <f>SUM(F14:F15)</f>
        <v>124593.58</v>
      </c>
      <c r="H15" s="16"/>
    </row>
    <row r="16" spans="1:8" x14ac:dyDescent="0.2">
      <c r="A16" s="9">
        <v>1</v>
      </c>
      <c r="B16" s="2" t="s">
        <v>4</v>
      </c>
      <c r="C16" s="11">
        <v>35</v>
      </c>
      <c r="D16" s="12" t="s">
        <v>25</v>
      </c>
      <c r="E16" s="13" t="s">
        <v>26</v>
      </c>
      <c r="F16" s="30">
        <f>85908.67-2650</f>
        <v>83258.67</v>
      </c>
      <c r="G16" s="15"/>
      <c r="H16" s="16"/>
    </row>
    <row r="17" spans="1:9" x14ac:dyDescent="0.2">
      <c r="A17" s="9">
        <v>1</v>
      </c>
      <c r="B17" s="2" t="s">
        <v>4</v>
      </c>
      <c r="C17" s="33">
        <v>35</v>
      </c>
      <c r="D17" s="34" t="s">
        <v>27</v>
      </c>
      <c r="E17" s="35" t="s">
        <v>26</v>
      </c>
      <c r="F17" s="36"/>
      <c r="G17" s="37"/>
      <c r="H17" s="16"/>
    </row>
    <row r="18" spans="1:9" x14ac:dyDescent="0.2">
      <c r="A18" s="9">
        <v>1</v>
      </c>
      <c r="B18" s="2" t="s">
        <v>4</v>
      </c>
      <c r="C18" s="17">
        <v>35</v>
      </c>
      <c r="D18" s="18" t="s">
        <v>28</v>
      </c>
      <c r="E18" s="19" t="s">
        <v>29</v>
      </c>
      <c r="F18" s="20">
        <v>8695.8700000000008</v>
      </c>
      <c r="G18" s="38">
        <f>SUM(F16:F18)</f>
        <v>91954.54</v>
      </c>
      <c r="H18" s="16"/>
    </row>
    <row r="19" spans="1:9" x14ac:dyDescent="0.2">
      <c r="A19" s="9">
        <v>1</v>
      </c>
      <c r="B19" s="2" t="s">
        <v>30</v>
      </c>
      <c r="C19" s="11">
        <v>38</v>
      </c>
      <c r="D19" s="39" t="s">
        <v>31</v>
      </c>
      <c r="E19" s="13" t="s">
        <v>32</v>
      </c>
      <c r="F19" s="31"/>
      <c r="G19" s="40"/>
      <c r="H19" s="16"/>
    </row>
    <row r="20" spans="1:9" x14ac:dyDescent="0.2">
      <c r="A20" s="9">
        <v>1</v>
      </c>
      <c r="B20" s="2" t="s">
        <v>30</v>
      </c>
      <c r="C20" s="17">
        <v>38</v>
      </c>
      <c r="D20" s="41" t="s">
        <v>33</v>
      </c>
      <c r="E20" s="19" t="s">
        <v>34</v>
      </c>
      <c r="F20" s="20"/>
      <c r="G20" s="38">
        <f>SUM(F19:F20)</f>
        <v>0</v>
      </c>
      <c r="H20" s="16"/>
    </row>
    <row r="21" spans="1:9" x14ac:dyDescent="0.2">
      <c r="A21" s="9">
        <v>1</v>
      </c>
      <c r="B21" s="2" t="s">
        <v>30</v>
      </c>
      <c r="C21" s="11">
        <v>39</v>
      </c>
      <c r="D21" s="39" t="s">
        <v>35</v>
      </c>
      <c r="E21" s="13" t="s">
        <v>26</v>
      </c>
      <c r="F21" s="31"/>
      <c r="G21" s="40"/>
      <c r="H21" s="16"/>
    </row>
    <row r="22" spans="1:9" x14ac:dyDescent="0.2">
      <c r="A22" s="9">
        <v>1</v>
      </c>
      <c r="B22" s="2" t="s">
        <v>30</v>
      </c>
      <c r="C22" s="17">
        <v>39</v>
      </c>
      <c r="D22" s="28" t="s">
        <v>36</v>
      </c>
      <c r="E22" s="19" t="s">
        <v>29</v>
      </c>
      <c r="F22" s="20">
        <v>5200.7700000000004</v>
      </c>
      <c r="G22" s="38">
        <f>SUM(F21:F22)</f>
        <v>5200.7700000000004</v>
      </c>
      <c r="H22" s="16"/>
    </row>
    <row r="23" spans="1:9" x14ac:dyDescent="0.2">
      <c r="A23" s="9">
        <v>1</v>
      </c>
      <c r="B23" s="2" t="s">
        <v>30</v>
      </c>
      <c r="C23" s="11">
        <v>40</v>
      </c>
      <c r="D23" s="39" t="s">
        <v>37</v>
      </c>
      <c r="E23" s="13" t="s">
        <v>10</v>
      </c>
      <c r="F23" s="31"/>
      <c r="G23" s="40"/>
      <c r="H23" s="16"/>
    </row>
    <row r="24" spans="1:9" x14ac:dyDescent="0.2">
      <c r="A24" s="9">
        <v>1</v>
      </c>
      <c r="B24" s="2" t="s">
        <v>30</v>
      </c>
      <c r="C24" s="23">
        <v>40</v>
      </c>
      <c r="D24" s="42" t="s">
        <v>38</v>
      </c>
      <c r="E24" s="25" t="s">
        <v>39</v>
      </c>
      <c r="F24" s="10"/>
      <c r="G24" s="43"/>
      <c r="H24" s="16"/>
      <c r="I24" s="10"/>
    </row>
    <row r="25" spans="1:9" x14ac:dyDescent="0.2">
      <c r="A25" s="9">
        <v>1</v>
      </c>
      <c r="B25" s="2" t="s">
        <v>30</v>
      </c>
      <c r="C25" s="23">
        <v>40</v>
      </c>
      <c r="D25" s="42" t="s">
        <v>40</v>
      </c>
      <c r="E25" s="25" t="s">
        <v>41</v>
      </c>
      <c r="F25" s="10"/>
      <c r="G25" s="43"/>
      <c r="H25" s="16"/>
    </row>
    <row r="26" spans="1:9" x14ac:dyDescent="0.2">
      <c r="A26" s="9">
        <v>1</v>
      </c>
      <c r="B26" s="2" t="s">
        <v>30</v>
      </c>
      <c r="C26" s="17">
        <v>40</v>
      </c>
      <c r="D26" s="28" t="s">
        <v>42</v>
      </c>
      <c r="E26" s="19" t="s">
        <v>43</v>
      </c>
      <c r="F26" s="20"/>
      <c r="G26" s="38">
        <f>SUM(F23:F26)</f>
        <v>0</v>
      </c>
      <c r="H26" s="16"/>
    </row>
    <row r="27" spans="1:9" x14ac:dyDescent="0.2">
      <c r="A27" s="9">
        <v>1</v>
      </c>
      <c r="B27" s="2" t="s">
        <v>30</v>
      </c>
      <c r="C27" s="44">
        <v>41</v>
      </c>
      <c r="D27" s="45" t="s">
        <v>44</v>
      </c>
      <c r="E27" s="46" t="s">
        <v>45</v>
      </c>
      <c r="F27" s="47"/>
      <c r="G27" s="48">
        <f>SUM(F27)</f>
        <v>0</v>
      </c>
      <c r="H27" s="16"/>
    </row>
    <row r="28" spans="1:9" x14ac:dyDescent="0.2">
      <c r="A28" s="9">
        <v>1</v>
      </c>
      <c r="B28" s="2" t="s">
        <v>30</v>
      </c>
      <c r="C28" s="3">
        <v>43</v>
      </c>
      <c r="D28" s="49" t="s">
        <v>46</v>
      </c>
      <c r="E28" s="50" t="s">
        <v>10</v>
      </c>
      <c r="F28" s="10"/>
      <c r="G28" s="43">
        <f>SUM(F28)</f>
        <v>0</v>
      </c>
      <c r="H28" s="16"/>
    </row>
    <row r="29" spans="1:9" x14ac:dyDescent="0.2">
      <c r="A29" s="9">
        <v>1</v>
      </c>
      <c r="B29" s="2" t="s">
        <v>47</v>
      </c>
      <c r="C29" s="11">
        <v>44</v>
      </c>
      <c r="D29" s="51" t="s">
        <v>48</v>
      </c>
      <c r="E29" s="13" t="s">
        <v>6</v>
      </c>
      <c r="F29" s="52"/>
      <c r="G29" s="40"/>
      <c r="H29" s="16"/>
    </row>
    <row r="30" spans="1:9" x14ac:dyDescent="0.2">
      <c r="A30" s="9">
        <v>1</v>
      </c>
      <c r="B30" s="2" t="s">
        <v>47</v>
      </c>
      <c r="C30" s="17">
        <v>44</v>
      </c>
      <c r="D30" s="53" t="s">
        <v>49</v>
      </c>
      <c r="E30" s="19" t="s">
        <v>6</v>
      </c>
      <c r="F30" s="20"/>
      <c r="G30" s="38">
        <f>SUM(F29:F30)</f>
        <v>0</v>
      </c>
      <c r="H30" s="16"/>
    </row>
    <row r="31" spans="1:9" x14ac:dyDescent="0.2">
      <c r="A31" s="9">
        <v>1</v>
      </c>
      <c r="B31" s="2" t="s">
        <v>47</v>
      </c>
      <c r="C31" s="11">
        <v>45</v>
      </c>
      <c r="D31" s="51" t="s">
        <v>50</v>
      </c>
      <c r="E31" s="13" t="s">
        <v>26</v>
      </c>
      <c r="F31" s="31"/>
      <c r="G31" s="40"/>
      <c r="H31" s="16"/>
    </row>
    <row r="32" spans="1:9" x14ac:dyDescent="0.2">
      <c r="A32" s="9">
        <v>1</v>
      </c>
      <c r="B32" s="2" t="s">
        <v>47</v>
      </c>
      <c r="C32" s="17">
        <v>45</v>
      </c>
      <c r="D32" s="53" t="s">
        <v>51</v>
      </c>
      <c r="E32" s="19" t="s">
        <v>26</v>
      </c>
      <c r="F32" s="20"/>
      <c r="G32" s="38">
        <f>SUM(F31:F32)</f>
        <v>0</v>
      </c>
      <c r="H32" s="54">
        <f>SUM(G5:G32)</f>
        <v>858063.54999999993</v>
      </c>
    </row>
    <row r="33" spans="1:8" s="10" customFormat="1" x14ac:dyDescent="0.2">
      <c r="A33" s="9"/>
      <c r="B33" s="2"/>
      <c r="C33" s="3"/>
      <c r="D33" s="50"/>
      <c r="E33" s="50" t="s">
        <v>3</v>
      </c>
      <c r="G33" s="43"/>
      <c r="H33" s="16"/>
    </row>
    <row r="34" spans="1:8" s="10" customFormat="1" x14ac:dyDescent="0.2">
      <c r="A34" s="9">
        <v>2</v>
      </c>
      <c r="B34" s="2" t="s">
        <v>52</v>
      </c>
      <c r="C34" s="3">
        <v>59</v>
      </c>
      <c r="D34" s="55" t="s">
        <v>53</v>
      </c>
      <c r="E34" s="50" t="s">
        <v>54</v>
      </c>
      <c r="G34" s="43">
        <f>SUM(F34)</f>
        <v>0</v>
      </c>
      <c r="H34" s="16"/>
    </row>
    <row r="35" spans="1:8" s="10" customFormat="1" x14ac:dyDescent="0.2">
      <c r="A35" s="9">
        <v>2</v>
      </c>
      <c r="B35" s="2" t="s">
        <v>52</v>
      </c>
      <c r="C35" s="11">
        <v>60</v>
      </c>
      <c r="D35" s="12" t="s">
        <v>55</v>
      </c>
      <c r="E35" s="13" t="s">
        <v>56</v>
      </c>
      <c r="F35" s="52">
        <v>42750</v>
      </c>
      <c r="G35" s="40"/>
      <c r="H35" s="16"/>
    </row>
    <row r="36" spans="1:8" s="10" customFormat="1" x14ac:dyDescent="0.2">
      <c r="A36" s="9">
        <v>2</v>
      </c>
      <c r="B36" s="56" t="s">
        <v>52</v>
      </c>
      <c r="C36" s="23">
        <v>60</v>
      </c>
      <c r="D36" s="42" t="s">
        <v>57</v>
      </c>
      <c r="E36" s="25" t="s">
        <v>56</v>
      </c>
      <c r="F36" s="27">
        <v>6250</v>
      </c>
      <c r="G36" s="43"/>
      <c r="H36" s="16"/>
    </row>
    <row r="37" spans="1:8" s="10" customFormat="1" x14ac:dyDescent="0.2">
      <c r="A37" s="9">
        <v>2</v>
      </c>
      <c r="B37" s="2" t="s">
        <v>52</v>
      </c>
      <c r="C37" s="17">
        <v>60</v>
      </c>
      <c r="D37" s="41" t="s">
        <v>58</v>
      </c>
      <c r="E37" s="19" t="s">
        <v>56</v>
      </c>
      <c r="F37" s="20"/>
      <c r="G37" s="38">
        <f>SUM(F35:F37)</f>
        <v>49000</v>
      </c>
      <c r="H37" s="16"/>
    </row>
    <row r="38" spans="1:8" s="10" customFormat="1" x14ac:dyDescent="0.2">
      <c r="A38" s="9">
        <v>2</v>
      </c>
      <c r="B38" s="2" t="s">
        <v>52</v>
      </c>
      <c r="C38" s="3">
        <v>61</v>
      </c>
      <c r="D38" s="55" t="s">
        <v>59</v>
      </c>
      <c r="E38" s="50" t="s">
        <v>60</v>
      </c>
      <c r="G38" s="43">
        <f>SUM(F38)</f>
        <v>0</v>
      </c>
      <c r="H38" s="16"/>
    </row>
    <row r="39" spans="1:8" s="10" customFormat="1" x14ac:dyDescent="0.2">
      <c r="A39" s="9">
        <v>2</v>
      </c>
      <c r="B39" s="2" t="s">
        <v>52</v>
      </c>
      <c r="C39" s="11">
        <v>62</v>
      </c>
      <c r="D39" s="12" t="s">
        <v>61</v>
      </c>
      <c r="E39" s="13" t="s">
        <v>62</v>
      </c>
      <c r="F39" s="31">
        <v>15781.95</v>
      </c>
      <c r="G39" s="40"/>
      <c r="H39" s="16"/>
    </row>
    <row r="40" spans="1:8" s="10" customFormat="1" x14ac:dyDescent="0.2">
      <c r="A40" s="9">
        <v>2</v>
      </c>
      <c r="B40" s="2" t="s">
        <v>52</v>
      </c>
      <c r="C40" s="23">
        <v>62</v>
      </c>
      <c r="D40" s="28" t="s">
        <v>63</v>
      </c>
      <c r="E40" s="35" t="s">
        <v>62</v>
      </c>
      <c r="F40" s="36"/>
      <c r="G40" s="37"/>
      <c r="H40" s="16"/>
    </row>
    <row r="41" spans="1:8" s="10" customFormat="1" x14ac:dyDescent="0.2">
      <c r="A41" s="9">
        <v>2</v>
      </c>
      <c r="B41" s="2" t="s">
        <v>52</v>
      </c>
      <c r="C41" s="17">
        <v>62</v>
      </c>
      <c r="D41" s="53" t="s">
        <v>64</v>
      </c>
      <c r="E41" s="19" t="s">
        <v>62</v>
      </c>
      <c r="F41" s="20"/>
      <c r="G41" s="38">
        <f>SUM(F39:F41)</f>
        <v>15781.95</v>
      </c>
      <c r="H41" s="16"/>
    </row>
    <row r="42" spans="1:8" s="10" customFormat="1" x14ac:dyDescent="0.2">
      <c r="A42" s="9">
        <v>2</v>
      </c>
      <c r="B42" s="2" t="s">
        <v>52</v>
      </c>
      <c r="C42" s="57">
        <v>62</v>
      </c>
      <c r="D42" s="58" t="s">
        <v>65</v>
      </c>
      <c r="E42" s="25" t="s">
        <v>62</v>
      </c>
      <c r="F42" s="47">
        <v>6312.78</v>
      </c>
      <c r="G42" s="48">
        <f>SUM(F42)</f>
        <v>6312.78</v>
      </c>
      <c r="H42" s="16"/>
    </row>
    <row r="43" spans="1:8" s="10" customFormat="1" x14ac:dyDescent="0.2">
      <c r="A43" s="9">
        <v>2</v>
      </c>
      <c r="B43" s="2" t="s">
        <v>52</v>
      </c>
      <c r="C43" s="11">
        <v>63</v>
      </c>
      <c r="D43" s="24" t="s">
        <v>66</v>
      </c>
      <c r="E43" s="13" t="s">
        <v>67</v>
      </c>
      <c r="F43" s="59"/>
      <c r="G43" s="60"/>
      <c r="H43" s="16"/>
    </row>
    <row r="44" spans="1:8" s="10" customFormat="1" x14ac:dyDescent="0.2">
      <c r="A44" s="9">
        <v>2</v>
      </c>
      <c r="B44" s="2" t="s">
        <v>52</v>
      </c>
      <c r="C44" s="11">
        <v>63</v>
      </c>
      <c r="D44" s="61" t="s">
        <v>68</v>
      </c>
      <c r="E44" s="13" t="s">
        <v>67</v>
      </c>
      <c r="G44" s="43"/>
      <c r="H44" s="16"/>
    </row>
    <row r="45" spans="1:8" s="10" customFormat="1" x14ac:dyDescent="0.2">
      <c r="A45" s="9">
        <v>2</v>
      </c>
      <c r="B45" s="2" t="s">
        <v>52</v>
      </c>
      <c r="C45" s="11">
        <v>63</v>
      </c>
      <c r="D45" s="24" t="s">
        <v>69</v>
      </c>
      <c r="E45" s="25" t="s">
        <v>70</v>
      </c>
      <c r="G45" s="43"/>
      <c r="H45" s="16"/>
    </row>
    <row r="46" spans="1:8" s="10" customFormat="1" x14ac:dyDescent="0.2">
      <c r="A46" s="9">
        <v>2</v>
      </c>
      <c r="B46" s="2" t="s">
        <v>52</v>
      </c>
      <c r="C46" s="11">
        <v>63</v>
      </c>
      <c r="D46" s="18" t="s">
        <v>71</v>
      </c>
      <c r="E46" s="19" t="s">
        <v>72</v>
      </c>
      <c r="F46" s="20"/>
      <c r="G46" s="38">
        <f>SUM(F43:F46)</f>
        <v>0</v>
      </c>
      <c r="H46" s="16"/>
    </row>
    <row r="47" spans="1:8" s="10" customFormat="1" x14ac:dyDescent="0.2">
      <c r="A47" s="9">
        <v>2</v>
      </c>
      <c r="B47" s="2" t="s">
        <v>52</v>
      </c>
      <c r="C47" s="11">
        <v>64</v>
      </c>
      <c r="D47" s="12" t="s">
        <v>73</v>
      </c>
      <c r="E47" s="13" t="s">
        <v>74</v>
      </c>
      <c r="F47" s="31">
        <f>1452967.88+92319.75+179058.39+21690+1200+365.75+3720+23978.77+1140+13500</f>
        <v>1789940.54</v>
      </c>
      <c r="G47" s="40"/>
      <c r="H47" s="16"/>
    </row>
    <row r="48" spans="1:8" s="10" customFormat="1" x14ac:dyDescent="0.2">
      <c r="A48" s="9">
        <v>2</v>
      </c>
      <c r="B48" s="2" t="s">
        <v>75</v>
      </c>
      <c r="C48" s="17">
        <v>61</v>
      </c>
      <c r="D48" s="41" t="s">
        <v>76</v>
      </c>
      <c r="E48" s="19" t="s">
        <v>74</v>
      </c>
      <c r="F48" s="20">
        <v>120446.94</v>
      </c>
      <c r="G48" s="38">
        <f>SUM(F47:F48)</f>
        <v>1910387.48</v>
      </c>
      <c r="H48" s="16"/>
    </row>
    <row r="49" spans="1:9" x14ac:dyDescent="0.2">
      <c r="A49" s="9">
        <v>2</v>
      </c>
      <c r="B49" s="2" t="s">
        <v>75</v>
      </c>
      <c r="C49" s="11">
        <v>59</v>
      </c>
      <c r="D49" s="39" t="s">
        <v>77</v>
      </c>
      <c r="E49" s="13" t="s">
        <v>54</v>
      </c>
      <c r="F49" s="10"/>
      <c r="G49" s="40"/>
      <c r="H49" s="16"/>
    </row>
    <row r="50" spans="1:9" x14ac:dyDescent="0.2">
      <c r="A50" s="9">
        <v>2</v>
      </c>
      <c r="B50" s="2" t="s">
        <v>75</v>
      </c>
      <c r="C50" s="17">
        <v>63</v>
      </c>
      <c r="D50" s="28" t="s">
        <v>78</v>
      </c>
      <c r="E50" s="19" t="s">
        <v>72</v>
      </c>
      <c r="F50" s="20"/>
      <c r="G50" s="38">
        <f>SUM(F49:F50)</f>
        <v>0</v>
      </c>
      <c r="H50" s="16"/>
    </row>
    <row r="51" spans="1:9" x14ac:dyDescent="0.2">
      <c r="A51" s="9">
        <v>2</v>
      </c>
      <c r="B51" s="2" t="s">
        <v>75</v>
      </c>
      <c r="C51" s="62">
        <v>68</v>
      </c>
      <c r="D51" s="63" t="s">
        <v>79</v>
      </c>
      <c r="E51" s="50" t="s">
        <v>74</v>
      </c>
      <c r="F51" s="10">
        <f>290672.66+24120.57+46582.59+3615+200+620+3127.75+190</f>
        <v>369128.56999999995</v>
      </c>
      <c r="G51" s="40">
        <f>SUM(F51)</f>
        <v>369128.56999999995</v>
      </c>
      <c r="H51" s="16"/>
    </row>
    <row r="52" spans="1:9" x14ac:dyDescent="0.2">
      <c r="A52" s="9">
        <v>2</v>
      </c>
      <c r="B52" s="2" t="s">
        <v>75</v>
      </c>
      <c r="C52" s="64">
        <v>70</v>
      </c>
      <c r="D52" s="63" t="s">
        <v>80</v>
      </c>
      <c r="E52" s="50" t="s">
        <v>81</v>
      </c>
      <c r="F52" s="10"/>
      <c r="G52" s="43">
        <f>SUM(F52)</f>
        <v>0</v>
      </c>
      <c r="H52" s="16"/>
    </row>
    <row r="53" spans="1:9" x14ac:dyDescent="0.2">
      <c r="A53" s="9">
        <v>2</v>
      </c>
      <c r="B53" s="2" t="s">
        <v>82</v>
      </c>
      <c r="C53" s="64">
        <v>69</v>
      </c>
      <c r="D53" s="49" t="s">
        <v>83</v>
      </c>
      <c r="E53" s="50" t="s">
        <v>84</v>
      </c>
      <c r="F53" s="10"/>
      <c r="G53" s="43">
        <f>+F53</f>
        <v>0</v>
      </c>
      <c r="H53" s="16"/>
    </row>
    <row r="54" spans="1:9" x14ac:dyDescent="0.2">
      <c r="A54" s="9">
        <v>2</v>
      </c>
      <c r="B54" s="2" t="s">
        <v>82</v>
      </c>
      <c r="C54" s="64">
        <v>74</v>
      </c>
      <c r="D54" s="49" t="s">
        <v>85</v>
      </c>
      <c r="E54" s="50" t="s">
        <v>56</v>
      </c>
      <c r="F54" s="10">
        <v>32590.31</v>
      </c>
      <c r="G54" s="43">
        <f>+F54</f>
        <v>32590.31</v>
      </c>
      <c r="H54" s="16"/>
    </row>
    <row r="55" spans="1:9" s="65" customFormat="1" x14ac:dyDescent="0.2">
      <c r="A55" s="65">
        <v>2</v>
      </c>
      <c r="B55" s="56" t="s">
        <v>82</v>
      </c>
      <c r="C55" s="62">
        <v>71</v>
      </c>
      <c r="D55" s="66" t="s">
        <v>86</v>
      </c>
      <c r="E55" s="13" t="s">
        <v>60</v>
      </c>
      <c r="F55" s="31"/>
      <c r="G55" s="40"/>
      <c r="H55" s="67"/>
    </row>
    <row r="56" spans="1:9" x14ac:dyDescent="0.2">
      <c r="A56" s="9">
        <v>2</v>
      </c>
      <c r="B56" s="2" t="s">
        <v>82</v>
      </c>
      <c r="C56" s="64">
        <v>71</v>
      </c>
      <c r="D56" s="49" t="s">
        <v>87</v>
      </c>
      <c r="E56" s="50" t="s">
        <v>20</v>
      </c>
      <c r="F56" s="10"/>
      <c r="G56" s="43"/>
      <c r="H56" s="16"/>
      <c r="I56" s="68"/>
    </row>
    <row r="57" spans="1:9" x14ac:dyDescent="0.2">
      <c r="A57" s="9">
        <v>2</v>
      </c>
      <c r="B57" s="2" t="s">
        <v>82</v>
      </c>
      <c r="C57" s="64">
        <v>71</v>
      </c>
      <c r="D57" s="49" t="s">
        <v>88</v>
      </c>
      <c r="E57" s="50" t="s">
        <v>54</v>
      </c>
      <c r="F57" s="10"/>
      <c r="G57" s="43"/>
      <c r="H57" s="16"/>
      <c r="I57" s="68"/>
    </row>
    <row r="58" spans="1:9" x14ac:dyDescent="0.2">
      <c r="A58" s="9">
        <v>2</v>
      </c>
      <c r="B58" s="2" t="s">
        <v>82</v>
      </c>
      <c r="C58" s="64">
        <v>71</v>
      </c>
      <c r="D58" s="69" t="s">
        <v>89</v>
      </c>
      <c r="E58" s="50" t="s">
        <v>20</v>
      </c>
      <c r="F58" s="10"/>
      <c r="G58" s="43"/>
      <c r="H58" s="16"/>
      <c r="I58" s="68"/>
    </row>
    <row r="59" spans="1:9" x14ac:dyDescent="0.2">
      <c r="A59" s="9">
        <v>2</v>
      </c>
      <c r="B59" s="2" t="s">
        <v>82</v>
      </c>
      <c r="C59" s="64">
        <v>75</v>
      </c>
      <c r="D59" s="70" t="s">
        <v>90</v>
      </c>
      <c r="E59" s="25" t="s">
        <v>20</v>
      </c>
      <c r="F59" s="10"/>
      <c r="G59" s="43"/>
      <c r="H59" s="16"/>
      <c r="I59" s="68"/>
    </row>
    <row r="60" spans="1:9" x14ac:dyDescent="0.2">
      <c r="A60" s="9">
        <v>2</v>
      </c>
      <c r="B60" s="2" t="s">
        <v>82</v>
      </c>
      <c r="C60" s="71">
        <v>75</v>
      </c>
      <c r="D60" s="72" t="s">
        <v>91</v>
      </c>
      <c r="E60" s="19" t="s">
        <v>81</v>
      </c>
      <c r="F60" s="20"/>
      <c r="G60" s="38">
        <f>SUM(F55:F60)</f>
        <v>0</v>
      </c>
      <c r="H60" s="16"/>
    </row>
    <row r="61" spans="1:9" x14ac:dyDescent="0.2">
      <c r="A61" s="9">
        <v>2</v>
      </c>
      <c r="B61" s="2" t="s">
        <v>82</v>
      </c>
      <c r="C61" s="3">
        <v>72</v>
      </c>
      <c r="D61" s="49" t="s">
        <v>92</v>
      </c>
      <c r="E61" s="50" t="s">
        <v>62</v>
      </c>
      <c r="F61" s="10">
        <v>9469.17</v>
      </c>
      <c r="G61" s="43">
        <f>+F61</f>
        <v>9469.17</v>
      </c>
      <c r="H61" s="16"/>
    </row>
    <row r="62" spans="1:9" x14ac:dyDescent="0.2">
      <c r="A62" s="9">
        <v>2</v>
      </c>
      <c r="B62" s="2" t="s">
        <v>82</v>
      </c>
      <c r="C62" s="3">
        <v>73</v>
      </c>
      <c r="D62" s="49" t="s">
        <v>93</v>
      </c>
      <c r="E62" s="50" t="s">
        <v>94</v>
      </c>
      <c r="F62" s="10"/>
      <c r="G62" s="43">
        <f>+F62</f>
        <v>0</v>
      </c>
      <c r="H62" s="16"/>
    </row>
    <row r="63" spans="1:9" x14ac:dyDescent="0.2">
      <c r="A63" s="9">
        <v>2</v>
      </c>
      <c r="B63" s="2" t="s">
        <v>82</v>
      </c>
      <c r="C63" s="3">
        <v>78</v>
      </c>
      <c r="D63" s="49" t="s">
        <v>95</v>
      </c>
      <c r="E63" s="50" t="s">
        <v>74</v>
      </c>
      <c r="F63" s="10">
        <f>306772.86+18007.65+36459.96+21690+1200+8670+23133.67+1140</f>
        <v>417074.14</v>
      </c>
      <c r="G63" s="43">
        <f>+F63</f>
        <v>417074.14</v>
      </c>
      <c r="H63" s="16"/>
    </row>
    <row r="64" spans="1:9" x14ac:dyDescent="0.2">
      <c r="A64" s="9">
        <v>2</v>
      </c>
      <c r="B64" s="2" t="s">
        <v>96</v>
      </c>
      <c r="C64" s="11">
        <v>81</v>
      </c>
      <c r="D64" s="73" t="s">
        <v>97</v>
      </c>
      <c r="E64" s="13" t="s">
        <v>56</v>
      </c>
      <c r="F64" s="74">
        <v>6000</v>
      </c>
      <c r="G64" s="40">
        <f>+F64</f>
        <v>6000</v>
      </c>
      <c r="H64" s="54"/>
    </row>
    <row r="65" spans="1:8" x14ac:dyDescent="0.2">
      <c r="A65" s="9">
        <v>2</v>
      </c>
      <c r="B65" s="2" t="s">
        <v>96</v>
      </c>
      <c r="C65" s="11">
        <v>82</v>
      </c>
      <c r="D65" s="73" t="s">
        <v>98</v>
      </c>
      <c r="E65" s="13" t="s">
        <v>81</v>
      </c>
      <c r="F65" s="10"/>
      <c r="G65" s="40">
        <f>+F65</f>
        <v>0</v>
      </c>
      <c r="H65" s="54"/>
    </row>
    <row r="66" spans="1:8" x14ac:dyDescent="0.2">
      <c r="A66" s="9">
        <v>2</v>
      </c>
      <c r="B66" s="2" t="s">
        <v>96</v>
      </c>
      <c r="C66" s="17">
        <v>82</v>
      </c>
      <c r="D66" s="53" t="s">
        <v>99</v>
      </c>
      <c r="E66" s="19" t="s">
        <v>94</v>
      </c>
      <c r="F66" s="20"/>
      <c r="G66" s="38">
        <f>SUM(F65:F66)</f>
        <v>0</v>
      </c>
      <c r="H66" s="54"/>
    </row>
    <row r="67" spans="1:8" x14ac:dyDescent="0.2">
      <c r="A67" s="9">
        <v>2</v>
      </c>
      <c r="B67" s="2" t="s">
        <v>96</v>
      </c>
      <c r="C67" s="3">
        <v>83</v>
      </c>
      <c r="D67" s="75" t="s">
        <v>100</v>
      </c>
      <c r="E67" s="50" t="s">
        <v>74</v>
      </c>
      <c r="F67" s="10">
        <f>50657.42+5396.19+10404.93+3615+200+620+3127.75+190</f>
        <v>74211.290000000008</v>
      </c>
      <c r="G67" s="43">
        <f>+F67</f>
        <v>74211.290000000008</v>
      </c>
      <c r="H67" s="54">
        <f>SUM(G34:G67)</f>
        <v>2889955.69</v>
      </c>
    </row>
    <row r="68" spans="1:8" x14ac:dyDescent="0.2">
      <c r="D68" s="50"/>
      <c r="E68" s="50" t="s">
        <v>3</v>
      </c>
      <c r="F68" s="10"/>
      <c r="G68" s="43"/>
      <c r="H68" s="16"/>
    </row>
    <row r="69" spans="1:8" x14ac:dyDescent="0.2">
      <c r="A69" s="9">
        <v>3</v>
      </c>
      <c r="B69" s="2" t="s">
        <v>101</v>
      </c>
      <c r="C69" s="11">
        <v>99</v>
      </c>
      <c r="D69" s="12" t="s">
        <v>102</v>
      </c>
      <c r="E69" s="13" t="s">
        <v>103</v>
      </c>
      <c r="F69" s="31">
        <v>133928.57999999999</v>
      </c>
      <c r="G69" s="40"/>
      <c r="H69" s="16"/>
    </row>
    <row r="70" spans="1:8" x14ac:dyDescent="0.2">
      <c r="A70" s="9">
        <v>3</v>
      </c>
      <c r="B70" s="2" t="s">
        <v>101</v>
      </c>
      <c r="C70" s="11">
        <v>99</v>
      </c>
      <c r="D70" s="24" t="s">
        <v>104</v>
      </c>
      <c r="E70" s="25" t="s">
        <v>105</v>
      </c>
      <c r="F70" s="10">
        <v>170000</v>
      </c>
      <c r="G70" s="43"/>
      <c r="H70" s="16"/>
    </row>
    <row r="71" spans="1:8" x14ac:dyDescent="0.2">
      <c r="A71" s="9">
        <v>3</v>
      </c>
      <c r="B71" s="2" t="s">
        <v>101</v>
      </c>
      <c r="C71" s="11">
        <v>99</v>
      </c>
      <c r="D71" s="76" t="s">
        <v>106</v>
      </c>
      <c r="E71" s="19" t="s">
        <v>103</v>
      </c>
      <c r="F71" s="20">
        <v>53571.42</v>
      </c>
      <c r="G71" s="38">
        <f>SUM(F69:F71)</f>
        <v>357499.99999999994</v>
      </c>
      <c r="H71" s="16"/>
    </row>
    <row r="72" spans="1:8" x14ac:dyDescent="0.2">
      <c r="A72" s="9">
        <v>3</v>
      </c>
      <c r="B72" s="3" t="s">
        <v>101</v>
      </c>
      <c r="C72" s="62">
        <v>100</v>
      </c>
      <c r="D72" s="12" t="s">
        <v>107</v>
      </c>
      <c r="E72" s="13" t="s">
        <v>108</v>
      </c>
      <c r="F72" s="52">
        <v>43702.720000000001</v>
      </c>
      <c r="G72" s="40"/>
      <c r="H72" s="16"/>
    </row>
    <row r="73" spans="1:8" x14ac:dyDescent="0.2">
      <c r="A73" s="9">
        <v>3</v>
      </c>
      <c r="B73" s="3" t="s">
        <v>101</v>
      </c>
      <c r="C73" s="71">
        <v>100</v>
      </c>
      <c r="D73" s="41" t="s">
        <v>109</v>
      </c>
      <c r="E73" s="19" t="s">
        <v>108</v>
      </c>
      <c r="F73" s="20"/>
      <c r="G73" s="38">
        <f>SUM(F72:F73)</f>
        <v>43702.720000000001</v>
      </c>
      <c r="H73" s="16"/>
    </row>
    <row r="74" spans="1:8" x14ac:dyDescent="0.2">
      <c r="A74" s="9">
        <v>3</v>
      </c>
      <c r="B74" s="57" t="s">
        <v>101</v>
      </c>
      <c r="C74" s="62">
        <v>104</v>
      </c>
      <c r="D74" s="77" t="s">
        <v>110</v>
      </c>
      <c r="E74" s="46" t="s">
        <v>111</v>
      </c>
      <c r="F74" s="78">
        <v>68678.86</v>
      </c>
      <c r="G74" s="48">
        <f t="shared" ref="G74:G80" si="0">+F74</f>
        <v>68678.86</v>
      </c>
      <c r="H74" s="16"/>
    </row>
    <row r="75" spans="1:8" x14ac:dyDescent="0.2">
      <c r="A75" s="9">
        <v>3</v>
      </c>
      <c r="B75" s="3" t="s">
        <v>112</v>
      </c>
      <c r="C75" s="79">
        <v>106</v>
      </c>
      <c r="D75" s="80" t="s">
        <v>113</v>
      </c>
      <c r="E75" s="35" t="s">
        <v>103</v>
      </c>
      <c r="F75" s="59"/>
      <c r="G75" s="60">
        <f t="shared" si="0"/>
        <v>0</v>
      </c>
      <c r="H75" s="16"/>
    </row>
    <row r="76" spans="1:8" x14ac:dyDescent="0.2">
      <c r="A76" s="9">
        <v>3</v>
      </c>
      <c r="B76" s="3" t="s">
        <v>112</v>
      </c>
      <c r="C76" s="64">
        <v>107</v>
      </c>
      <c r="D76" s="63" t="s">
        <v>114</v>
      </c>
      <c r="E76" s="50" t="s">
        <v>108</v>
      </c>
      <c r="F76" s="10"/>
      <c r="G76" s="43">
        <f t="shared" si="0"/>
        <v>0</v>
      </c>
      <c r="H76" s="16"/>
    </row>
    <row r="77" spans="1:8" x14ac:dyDescent="0.2">
      <c r="A77" s="9">
        <v>3</v>
      </c>
      <c r="B77" s="2" t="s">
        <v>112</v>
      </c>
      <c r="C77" s="64">
        <v>109</v>
      </c>
      <c r="D77" s="63" t="s">
        <v>115</v>
      </c>
      <c r="E77" s="50" t="s">
        <v>111</v>
      </c>
      <c r="F77" s="10"/>
      <c r="G77" s="43">
        <f t="shared" si="0"/>
        <v>0</v>
      </c>
      <c r="H77" s="16"/>
    </row>
    <row r="78" spans="1:8" x14ac:dyDescent="0.2">
      <c r="A78" s="9">
        <v>3</v>
      </c>
      <c r="B78" s="2" t="s">
        <v>116</v>
      </c>
      <c r="C78" s="64">
        <v>111</v>
      </c>
      <c r="D78" s="49" t="s">
        <v>117</v>
      </c>
      <c r="E78" s="50" t="s">
        <v>103</v>
      </c>
      <c r="F78" s="10">
        <v>80357.14</v>
      </c>
      <c r="G78" s="43">
        <f t="shared" si="0"/>
        <v>80357.14</v>
      </c>
      <c r="H78" s="16"/>
    </row>
    <row r="79" spans="1:8" x14ac:dyDescent="0.2">
      <c r="A79" s="9">
        <v>3</v>
      </c>
      <c r="B79" s="2" t="s">
        <v>116</v>
      </c>
      <c r="C79" s="64">
        <v>112</v>
      </c>
      <c r="D79" s="49" t="s">
        <v>118</v>
      </c>
      <c r="E79" s="50" t="s">
        <v>108</v>
      </c>
      <c r="F79" s="10">
        <v>3140.46</v>
      </c>
      <c r="G79" s="43">
        <f t="shared" si="0"/>
        <v>3140.46</v>
      </c>
      <c r="H79" s="16"/>
    </row>
    <row r="80" spans="1:8" x14ac:dyDescent="0.2">
      <c r="A80" s="9">
        <v>3</v>
      </c>
      <c r="B80" s="2" t="s">
        <v>116</v>
      </c>
      <c r="C80" s="64">
        <v>106</v>
      </c>
      <c r="D80" s="49" t="s">
        <v>119</v>
      </c>
      <c r="E80" s="50" t="s">
        <v>120</v>
      </c>
      <c r="F80" s="10"/>
      <c r="G80" s="43">
        <f t="shared" si="0"/>
        <v>0</v>
      </c>
      <c r="H80" s="16"/>
    </row>
    <row r="81" spans="1:9" x14ac:dyDescent="0.2">
      <c r="A81" s="9">
        <v>3</v>
      </c>
      <c r="B81" s="2" t="s">
        <v>116</v>
      </c>
      <c r="C81" s="62">
        <v>116</v>
      </c>
      <c r="D81" s="51" t="s">
        <v>121</v>
      </c>
      <c r="E81" s="13" t="s">
        <v>111</v>
      </c>
      <c r="F81" s="31"/>
      <c r="G81" s="40">
        <f>SUM(F81:F82)</f>
        <v>0</v>
      </c>
      <c r="H81" s="54"/>
    </row>
    <row r="82" spans="1:9" x14ac:dyDescent="0.2">
      <c r="A82" s="9">
        <v>3</v>
      </c>
      <c r="B82" s="2" t="s">
        <v>116</v>
      </c>
      <c r="C82" s="71">
        <v>109</v>
      </c>
      <c r="D82" s="81" t="s">
        <v>122</v>
      </c>
      <c r="E82" s="19" t="s">
        <v>111</v>
      </c>
      <c r="F82" s="20"/>
      <c r="G82" s="38"/>
      <c r="H82" s="54"/>
    </row>
    <row r="83" spans="1:9" x14ac:dyDescent="0.2">
      <c r="A83" s="9">
        <v>3</v>
      </c>
      <c r="B83" s="2" t="s">
        <v>123</v>
      </c>
      <c r="C83" s="64">
        <v>122</v>
      </c>
      <c r="D83" s="75" t="s">
        <v>124</v>
      </c>
      <c r="E83" s="50" t="s">
        <v>103</v>
      </c>
      <c r="F83" s="10"/>
      <c r="G83" s="43">
        <f>+F83</f>
        <v>0</v>
      </c>
      <c r="H83" s="54"/>
    </row>
    <row r="84" spans="1:9" x14ac:dyDescent="0.2">
      <c r="A84" s="9">
        <v>3</v>
      </c>
      <c r="B84" s="2" t="s">
        <v>116</v>
      </c>
      <c r="C84" s="64">
        <v>116</v>
      </c>
      <c r="D84" s="75" t="s">
        <v>125</v>
      </c>
      <c r="E84" s="50" t="s">
        <v>108</v>
      </c>
      <c r="F84" s="10">
        <v>9421.35</v>
      </c>
      <c r="G84" s="43">
        <f>+F84</f>
        <v>9421.35</v>
      </c>
      <c r="H84" s="54">
        <f>SUM(G69:G84)</f>
        <v>562800.52999999991</v>
      </c>
    </row>
    <row r="85" spans="1:9" x14ac:dyDescent="0.2">
      <c r="C85" s="64"/>
      <c r="D85" s="50"/>
      <c r="E85" s="50" t="s">
        <v>3</v>
      </c>
      <c r="F85" s="10"/>
      <c r="G85" s="43">
        <f>+F85</f>
        <v>0</v>
      </c>
      <c r="H85" s="16"/>
    </row>
    <row r="86" spans="1:9" x14ac:dyDescent="0.2">
      <c r="A86" s="9">
        <v>4</v>
      </c>
      <c r="B86" s="2" t="s">
        <v>126</v>
      </c>
      <c r="C86" s="62">
        <v>132</v>
      </c>
      <c r="D86" s="82" t="s">
        <v>127</v>
      </c>
      <c r="E86" s="13" t="s">
        <v>74</v>
      </c>
      <c r="F86" s="31">
        <f>420435.97+36131.63+74636.05+14460+800+7430+21695.77+760+293617.03</f>
        <v>869966.45000000007</v>
      </c>
      <c r="G86" s="83"/>
      <c r="H86" s="16"/>
    </row>
    <row r="87" spans="1:9" x14ac:dyDescent="0.2">
      <c r="A87" s="9">
        <v>4</v>
      </c>
      <c r="B87" s="2" t="s">
        <v>126</v>
      </c>
      <c r="C87" s="71">
        <v>122</v>
      </c>
      <c r="D87" s="76" t="s">
        <v>128</v>
      </c>
      <c r="E87" s="19" t="s">
        <v>129</v>
      </c>
      <c r="F87" s="20">
        <v>2248.77</v>
      </c>
      <c r="G87" s="38">
        <f>SUM(F86:F87)</f>
        <v>872215.22000000009</v>
      </c>
      <c r="H87" s="16"/>
    </row>
    <row r="88" spans="1:9" x14ac:dyDescent="0.2">
      <c r="A88" s="9">
        <v>4</v>
      </c>
      <c r="B88" s="2" t="s">
        <v>126</v>
      </c>
      <c r="C88" s="11">
        <v>134</v>
      </c>
      <c r="D88" s="82" t="s">
        <v>130</v>
      </c>
      <c r="E88" s="13" t="s">
        <v>131</v>
      </c>
      <c r="F88" s="31"/>
      <c r="G88" s="84"/>
      <c r="H88" s="16"/>
    </row>
    <row r="89" spans="1:9" x14ac:dyDescent="0.2">
      <c r="A89" s="9">
        <v>4</v>
      </c>
      <c r="B89" s="2" t="s">
        <v>126</v>
      </c>
      <c r="C89" s="23">
        <v>134</v>
      </c>
      <c r="D89" s="61" t="s">
        <v>132</v>
      </c>
      <c r="E89" s="25" t="s">
        <v>133</v>
      </c>
      <c r="F89" s="10"/>
      <c r="G89" s="85"/>
      <c r="H89" s="16"/>
    </row>
    <row r="90" spans="1:9" x14ac:dyDescent="0.2">
      <c r="A90" s="9">
        <v>4</v>
      </c>
      <c r="B90" s="2" t="s">
        <v>126</v>
      </c>
      <c r="C90" s="17">
        <v>134</v>
      </c>
      <c r="D90" s="76" t="s">
        <v>134</v>
      </c>
      <c r="E90" s="19" t="s">
        <v>135</v>
      </c>
      <c r="F90" s="20"/>
      <c r="G90" s="38">
        <f>SUM(F88:F90)</f>
        <v>0</v>
      </c>
      <c r="H90" s="16"/>
    </row>
    <row r="91" spans="1:9" x14ac:dyDescent="0.2">
      <c r="A91" s="9">
        <v>4</v>
      </c>
      <c r="B91" s="2" t="s">
        <v>126</v>
      </c>
      <c r="C91" s="11">
        <v>138</v>
      </c>
      <c r="D91" s="12" t="s">
        <v>136</v>
      </c>
      <c r="E91" s="13" t="s">
        <v>137</v>
      </c>
      <c r="F91" s="22">
        <v>2900</v>
      </c>
      <c r="G91" s="40"/>
      <c r="H91" s="16"/>
    </row>
    <row r="92" spans="1:9" x14ac:dyDescent="0.2">
      <c r="A92" s="9">
        <v>4</v>
      </c>
      <c r="B92" s="2" t="s">
        <v>126</v>
      </c>
      <c r="C92" s="23">
        <v>138</v>
      </c>
      <c r="D92" s="42" t="s">
        <v>138</v>
      </c>
      <c r="E92" s="25" t="s">
        <v>137</v>
      </c>
      <c r="F92" s="10"/>
      <c r="G92" s="43"/>
      <c r="H92" s="16"/>
    </row>
    <row r="93" spans="1:9" x14ac:dyDescent="0.2">
      <c r="A93" s="9">
        <v>4</v>
      </c>
      <c r="B93" s="2" t="s">
        <v>126</v>
      </c>
      <c r="C93" s="23">
        <v>138</v>
      </c>
      <c r="D93" s="86" t="s">
        <v>139</v>
      </c>
      <c r="E93" s="25" t="s">
        <v>137</v>
      </c>
      <c r="F93" s="10"/>
      <c r="G93" s="43"/>
      <c r="H93" s="16"/>
    </row>
    <row r="94" spans="1:9" x14ac:dyDescent="0.2">
      <c r="A94" s="9">
        <v>4</v>
      </c>
      <c r="B94" s="2" t="s">
        <v>126</v>
      </c>
      <c r="C94" s="23">
        <v>138</v>
      </c>
      <c r="D94" s="61" t="s">
        <v>140</v>
      </c>
      <c r="E94" s="25" t="s">
        <v>137</v>
      </c>
      <c r="F94" s="10">
        <f>29254.69-1657.76</f>
        <v>27596.93</v>
      </c>
      <c r="G94" s="43"/>
      <c r="H94" s="16"/>
    </row>
    <row r="95" spans="1:9" x14ac:dyDescent="0.2">
      <c r="A95" s="9">
        <v>4</v>
      </c>
      <c r="B95" s="2" t="s">
        <v>126</v>
      </c>
      <c r="C95" s="23">
        <v>138</v>
      </c>
      <c r="D95" s="70" t="s">
        <v>141</v>
      </c>
      <c r="E95" s="25" t="s">
        <v>137</v>
      </c>
      <c r="F95" s="10"/>
      <c r="G95" s="43"/>
      <c r="H95" s="16"/>
      <c r="I95" s="68"/>
    </row>
    <row r="96" spans="1:9" x14ac:dyDescent="0.2">
      <c r="A96" s="9">
        <v>4</v>
      </c>
      <c r="B96" s="2" t="s">
        <v>126</v>
      </c>
      <c r="C96" s="23">
        <v>138</v>
      </c>
      <c r="D96" s="72" t="s">
        <v>142</v>
      </c>
      <c r="E96" s="19" t="s">
        <v>137</v>
      </c>
      <c r="F96" s="20">
        <v>16000</v>
      </c>
      <c r="G96" s="21">
        <f>SUM(F91:F96)</f>
        <v>46496.93</v>
      </c>
      <c r="H96" s="16"/>
    </row>
    <row r="97" spans="1:9" x14ac:dyDescent="0.2">
      <c r="A97" s="9">
        <v>4</v>
      </c>
      <c r="B97" s="2" t="s">
        <v>126</v>
      </c>
      <c r="C97" s="11">
        <v>139</v>
      </c>
      <c r="D97" s="12" t="s">
        <v>143</v>
      </c>
      <c r="E97" s="13" t="s">
        <v>144</v>
      </c>
      <c r="F97" s="31"/>
      <c r="G97" s="15"/>
      <c r="H97" s="16"/>
      <c r="I97" s="68"/>
    </row>
    <row r="98" spans="1:9" x14ac:dyDescent="0.2">
      <c r="A98" s="9">
        <v>4</v>
      </c>
      <c r="B98" s="2" t="s">
        <v>126</v>
      </c>
      <c r="C98" s="23">
        <v>139</v>
      </c>
      <c r="D98" s="63" t="s">
        <v>145</v>
      </c>
      <c r="E98" s="25" t="s">
        <v>144</v>
      </c>
      <c r="F98" s="10"/>
      <c r="G98" s="26"/>
      <c r="H98" s="16"/>
      <c r="I98" s="68"/>
    </row>
    <row r="99" spans="1:9" x14ac:dyDescent="0.2">
      <c r="A99" s="9">
        <v>4</v>
      </c>
      <c r="B99" s="2" t="s">
        <v>126</v>
      </c>
      <c r="C99" s="23">
        <v>139</v>
      </c>
      <c r="D99" s="61" t="s">
        <v>146</v>
      </c>
      <c r="E99" s="25" t="s">
        <v>144</v>
      </c>
      <c r="F99" s="10"/>
      <c r="G99" s="87"/>
      <c r="H99" s="16"/>
      <c r="I99" s="68"/>
    </row>
    <row r="100" spans="1:9" x14ac:dyDescent="0.2">
      <c r="A100" s="9">
        <v>4</v>
      </c>
      <c r="B100" s="2" t="s">
        <v>126</v>
      </c>
      <c r="C100" s="23">
        <v>139</v>
      </c>
      <c r="D100" s="75" t="s">
        <v>147</v>
      </c>
      <c r="E100" s="25" t="s">
        <v>144</v>
      </c>
      <c r="F100" s="10"/>
      <c r="G100" s="16"/>
      <c r="H100" s="16"/>
      <c r="I100" s="68"/>
    </row>
    <row r="101" spans="1:9" x14ac:dyDescent="0.2">
      <c r="A101" s="9">
        <v>4</v>
      </c>
      <c r="B101" s="2" t="s">
        <v>126</v>
      </c>
      <c r="C101" s="23">
        <v>139</v>
      </c>
      <c r="D101" s="88" t="s">
        <v>148</v>
      </c>
      <c r="E101" s="25" t="s">
        <v>144</v>
      </c>
      <c r="F101" s="10"/>
      <c r="G101" s="26"/>
      <c r="H101" s="16"/>
      <c r="I101" s="68"/>
    </row>
    <row r="102" spans="1:9" x14ac:dyDescent="0.2">
      <c r="A102" s="9">
        <v>4</v>
      </c>
      <c r="B102" s="2" t="s">
        <v>126</v>
      </c>
      <c r="C102" s="23">
        <v>139</v>
      </c>
      <c r="D102" s="72" t="s">
        <v>149</v>
      </c>
      <c r="E102" s="19" t="s">
        <v>144</v>
      </c>
      <c r="F102" s="20"/>
      <c r="G102" s="21">
        <f>SUM(F97:F102)</f>
        <v>0</v>
      </c>
      <c r="H102" s="16"/>
      <c r="I102" s="68"/>
    </row>
    <row r="103" spans="1:9" x14ac:dyDescent="0.2">
      <c r="A103" s="9">
        <v>4</v>
      </c>
      <c r="B103" s="2" t="s">
        <v>126</v>
      </c>
      <c r="C103" s="11">
        <v>140</v>
      </c>
      <c r="D103" s="82" t="s">
        <v>150</v>
      </c>
      <c r="E103" s="13" t="s">
        <v>108</v>
      </c>
      <c r="F103" s="31">
        <v>1748.8</v>
      </c>
      <c r="G103" s="15"/>
      <c r="H103" s="16"/>
      <c r="I103" s="68"/>
    </row>
    <row r="104" spans="1:9" x14ac:dyDescent="0.2">
      <c r="A104" s="9">
        <v>4</v>
      </c>
      <c r="B104" s="2" t="s">
        <v>126</v>
      </c>
      <c r="C104" s="17">
        <v>140</v>
      </c>
      <c r="D104" s="76" t="s">
        <v>151</v>
      </c>
      <c r="E104" s="19" t="s">
        <v>152</v>
      </c>
      <c r="F104" s="89"/>
      <c r="G104" s="21">
        <f>SUM(F103:F104)</f>
        <v>1748.8</v>
      </c>
      <c r="H104" s="16"/>
      <c r="I104" s="68"/>
    </row>
    <row r="105" spans="1:9" x14ac:dyDescent="0.2">
      <c r="A105" s="9">
        <v>4</v>
      </c>
      <c r="B105" s="2" t="s">
        <v>126</v>
      </c>
      <c r="C105" s="23">
        <v>141</v>
      </c>
      <c r="D105" s="61" t="s">
        <v>153</v>
      </c>
      <c r="E105" s="25" t="s">
        <v>154</v>
      </c>
      <c r="F105" s="27">
        <v>4082.89</v>
      </c>
      <c r="G105" s="15"/>
      <c r="H105" s="16"/>
    </row>
    <row r="106" spans="1:9" x14ac:dyDescent="0.2">
      <c r="A106" s="9">
        <v>2</v>
      </c>
      <c r="B106" s="2" t="s">
        <v>126</v>
      </c>
      <c r="C106" s="23">
        <v>141</v>
      </c>
      <c r="D106" s="55" t="s">
        <v>155</v>
      </c>
      <c r="E106" s="50" t="s">
        <v>154</v>
      </c>
      <c r="F106" s="22">
        <v>4899.45</v>
      </c>
      <c r="G106" s="26"/>
      <c r="H106" s="16"/>
    </row>
    <row r="107" spans="1:9" x14ac:dyDescent="0.2">
      <c r="A107" s="9">
        <v>2</v>
      </c>
      <c r="B107" s="2" t="s">
        <v>126</v>
      </c>
      <c r="C107" s="23">
        <v>141</v>
      </c>
      <c r="D107" s="63" t="s">
        <v>156</v>
      </c>
      <c r="E107" s="50" t="s">
        <v>154</v>
      </c>
      <c r="F107" s="90">
        <v>816.59</v>
      </c>
      <c r="G107" s="26"/>
      <c r="H107" s="16"/>
    </row>
    <row r="108" spans="1:9" x14ac:dyDescent="0.2">
      <c r="A108" s="9">
        <v>2</v>
      </c>
      <c r="B108" s="2" t="s">
        <v>126</v>
      </c>
      <c r="C108" s="23">
        <v>141</v>
      </c>
      <c r="D108" s="91" t="s">
        <v>157</v>
      </c>
      <c r="E108" s="50" t="s">
        <v>154</v>
      </c>
      <c r="F108" s="10"/>
      <c r="G108" s="26"/>
      <c r="H108" s="16"/>
    </row>
    <row r="109" spans="1:9" x14ac:dyDescent="0.2">
      <c r="A109" s="9">
        <v>2</v>
      </c>
      <c r="B109" s="2" t="s">
        <v>126</v>
      </c>
      <c r="C109" s="23">
        <v>141</v>
      </c>
      <c r="D109" s="75" t="s">
        <v>158</v>
      </c>
      <c r="E109" s="50" t="s">
        <v>154</v>
      </c>
      <c r="F109" s="10">
        <v>1633.15</v>
      </c>
      <c r="G109" s="26"/>
      <c r="H109" s="16"/>
    </row>
    <row r="110" spans="1:9" x14ac:dyDescent="0.2">
      <c r="A110" s="9">
        <v>2</v>
      </c>
      <c r="B110" s="2" t="s">
        <v>126</v>
      </c>
      <c r="C110" s="23">
        <v>141</v>
      </c>
      <c r="D110" s="49" t="s">
        <v>159</v>
      </c>
      <c r="E110" s="50" t="s">
        <v>154</v>
      </c>
      <c r="F110" s="10">
        <v>4899.45</v>
      </c>
      <c r="G110" s="26"/>
      <c r="H110" s="16"/>
    </row>
    <row r="111" spans="1:9" x14ac:dyDescent="0.2">
      <c r="A111" s="9">
        <v>4</v>
      </c>
      <c r="B111" s="2" t="s">
        <v>126</v>
      </c>
      <c r="C111" s="23">
        <v>141</v>
      </c>
      <c r="D111" s="61" t="s">
        <v>160</v>
      </c>
      <c r="E111" s="25" t="s">
        <v>161</v>
      </c>
      <c r="F111" s="93"/>
      <c r="G111" s="26"/>
      <c r="H111" s="16"/>
    </row>
    <row r="112" spans="1:9" x14ac:dyDescent="0.2">
      <c r="A112" s="9">
        <v>2</v>
      </c>
      <c r="B112" s="2" t="s">
        <v>126</v>
      </c>
      <c r="C112" s="23">
        <v>141</v>
      </c>
      <c r="D112" s="55" t="s">
        <v>162</v>
      </c>
      <c r="E112" s="50" t="s">
        <v>163</v>
      </c>
      <c r="F112" s="10"/>
      <c r="G112" s="26"/>
      <c r="H112" s="16"/>
    </row>
    <row r="113" spans="1:9" x14ac:dyDescent="0.2">
      <c r="A113" s="9">
        <v>2</v>
      </c>
      <c r="B113" s="2" t="s">
        <v>126</v>
      </c>
      <c r="C113" s="23">
        <v>141</v>
      </c>
      <c r="D113" s="63" t="s">
        <v>164</v>
      </c>
      <c r="E113" s="50" t="s">
        <v>163</v>
      </c>
      <c r="F113" s="10"/>
      <c r="G113" s="26"/>
      <c r="H113" s="16"/>
    </row>
    <row r="114" spans="1:9" x14ac:dyDescent="0.2">
      <c r="A114" s="9">
        <v>2</v>
      </c>
      <c r="B114" s="2" t="s">
        <v>126</v>
      </c>
      <c r="C114" s="23">
        <v>141</v>
      </c>
      <c r="D114" s="91" t="s">
        <v>165</v>
      </c>
      <c r="E114" s="50" t="s">
        <v>163</v>
      </c>
      <c r="F114" s="10"/>
      <c r="G114" s="26"/>
      <c r="H114" s="16"/>
    </row>
    <row r="115" spans="1:9" x14ac:dyDescent="0.2">
      <c r="A115" s="9">
        <v>2</v>
      </c>
      <c r="B115" s="2" t="s">
        <v>126</v>
      </c>
      <c r="C115" s="23">
        <v>141</v>
      </c>
      <c r="D115" s="75" t="s">
        <v>166</v>
      </c>
      <c r="E115" s="50" t="s">
        <v>163</v>
      </c>
      <c r="F115" s="10"/>
      <c r="G115" s="26"/>
      <c r="H115" s="16"/>
    </row>
    <row r="116" spans="1:9" x14ac:dyDescent="0.2">
      <c r="A116" s="9">
        <v>2</v>
      </c>
      <c r="B116" s="2" t="s">
        <v>126</v>
      </c>
      <c r="C116" s="23">
        <v>141</v>
      </c>
      <c r="D116" s="49" t="s">
        <v>167</v>
      </c>
      <c r="E116" s="50" t="s">
        <v>163</v>
      </c>
      <c r="F116" s="10"/>
      <c r="G116" s="21">
        <f>SUM(F105:F116)</f>
        <v>16331.529999999999</v>
      </c>
      <c r="H116" s="16"/>
    </row>
    <row r="117" spans="1:9" x14ac:dyDescent="0.2">
      <c r="A117" s="9">
        <v>4</v>
      </c>
      <c r="B117" s="2" t="s">
        <v>126</v>
      </c>
      <c r="C117" s="11">
        <v>142</v>
      </c>
      <c r="D117" s="12" t="s">
        <v>168</v>
      </c>
      <c r="E117" s="13" t="s">
        <v>169</v>
      </c>
      <c r="F117" s="31"/>
      <c r="G117" s="15"/>
      <c r="H117" s="16"/>
    </row>
    <row r="118" spans="1:9" x14ac:dyDescent="0.2">
      <c r="A118" s="9">
        <v>4</v>
      </c>
      <c r="B118" s="2" t="s">
        <v>126</v>
      </c>
      <c r="C118" s="11">
        <v>142</v>
      </c>
      <c r="D118" s="42" t="s">
        <v>170</v>
      </c>
      <c r="E118" s="25" t="s">
        <v>169</v>
      </c>
      <c r="F118" s="10"/>
      <c r="G118" s="26"/>
      <c r="H118" s="16"/>
    </row>
    <row r="119" spans="1:9" x14ac:dyDescent="0.2">
      <c r="A119" s="9">
        <v>4</v>
      </c>
      <c r="B119" s="2" t="s">
        <v>126</v>
      </c>
      <c r="C119" s="11">
        <v>142</v>
      </c>
      <c r="D119" s="61" t="s">
        <v>171</v>
      </c>
      <c r="E119" s="25" t="s">
        <v>169</v>
      </c>
      <c r="F119" s="93">
        <v>50055.66</v>
      </c>
      <c r="G119" s="26"/>
      <c r="H119" s="16"/>
    </row>
    <row r="120" spans="1:9" x14ac:dyDescent="0.2">
      <c r="A120" s="9">
        <v>4</v>
      </c>
      <c r="B120" s="2" t="s">
        <v>126</v>
      </c>
      <c r="C120" s="64"/>
      <c r="D120" s="75" t="s">
        <v>172</v>
      </c>
      <c r="E120" s="25" t="s">
        <v>169</v>
      </c>
      <c r="F120" s="10"/>
      <c r="G120" s="26"/>
      <c r="H120" s="16"/>
    </row>
    <row r="121" spans="1:9" x14ac:dyDescent="0.2">
      <c r="A121" s="9">
        <v>4</v>
      </c>
      <c r="B121" s="2" t="s">
        <v>126</v>
      </c>
      <c r="C121" s="64">
        <v>142</v>
      </c>
      <c r="D121" s="92" t="s">
        <v>173</v>
      </c>
      <c r="E121" s="25" t="s">
        <v>169</v>
      </c>
      <c r="F121" s="10"/>
      <c r="G121" s="26"/>
      <c r="H121" s="16"/>
    </row>
    <row r="122" spans="1:9" x14ac:dyDescent="0.2">
      <c r="C122" s="71"/>
      <c r="D122" s="81" t="s">
        <v>174</v>
      </c>
      <c r="E122" s="19" t="s">
        <v>169</v>
      </c>
      <c r="F122" s="32"/>
      <c r="G122" s="21">
        <f>SUM(F117:F122)</f>
        <v>50055.66</v>
      </c>
      <c r="H122" s="16"/>
    </row>
    <row r="123" spans="1:9" x14ac:dyDescent="0.2">
      <c r="A123" s="9">
        <v>4</v>
      </c>
      <c r="B123" s="2" t="s">
        <v>126</v>
      </c>
      <c r="C123" s="62">
        <v>143</v>
      </c>
      <c r="D123" s="12" t="s">
        <v>175</v>
      </c>
      <c r="E123" s="13" t="s">
        <v>176</v>
      </c>
      <c r="F123" s="52">
        <v>11249.17</v>
      </c>
      <c r="G123" s="15"/>
      <c r="H123" s="16"/>
      <c r="I123" s="68"/>
    </row>
    <row r="124" spans="1:9" x14ac:dyDescent="0.2">
      <c r="A124" s="9">
        <v>4</v>
      </c>
      <c r="B124" s="2" t="s">
        <v>126</v>
      </c>
      <c r="C124" s="64">
        <v>143</v>
      </c>
      <c r="D124" s="24" t="s">
        <v>177</v>
      </c>
      <c r="E124" s="25" t="s">
        <v>178</v>
      </c>
      <c r="F124" s="27">
        <v>3899.9</v>
      </c>
      <c r="G124" s="26"/>
      <c r="H124" s="16"/>
      <c r="I124" s="68"/>
    </row>
    <row r="125" spans="1:9" x14ac:dyDescent="0.2">
      <c r="A125" s="9">
        <v>4</v>
      </c>
      <c r="B125" s="2" t="s">
        <v>126</v>
      </c>
      <c r="C125" s="64">
        <v>143</v>
      </c>
      <c r="D125" s="24" t="s">
        <v>179</v>
      </c>
      <c r="E125" s="25" t="s">
        <v>180</v>
      </c>
      <c r="F125" s="93"/>
      <c r="G125" s="26"/>
      <c r="H125" s="16"/>
    </row>
    <row r="126" spans="1:9" x14ac:dyDescent="0.2">
      <c r="A126" s="9">
        <v>4</v>
      </c>
      <c r="B126" s="2" t="s">
        <v>126</v>
      </c>
      <c r="C126" s="64">
        <v>143</v>
      </c>
      <c r="D126" s="86" t="s">
        <v>181</v>
      </c>
      <c r="E126" s="25" t="s">
        <v>176</v>
      </c>
      <c r="F126" s="10"/>
      <c r="G126" s="26"/>
      <c r="H126" s="16"/>
    </row>
    <row r="127" spans="1:9" x14ac:dyDescent="0.2">
      <c r="A127" s="9">
        <v>4</v>
      </c>
      <c r="B127" s="2" t="s">
        <v>126</v>
      </c>
      <c r="C127" s="64">
        <v>143</v>
      </c>
      <c r="D127" s="61" t="s">
        <v>182</v>
      </c>
      <c r="E127" s="25" t="s">
        <v>183</v>
      </c>
      <c r="F127" s="93">
        <v>4000</v>
      </c>
      <c r="G127" s="26"/>
      <c r="H127" s="16"/>
    </row>
    <row r="128" spans="1:9" x14ac:dyDescent="0.2">
      <c r="A128" s="9">
        <v>4</v>
      </c>
      <c r="B128" s="2" t="s">
        <v>126</v>
      </c>
      <c r="C128" s="64">
        <v>143</v>
      </c>
      <c r="D128" s="94" t="s">
        <v>184</v>
      </c>
      <c r="E128" s="50" t="s">
        <v>178</v>
      </c>
      <c r="F128" s="106">
        <v>11699.7</v>
      </c>
      <c r="G128" s="26"/>
      <c r="H128" s="16"/>
    </row>
    <row r="129" spans="1:8" s="10" customFormat="1" x14ac:dyDescent="0.2">
      <c r="A129" s="9">
        <v>4</v>
      </c>
      <c r="B129" s="2" t="s">
        <v>126</v>
      </c>
      <c r="C129" s="79">
        <v>143</v>
      </c>
      <c r="D129" s="34" t="s">
        <v>185</v>
      </c>
      <c r="E129" s="35" t="s">
        <v>180</v>
      </c>
      <c r="F129" s="36"/>
      <c r="G129" s="96"/>
      <c r="H129" s="16"/>
    </row>
    <row r="130" spans="1:8" s="10" customFormat="1" x14ac:dyDescent="0.2">
      <c r="A130" s="9">
        <v>4</v>
      </c>
      <c r="B130" s="2" t="s">
        <v>126</v>
      </c>
      <c r="C130" s="64">
        <v>143</v>
      </c>
      <c r="D130" s="70" t="s">
        <v>186</v>
      </c>
      <c r="E130" s="25" t="s">
        <v>180</v>
      </c>
      <c r="G130" s="26"/>
      <c r="H130" s="16"/>
    </row>
    <row r="131" spans="1:8" s="10" customFormat="1" x14ac:dyDescent="0.2">
      <c r="A131" s="9">
        <v>4</v>
      </c>
      <c r="B131" s="2" t="s">
        <v>126</v>
      </c>
      <c r="C131" s="64">
        <v>143</v>
      </c>
      <c r="D131" s="92" t="s">
        <v>187</v>
      </c>
      <c r="E131" s="25" t="s">
        <v>178</v>
      </c>
      <c r="F131" s="27">
        <v>3899.9</v>
      </c>
      <c r="G131" s="26"/>
      <c r="H131" s="16"/>
    </row>
    <row r="132" spans="1:8" s="10" customFormat="1" x14ac:dyDescent="0.2">
      <c r="A132" s="9">
        <v>4</v>
      </c>
      <c r="B132" s="2" t="s">
        <v>126</v>
      </c>
      <c r="C132" s="64">
        <v>143</v>
      </c>
      <c r="D132" s="72" t="s">
        <v>188</v>
      </c>
      <c r="E132" s="35" t="s">
        <v>180</v>
      </c>
      <c r="F132" s="20"/>
      <c r="G132" s="21">
        <f>SUM(F123:F132)</f>
        <v>34748.67</v>
      </c>
      <c r="H132" s="16"/>
    </row>
    <row r="133" spans="1:8" s="10" customFormat="1" x14ac:dyDescent="0.2">
      <c r="A133" s="9"/>
      <c r="B133" s="2"/>
      <c r="C133" s="97"/>
      <c r="D133" s="98" t="s">
        <v>189</v>
      </c>
      <c r="E133" s="19" t="s">
        <v>190</v>
      </c>
      <c r="F133" s="74"/>
      <c r="G133" s="99">
        <f>+F133</f>
        <v>0</v>
      </c>
      <c r="H133" s="16"/>
    </row>
    <row r="134" spans="1:8" s="10" customFormat="1" x14ac:dyDescent="0.2">
      <c r="A134" s="9">
        <v>4</v>
      </c>
      <c r="B134" s="2" t="s">
        <v>126</v>
      </c>
      <c r="C134" s="64">
        <v>134</v>
      </c>
      <c r="D134" s="94" t="s">
        <v>191</v>
      </c>
      <c r="E134" s="50" t="s">
        <v>192</v>
      </c>
      <c r="F134" s="10">
        <v>39958.46</v>
      </c>
      <c r="G134" s="26">
        <f>+F134</f>
        <v>39958.46</v>
      </c>
      <c r="H134" s="16"/>
    </row>
    <row r="135" spans="1:8" s="10" customFormat="1" x14ac:dyDescent="0.2">
      <c r="A135" s="9">
        <v>4</v>
      </c>
      <c r="B135" s="2" t="s">
        <v>126</v>
      </c>
      <c r="C135" s="62">
        <v>145</v>
      </c>
      <c r="D135" s="12" t="s">
        <v>193</v>
      </c>
      <c r="E135" s="13" t="s">
        <v>94</v>
      </c>
      <c r="F135" s="100">
        <v>39394.57</v>
      </c>
      <c r="G135" s="15"/>
      <c r="H135" s="16"/>
    </row>
    <row r="136" spans="1:8" s="10" customFormat="1" x14ac:dyDescent="0.2">
      <c r="A136" s="9">
        <v>4</v>
      </c>
      <c r="B136" s="2" t="s">
        <v>126</v>
      </c>
      <c r="C136" s="64">
        <v>145</v>
      </c>
      <c r="D136" s="42" t="s">
        <v>194</v>
      </c>
      <c r="E136" s="25" t="s">
        <v>94</v>
      </c>
      <c r="G136" s="26"/>
      <c r="H136" s="16"/>
    </row>
    <row r="137" spans="1:8" s="10" customFormat="1" x14ac:dyDescent="0.2">
      <c r="A137" s="9">
        <v>4</v>
      </c>
      <c r="B137" s="2" t="s">
        <v>126</v>
      </c>
      <c r="C137" s="64">
        <v>145</v>
      </c>
      <c r="D137" s="61" t="s">
        <v>195</v>
      </c>
      <c r="E137" s="25" t="s">
        <v>94</v>
      </c>
      <c r="F137" s="10">
        <f>21794.57+1944.65</f>
        <v>23739.22</v>
      </c>
      <c r="G137" s="26"/>
      <c r="H137" s="16"/>
    </row>
    <row r="138" spans="1:8" s="10" customFormat="1" x14ac:dyDescent="0.2">
      <c r="A138" s="9">
        <v>4</v>
      </c>
      <c r="B138" s="2" t="s">
        <v>126</v>
      </c>
      <c r="C138" s="23">
        <v>145</v>
      </c>
      <c r="D138" s="61" t="s">
        <v>196</v>
      </c>
      <c r="E138" s="25" t="s">
        <v>197</v>
      </c>
      <c r="G138" s="26"/>
      <c r="H138" s="16"/>
    </row>
    <row r="139" spans="1:8" s="10" customFormat="1" x14ac:dyDescent="0.2">
      <c r="A139" s="9">
        <v>4</v>
      </c>
      <c r="B139" s="2" t="s">
        <v>126</v>
      </c>
      <c r="C139" s="23">
        <v>145</v>
      </c>
      <c r="D139" s="61" t="s">
        <v>198</v>
      </c>
      <c r="E139" s="25" t="s">
        <v>199</v>
      </c>
      <c r="G139" s="26"/>
      <c r="H139" s="16"/>
    </row>
    <row r="140" spans="1:8" s="10" customFormat="1" x14ac:dyDescent="0.2">
      <c r="A140" s="9">
        <v>4</v>
      </c>
      <c r="B140" s="2" t="s">
        <v>126</v>
      </c>
      <c r="C140" s="23">
        <v>145</v>
      </c>
      <c r="D140" s="70" t="s">
        <v>200</v>
      </c>
      <c r="E140" s="25" t="s">
        <v>94</v>
      </c>
      <c r="G140" s="26"/>
      <c r="H140" s="16"/>
    </row>
    <row r="141" spans="1:8" s="10" customFormat="1" x14ac:dyDescent="0.2">
      <c r="A141" s="9">
        <v>4</v>
      </c>
      <c r="B141" s="2" t="s">
        <v>126</v>
      </c>
      <c r="C141" s="23">
        <v>145</v>
      </c>
      <c r="D141" s="72" t="s">
        <v>201</v>
      </c>
      <c r="E141" s="19" t="s">
        <v>94</v>
      </c>
      <c r="F141" s="20">
        <v>35200</v>
      </c>
      <c r="G141" s="21">
        <f>SUM(F135:F141)</f>
        <v>98333.790000000008</v>
      </c>
      <c r="H141" s="16"/>
    </row>
    <row r="142" spans="1:8" s="10" customFormat="1" x14ac:dyDescent="0.2">
      <c r="A142" s="9">
        <v>4</v>
      </c>
      <c r="B142" s="2" t="s">
        <v>126</v>
      </c>
      <c r="C142" s="11">
        <v>146</v>
      </c>
      <c r="D142" s="12" t="s">
        <v>202</v>
      </c>
      <c r="E142" s="13" t="s">
        <v>203</v>
      </c>
      <c r="F142" s="31">
        <v>13020.83</v>
      </c>
      <c r="G142" s="15"/>
      <c r="H142" s="16"/>
    </row>
    <row r="143" spans="1:8" s="10" customFormat="1" x14ac:dyDescent="0.2">
      <c r="A143" s="9">
        <v>4</v>
      </c>
      <c r="B143" s="2" t="s">
        <v>126</v>
      </c>
      <c r="C143" s="23">
        <v>146</v>
      </c>
      <c r="D143" s="61" t="s">
        <v>204</v>
      </c>
      <c r="E143" s="25" t="s">
        <v>205</v>
      </c>
      <c r="G143" s="26"/>
      <c r="H143" s="16"/>
    </row>
    <row r="144" spans="1:8" s="10" customFormat="1" x14ac:dyDescent="0.2">
      <c r="A144" s="9">
        <v>4</v>
      </c>
      <c r="B144" s="2" t="s">
        <v>126</v>
      </c>
      <c r="C144" s="23">
        <v>146</v>
      </c>
      <c r="D144" s="61" t="s">
        <v>206</v>
      </c>
      <c r="E144" s="25" t="s">
        <v>203</v>
      </c>
      <c r="F144" s="10">
        <v>90429.11</v>
      </c>
      <c r="G144" s="26"/>
      <c r="H144" s="16"/>
    </row>
    <row r="145" spans="1:8" s="10" customFormat="1" x14ac:dyDescent="0.2">
      <c r="A145" s="9">
        <v>4</v>
      </c>
      <c r="B145" s="2" t="s">
        <v>126</v>
      </c>
      <c r="C145" s="23">
        <v>146</v>
      </c>
      <c r="D145" s="61" t="s">
        <v>207</v>
      </c>
      <c r="E145" s="25" t="s">
        <v>208</v>
      </c>
      <c r="G145" s="26"/>
      <c r="H145" s="16"/>
    </row>
    <row r="146" spans="1:8" s="10" customFormat="1" x14ac:dyDescent="0.2">
      <c r="A146" s="9">
        <v>4</v>
      </c>
      <c r="B146" s="2" t="s">
        <v>126</v>
      </c>
      <c r="C146" s="23">
        <v>146</v>
      </c>
      <c r="D146" s="70" t="s">
        <v>209</v>
      </c>
      <c r="E146" s="25" t="s">
        <v>203</v>
      </c>
      <c r="F146" s="27">
        <v>5008.88</v>
      </c>
      <c r="G146" s="26"/>
      <c r="H146" s="16"/>
    </row>
    <row r="147" spans="1:8" s="10" customFormat="1" x14ac:dyDescent="0.2">
      <c r="A147" s="9">
        <v>4</v>
      </c>
      <c r="B147" s="2" t="s">
        <v>126</v>
      </c>
      <c r="C147" s="23">
        <v>146</v>
      </c>
      <c r="D147" s="72" t="s">
        <v>210</v>
      </c>
      <c r="E147" s="19" t="s">
        <v>203</v>
      </c>
      <c r="F147" s="20">
        <v>19891.18</v>
      </c>
      <c r="G147" s="21">
        <f>SUM(F142:F147)</f>
        <v>128350</v>
      </c>
      <c r="H147" s="16"/>
    </row>
    <row r="148" spans="1:8" s="10" customFormat="1" x14ac:dyDescent="0.2">
      <c r="A148" s="9">
        <v>4</v>
      </c>
      <c r="B148" s="2" t="s">
        <v>126</v>
      </c>
      <c r="C148" s="11">
        <v>147</v>
      </c>
      <c r="D148" s="12" t="s">
        <v>211</v>
      </c>
      <c r="E148" s="13" t="s">
        <v>212</v>
      </c>
      <c r="F148" s="31"/>
      <c r="G148" s="101"/>
      <c r="H148" s="16"/>
    </row>
    <row r="149" spans="1:8" s="10" customFormat="1" x14ac:dyDescent="0.2">
      <c r="A149" s="9">
        <v>4</v>
      </c>
      <c r="B149" s="2" t="s">
        <v>126</v>
      </c>
      <c r="C149" s="23">
        <v>147</v>
      </c>
      <c r="D149" s="42" t="s">
        <v>213</v>
      </c>
      <c r="E149" s="25" t="s">
        <v>212</v>
      </c>
      <c r="F149" s="10">
        <v>3612.07</v>
      </c>
      <c r="G149" s="26"/>
      <c r="H149" s="16"/>
    </row>
    <row r="150" spans="1:8" s="10" customFormat="1" x14ac:dyDescent="0.2">
      <c r="A150" s="9">
        <v>4</v>
      </c>
      <c r="B150" s="57" t="s">
        <v>126</v>
      </c>
      <c r="C150" s="23">
        <v>147</v>
      </c>
      <c r="D150" s="24" t="s">
        <v>214</v>
      </c>
      <c r="E150" s="25" t="s">
        <v>215</v>
      </c>
      <c r="F150" s="10">
        <v>1611.92</v>
      </c>
      <c r="G150" s="26"/>
      <c r="H150" s="16"/>
    </row>
    <row r="151" spans="1:8" s="10" customFormat="1" x14ac:dyDescent="0.2">
      <c r="A151" s="9">
        <v>4</v>
      </c>
      <c r="B151" s="57" t="s">
        <v>126</v>
      </c>
      <c r="C151" s="23">
        <v>147</v>
      </c>
      <c r="D151" s="42" t="s">
        <v>216</v>
      </c>
      <c r="E151" s="25" t="s">
        <v>215</v>
      </c>
      <c r="F151" s="10">
        <f>291.97+126.6</f>
        <v>418.57000000000005</v>
      </c>
      <c r="G151" s="26"/>
      <c r="H151" s="16"/>
    </row>
    <row r="152" spans="1:8" s="10" customFormat="1" x14ac:dyDescent="0.2">
      <c r="A152" s="9">
        <v>4</v>
      </c>
      <c r="B152" s="2" t="s">
        <v>126</v>
      </c>
      <c r="C152" s="23">
        <v>147</v>
      </c>
      <c r="D152" s="61" t="s">
        <v>217</v>
      </c>
      <c r="E152" s="25" t="s">
        <v>212</v>
      </c>
      <c r="F152" s="10">
        <v>15824.14</v>
      </c>
      <c r="G152" s="26"/>
      <c r="H152" s="16"/>
    </row>
    <row r="153" spans="1:8" s="10" customFormat="1" x14ac:dyDescent="0.2">
      <c r="A153" s="9">
        <v>4</v>
      </c>
      <c r="B153" s="57" t="s">
        <v>126</v>
      </c>
      <c r="C153" s="23">
        <v>147</v>
      </c>
      <c r="D153" s="61" t="s">
        <v>218</v>
      </c>
      <c r="E153" s="25" t="s">
        <v>215</v>
      </c>
      <c r="G153" s="26"/>
      <c r="H153" s="16"/>
    </row>
    <row r="154" spans="1:8" s="10" customFormat="1" x14ac:dyDescent="0.2">
      <c r="A154" s="9">
        <v>4</v>
      </c>
      <c r="B154" s="2" t="s">
        <v>126</v>
      </c>
      <c r="C154" s="23">
        <v>147</v>
      </c>
      <c r="D154" s="70" t="s">
        <v>219</v>
      </c>
      <c r="E154" s="25" t="s">
        <v>212</v>
      </c>
      <c r="G154" s="26"/>
      <c r="H154" s="16"/>
    </row>
    <row r="155" spans="1:8" s="10" customFormat="1" x14ac:dyDescent="0.2">
      <c r="A155" s="9">
        <v>4</v>
      </c>
      <c r="B155" s="2" t="s">
        <v>126</v>
      </c>
      <c r="C155" s="23">
        <v>147</v>
      </c>
      <c r="D155" s="92" t="s">
        <v>220</v>
      </c>
      <c r="E155" s="25" t="s">
        <v>212</v>
      </c>
      <c r="G155" s="26"/>
      <c r="H155" s="16"/>
    </row>
    <row r="156" spans="1:8" s="10" customFormat="1" x14ac:dyDescent="0.2">
      <c r="A156" s="9">
        <v>4</v>
      </c>
      <c r="B156" s="57" t="s">
        <v>126</v>
      </c>
      <c r="C156" s="64">
        <v>147</v>
      </c>
      <c r="D156" s="72" t="s">
        <v>221</v>
      </c>
      <c r="E156" s="19" t="s">
        <v>215</v>
      </c>
      <c r="F156" s="20"/>
      <c r="G156" s="26">
        <f>SUM(F148:F156)</f>
        <v>21466.699999999997</v>
      </c>
      <c r="H156" s="16"/>
    </row>
    <row r="157" spans="1:8" s="10" customFormat="1" x14ac:dyDescent="0.2">
      <c r="A157" s="9">
        <v>4</v>
      </c>
      <c r="B157" s="2" t="s">
        <v>126</v>
      </c>
      <c r="C157" s="64">
        <v>138</v>
      </c>
      <c r="D157" s="94" t="s">
        <v>222</v>
      </c>
      <c r="E157" s="50" t="s">
        <v>23</v>
      </c>
      <c r="G157" s="15"/>
      <c r="H157" s="16"/>
    </row>
    <row r="158" spans="1:8" s="10" customFormat="1" x14ac:dyDescent="0.2">
      <c r="A158" s="9">
        <v>4</v>
      </c>
      <c r="B158" s="2" t="s">
        <v>126</v>
      </c>
      <c r="C158" s="71">
        <v>138</v>
      </c>
      <c r="D158" s="49" t="s">
        <v>223</v>
      </c>
      <c r="E158" s="50" t="s">
        <v>23</v>
      </c>
      <c r="G158" s="21">
        <f>SUM(F157:F158)</f>
        <v>0</v>
      </c>
      <c r="H158" s="16"/>
    </row>
    <row r="159" spans="1:8" s="10" customFormat="1" x14ac:dyDescent="0.2">
      <c r="A159" s="9">
        <v>2</v>
      </c>
      <c r="B159" s="2" t="s">
        <v>52</v>
      </c>
      <c r="C159" s="11">
        <v>139</v>
      </c>
      <c r="D159" s="12" t="s">
        <v>224</v>
      </c>
      <c r="E159" s="13" t="s">
        <v>225</v>
      </c>
      <c r="F159" s="102">
        <f>6840.49-1741</f>
        <v>5099.49</v>
      </c>
      <c r="G159" s="15"/>
      <c r="H159" s="16"/>
    </row>
    <row r="160" spans="1:8" s="10" customFormat="1" x14ac:dyDescent="0.2">
      <c r="A160" s="9">
        <v>2</v>
      </c>
      <c r="B160" s="2" t="s">
        <v>52</v>
      </c>
      <c r="C160" s="23">
        <v>139</v>
      </c>
      <c r="D160" s="24" t="s">
        <v>226</v>
      </c>
      <c r="E160" s="25" t="s">
        <v>227</v>
      </c>
      <c r="F160" s="103">
        <f>41911.53+17796.14-203.44</f>
        <v>59504.229999999996</v>
      </c>
      <c r="G160" s="26"/>
      <c r="H160" s="16"/>
    </row>
    <row r="161" spans="1:9" x14ac:dyDescent="0.2">
      <c r="A161" s="9">
        <v>2</v>
      </c>
      <c r="B161" s="2" t="s">
        <v>52</v>
      </c>
      <c r="C161" s="23">
        <v>139</v>
      </c>
      <c r="D161" s="24" t="s">
        <v>228</v>
      </c>
      <c r="E161" s="25" t="s">
        <v>229</v>
      </c>
      <c r="F161" s="103"/>
      <c r="G161" s="26"/>
      <c r="H161" s="16"/>
    </row>
    <row r="162" spans="1:9" x14ac:dyDescent="0.2">
      <c r="A162" s="9">
        <v>2</v>
      </c>
      <c r="B162" s="2" t="s">
        <v>75</v>
      </c>
      <c r="C162" s="23">
        <v>139</v>
      </c>
      <c r="D162" s="42" t="s">
        <v>230</v>
      </c>
      <c r="E162" s="25" t="s">
        <v>18</v>
      </c>
      <c r="F162" s="103"/>
      <c r="G162" s="26"/>
      <c r="H162" s="16"/>
    </row>
    <row r="163" spans="1:9" x14ac:dyDescent="0.2">
      <c r="A163" s="9">
        <v>2</v>
      </c>
      <c r="B163" s="2" t="s">
        <v>75</v>
      </c>
      <c r="C163" s="23">
        <v>139</v>
      </c>
      <c r="D163" s="42" t="s">
        <v>231</v>
      </c>
      <c r="E163" s="25" t="s">
        <v>225</v>
      </c>
      <c r="F163" s="103">
        <v>482.63</v>
      </c>
      <c r="G163" s="26"/>
      <c r="H163" s="16"/>
    </row>
    <row r="164" spans="1:9" x14ac:dyDescent="0.2">
      <c r="A164" s="9">
        <v>2</v>
      </c>
      <c r="B164" s="2" t="s">
        <v>75</v>
      </c>
      <c r="C164" s="23">
        <v>139</v>
      </c>
      <c r="D164" s="42" t="s">
        <v>232</v>
      </c>
      <c r="E164" s="25" t="s">
        <v>227</v>
      </c>
      <c r="F164" s="103"/>
      <c r="G164" s="26"/>
      <c r="H164" s="16"/>
    </row>
    <row r="165" spans="1:9" x14ac:dyDescent="0.2">
      <c r="A165" s="9">
        <v>2</v>
      </c>
      <c r="B165" s="2" t="s">
        <v>75</v>
      </c>
      <c r="C165" s="23">
        <v>139</v>
      </c>
      <c r="D165" s="86" t="s">
        <v>233</v>
      </c>
      <c r="E165" s="25" t="s">
        <v>227</v>
      </c>
      <c r="F165" s="103"/>
      <c r="G165" s="26"/>
      <c r="H165" s="16"/>
    </row>
    <row r="166" spans="1:9" x14ac:dyDescent="0.2">
      <c r="A166" s="9">
        <v>4</v>
      </c>
      <c r="B166" s="2" t="s">
        <v>126</v>
      </c>
      <c r="C166" s="23">
        <v>139</v>
      </c>
      <c r="D166" s="61" t="s">
        <v>234</v>
      </c>
      <c r="E166" s="25" t="s">
        <v>18</v>
      </c>
      <c r="F166" s="103"/>
      <c r="G166" s="26"/>
      <c r="H166" s="16"/>
    </row>
    <row r="167" spans="1:9" x14ac:dyDescent="0.2">
      <c r="A167" s="9">
        <v>4</v>
      </c>
      <c r="B167" s="2" t="s">
        <v>126</v>
      </c>
      <c r="C167" s="23">
        <v>139</v>
      </c>
      <c r="D167" s="61" t="s">
        <v>235</v>
      </c>
      <c r="E167" s="25" t="s">
        <v>236</v>
      </c>
      <c r="F167" s="103"/>
      <c r="G167" s="26"/>
      <c r="H167" s="16"/>
    </row>
    <row r="168" spans="1:9" x14ac:dyDescent="0.2">
      <c r="A168" s="9">
        <v>4</v>
      </c>
      <c r="B168" s="3" t="s">
        <v>126</v>
      </c>
      <c r="C168" s="23">
        <v>139</v>
      </c>
      <c r="D168" s="61" t="s">
        <v>237</v>
      </c>
      <c r="E168" s="25" t="s">
        <v>111</v>
      </c>
      <c r="F168" s="103"/>
      <c r="G168" s="26"/>
      <c r="H168" s="16"/>
    </row>
    <row r="169" spans="1:9" x14ac:dyDescent="0.2">
      <c r="A169" s="9">
        <v>4</v>
      </c>
      <c r="B169" s="3" t="s">
        <v>126</v>
      </c>
      <c r="C169" s="23">
        <v>139</v>
      </c>
      <c r="D169" s="24" t="s">
        <v>238</v>
      </c>
      <c r="E169" s="25" t="s">
        <v>239</v>
      </c>
      <c r="F169" s="103">
        <v>9650</v>
      </c>
      <c r="G169" s="26"/>
      <c r="H169" s="16"/>
    </row>
    <row r="170" spans="1:9" x14ac:dyDescent="0.2">
      <c r="A170" s="9">
        <v>4</v>
      </c>
      <c r="B170" s="3" t="s">
        <v>126</v>
      </c>
      <c r="C170" s="23">
        <v>139</v>
      </c>
      <c r="D170" s="42" t="s">
        <v>240</v>
      </c>
      <c r="E170" s="25" t="s">
        <v>239</v>
      </c>
      <c r="F170" s="103"/>
      <c r="G170" s="26"/>
      <c r="H170" s="16"/>
    </row>
    <row r="171" spans="1:9" x14ac:dyDescent="0.2">
      <c r="A171" s="9">
        <v>4</v>
      </c>
      <c r="B171" s="3" t="s">
        <v>126</v>
      </c>
      <c r="C171" s="23">
        <v>139</v>
      </c>
      <c r="D171" s="70" t="s">
        <v>241</v>
      </c>
      <c r="E171" s="25" t="s">
        <v>239</v>
      </c>
      <c r="F171" s="103"/>
      <c r="G171" s="26"/>
      <c r="H171" s="54"/>
      <c r="I171" s="68"/>
    </row>
    <row r="172" spans="1:9" x14ac:dyDescent="0.2">
      <c r="A172" s="9">
        <v>4</v>
      </c>
      <c r="B172" s="3" t="s">
        <v>126</v>
      </c>
      <c r="C172" s="23">
        <v>139</v>
      </c>
      <c r="D172" s="92" t="s">
        <v>242</v>
      </c>
      <c r="E172" s="25" t="s">
        <v>239</v>
      </c>
      <c r="F172" s="103"/>
      <c r="G172" s="26"/>
      <c r="H172" s="16"/>
    </row>
    <row r="173" spans="1:9" x14ac:dyDescent="0.2">
      <c r="A173" s="9">
        <v>4</v>
      </c>
      <c r="B173" s="3" t="s">
        <v>126</v>
      </c>
      <c r="C173" s="23">
        <v>139</v>
      </c>
      <c r="D173" s="61" t="s">
        <v>243</v>
      </c>
      <c r="E173" s="25" t="s">
        <v>239</v>
      </c>
      <c r="F173" s="103"/>
      <c r="G173" s="26"/>
      <c r="H173" s="16"/>
    </row>
    <row r="174" spans="1:9" x14ac:dyDescent="0.2">
      <c r="A174" s="9">
        <v>4</v>
      </c>
      <c r="B174" s="2" t="s">
        <v>126</v>
      </c>
      <c r="C174" s="23">
        <v>139</v>
      </c>
      <c r="D174" s="61" t="s">
        <v>244</v>
      </c>
      <c r="E174" s="25" t="s">
        <v>245</v>
      </c>
      <c r="F174" s="103"/>
      <c r="G174" s="26"/>
      <c r="H174" s="16"/>
    </row>
    <row r="175" spans="1:9" x14ac:dyDescent="0.2">
      <c r="A175" s="9">
        <v>4</v>
      </c>
      <c r="B175" s="2" t="s">
        <v>126</v>
      </c>
      <c r="C175" s="23">
        <v>139</v>
      </c>
      <c r="D175" s="61" t="s">
        <v>246</v>
      </c>
      <c r="E175" s="25" t="s">
        <v>225</v>
      </c>
      <c r="F175" s="103"/>
      <c r="G175" s="26"/>
      <c r="H175" s="16"/>
    </row>
    <row r="176" spans="1:9" x14ac:dyDescent="0.2">
      <c r="A176" s="9">
        <v>4</v>
      </c>
      <c r="B176" s="2" t="s">
        <v>126</v>
      </c>
      <c r="C176" s="23">
        <v>139</v>
      </c>
      <c r="D176" s="24" t="s">
        <v>247</v>
      </c>
      <c r="E176" s="25" t="s">
        <v>248</v>
      </c>
      <c r="F176" s="103">
        <v>651</v>
      </c>
      <c r="G176" s="26"/>
      <c r="H176" s="16"/>
    </row>
    <row r="177" spans="1:13" x14ac:dyDescent="0.2">
      <c r="A177" s="9">
        <v>4</v>
      </c>
      <c r="B177" s="2" t="s">
        <v>126</v>
      </c>
      <c r="C177" s="23">
        <v>139</v>
      </c>
      <c r="D177" s="24" t="s">
        <v>249</v>
      </c>
      <c r="E177" s="25" t="s">
        <v>250</v>
      </c>
      <c r="F177" s="103"/>
      <c r="G177" s="26"/>
      <c r="H177" s="16"/>
    </row>
    <row r="178" spans="1:13" x14ac:dyDescent="0.2">
      <c r="A178" s="9">
        <v>4</v>
      </c>
      <c r="B178" s="2" t="s">
        <v>126</v>
      </c>
      <c r="C178" s="23">
        <v>139</v>
      </c>
      <c r="D178" s="61" t="s">
        <v>251</v>
      </c>
      <c r="E178" s="25" t="s">
        <v>248</v>
      </c>
      <c r="F178" s="103"/>
      <c r="G178" s="26"/>
      <c r="H178" s="16"/>
    </row>
    <row r="179" spans="1:13" x14ac:dyDescent="0.2">
      <c r="A179" s="9">
        <v>4</v>
      </c>
      <c r="B179" s="2" t="s">
        <v>126</v>
      </c>
      <c r="C179" s="23">
        <v>139</v>
      </c>
      <c r="D179" s="61" t="s">
        <v>252</v>
      </c>
      <c r="E179" s="25" t="s">
        <v>250</v>
      </c>
      <c r="F179" s="104">
        <v>1000</v>
      </c>
      <c r="G179" s="26"/>
      <c r="H179" s="16"/>
    </row>
    <row r="180" spans="1:13" x14ac:dyDescent="0.2">
      <c r="A180" s="9">
        <v>4</v>
      </c>
      <c r="B180" s="2" t="s">
        <v>126</v>
      </c>
      <c r="C180" s="23">
        <v>139</v>
      </c>
      <c r="D180" s="92" t="s">
        <v>253</v>
      </c>
      <c r="E180" s="25" t="s">
        <v>250</v>
      </c>
      <c r="F180" s="103"/>
      <c r="G180" s="26"/>
      <c r="H180" s="16"/>
    </row>
    <row r="181" spans="1:13" x14ac:dyDescent="0.2">
      <c r="A181" s="9">
        <v>4</v>
      </c>
      <c r="B181" s="2" t="s">
        <v>126</v>
      </c>
      <c r="C181" s="23">
        <v>139</v>
      </c>
      <c r="D181" s="70" t="s">
        <v>254</v>
      </c>
      <c r="E181" s="25" t="s">
        <v>250</v>
      </c>
      <c r="F181" s="103"/>
      <c r="G181" s="26"/>
      <c r="H181" s="16"/>
    </row>
    <row r="182" spans="1:13" x14ac:dyDescent="0.2">
      <c r="A182" s="9">
        <v>4</v>
      </c>
      <c r="B182" s="2" t="s">
        <v>126</v>
      </c>
      <c r="C182" s="23">
        <v>139</v>
      </c>
      <c r="D182" s="61" t="s">
        <v>255</v>
      </c>
      <c r="E182" s="25" t="s">
        <v>256</v>
      </c>
      <c r="F182" s="103"/>
      <c r="G182" s="26"/>
      <c r="H182" s="16"/>
    </row>
    <row r="183" spans="1:13" x14ac:dyDescent="0.2">
      <c r="A183" s="9">
        <v>4</v>
      </c>
      <c r="B183" s="2" t="s">
        <v>126</v>
      </c>
      <c r="C183" s="23">
        <v>139</v>
      </c>
      <c r="D183" s="61" t="s">
        <v>257</v>
      </c>
      <c r="E183" s="25" t="s">
        <v>227</v>
      </c>
      <c r="F183" s="95">
        <f>81007.67-3659.66+112187.28</f>
        <v>189535.28999999998</v>
      </c>
      <c r="G183" s="26"/>
      <c r="H183" s="16"/>
    </row>
    <row r="184" spans="1:13" x14ac:dyDescent="0.2">
      <c r="A184" s="9">
        <v>4</v>
      </c>
      <c r="B184" s="2" t="s">
        <v>126</v>
      </c>
      <c r="C184" s="23">
        <v>139</v>
      </c>
      <c r="D184" s="61" t="s">
        <v>258</v>
      </c>
      <c r="E184" s="25" t="s">
        <v>229</v>
      </c>
      <c r="F184" s="103"/>
      <c r="G184" s="26"/>
      <c r="H184" s="16"/>
    </row>
    <row r="185" spans="1:13" x14ac:dyDescent="0.2">
      <c r="A185" s="9">
        <v>4</v>
      </c>
      <c r="B185" s="2" t="s">
        <v>75</v>
      </c>
      <c r="C185" s="23">
        <v>139</v>
      </c>
      <c r="D185" s="70" t="s">
        <v>259</v>
      </c>
      <c r="E185" s="25" t="s">
        <v>18</v>
      </c>
      <c r="F185" s="103"/>
      <c r="G185" s="26"/>
      <c r="H185" s="54"/>
      <c r="I185" s="68"/>
    </row>
    <row r="186" spans="1:13" x14ac:dyDescent="0.2">
      <c r="A186" s="9">
        <v>4</v>
      </c>
      <c r="B186" s="2" t="s">
        <v>75</v>
      </c>
      <c r="C186" s="23">
        <v>139</v>
      </c>
      <c r="D186" s="70" t="s">
        <v>260</v>
      </c>
      <c r="E186" s="25" t="s">
        <v>225</v>
      </c>
      <c r="F186" s="103"/>
      <c r="G186" s="26"/>
      <c r="H186" s="54"/>
      <c r="I186" s="68"/>
    </row>
    <row r="187" spans="1:13" x14ac:dyDescent="0.2">
      <c r="A187" s="9">
        <v>4</v>
      </c>
      <c r="B187" s="2" t="s">
        <v>75</v>
      </c>
      <c r="C187" s="23">
        <v>139</v>
      </c>
      <c r="D187" s="70" t="s">
        <v>261</v>
      </c>
      <c r="E187" s="25" t="s">
        <v>227</v>
      </c>
      <c r="F187" s="103">
        <f>129.6+488.35</f>
        <v>617.95000000000005</v>
      </c>
      <c r="G187" s="26"/>
      <c r="H187" s="54"/>
      <c r="I187" s="68"/>
    </row>
    <row r="188" spans="1:13" x14ac:dyDescent="0.2">
      <c r="A188" s="9">
        <v>4</v>
      </c>
      <c r="B188" s="2" t="s">
        <v>126</v>
      </c>
      <c r="C188" s="23">
        <v>139</v>
      </c>
      <c r="D188" s="92" t="s">
        <v>262</v>
      </c>
      <c r="E188" s="25" t="s">
        <v>18</v>
      </c>
      <c r="F188" s="105"/>
      <c r="G188" s="26"/>
      <c r="H188" s="16"/>
    </row>
    <row r="189" spans="1:13" x14ac:dyDescent="0.2">
      <c r="A189" s="9">
        <v>2</v>
      </c>
      <c r="B189" s="2" t="s">
        <v>82</v>
      </c>
      <c r="C189" s="23">
        <v>139</v>
      </c>
      <c r="D189" s="92" t="s">
        <v>263</v>
      </c>
      <c r="E189" s="25" t="s">
        <v>225</v>
      </c>
      <c r="F189" s="105">
        <v>958</v>
      </c>
      <c r="G189" s="26"/>
      <c r="H189" s="16"/>
    </row>
    <row r="190" spans="1:13" x14ac:dyDescent="0.2">
      <c r="A190" s="9">
        <v>2</v>
      </c>
      <c r="B190" s="2" t="s">
        <v>82</v>
      </c>
      <c r="C190" s="23">
        <v>139</v>
      </c>
      <c r="D190" s="92" t="s">
        <v>264</v>
      </c>
      <c r="E190" s="25" t="s">
        <v>227</v>
      </c>
      <c r="F190" s="105">
        <f>388.8+2021.59+542.82</f>
        <v>2953.21</v>
      </c>
      <c r="G190" s="26"/>
      <c r="H190" s="16"/>
    </row>
    <row r="191" spans="1:13" x14ac:dyDescent="0.2">
      <c r="A191" s="9">
        <v>2</v>
      </c>
      <c r="B191" s="2" t="s">
        <v>82</v>
      </c>
      <c r="C191" s="17">
        <v>139</v>
      </c>
      <c r="D191" s="72" t="s">
        <v>265</v>
      </c>
      <c r="E191" s="19" t="s">
        <v>266</v>
      </c>
      <c r="F191" s="32"/>
      <c r="G191" s="21">
        <f>SUM(F159:F191)</f>
        <v>270451.8</v>
      </c>
      <c r="H191" s="16"/>
      <c r="M191" s="106"/>
    </row>
    <row r="192" spans="1:13" x14ac:dyDescent="0.2">
      <c r="A192" s="9">
        <v>4</v>
      </c>
      <c r="B192" s="2" t="s">
        <v>126</v>
      </c>
      <c r="C192" s="11">
        <v>140</v>
      </c>
      <c r="D192" s="12" t="s">
        <v>267</v>
      </c>
      <c r="E192" s="13" t="s">
        <v>268</v>
      </c>
      <c r="F192" s="107"/>
      <c r="G192" s="15"/>
      <c r="H192" s="16"/>
    </row>
    <row r="193" spans="1:13" x14ac:dyDescent="0.2">
      <c r="A193" s="9">
        <v>4</v>
      </c>
      <c r="B193" s="2" t="s">
        <v>126</v>
      </c>
      <c r="C193" s="23">
        <v>140</v>
      </c>
      <c r="D193" s="42" t="s">
        <v>269</v>
      </c>
      <c r="E193" s="25" t="s">
        <v>268</v>
      </c>
      <c r="F193" s="103"/>
      <c r="G193" s="26"/>
      <c r="H193" s="16"/>
    </row>
    <row r="194" spans="1:13" x14ac:dyDescent="0.2">
      <c r="A194" s="9">
        <v>4</v>
      </c>
      <c r="B194" s="2" t="s">
        <v>126</v>
      </c>
      <c r="C194" s="23">
        <v>140</v>
      </c>
      <c r="D194" s="61" t="s">
        <v>270</v>
      </c>
      <c r="E194" s="25" t="s">
        <v>268</v>
      </c>
      <c r="F194" s="103">
        <v>315.37</v>
      </c>
      <c r="G194" s="26"/>
      <c r="H194" s="16"/>
    </row>
    <row r="195" spans="1:13" x14ac:dyDescent="0.2">
      <c r="A195" s="9">
        <v>4</v>
      </c>
      <c r="B195" s="2" t="s">
        <v>126</v>
      </c>
      <c r="C195" s="23">
        <v>140</v>
      </c>
      <c r="D195" s="70" t="s">
        <v>271</v>
      </c>
      <c r="E195" s="25" t="s">
        <v>268</v>
      </c>
      <c r="F195" s="103"/>
      <c r="G195" s="26"/>
      <c r="H195" s="16"/>
    </row>
    <row r="196" spans="1:13" x14ac:dyDescent="0.2">
      <c r="A196" s="9">
        <v>4</v>
      </c>
      <c r="B196" s="2" t="s">
        <v>126</v>
      </c>
      <c r="C196" s="17">
        <v>140</v>
      </c>
      <c r="D196" s="72" t="s">
        <v>272</v>
      </c>
      <c r="E196" s="19" t="s">
        <v>268</v>
      </c>
      <c r="F196" s="32">
        <v>164.41</v>
      </c>
      <c r="G196" s="21">
        <f>SUM(F192:F196)</f>
        <v>479.78</v>
      </c>
      <c r="H196" s="54">
        <f>SUM(G86:G196)</f>
        <v>1580637.3400000003</v>
      </c>
      <c r="M196" s="106"/>
    </row>
    <row r="197" spans="1:13" x14ac:dyDescent="0.2">
      <c r="D197" s="50"/>
      <c r="G197" s="10"/>
      <c r="I197" s="109"/>
      <c r="M197" s="106"/>
    </row>
    <row r="198" spans="1:13" x14ac:dyDescent="0.2">
      <c r="D198" s="50"/>
      <c r="E198" s="110"/>
      <c r="F198" s="7">
        <f>SUBTOTAL(9,F4:F197)</f>
        <v>5891457.1100000013</v>
      </c>
      <c r="G198" s="7">
        <f>SUBTOTAL(9,G4:G197)</f>
        <v>5891457.1099999994</v>
      </c>
      <c r="H198" s="7">
        <f>SUM(H3:H197)</f>
        <v>5891457.1099999994</v>
      </c>
      <c r="I198" s="111"/>
      <c r="J198" s="112"/>
      <c r="M198" s="106"/>
    </row>
    <row r="199" spans="1:13" x14ac:dyDescent="0.2">
      <c r="B199" s="57"/>
      <c r="D199" s="50"/>
      <c r="G199" s="113"/>
      <c r="M199" s="106"/>
    </row>
    <row r="200" spans="1:13" x14ac:dyDescent="0.2">
      <c r="B200" s="57"/>
      <c r="D200" s="50"/>
      <c r="E200" s="114" t="s">
        <v>273</v>
      </c>
      <c r="F200" s="93">
        <f>3259542.83-4594.44</f>
        <v>3254948.39</v>
      </c>
      <c r="G200" s="10"/>
      <c r="J200" s="106"/>
      <c r="M200" s="106"/>
    </row>
    <row r="201" spans="1:13" x14ac:dyDescent="0.2">
      <c r="E201" s="114" t="s">
        <v>274</v>
      </c>
      <c r="F201" s="93">
        <v>400486.8</v>
      </c>
      <c r="G201" s="10"/>
      <c r="J201" s="106"/>
      <c r="M201" s="106"/>
    </row>
    <row r="202" spans="1:13" x14ac:dyDescent="0.2">
      <c r="E202" s="114" t="s">
        <v>275</v>
      </c>
      <c r="F202" s="93">
        <v>120446.94</v>
      </c>
      <c r="G202" s="10"/>
      <c r="J202" s="106"/>
      <c r="M202" s="106"/>
    </row>
    <row r="203" spans="1:13" x14ac:dyDescent="0.2">
      <c r="E203" s="114" t="s">
        <v>276</v>
      </c>
      <c r="F203" s="93">
        <f>951639.64-5317.42</f>
        <v>946322.22</v>
      </c>
      <c r="G203" s="10"/>
      <c r="J203" s="106"/>
      <c r="M203" s="106"/>
    </row>
    <row r="204" spans="1:13" x14ac:dyDescent="0.2">
      <c r="E204" s="114" t="s">
        <v>277</v>
      </c>
      <c r="F204" s="93">
        <v>96892.62</v>
      </c>
      <c r="G204" s="10"/>
      <c r="I204" s="109"/>
      <c r="J204" s="106"/>
      <c r="M204" s="106"/>
    </row>
    <row r="205" spans="1:13" x14ac:dyDescent="0.2">
      <c r="E205" s="114" t="s">
        <v>278</v>
      </c>
      <c r="F205" s="93">
        <v>626597.37</v>
      </c>
      <c r="G205" s="10"/>
      <c r="J205" s="106"/>
      <c r="M205" s="106"/>
    </row>
    <row r="206" spans="1:13" x14ac:dyDescent="0.2">
      <c r="E206" s="114" t="s">
        <v>279</v>
      </c>
      <c r="F206" s="108">
        <v>445762.77</v>
      </c>
      <c r="G206" s="10"/>
      <c r="J206" s="106"/>
      <c r="M206" s="106"/>
    </row>
    <row r="207" spans="1:13" x14ac:dyDescent="0.2">
      <c r="F207" s="115">
        <f>SUM(F200:F206)</f>
        <v>5891457.1099999994</v>
      </c>
      <c r="I207" s="109"/>
      <c r="J207" s="106"/>
      <c r="M207" s="106"/>
    </row>
    <row r="208" spans="1:13" x14ac:dyDescent="0.2">
      <c r="F208" s="116">
        <f>+H198</f>
        <v>5891457.1099999994</v>
      </c>
      <c r="J208" s="106"/>
    </row>
    <row r="209" spans="5:10" s="9" customFormat="1" x14ac:dyDescent="0.2">
      <c r="E209" s="50"/>
      <c r="F209" s="108">
        <f>+F207-F208</f>
        <v>0</v>
      </c>
      <c r="G209" s="65"/>
      <c r="H209" s="10"/>
      <c r="J209" s="106"/>
    </row>
    <row r="210" spans="5:10" s="9" customFormat="1" x14ac:dyDescent="0.2">
      <c r="E210" s="50"/>
      <c r="F210" s="108"/>
      <c r="G210" s="65"/>
      <c r="H210" s="10"/>
      <c r="J210" s="106"/>
    </row>
    <row r="211" spans="5:10" s="9" customFormat="1" x14ac:dyDescent="0.2">
      <c r="E211" s="50"/>
      <c r="F211" s="108"/>
      <c r="G211" s="65"/>
      <c r="H211" s="10"/>
      <c r="I211" s="109"/>
      <c r="J211" s="106"/>
    </row>
    <row r="214" spans="5:10" s="9" customFormat="1" x14ac:dyDescent="0.2">
      <c r="F214" s="117"/>
      <c r="G214" s="65"/>
      <c r="H214" s="10"/>
    </row>
  </sheetData>
  <autoFilter ref="A4:I196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18"/>
  <sheetViews>
    <sheetView workbookViewId="0">
      <selection activeCell="A7" sqref="A7"/>
    </sheetView>
  </sheetViews>
  <sheetFormatPr baseColWidth="10" defaultRowHeight="15" x14ac:dyDescent="0.25"/>
  <sheetData>
    <row r="2" spans="1:1" x14ac:dyDescent="0.25">
      <c r="A2" t="s">
        <v>285</v>
      </c>
    </row>
    <row r="3" spans="1:1" x14ac:dyDescent="0.25">
      <c r="A3" t="s">
        <v>286</v>
      </c>
    </row>
    <row r="4" spans="1:1" x14ac:dyDescent="0.25">
      <c r="A4" t="s">
        <v>287</v>
      </c>
    </row>
    <row r="5" spans="1:1" x14ac:dyDescent="0.25">
      <c r="A5" t="s">
        <v>288</v>
      </c>
    </row>
    <row r="6" spans="1:1" x14ac:dyDescent="0.25">
      <c r="A6" t="s">
        <v>289</v>
      </c>
    </row>
    <row r="7" spans="1:1" x14ac:dyDescent="0.25">
      <c r="A7" t="s">
        <v>290</v>
      </c>
    </row>
    <row r="8" spans="1:1" x14ac:dyDescent="0.25">
      <c r="A8" t="s">
        <v>291</v>
      </c>
    </row>
    <row r="9" spans="1:1" x14ac:dyDescent="0.25">
      <c r="A9" t="s">
        <v>292</v>
      </c>
    </row>
    <row r="10" spans="1:1" x14ac:dyDescent="0.25">
      <c r="A10" t="s">
        <v>286</v>
      </c>
    </row>
    <row r="12" spans="1:1" x14ac:dyDescent="0.25">
      <c r="A12" t="s">
        <v>293</v>
      </c>
    </row>
    <row r="13" spans="1:1" x14ac:dyDescent="0.25">
      <c r="A13" t="s">
        <v>286</v>
      </c>
    </row>
    <row r="14" spans="1:1" x14ac:dyDescent="0.25">
      <c r="A14" t="s">
        <v>287</v>
      </c>
    </row>
    <row r="15" spans="1:1" x14ac:dyDescent="0.25">
      <c r="A15" t="s">
        <v>294</v>
      </c>
    </row>
    <row r="16" spans="1:1" x14ac:dyDescent="0.25">
      <c r="A16" t="s">
        <v>295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286</v>
      </c>
    </row>
    <row r="23" spans="1:1" x14ac:dyDescent="0.25">
      <c r="A23" t="s">
        <v>300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301</v>
      </c>
    </row>
    <row r="27" spans="1:1" x14ac:dyDescent="0.25">
      <c r="A27" t="s">
        <v>302</v>
      </c>
    </row>
    <row r="28" spans="1:1" x14ac:dyDescent="0.25">
      <c r="A28" t="s">
        <v>303</v>
      </c>
    </row>
    <row r="29" spans="1:1" x14ac:dyDescent="0.25">
      <c r="A29" t="s">
        <v>304</v>
      </c>
    </row>
    <row r="30" spans="1:1" x14ac:dyDescent="0.25">
      <c r="A30" t="s">
        <v>286</v>
      </c>
    </row>
    <row r="32" spans="1:1" x14ac:dyDescent="0.25">
      <c r="A32" t="s">
        <v>305</v>
      </c>
    </row>
    <row r="33" spans="1:1" x14ac:dyDescent="0.25">
      <c r="A33" t="s">
        <v>286</v>
      </c>
    </row>
    <row r="34" spans="1:1" x14ac:dyDescent="0.25">
      <c r="A34" t="s">
        <v>287</v>
      </c>
    </row>
    <row r="35" spans="1:1" x14ac:dyDescent="0.25">
      <c r="A35" t="s">
        <v>306</v>
      </c>
    </row>
    <row r="36" spans="1:1" x14ac:dyDescent="0.25">
      <c r="A36" t="s">
        <v>307</v>
      </c>
    </row>
    <row r="37" spans="1:1" x14ac:dyDescent="0.25">
      <c r="A37" t="s">
        <v>308</v>
      </c>
    </row>
    <row r="38" spans="1:1" x14ac:dyDescent="0.25">
      <c r="A38" t="s">
        <v>286</v>
      </c>
    </row>
    <row r="40" spans="1:1" x14ac:dyDescent="0.25">
      <c r="A40" t="s">
        <v>309</v>
      </c>
    </row>
    <row r="41" spans="1:1" x14ac:dyDescent="0.25">
      <c r="A41" t="s">
        <v>286</v>
      </c>
    </row>
    <row r="42" spans="1:1" x14ac:dyDescent="0.25">
      <c r="A42" t="s">
        <v>287</v>
      </c>
    </row>
    <row r="43" spans="1:1" x14ac:dyDescent="0.25">
      <c r="A43" t="s">
        <v>310</v>
      </c>
    </row>
    <row r="44" spans="1:1" x14ac:dyDescent="0.25">
      <c r="A44" t="s">
        <v>311</v>
      </c>
    </row>
    <row r="45" spans="1:1" x14ac:dyDescent="0.25">
      <c r="A45" t="s">
        <v>312</v>
      </c>
    </row>
    <row r="46" spans="1:1" x14ac:dyDescent="0.25">
      <c r="A46" t="s">
        <v>286</v>
      </c>
    </row>
    <row r="48" spans="1:1" x14ac:dyDescent="0.25">
      <c r="A48" t="s">
        <v>313</v>
      </c>
    </row>
    <row r="49" spans="1:1" x14ac:dyDescent="0.25">
      <c r="A49" t="s">
        <v>286</v>
      </c>
    </row>
    <row r="50" spans="1:1" x14ac:dyDescent="0.25">
      <c r="A50" t="s">
        <v>287</v>
      </c>
    </row>
    <row r="51" spans="1:1" x14ac:dyDescent="0.25">
      <c r="A51" t="s">
        <v>314</v>
      </c>
    </row>
    <row r="52" spans="1:1" x14ac:dyDescent="0.25">
      <c r="A52" t="s">
        <v>315</v>
      </c>
    </row>
    <row r="53" spans="1:1" x14ac:dyDescent="0.25">
      <c r="A53" t="s">
        <v>316</v>
      </c>
    </row>
    <row r="54" spans="1:1" x14ac:dyDescent="0.25">
      <c r="A54" t="s">
        <v>286</v>
      </c>
    </row>
    <row r="56" spans="1:1" x14ac:dyDescent="0.25">
      <c r="A56" t="s">
        <v>317</v>
      </c>
    </row>
    <row r="57" spans="1:1" x14ac:dyDescent="0.25">
      <c r="A57" t="s">
        <v>286</v>
      </c>
    </row>
    <row r="58" spans="1:1" x14ac:dyDescent="0.25">
      <c r="A58" t="s">
        <v>287</v>
      </c>
    </row>
    <row r="59" spans="1:1" x14ac:dyDescent="0.25">
      <c r="A59" t="s">
        <v>318</v>
      </c>
    </row>
    <row r="60" spans="1:1" x14ac:dyDescent="0.25">
      <c r="A60" t="s">
        <v>319</v>
      </c>
    </row>
    <row r="61" spans="1:1" x14ac:dyDescent="0.25">
      <c r="A61" t="s">
        <v>320</v>
      </c>
    </row>
    <row r="62" spans="1:1" x14ac:dyDescent="0.25">
      <c r="A62" t="s">
        <v>286</v>
      </c>
    </row>
    <row r="64" spans="1:1" x14ac:dyDescent="0.25">
      <c r="A64" t="s">
        <v>321</v>
      </c>
    </row>
    <row r="65" spans="1:1" x14ac:dyDescent="0.25">
      <c r="A65" t="s">
        <v>286</v>
      </c>
    </row>
    <row r="66" spans="1:1" x14ac:dyDescent="0.25">
      <c r="A66" t="s">
        <v>287</v>
      </c>
    </row>
    <row r="67" spans="1:1" x14ac:dyDescent="0.25">
      <c r="A67" t="s">
        <v>322</v>
      </c>
    </row>
    <row r="68" spans="1:1" x14ac:dyDescent="0.25">
      <c r="A68" t="s">
        <v>323</v>
      </c>
    </row>
    <row r="69" spans="1:1" x14ac:dyDescent="0.25">
      <c r="A69" t="s">
        <v>324</v>
      </c>
    </row>
    <row r="70" spans="1:1" x14ac:dyDescent="0.25">
      <c r="A70" t="s">
        <v>325</v>
      </c>
    </row>
    <row r="71" spans="1:1" x14ac:dyDescent="0.25">
      <c r="A71" t="s">
        <v>326</v>
      </c>
    </row>
    <row r="72" spans="1:1" x14ac:dyDescent="0.25">
      <c r="A72" t="s">
        <v>286</v>
      </c>
    </row>
    <row r="74" spans="1:1" x14ac:dyDescent="0.25">
      <c r="A74" t="s">
        <v>327</v>
      </c>
    </row>
    <row r="75" spans="1:1" x14ac:dyDescent="0.25">
      <c r="A75" t="s">
        <v>286</v>
      </c>
    </row>
    <row r="76" spans="1:1" x14ac:dyDescent="0.25">
      <c r="A76" t="s">
        <v>287</v>
      </c>
    </row>
    <row r="77" spans="1:1" x14ac:dyDescent="0.25">
      <c r="A77" t="s">
        <v>328</v>
      </c>
    </row>
    <row r="78" spans="1:1" x14ac:dyDescent="0.25">
      <c r="A78" t="s">
        <v>329</v>
      </c>
    </row>
    <row r="79" spans="1:1" x14ac:dyDescent="0.25">
      <c r="A79" t="s">
        <v>330</v>
      </c>
    </row>
    <row r="80" spans="1:1" x14ac:dyDescent="0.25">
      <c r="A80" t="s">
        <v>331</v>
      </c>
    </row>
    <row r="81" spans="1:1" x14ac:dyDescent="0.25">
      <c r="A81" t="s">
        <v>332</v>
      </c>
    </row>
    <row r="82" spans="1:1" x14ac:dyDescent="0.25">
      <c r="A82" t="s">
        <v>333</v>
      </c>
    </row>
    <row r="83" spans="1:1" x14ac:dyDescent="0.25">
      <c r="A83" t="s">
        <v>334</v>
      </c>
    </row>
    <row r="84" spans="1:1" x14ac:dyDescent="0.25">
      <c r="A84" t="s">
        <v>335</v>
      </c>
    </row>
    <row r="85" spans="1:1" x14ac:dyDescent="0.25">
      <c r="A85" t="s">
        <v>336</v>
      </c>
    </row>
    <row r="86" spans="1:1" x14ac:dyDescent="0.25">
      <c r="A86" t="s">
        <v>337</v>
      </c>
    </row>
    <row r="87" spans="1:1" x14ac:dyDescent="0.25">
      <c r="A87" t="s">
        <v>286</v>
      </c>
    </row>
    <row r="89" spans="1:1" x14ac:dyDescent="0.25">
      <c r="A89" t="s">
        <v>338</v>
      </c>
    </row>
    <row r="90" spans="1:1" x14ac:dyDescent="0.25">
      <c r="A90" t="s">
        <v>286</v>
      </c>
    </row>
    <row r="91" spans="1:1" x14ac:dyDescent="0.25">
      <c r="A91" t="s">
        <v>287</v>
      </c>
    </row>
    <row r="92" spans="1:1" x14ac:dyDescent="0.25">
      <c r="A92" t="s">
        <v>339</v>
      </c>
    </row>
    <row r="93" spans="1:1" x14ac:dyDescent="0.25">
      <c r="A93" t="s">
        <v>340</v>
      </c>
    </row>
    <row r="94" spans="1:1" x14ac:dyDescent="0.25">
      <c r="A94" t="s">
        <v>341</v>
      </c>
    </row>
    <row r="95" spans="1:1" x14ac:dyDescent="0.25">
      <c r="A95" t="s">
        <v>342</v>
      </c>
    </row>
    <row r="96" spans="1:1" x14ac:dyDescent="0.25">
      <c r="A96" t="s">
        <v>343</v>
      </c>
    </row>
    <row r="97" spans="1:1" x14ac:dyDescent="0.25">
      <c r="A97" t="s">
        <v>286</v>
      </c>
    </row>
    <row r="99" spans="1:1" x14ac:dyDescent="0.25">
      <c r="A99" t="s">
        <v>344</v>
      </c>
    </row>
    <row r="100" spans="1:1" x14ac:dyDescent="0.25">
      <c r="A100" t="s">
        <v>286</v>
      </c>
    </row>
    <row r="101" spans="1:1" x14ac:dyDescent="0.25">
      <c r="A101" t="s">
        <v>287</v>
      </c>
    </row>
    <row r="114" spans="1:1" x14ac:dyDescent="0.25">
      <c r="A114" t="s">
        <v>281</v>
      </c>
    </row>
    <row r="115" spans="1:1" x14ac:dyDescent="0.25">
      <c r="A115" t="s">
        <v>345</v>
      </c>
    </row>
    <row r="116" spans="1:1" x14ac:dyDescent="0.25">
      <c r="A116" t="s">
        <v>282</v>
      </c>
    </row>
    <row r="117" spans="1:1" x14ac:dyDescent="0.25">
      <c r="A117" t="s">
        <v>283</v>
      </c>
    </row>
    <row r="119" spans="1:1" x14ac:dyDescent="0.25">
      <c r="A119" t="s">
        <v>284</v>
      </c>
    </row>
    <row r="120" spans="1:1" x14ac:dyDescent="0.25">
      <c r="A120" t="s">
        <v>281</v>
      </c>
    </row>
    <row r="121" spans="1:1" x14ac:dyDescent="0.25">
      <c r="A121" t="s">
        <v>346</v>
      </c>
    </row>
    <row r="122" spans="1:1" x14ac:dyDescent="0.25">
      <c r="A122" t="s">
        <v>347</v>
      </c>
    </row>
    <row r="123" spans="1:1" x14ac:dyDescent="0.25">
      <c r="A123" t="s">
        <v>348</v>
      </c>
    </row>
    <row r="124" spans="1:1" x14ac:dyDescent="0.25">
      <c r="A124" t="s">
        <v>349</v>
      </c>
    </row>
    <row r="125" spans="1:1" x14ac:dyDescent="0.25">
      <c r="A125" t="s">
        <v>286</v>
      </c>
    </row>
    <row r="127" spans="1:1" x14ac:dyDescent="0.25">
      <c r="A127" t="s">
        <v>350</v>
      </c>
    </row>
    <row r="128" spans="1:1" x14ac:dyDescent="0.25">
      <c r="A128" t="s">
        <v>286</v>
      </c>
    </row>
    <row r="129" spans="1:1" x14ac:dyDescent="0.25">
      <c r="A129" t="s">
        <v>287</v>
      </c>
    </row>
    <row r="130" spans="1:1" x14ac:dyDescent="0.25">
      <c r="A130" t="s">
        <v>351</v>
      </c>
    </row>
    <row r="131" spans="1:1" x14ac:dyDescent="0.25">
      <c r="A131" t="s">
        <v>352</v>
      </c>
    </row>
    <row r="132" spans="1:1" x14ac:dyDescent="0.25">
      <c r="A132" t="s">
        <v>353</v>
      </c>
    </row>
    <row r="133" spans="1:1" x14ac:dyDescent="0.25">
      <c r="A133" t="s">
        <v>286</v>
      </c>
    </row>
    <row r="135" spans="1:1" x14ac:dyDescent="0.25">
      <c r="A135" t="s">
        <v>354</v>
      </c>
    </row>
    <row r="136" spans="1:1" x14ac:dyDescent="0.25">
      <c r="A136" t="s">
        <v>286</v>
      </c>
    </row>
    <row r="137" spans="1:1" x14ac:dyDescent="0.25">
      <c r="A137" t="s">
        <v>287</v>
      </c>
    </row>
    <row r="138" spans="1:1" x14ac:dyDescent="0.25">
      <c r="A138" t="s">
        <v>355</v>
      </c>
    </row>
    <row r="139" spans="1:1" x14ac:dyDescent="0.25">
      <c r="A139" t="s">
        <v>356</v>
      </c>
    </row>
    <row r="140" spans="1:1" x14ac:dyDescent="0.25">
      <c r="A140" t="s">
        <v>357</v>
      </c>
    </row>
    <row r="141" spans="1:1" x14ac:dyDescent="0.25">
      <c r="A141" t="s">
        <v>286</v>
      </c>
    </row>
    <row r="143" spans="1:1" x14ac:dyDescent="0.25">
      <c r="A143" t="s">
        <v>358</v>
      </c>
    </row>
    <row r="144" spans="1:1" x14ac:dyDescent="0.25">
      <c r="A144" t="s">
        <v>286</v>
      </c>
    </row>
    <row r="145" spans="1:1" x14ac:dyDescent="0.25">
      <c r="A145" t="s">
        <v>287</v>
      </c>
    </row>
    <row r="146" spans="1:1" x14ac:dyDescent="0.25">
      <c r="A146" t="s">
        <v>359</v>
      </c>
    </row>
    <row r="147" spans="1:1" x14ac:dyDescent="0.25">
      <c r="A147" t="s">
        <v>360</v>
      </c>
    </row>
    <row r="148" spans="1:1" x14ac:dyDescent="0.25">
      <c r="A148" t="s">
        <v>361</v>
      </c>
    </row>
    <row r="149" spans="1:1" x14ac:dyDescent="0.25">
      <c r="A149" t="s">
        <v>362</v>
      </c>
    </row>
    <row r="150" spans="1:1" x14ac:dyDescent="0.25">
      <c r="A150" t="s">
        <v>286</v>
      </c>
    </row>
    <row r="152" spans="1:1" x14ac:dyDescent="0.25">
      <c r="A152" t="s">
        <v>363</v>
      </c>
    </row>
    <row r="153" spans="1:1" x14ac:dyDescent="0.25">
      <c r="A153" t="s">
        <v>286</v>
      </c>
    </row>
    <row r="154" spans="1:1" x14ac:dyDescent="0.25">
      <c r="A154" t="s">
        <v>287</v>
      </c>
    </row>
    <row r="155" spans="1:1" x14ac:dyDescent="0.25">
      <c r="A155" t="s">
        <v>364</v>
      </c>
    </row>
    <row r="156" spans="1:1" x14ac:dyDescent="0.25">
      <c r="A156" t="s">
        <v>365</v>
      </c>
    </row>
    <row r="157" spans="1:1" x14ac:dyDescent="0.25">
      <c r="A157" t="s">
        <v>366</v>
      </c>
    </row>
    <row r="158" spans="1:1" x14ac:dyDescent="0.25">
      <c r="A158" t="s">
        <v>367</v>
      </c>
    </row>
    <row r="159" spans="1:1" x14ac:dyDescent="0.25">
      <c r="A159" t="s">
        <v>368</v>
      </c>
    </row>
    <row r="160" spans="1:1" x14ac:dyDescent="0.25">
      <c r="A160" t="s">
        <v>369</v>
      </c>
    </row>
    <row r="161" spans="1:1" x14ac:dyDescent="0.25">
      <c r="A161" t="s">
        <v>370</v>
      </c>
    </row>
    <row r="162" spans="1:1" x14ac:dyDescent="0.25">
      <c r="A162" t="s">
        <v>371</v>
      </c>
    </row>
    <row r="163" spans="1:1" x14ac:dyDescent="0.25">
      <c r="A163" t="s">
        <v>372</v>
      </c>
    </row>
    <row r="164" spans="1:1" x14ac:dyDescent="0.25">
      <c r="A164" t="s">
        <v>286</v>
      </c>
    </row>
    <row r="166" spans="1:1" x14ac:dyDescent="0.25">
      <c r="A166" t="s">
        <v>373</v>
      </c>
    </row>
    <row r="167" spans="1:1" x14ac:dyDescent="0.25">
      <c r="A167" t="s">
        <v>286</v>
      </c>
    </row>
    <row r="168" spans="1:1" x14ac:dyDescent="0.25">
      <c r="A168" t="s">
        <v>287</v>
      </c>
    </row>
    <row r="169" spans="1:1" x14ac:dyDescent="0.25">
      <c r="A169" t="s">
        <v>374</v>
      </c>
    </row>
    <row r="170" spans="1:1" x14ac:dyDescent="0.25">
      <c r="A170" t="s">
        <v>375</v>
      </c>
    </row>
    <row r="171" spans="1:1" x14ac:dyDescent="0.25">
      <c r="A171" t="s">
        <v>376</v>
      </c>
    </row>
    <row r="172" spans="1:1" x14ac:dyDescent="0.25">
      <c r="A172" t="s">
        <v>377</v>
      </c>
    </row>
    <row r="173" spans="1:1" x14ac:dyDescent="0.25">
      <c r="A173" t="s">
        <v>378</v>
      </c>
    </row>
    <row r="174" spans="1:1" x14ac:dyDescent="0.25">
      <c r="A174" t="s">
        <v>379</v>
      </c>
    </row>
    <row r="175" spans="1:1" x14ac:dyDescent="0.25">
      <c r="A175" t="s">
        <v>380</v>
      </c>
    </row>
    <row r="176" spans="1:1" x14ac:dyDescent="0.25">
      <c r="A176" t="s">
        <v>381</v>
      </c>
    </row>
    <row r="177" spans="1:1" x14ac:dyDescent="0.25">
      <c r="A177" t="s">
        <v>382</v>
      </c>
    </row>
    <row r="178" spans="1:1" x14ac:dyDescent="0.25">
      <c r="A178" t="s">
        <v>383</v>
      </c>
    </row>
    <row r="179" spans="1:1" x14ac:dyDescent="0.25">
      <c r="A179" t="s">
        <v>384</v>
      </c>
    </row>
    <row r="180" spans="1:1" x14ac:dyDescent="0.25">
      <c r="A180" t="s">
        <v>385</v>
      </c>
    </row>
    <row r="181" spans="1:1" x14ac:dyDescent="0.25">
      <c r="A181" t="s">
        <v>386</v>
      </c>
    </row>
    <row r="182" spans="1:1" x14ac:dyDescent="0.25">
      <c r="A182" t="s">
        <v>387</v>
      </c>
    </row>
    <row r="183" spans="1:1" x14ac:dyDescent="0.25">
      <c r="A183" t="s">
        <v>286</v>
      </c>
    </row>
    <row r="185" spans="1:1" x14ac:dyDescent="0.25">
      <c r="A185" t="s">
        <v>388</v>
      </c>
    </row>
    <row r="186" spans="1:1" x14ac:dyDescent="0.25">
      <c r="A186" t="s">
        <v>286</v>
      </c>
    </row>
    <row r="187" spans="1:1" x14ac:dyDescent="0.25">
      <c r="A187" t="s">
        <v>287</v>
      </c>
    </row>
    <row r="188" spans="1:1" x14ac:dyDescent="0.25">
      <c r="A188" t="s">
        <v>389</v>
      </c>
    </row>
    <row r="189" spans="1:1" x14ac:dyDescent="0.25">
      <c r="A189" t="s">
        <v>390</v>
      </c>
    </row>
    <row r="190" spans="1:1" x14ac:dyDescent="0.25">
      <c r="A190" t="s">
        <v>391</v>
      </c>
    </row>
    <row r="191" spans="1:1" x14ac:dyDescent="0.25">
      <c r="A191" t="s">
        <v>392</v>
      </c>
    </row>
    <row r="192" spans="1:1" x14ac:dyDescent="0.25">
      <c r="A192" t="s">
        <v>286</v>
      </c>
    </row>
    <row r="194" spans="1:1" x14ac:dyDescent="0.25">
      <c r="A194" t="s">
        <v>393</v>
      </c>
    </row>
    <row r="195" spans="1:1" x14ac:dyDescent="0.25">
      <c r="A195" t="s">
        <v>286</v>
      </c>
    </row>
    <row r="196" spans="1:1" x14ac:dyDescent="0.25">
      <c r="A196" t="s">
        <v>287</v>
      </c>
    </row>
    <row r="197" spans="1:1" x14ac:dyDescent="0.25">
      <c r="A197" t="s">
        <v>394</v>
      </c>
    </row>
    <row r="198" spans="1:1" x14ac:dyDescent="0.25">
      <c r="A198" t="s">
        <v>395</v>
      </c>
    </row>
    <row r="199" spans="1:1" x14ac:dyDescent="0.25">
      <c r="A199" t="s">
        <v>396</v>
      </c>
    </row>
    <row r="200" spans="1:1" x14ac:dyDescent="0.25">
      <c r="A200" t="s">
        <v>286</v>
      </c>
    </row>
    <row r="202" spans="1:1" x14ac:dyDescent="0.25">
      <c r="A202" t="s">
        <v>397</v>
      </c>
    </row>
    <row r="203" spans="1:1" x14ac:dyDescent="0.25">
      <c r="A203" t="s">
        <v>286</v>
      </c>
    </row>
    <row r="204" spans="1:1" x14ac:dyDescent="0.25">
      <c r="A204" t="s">
        <v>287</v>
      </c>
    </row>
    <row r="205" spans="1:1" x14ac:dyDescent="0.25">
      <c r="A205" t="s">
        <v>398</v>
      </c>
    </row>
    <row r="206" spans="1:1" x14ac:dyDescent="0.25">
      <c r="A206" t="s">
        <v>399</v>
      </c>
    </row>
    <row r="207" spans="1:1" x14ac:dyDescent="0.25">
      <c r="A207" t="s">
        <v>400</v>
      </c>
    </row>
    <row r="208" spans="1:1" x14ac:dyDescent="0.25">
      <c r="A208" t="s">
        <v>401</v>
      </c>
    </row>
    <row r="209" spans="1:1" x14ac:dyDescent="0.25">
      <c r="A209" t="s">
        <v>402</v>
      </c>
    </row>
    <row r="210" spans="1:1" x14ac:dyDescent="0.25">
      <c r="A210" t="s">
        <v>403</v>
      </c>
    </row>
    <row r="211" spans="1:1" x14ac:dyDescent="0.25">
      <c r="A211" t="s">
        <v>404</v>
      </c>
    </row>
    <row r="212" spans="1:1" x14ac:dyDescent="0.25">
      <c r="A212" t="s">
        <v>405</v>
      </c>
    </row>
    <row r="213" spans="1:1" x14ac:dyDescent="0.25">
      <c r="A213" t="s">
        <v>406</v>
      </c>
    </row>
    <row r="214" spans="1:1" x14ac:dyDescent="0.25">
      <c r="A214" t="s">
        <v>286</v>
      </c>
    </row>
    <row r="216" spans="1:1" x14ac:dyDescent="0.25">
      <c r="A216" t="s">
        <v>407</v>
      </c>
    </row>
    <row r="217" spans="1:1" x14ac:dyDescent="0.25">
      <c r="A217" t="s">
        <v>286</v>
      </c>
    </row>
    <row r="218" spans="1:1" x14ac:dyDescent="0.25">
      <c r="A218" t="s">
        <v>287</v>
      </c>
    </row>
    <row r="219" spans="1:1" x14ac:dyDescent="0.25">
      <c r="A219" t="s">
        <v>408</v>
      </c>
    </row>
    <row r="220" spans="1:1" x14ac:dyDescent="0.25">
      <c r="A220" t="s">
        <v>409</v>
      </c>
    </row>
    <row r="221" spans="1:1" x14ac:dyDescent="0.25">
      <c r="A221" t="s">
        <v>410</v>
      </c>
    </row>
    <row r="234" spans="1:1" x14ac:dyDescent="0.25">
      <c r="A234" t="s">
        <v>281</v>
      </c>
    </row>
    <row r="235" spans="1:1" x14ac:dyDescent="0.25">
      <c r="A235" t="s">
        <v>411</v>
      </c>
    </row>
    <row r="236" spans="1:1" x14ac:dyDescent="0.25">
      <c r="A236" t="s">
        <v>282</v>
      </c>
    </row>
    <row r="237" spans="1:1" x14ac:dyDescent="0.25">
      <c r="A237" t="s">
        <v>283</v>
      </c>
    </row>
    <row r="239" spans="1:1" x14ac:dyDescent="0.25">
      <c r="A239" t="s">
        <v>284</v>
      </c>
    </row>
    <row r="240" spans="1:1" x14ac:dyDescent="0.25">
      <c r="A240" t="s">
        <v>281</v>
      </c>
    </row>
    <row r="241" spans="1:1" x14ac:dyDescent="0.25">
      <c r="A241" t="s">
        <v>412</v>
      </c>
    </row>
    <row r="242" spans="1:1" x14ac:dyDescent="0.25">
      <c r="A242" t="s">
        <v>413</v>
      </c>
    </row>
    <row r="243" spans="1:1" x14ac:dyDescent="0.25">
      <c r="A243" t="s">
        <v>414</v>
      </c>
    </row>
    <row r="244" spans="1:1" x14ac:dyDescent="0.25">
      <c r="A244" t="s">
        <v>415</v>
      </c>
    </row>
    <row r="245" spans="1:1" x14ac:dyDescent="0.25">
      <c r="A245" t="s">
        <v>416</v>
      </c>
    </row>
    <row r="246" spans="1:1" x14ac:dyDescent="0.25">
      <c r="A246" t="s">
        <v>417</v>
      </c>
    </row>
    <row r="247" spans="1:1" x14ac:dyDescent="0.25">
      <c r="A247" t="s">
        <v>418</v>
      </c>
    </row>
    <row r="248" spans="1:1" x14ac:dyDescent="0.25">
      <c r="A248" t="s">
        <v>419</v>
      </c>
    </row>
    <row r="249" spans="1:1" x14ac:dyDescent="0.25">
      <c r="A249" t="s">
        <v>420</v>
      </c>
    </row>
    <row r="250" spans="1:1" x14ac:dyDescent="0.25">
      <c r="A250" t="s">
        <v>421</v>
      </c>
    </row>
    <row r="251" spans="1:1" x14ac:dyDescent="0.25">
      <c r="A251" t="s">
        <v>422</v>
      </c>
    </row>
    <row r="252" spans="1:1" x14ac:dyDescent="0.25">
      <c r="A252" t="s">
        <v>423</v>
      </c>
    </row>
    <row r="253" spans="1:1" x14ac:dyDescent="0.25">
      <c r="A253" t="s">
        <v>424</v>
      </c>
    </row>
    <row r="254" spans="1:1" x14ac:dyDescent="0.25">
      <c r="A254" t="s">
        <v>425</v>
      </c>
    </row>
    <row r="255" spans="1:1" x14ac:dyDescent="0.25">
      <c r="A255" t="s">
        <v>426</v>
      </c>
    </row>
    <row r="256" spans="1:1" x14ac:dyDescent="0.25">
      <c r="A256" t="s">
        <v>286</v>
      </c>
    </row>
    <row r="258" spans="1:1" x14ac:dyDescent="0.25">
      <c r="A258" t="s">
        <v>427</v>
      </c>
    </row>
    <row r="259" spans="1:1" x14ac:dyDescent="0.25">
      <c r="A259" t="s">
        <v>286</v>
      </c>
    </row>
    <row r="260" spans="1:1" x14ac:dyDescent="0.25">
      <c r="A260" t="s">
        <v>287</v>
      </c>
    </row>
    <row r="261" spans="1:1" x14ac:dyDescent="0.25">
      <c r="A261" t="s">
        <v>428</v>
      </c>
    </row>
    <row r="262" spans="1:1" x14ac:dyDescent="0.25">
      <c r="A262" t="s">
        <v>429</v>
      </c>
    </row>
    <row r="263" spans="1:1" x14ac:dyDescent="0.25">
      <c r="A263" t="s">
        <v>430</v>
      </c>
    </row>
    <row r="264" spans="1:1" x14ac:dyDescent="0.25">
      <c r="A264" t="s">
        <v>286</v>
      </c>
    </row>
    <row r="266" spans="1:1" x14ac:dyDescent="0.25">
      <c r="A266" t="s">
        <v>431</v>
      </c>
    </row>
    <row r="267" spans="1:1" x14ac:dyDescent="0.25">
      <c r="A267" t="s">
        <v>286</v>
      </c>
    </row>
    <row r="268" spans="1:1" x14ac:dyDescent="0.25">
      <c r="A268" t="s">
        <v>287</v>
      </c>
    </row>
    <row r="269" spans="1:1" x14ac:dyDescent="0.25">
      <c r="A269" t="s">
        <v>432</v>
      </c>
    </row>
    <row r="270" spans="1:1" x14ac:dyDescent="0.25">
      <c r="A270" t="s">
        <v>433</v>
      </c>
    </row>
    <row r="271" spans="1:1" x14ac:dyDescent="0.25">
      <c r="A271" t="s">
        <v>434</v>
      </c>
    </row>
    <row r="272" spans="1:1" x14ac:dyDescent="0.25">
      <c r="A272" t="s">
        <v>435</v>
      </c>
    </row>
    <row r="273" spans="1:1" x14ac:dyDescent="0.25">
      <c r="A273" t="s">
        <v>286</v>
      </c>
    </row>
    <row r="275" spans="1:1" x14ac:dyDescent="0.25">
      <c r="A275" t="s">
        <v>436</v>
      </c>
    </row>
    <row r="276" spans="1:1" x14ac:dyDescent="0.25">
      <c r="A276" t="s">
        <v>286</v>
      </c>
    </row>
    <row r="277" spans="1:1" x14ac:dyDescent="0.25">
      <c r="A277" t="s">
        <v>287</v>
      </c>
    </row>
    <row r="278" spans="1:1" x14ac:dyDescent="0.25">
      <c r="A278" t="s">
        <v>437</v>
      </c>
    </row>
    <row r="279" spans="1:1" x14ac:dyDescent="0.25">
      <c r="A279" t="s">
        <v>438</v>
      </c>
    </row>
    <row r="280" spans="1:1" x14ac:dyDescent="0.25">
      <c r="A280" t="s">
        <v>439</v>
      </c>
    </row>
    <row r="281" spans="1:1" x14ac:dyDescent="0.25">
      <c r="A281" t="s">
        <v>286</v>
      </c>
    </row>
    <row r="283" spans="1:1" x14ac:dyDescent="0.25">
      <c r="A283" t="s">
        <v>440</v>
      </c>
    </row>
    <row r="284" spans="1:1" x14ac:dyDescent="0.25">
      <c r="A284" t="s">
        <v>286</v>
      </c>
    </row>
    <row r="285" spans="1:1" x14ac:dyDescent="0.25">
      <c r="A285" t="s">
        <v>287</v>
      </c>
    </row>
    <row r="286" spans="1:1" x14ac:dyDescent="0.25">
      <c r="A286" t="s">
        <v>441</v>
      </c>
    </row>
    <row r="287" spans="1:1" x14ac:dyDescent="0.25">
      <c r="A287" t="s">
        <v>442</v>
      </c>
    </row>
    <row r="288" spans="1:1" x14ac:dyDescent="0.25">
      <c r="A288" t="s">
        <v>443</v>
      </c>
    </row>
    <row r="289" spans="1:1" x14ac:dyDescent="0.25">
      <c r="A289" t="s">
        <v>286</v>
      </c>
    </row>
    <row r="291" spans="1:1" x14ac:dyDescent="0.25">
      <c r="A291" t="s">
        <v>444</v>
      </c>
    </row>
    <row r="292" spans="1:1" x14ac:dyDescent="0.25">
      <c r="A292" t="s">
        <v>286</v>
      </c>
    </row>
    <row r="293" spans="1:1" x14ac:dyDescent="0.25">
      <c r="A293" t="s">
        <v>287</v>
      </c>
    </row>
    <row r="294" spans="1:1" x14ac:dyDescent="0.25">
      <c r="A294" t="s">
        <v>445</v>
      </c>
    </row>
    <row r="295" spans="1:1" x14ac:dyDescent="0.25">
      <c r="A295" t="s">
        <v>446</v>
      </c>
    </row>
    <row r="296" spans="1:1" x14ac:dyDescent="0.25">
      <c r="A296" t="s">
        <v>447</v>
      </c>
    </row>
    <row r="297" spans="1:1" x14ac:dyDescent="0.25">
      <c r="A297" t="s">
        <v>448</v>
      </c>
    </row>
    <row r="298" spans="1:1" x14ac:dyDescent="0.25">
      <c r="A298" t="s">
        <v>449</v>
      </c>
    </row>
    <row r="299" spans="1:1" x14ac:dyDescent="0.25">
      <c r="A299" t="s">
        <v>286</v>
      </c>
    </row>
    <row r="301" spans="1:1" x14ac:dyDescent="0.25">
      <c r="A301" t="s">
        <v>450</v>
      </c>
    </row>
    <row r="302" spans="1:1" x14ac:dyDescent="0.25">
      <c r="A302" t="s">
        <v>286</v>
      </c>
    </row>
    <row r="303" spans="1:1" x14ac:dyDescent="0.25">
      <c r="A303" t="s">
        <v>287</v>
      </c>
    </row>
    <row r="304" spans="1:1" x14ac:dyDescent="0.25">
      <c r="A304" t="s">
        <v>451</v>
      </c>
    </row>
    <row r="305" spans="1:1" x14ac:dyDescent="0.25">
      <c r="A305" t="s">
        <v>452</v>
      </c>
    </row>
    <row r="306" spans="1:1" x14ac:dyDescent="0.25">
      <c r="A306" t="s">
        <v>453</v>
      </c>
    </row>
    <row r="307" spans="1:1" x14ac:dyDescent="0.25">
      <c r="A307" t="s">
        <v>454</v>
      </c>
    </row>
    <row r="308" spans="1:1" x14ac:dyDescent="0.25">
      <c r="A308" t="s">
        <v>455</v>
      </c>
    </row>
    <row r="309" spans="1:1" x14ac:dyDescent="0.25">
      <c r="A309" t="s">
        <v>456</v>
      </c>
    </row>
    <row r="310" spans="1:1" x14ac:dyDescent="0.25">
      <c r="A310" t="s">
        <v>286</v>
      </c>
    </row>
    <row r="312" spans="1:1" x14ac:dyDescent="0.25">
      <c r="A312" t="s">
        <v>457</v>
      </c>
    </row>
    <row r="313" spans="1:1" x14ac:dyDescent="0.25">
      <c r="A313" t="s">
        <v>286</v>
      </c>
    </row>
    <row r="314" spans="1:1" x14ac:dyDescent="0.25">
      <c r="A314" t="s">
        <v>287</v>
      </c>
    </row>
    <row r="315" spans="1:1" x14ac:dyDescent="0.25">
      <c r="A315" t="s">
        <v>458</v>
      </c>
    </row>
    <row r="316" spans="1:1" x14ac:dyDescent="0.25">
      <c r="A316" t="s">
        <v>459</v>
      </c>
    </row>
    <row r="317" spans="1:1" x14ac:dyDescent="0.25">
      <c r="A317" t="s">
        <v>460</v>
      </c>
    </row>
    <row r="318" spans="1:1" x14ac:dyDescent="0.25">
      <c r="A318" t="s">
        <v>286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2018-02-12T23:01:52Z</cp:lastPrinted>
  <dcterms:created xsi:type="dcterms:W3CDTF">2018-02-12T21:51:43Z</dcterms:created>
  <dcterms:modified xsi:type="dcterms:W3CDTF">2018-02-12T23:03:02Z</dcterms:modified>
</cp:coreProperties>
</file>