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TOYOTA Celaya/DFS CELAYA 2017/"/>
    </mc:Choice>
  </mc:AlternateContent>
  <bookViews>
    <workbookView xWindow="0" yWindow="0" windowWidth="20490" windowHeight="736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 l="1"/>
  <c r="C30" i="1"/>
  <c r="C29" i="1"/>
  <c r="C28" i="1"/>
  <c r="C27" i="1"/>
  <c r="C26" i="1"/>
  <c r="C25" i="1"/>
  <c r="C24" i="1"/>
  <c r="C23" i="1"/>
  <c r="C22" i="1"/>
  <c r="C13" i="1"/>
  <c r="C20" i="1" s="1"/>
  <c r="C10" i="1"/>
  <c r="C12" i="1"/>
  <c r="C11" i="1"/>
  <c r="C19" i="1" s="1"/>
  <c r="C21" i="1" l="1"/>
  <c r="C14" i="1"/>
  <c r="C18" i="1" s="1"/>
  <c r="C51" i="1" l="1"/>
</calcChain>
</file>

<file path=xl/sharedStrings.xml><?xml version="1.0" encoding="utf-8"?>
<sst xmlns="http://schemas.openxmlformats.org/spreadsheetml/2006/main" count="41" uniqueCount="37">
  <si>
    <t>EBITA+GASTOS CORPORATIVOS+IMPUESTOS</t>
  </si>
  <si>
    <t>GASTOS FIJOS ELEGIBLES</t>
  </si>
  <si>
    <t>RANGO DE COBERTURA</t>
  </si>
  <si>
    <t>EDBITA</t>
  </si>
  <si>
    <t>TOTAL EDBITA</t>
  </si>
  <si>
    <t>GASTOS CORPORATIVOS</t>
  </si>
  <si>
    <t>IMPUESTOS</t>
  </si>
  <si>
    <t>EDO DE RESULTADOS (D165+D137+D147+D151)</t>
  </si>
  <si>
    <t>UTILIDAD O PERDIDA NETA</t>
  </si>
  <si>
    <t>DEPRECIACION DEL PERIODO</t>
  </si>
  <si>
    <t>Compensaciones a Distribución - Nuevos</t>
  </si>
  <si>
    <t>Comisiones Fin.,Seguro, y Contratos</t>
  </si>
  <si>
    <t>Comisiones a Vendedores - Usados</t>
  </si>
  <si>
    <t>Intereses - Plan Piso - Usados</t>
  </si>
  <si>
    <t>Comisiones - Servicio</t>
  </si>
  <si>
    <t>Comisiones - hyp</t>
  </si>
  <si>
    <t>Comisiones vendedores</t>
  </si>
  <si>
    <t>Equipo - Mant., Reparación y Renta - Nuevos</t>
  </si>
  <si>
    <t>Sueldos y Salarios - Nuevos</t>
  </si>
  <si>
    <t>Sueldos y Salarios - Usados</t>
  </si>
  <si>
    <t>Equipo - Mant., Reparación y Renta - Servicio</t>
  </si>
  <si>
    <t>Sueldos y Salarios - Servicio</t>
  </si>
  <si>
    <t>Sueldos y Salarios - H&amp;P</t>
  </si>
  <si>
    <t>Sueldos y Salarios - Refacciones</t>
  </si>
  <si>
    <t xml:space="preserve">Sueldos </t>
  </si>
  <si>
    <t>Renta - Nuevos</t>
  </si>
  <si>
    <t>Renta - Usados</t>
  </si>
  <si>
    <t>Renta - Servicio</t>
  </si>
  <si>
    <t>Renta - H&amp;P</t>
  </si>
  <si>
    <t>Renta - Refacciones</t>
  </si>
  <si>
    <t>Renta</t>
  </si>
  <si>
    <t>Intereses - Otro plan piso y/o Hipotéca</t>
  </si>
  <si>
    <t>Intereses - Plan Piso - Nuevos</t>
  </si>
  <si>
    <t>Plan Piso</t>
  </si>
  <si>
    <t>Sueldos y Salarios Administrativos y General</t>
  </si>
  <si>
    <t>Mobiliario y Equipo - Reparación y Mto.</t>
  </si>
  <si>
    <t>DEUDA/CAPITAL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</si>
</sst>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right"/>
    </xf>
    <xf numFmtId="43" fontId="2" fillId="0" borderId="0" xfId="0" applyNumberFormat="1" applyFont="1"/>
    <xf numFmtId="17" fontId="0" fillId="0" borderId="0" xfId="0" applyNumberFormat="1"/>
    <xf numFmtId="40" fontId="0" fillId="0" borderId="0" xfId="0" applyNumberFormat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43" fontId="4" fillId="0" borderId="0" xfId="1" applyFont="1" applyFill="1" applyBorder="1"/>
    <xf numFmtId="43" fontId="3" fillId="0" borderId="0" xfId="1" applyFont="1" applyFill="1" applyBorder="1" applyAlignment="1" applyProtection="1">
      <alignment horizontal="left"/>
    </xf>
    <xf numFmtId="0" fontId="2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FS-2017-5704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_DATOS"/>
      <sheetName val="VARIABLES_INVENTARIOS"/>
      <sheetName val="VARIABLES_AUTOS_NUEVOS"/>
      <sheetName val="VARIABLES_SERVICIO_MONTOS"/>
      <sheetName val="VARIABLES_SERVICIO_MONTOS_HYP"/>
      <sheetName val="VARIABLES_SERVICIO_ESTADIST_HYP"/>
      <sheetName val="VARIABLES_SERVICIO_ESTADISTICAS"/>
      <sheetName val="VARIABLES_BALANCE"/>
      <sheetName val="VARIABLES_ESTADO_DE_RESULTADOS"/>
      <sheetName val="DATOS_DEALER"/>
      <sheetName val="INSTRUCCIONES"/>
      <sheetName val="DATOS"/>
      <sheetName val="AUTOS NUEVOS"/>
      <sheetName val="SERVICIO"/>
      <sheetName val="ESTADO DE RESULTADOS"/>
      <sheetName val="BALANCE"/>
      <sheetName val="REPORTE"/>
      <sheetName val="HYP"/>
      <sheetName val="POLÍTICAS FINANCIERAS"/>
      <sheetName val="DIRECTORIO"/>
      <sheetName val="ESTADO DE RESULTADOS IMPRIMIR"/>
      <sheetName val="POSICION FINANCIERA IMPRIM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D32">
            <v>0</v>
          </cell>
        </row>
        <row r="34">
          <cell r="D34">
            <v>89128.19</v>
          </cell>
        </row>
        <row r="36">
          <cell r="D36">
            <v>74436.28</v>
          </cell>
        </row>
        <row r="39">
          <cell r="D39">
            <v>0</v>
          </cell>
        </row>
        <row r="42">
          <cell r="D42">
            <v>32987.74</v>
          </cell>
        </row>
        <row r="45">
          <cell r="D45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64">
          <cell r="D64">
            <v>0</v>
          </cell>
        </row>
        <row r="65">
          <cell r="D65">
            <v>0</v>
          </cell>
        </row>
        <row r="69">
          <cell r="D69">
            <v>0</v>
          </cell>
        </row>
        <row r="78">
          <cell r="D78">
            <v>0</v>
          </cell>
        </row>
        <row r="79">
          <cell r="D79">
            <v>300427.87</v>
          </cell>
        </row>
        <row r="84">
          <cell r="D84">
            <v>0</v>
          </cell>
        </row>
        <row r="91">
          <cell r="D91">
            <v>51479</v>
          </cell>
        </row>
        <row r="94">
          <cell r="D94">
            <v>0</v>
          </cell>
        </row>
        <row r="100">
          <cell r="D100">
            <v>288701.14</v>
          </cell>
        </row>
        <row r="107">
          <cell r="D107">
            <v>44580.7</v>
          </cell>
        </row>
        <row r="112">
          <cell r="D112">
            <v>80357.14</v>
          </cell>
        </row>
        <row r="119">
          <cell r="D119">
            <v>0</v>
          </cell>
        </row>
        <row r="123">
          <cell r="D123">
            <v>0</v>
          </cell>
        </row>
        <row r="128">
          <cell r="D128">
            <v>0</v>
          </cell>
        </row>
        <row r="133">
          <cell r="D133">
            <v>375572.5</v>
          </cell>
        </row>
        <row r="137">
          <cell r="D137">
            <v>768213.46</v>
          </cell>
        </row>
        <row r="146">
          <cell r="D146">
            <v>0</v>
          </cell>
        </row>
        <row r="147">
          <cell r="D147">
            <v>76735.95</v>
          </cell>
        </row>
        <row r="151">
          <cell r="D151">
            <v>220006.96</v>
          </cell>
        </row>
        <row r="152">
          <cell r="D152">
            <v>42249.57</v>
          </cell>
        </row>
        <row r="165">
          <cell r="D165">
            <v>1505428.1899999876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2"/>
  <sheetViews>
    <sheetView tabSelected="1" workbookViewId="0">
      <selection activeCell="F51" sqref="F51"/>
    </sheetView>
  </sheetViews>
  <sheetFormatPr baseColWidth="10" defaultRowHeight="15" x14ac:dyDescent="0.25"/>
  <cols>
    <col min="2" max="2" width="41.85546875" customWidth="1"/>
    <col min="3" max="5" width="13.140625" bestFit="1" customWidth="1"/>
    <col min="6" max="10" width="11.28515625" customWidth="1"/>
  </cols>
  <sheetData>
    <row r="4" spans="1:14" x14ac:dyDescent="0.25">
      <c r="A4" t="s">
        <v>36</v>
      </c>
    </row>
    <row r="9" spans="1:14" x14ac:dyDescent="0.25">
      <c r="A9" t="s">
        <v>3</v>
      </c>
      <c r="B9" t="s">
        <v>7</v>
      </c>
      <c r="C9" s="7">
        <v>42736</v>
      </c>
      <c r="D9" s="7">
        <v>42767</v>
      </c>
      <c r="E9" s="7">
        <v>42795</v>
      </c>
      <c r="F9" s="7">
        <v>42826</v>
      </c>
      <c r="G9" s="7">
        <v>42856</v>
      </c>
      <c r="H9" s="7">
        <v>42887</v>
      </c>
      <c r="I9" s="7">
        <v>42917</v>
      </c>
      <c r="J9" s="7">
        <v>42948</v>
      </c>
      <c r="K9" s="7">
        <v>42979</v>
      </c>
      <c r="L9" s="7">
        <v>43009</v>
      </c>
      <c r="M9" s="7">
        <v>43040</v>
      </c>
      <c r="N9" s="7">
        <v>43070</v>
      </c>
    </row>
    <row r="10" spans="1:14" x14ac:dyDescent="0.25">
      <c r="B10" t="s">
        <v>8</v>
      </c>
      <c r="C10" s="3">
        <f>+'[1]ESTADO DE RESULTADOS'!$D$165</f>
        <v>1505428.1899999876</v>
      </c>
      <c r="D10" s="3"/>
      <c r="E10" s="3"/>
      <c r="F10" s="3"/>
    </row>
    <row r="11" spans="1:14" x14ac:dyDescent="0.25">
      <c r="B11" t="s">
        <v>5</v>
      </c>
      <c r="C11" s="3">
        <f>+'[1]ESTADO DE RESULTADOS'!$D$137</f>
        <v>768213.46</v>
      </c>
      <c r="D11" s="3"/>
      <c r="E11" s="3"/>
      <c r="F11" s="3"/>
    </row>
    <row r="12" spans="1:14" x14ac:dyDescent="0.25">
      <c r="B12" t="s">
        <v>9</v>
      </c>
      <c r="C12" s="3">
        <f>+'[1]ESTADO DE RESULTADOS'!$D$147</f>
        <v>76735.95</v>
      </c>
      <c r="D12" s="3"/>
      <c r="E12" s="3"/>
      <c r="F12" s="3"/>
    </row>
    <row r="13" spans="1:14" x14ac:dyDescent="0.25">
      <c r="B13" t="s">
        <v>6</v>
      </c>
      <c r="C13" s="3">
        <f>+'[1]ESTADO DE RESULTADOS'!$D$151</f>
        <v>220006.96</v>
      </c>
      <c r="D13" s="3"/>
      <c r="E13" s="3"/>
      <c r="F13" s="3"/>
    </row>
    <row r="14" spans="1:14" x14ac:dyDescent="0.25">
      <c r="B14" s="5" t="s">
        <v>4</v>
      </c>
      <c r="C14" s="6">
        <f>SUM(C10:C13)</f>
        <v>2570384.5599999875</v>
      </c>
      <c r="D14" s="3"/>
      <c r="E14" s="3"/>
    </row>
    <row r="16" spans="1:14" x14ac:dyDescent="0.25">
      <c r="A16" t="s">
        <v>2</v>
      </c>
    </row>
    <row r="18" spans="2:3" x14ac:dyDescent="0.25">
      <c r="B18" t="s">
        <v>3</v>
      </c>
      <c r="C18" s="4">
        <f>+C14</f>
        <v>2570384.5599999875</v>
      </c>
    </row>
    <row r="19" spans="2:3" x14ac:dyDescent="0.25">
      <c r="B19" t="s">
        <v>5</v>
      </c>
      <c r="C19" s="4">
        <f>+C11</f>
        <v>768213.46</v>
      </c>
    </row>
    <row r="20" spans="2:3" x14ac:dyDescent="0.25">
      <c r="B20" t="s">
        <v>6</v>
      </c>
      <c r="C20" s="4">
        <f>+C13</f>
        <v>220006.96</v>
      </c>
    </row>
    <row r="21" spans="2:3" x14ac:dyDescent="0.25">
      <c r="B21" t="s">
        <v>1</v>
      </c>
      <c r="C21" s="8">
        <f>SUM(C22:C47)</f>
        <v>1379920.13</v>
      </c>
    </row>
    <row r="22" spans="2:3" hidden="1" x14ac:dyDescent="0.25">
      <c r="B22" s="9" t="s">
        <v>10</v>
      </c>
      <c r="C22" s="11">
        <f>+'[1]ESTADO DE RESULTADOS'!$D$32</f>
        <v>0</v>
      </c>
    </row>
    <row r="23" spans="2:3" hidden="1" x14ac:dyDescent="0.25">
      <c r="B23" s="9" t="s">
        <v>11</v>
      </c>
      <c r="C23" s="11">
        <f>+'[1]ESTADO DE RESULTADOS'!$D$34</f>
        <v>89128.19</v>
      </c>
    </row>
    <row r="24" spans="2:3" hidden="1" x14ac:dyDescent="0.25">
      <c r="B24" s="9" t="s">
        <v>12</v>
      </c>
      <c r="C24" s="11">
        <f>+'[1]ESTADO DE RESULTADOS'!$D$39</f>
        <v>0</v>
      </c>
    </row>
    <row r="25" spans="2:3" hidden="1" x14ac:dyDescent="0.25">
      <c r="B25" s="9" t="s">
        <v>13</v>
      </c>
      <c r="C25" s="11">
        <f>+'[1]ESTADO DE RESULTADOS'!$D$42</f>
        <v>32987.74</v>
      </c>
    </row>
    <row r="26" spans="2:3" hidden="1" x14ac:dyDescent="0.25">
      <c r="B26" s="9" t="s">
        <v>14</v>
      </c>
      <c r="C26" s="11">
        <f>+'[1]ESTADO DE RESULTADOS'!$D$45</f>
        <v>0</v>
      </c>
    </row>
    <row r="27" spans="2:3" hidden="1" x14ac:dyDescent="0.25">
      <c r="B27" s="9" t="s">
        <v>15</v>
      </c>
      <c r="C27" s="11">
        <f>+'[1]ESTADO DE RESULTADOS'!$D$49</f>
        <v>0</v>
      </c>
    </row>
    <row r="28" spans="2:3" hidden="1" x14ac:dyDescent="0.25">
      <c r="B28" s="10" t="s">
        <v>16</v>
      </c>
      <c r="C28" s="11">
        <f>+'[1]ESTADO DE RESULTADOS'!$D$51</f>
        <v>0</v>
      </c>
    </row>
    <row r="29" spans="2:3" hidden="1" x14ac:dyDescent="0.25">
      <c r="B29" s="10" t="s">
        <v>17</v>
      </c>
      <c r="C29" s="12">
        <f>+'[1]ESTADO DE RESULTADOS'!$D$64</f>
        <v>0</v>
      </c>
    </row>
    <row r="30" spans="2:3" hidden="1" x14ac:dyDescent="0.25">
      <c r="B30" s="10" t="s">
        <v>18</v>
      </c>
      <c r="C30" s="12">
        <f>+'[1]ESTADO DE RESULTADOS'!$D$65</f>
        <v>0</v>
      </c>
    </row>
    <row r="31" spans="2:3" hidden="1" x14ac:dyDescent="0.25">
      <c r="B31" s="10" t="s">
        <v>19</v>
      </c>
      <c r="C31" s="11">
        <f>+'[1]ESTADO DE RESULTADOS'!$D$69</f>
        <v>0</v>
      </c>
    </row>
    <row r="32" spans="2:3" hidden="1" x14ac:dyDescent="0.25">
      <c r="B32" s="10" t="s">
        <v>20</v>
      </c>
      <c r="C32" s="11">
        <f>+'[1]ESTADO DE RESULTADOS'!$D$78</f>
        <v>0</v>
      </c>
    </row>
    <row r="33" spans="2:3" hidden="1" x14ac:dyDescent="0.25">
      <c r="B33" s="10" t="s">
        <v>21</v>
      </c>
      <c r="C33" s="11">
        <f>+'[1]ESTADO DE RESULTADOS'!$D$79</f>
        <v>300427.87</v>
      </c>
    </row>
    <row r="34" spans="2:3" hidden="1" x14ac:dyDescent="0.25">
      <c r="B34" s="10" t="s">
        <v>22</v>
      </c>
      <c r="C34" s="11">
        <f>+'[1]ESTADO DE RESULTADOS'!$D$84</f>
        <v>0</v>
      </c>
    </row>
    <row r="35" spans="2:3" hidden="1" x14ac:dyDescent="0.25">
      <c r="B35" s="9" t="s">
        <v>23</v>
      </c>
      <c r="C35" s="11">
        <f>+'[1]ESTADO DE RESULTADOS'!$D$91</f>
        <v>51479</v>
      </c>
    </row>
    <row r="36" spans="2:3" hidden="1" x14ac:dyDescent="0.25">
      <c r="B36" s="10" t="s">
        <v>24</v>
      </c>
      <c r="C36" s="12">
        <f>+'[1]ESTADO DE RESULTADOS'!$D$94</f>
        <v>0</v>
      </c>
    </row>
    <row r="37" spans="2:3" hidden="1" x14ac:dyDescent="0.25">
      <c r="B37" s="10" t="s">
        <v>25</v>
      </c>
      <c r="C37" s="12">
        <f>+'[1]ESTADO DE RESULTADOS'!$D$100</f>
        <v>288701.14</v>
      </c>
    </row>
    <row r="38" spans="2:3" hidden="1" x14ac:dyDescent="0.25">
      <c r="B38" s="10" t="s">
        <v>26</v>
      </c>
      <c r="C38" s="12">
        <f>+'[1]ESTADO DE RESULTADOS'!$D$107</f>
        <v>44580.7</v>
      </c>
    </row>
    <row r="39" spans="2:3" hidden="1" x14ac:dyDescent="0.25">
      <c r="B39" s="10" t="s">
        <v>27</v>
      </c>
      <c r="C39" s="11">
        <f>+'[1]ESTADO DE RESULTADOS'!$D$112</f>
        <v>80357.14</v>
      </c>
    </row>
    <row r="40" spans="2:3" hidden="1" x14ac:dyDescent="0.25">
      <c r="B40" s="10" t="s">
        <v>28</v>
      </c>
      <c r="C40" s="11">
        <f>+'[1]ESTADO DE RESULTADOS'!$D$119</f>
        <v>0</v>
      </c>
    </row>
    <row r="41" spans="2:3" hidden="1" x14ac:dyDescent="0.25">
      <c r="B41" s="10" t="s">
        <v>29</v>
      </c>
      <c r="C41" s="11">
        <f>+'[1]ESTADO DE RESULTADOS'!$D$123</f>
        <v>0</v>
      </c>
    </row>
    <row r="42" spans="2:3" hidden="1" x14ac:dyDescent="0.25">
      <c r="B42" s="10" t="s">
        <v>30</v>
      </c>
      <c r="C42" s="12">
        <f>+'[1]ESTADO DE RESULTADOS'!$D$128</f>
        <v>0</v>
      </c>
    </row>
    <row r="43" spans="2:3" hidden="1" x14ac:dyDescent="0.25">
      <c r="B43" s="10" t="s">
        <v>31</v>
      </c>
      <c r="C43" s="12">
        <f>+'[1]ESTADO DE RESULTADOS'!$D$152</f>
        <v>42249.57</v>
      </c>
    </row>
    <row r="44" spans="2:3" hidden="1" x14ac:dyDescent="0.25">
      <c r="B44" s="9" t="s">
        <v>32</v>
      </c>
      <c r="C44" s="11">
        <f>+'[1]ESTADO DE RESULTADOS'!$D$36</f>
        <v>74436.28</v>
      </c>
    </row>
    <row r="45" spans="2:3" hidden="1" x14ac:dyDescent="0.25">
      <c r="B45" s="10" t="s">
        <v>33</v>
      </c>
      <c r="C45" s="11">
        <f>+'[1]ESTADO DE RESULTADOS'!$D$52</f>
        <v>0</v>
      </c>
    </row>
    <row r="46" spans="2:3" hidden="1" x14ac:dyDescent="0.25">
      <c r="B46" s="10" t="s">
        <v>34</v>
      </c>
      <c r="C46" s="11">
        <f>+'[1]ESTADO DE RESULTADOS'!$D$133</f>
        <v>375572.5</v>
      </c>
    </row>
    <row r="47" spans="2:3" hidden="1" x14ac:dyDescent="0.25">
      <c r="B47" s="10" t="s">
        <v>35</v>
      </c>
      <c r="C47" s="12">
        <f>+'[1]ESTADO DE RESULTADOS'!$D$146</f>
        <v>0</v>
      </c>
    </row>
    <row r="48" spans="2:3" hidden="1" x14ac:dyDescent="0.25"/>
    <row r="49" spans="2:13" hidden="1" x14ac:dyDescent="0.25"/>
    <row r="51" spans="2:13" ht="15.75" thickBot="1" x14ac:dyDescent="0.3">
      <c r="B51" s="1" t="s">
        <v>0</v>
      </c>
      <c r="C51" s="13">
        <f>(C18+C19+C20)/C21</f>
        <v>2.5788485163992698</v>
      </c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x14ac:dyDescent="0.25">
      <c r="B52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2017-06-06T18:38:35Z</dcterms:created>
  <dcterms:modified xsi:type="dcterms:W3CDTF">2017-06-07T15:28:31Z</dcterms:modified>
</cp:coreProperties>
</file>